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C38D8C5A-DD0B-44E8-8C4E-6593F9E1DD8D}" xr6:coauthVersionLast="45" xr6:coauthVersionMax="45" xr10:uidLastSave="{00000000-0000-0000-0000-000000000000}"/>
  <bookViews>
    <workbookView xWindow="630" yWindow="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1" i="49"/>
  <c r="J11" i="49" s="1"/>
  <c r="G11" i="49"/>
  <c r="I11" i="49" s="1"/>
  <c r="I14" i="49"/>
  <c r="H14" i="49"/>
  <c r="J14" i="49" s="1"/>
  <c r="G14" i="49"/>
  <c r="I15" i="49"/>
  <c r="H15" i="49"/>
  <c r="J15" i="49" s="1"/>
  <c r="G15" i="49"/>
  <c r="I18" i="49"/>
  <c r="H18" i="49"/>
  <c r="J18" i="49" s="1"/>
  <c r="G18" i="49"/>
  <c r="I19" i="49"/>
  <c r="H19" i="49"/>
  <c r="J19" i="49" s="1"/>
  <c r="G19" i="49"/>
  <c r="I22" i="49"/>
  <c r="H22" i="49"/>
  <c r="J22" i="49" s="1"/>
  <c r="G22" i="49"/>
  <c r="H23" i="49"/>
  <c r="J23" i="49" s="1"/>
  <c r="G23" i="49"/>
  <c r="I23" i="49" s="1"/>
  <c r="H24" i="49"/>
  <c r="J24" i="49" s="1"/>
  <c r="G24" i="49"/>
  <c r="I24" i="49" s="1"/>
  <c r="H25" i="49"/>
  <c r="J25" i="49" s="1"/>
  <c r="G25" i="49"/>
  <c r="I25" i="49" s="1"/>
  <c r="H26" i="49"/>
  <c r="J26" i="49" s="1"/>
  <c r="G26" i="49"/>
  <c r="I26" i="49" s="1"/>
  <c r="H27" i="49"/>
  <c r="J27" i="49" s="1"/>
  <c r="G27" i="49"/>
  <c r="I27" i="49" s="1"/>
  <c r="I28" i="49"/>
  <c r="H28" i="49"/>
  <c r="J28" i="49" s="1"/>
  <c r="G28" i="49"/>
  <c r="I29" i="49"/>
  <c r="H29" i="49"/>
  <c r="J29" i="49" s="1"/>
  <c r="G29" i="49"/>
  <c r="I30" i="49"/>
  <c r="H30" i="49"/>
  <c r="J30" i="49" s="1"/>
  <c r="G30" i="49"/>
  <c r="J31" i="49"/>
  <c r="I31" i="49"/>
  <c r="H31" i="49"/>
  <c r="G31" i="49"/>
  <c r="H32" i="49"/>
  <c r="J32" i="49" s="1"/>
  <c r="G32" i="49"/>
  <c r="I32" i="49" s="1"/>
  <c r="I33" i="49"/>
  <c r="H33" i="49"/>
  <c r="J33" i="49" s="1"/>
  <c r="G33" i="49"/>
  <c r="H34" i="49"/>
  <c r="J34" i="49" s="1"/>
  <c r="G34" i="49"/>
  <c r="I34" i="49" s="1"/>
  <c r="H35" i="49"/>
  <c r="J35" i="49" s="1"/>
  <c r="G35" i="49"/>
  <c r="I35" i="49" s="1"/>
  <c r="H36" i="49"/>
  <c r="J36" i="49" s="1"/>
  <c r="G36" i="49"/>
  <c r="I36" i="49" s="1"/>
  <c r="I37" i="49"/>
  <c r="H37" i="49"/>
  <c r="J37" i="49" s="1"/>
  <c r="G37" i="49"/>
  <c r="I38" i="49"/>
  <c r="H38" i="49"/>
  <c r="J38" i="49" s="1"/>
  <c r="G38" i="49"/>
  <c r="H39" i="49"/>
  <c r="J39" i="49" s="1"/>
  <c r="G39" i="49"/>
  <c r="I39" i="49" s="1"/>
  <c r="I42" i="49"/>
  <c r="H42" i="49"/>
  <c r="J42" i="49" s="1"/>
  <c r="G42" i="49"/>
  <c r="I43" i="49"/>
  <c r="H43" i="49"/>
  <c r="J43" i="49" s="1"/>
  <c r="G43" i="49"/>
  <c r="J44" i="49"/>
  <c r="I44" i="49"/>
  <c r="H44" i="49"/>
  <c r="G44" i="49"/>
  <c r="I45" i="49"/>
  <c r="H45" i="49"/>
  <c r="J45" i="49" s="1"/>
  <c r="G45" i="49"/>
  <c r="H48" i="49"/>
  <c r="J48" i="49" s="1"/>
  <c r="G48" i="49"/>
  <c r="I48" i="49" s="1"/>
  <c r="H49" i="49"/>
  <c r="J49" i="49" s="1"/>
  <c r="G49" i="49"/>
  <c r="I49" i="49" s="1"/>
  <c r="J50" i="49"/>
  <c r="I50" i="49"/>
  <c r="H50" i="49"/>
  <c r="G50" i="49"/>
  <c r="H51" i="49"/>
  <c r="J51" i="49" s="1"/>
  <c r="G51" i="49"/>
  <c r="I51" i="49" s="1"/>
  <c r="H52" i="49"/>
  <c r="J52" i="49" s="1"/>
  <c r="G52" i="49"/>
  <c r="I52" i="49" s="1"/>
  <c r="H53" i="49"/>
  <c r="J53" i="49" s="1"/>
  <c r="G53" i="49"/>
  <c r="I53" i="49" s="1"/>
  <c r="I54" i="49"/>
  <c r="H54" i="49"/>
  <c r="J54" i="49" s="1"/>
  <c r="G54" i="49"/>
  <c r="I55" i="49"/>
  <c r="H55" i="49"/>
  <c r="J55" i="49" s="1"/>
  <c r="G55" i="49"/>
  <c r="H56" i="49"/>
  <c r="J56" i="49" s="1"/>
  <c r="G56" i="49"/>
  <c r="I56" i="49" s="1"/>
  <c r="J57" i="49"/>
  <c r="I57" i="49"/>
  <c r="H57" i="49"/>
  <c r="G57" i="49"/>
  <c r="H58" i="49"/>
  <c r="J58" i="49" s="1"/>
  <c r="G58" i="49"/>
  <c r="I58" i="49" s="1"/>
  <c r="I59" i="49"/>
  <c r="H59" i="49"/>
  <c r="J59" i="49" s="1"/>
  <c r="G59" i="49"/>
  <c r="H60" i="49"/>
  <c r="J60" i="49" s="1"/>
  <c r="G60" i="49"/>
  <c r="I60" i="49" s="1"/>
  <c r="H61" i="49"/>
  <c r="J61" i="49" s="1"/>
  <c r="G61" i="49"/>
  <c r="I61" i="49" s="1"/>
  <c r="J62" i="49"/>
  <c r="H62" i="49"/>
  <c r="G62" i="49"/>
  <c r="I62" i="49" s="1"/>
  <c r="H63" i="49"/>
  <c r="J63" i="49" s="1"/>
  <c r="G63" i="49"/>
  <c r="I63" i="49" s="1"/>
  <c r="H64" i="49"/>
  <c r="J64" i="49" s="1"/>
  <c r="G64" i="49"/>
  <c r="I64" i="49" s="1"/>
  <c r="I65" i="49"/>
  <c r="H65" i="49"/>
  <c r="J65" i="49" s="1"/>
  <c r="G65" i="49"/>
  <c r="H66" i="49"/>
  <c r="J66" i="49" s="1"/>
  <c r="G66" i="49"/>
  <c r="I66" i="49" s="1"/>
  <c r="I67" i="49"/>
  <c r="H67" i="49"/>
  <c r="J67" i="49" s="1"/>
  <c r="G67" i="49"/>
  <c r="H68" i="49"/>
  <c r="J68" i="49" s="1"/>
  <c r="G68" i="49"/>
  <c r="I68" i="49" s="1"/>
  <c r="I71" i="49"/>
  <c r="H71" i="49"/>
  <c r="J71" i="49" s="1"/>
  <c r="G71" i="49"/>
  <c r="I72" i="49"/>
  <c r="H72" i="49"/>
  <c r="J72" i="49" s="1"/>
  <c r="G72" i="49"/>
  <c r="I75" i="49"/>
  <c r="H75" i="49"/>
  <c r="J75" i="49" s="1"/>
  <c r="G75" i="49"/>
  <c r="H76" i="49"/>
  <c r="J76" i="49" s="1"/>
  <c r="G76" i="49"/>
  <c r="I76" i="49" s="1"/>
  <c r="J77" i="49"/>
  <c r="I77" i="49"/>
  <c r="H77" i="49"/>
  <c r="G77" i="49"/>
  <c r="I78" i="49"/>
  <c r="H78" i="49"/>
  <c r="J78" i="49" s="1"/>
  <c r="G78" i="49"/>
  <c r="H79" i="49"/>
  <c r="J79" i="49" s="1"/>
  <c r="G79" i="49"/>
  <c r="I79" i="49" s="1"/>
  <c r="H80" i="49"/>
  <c r="J80" i="49" s="1"/>
  <c r="G80" i="49"/>
  <c r="I80" i="49" s="1"/>
  <c r="H83" i="49"/>
  <c r="J83" i="49" s="1"/>
  <c r="G83" i="49"/>
  <c r="I83" i="49" s="1"/>
  <c r="H84" i="49"/>
  <c r="J84" i="49" s="1"/>
  <c r="G84" i="49"/>
  <c r="I84" i="49" s="1"/>
  <c r="J87" i="49"/>
  <c r="I87" i="49"/>
  <c r="H87" i="49"/>
  <c r="G87" i="49"/>
  <c r="J88" i="49"/>
  <c r="I88" i="49"/>
  <c r="H88" i="49"/>
  <c r="G88" i="49"/>
  <c r="H91" i="49"/>
  <c r="J91" i="49" s="1"/>
  <c r="G91" i="49"/>
  <c r="I91" i="49" s="1"/>
  <c r="H92" i="49"/>
  <c r="J92" i="49" s="1"/>
  <c r="G92" i="49"/>
  <c r="I92" i="49" s="1"/>
  <c r="I95" i="49"/>
  <c r="H95" i="49"/>
  <c r="J95" i="49" s="1"/>
  <c r="G95" i="49"/>
  <c r="H96" i="49"/>
  <c r="J96" i="49" s="1"/>
  <c r="G96" i="49"/>
  <c r="I96" i="49" s="1"/>
  <c r="H97" i="49"/>
  <c r="J97" i="49" s="1"/>
  <c r="G97" i="49"/>
  <c r="I97" i="49" s="1"/>
  <c r="H98" i="49"/>
  <c r="J98" i="49" s="1"/>
  <c r="G98" i="49"/>
  <c r="I98" i="49" s="1"/>
  <c r="H101" i="49"/>
  <c r="J101" i="49" s="1"/>
  <c r="G101" i="49"/>
  <c r="I101" i="49" s="1"/>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J110" i="49"/>
  <c r="I110" i="49"/>
  <c r="H110" i="49"/>
  <c r="G110" i="49"/>
  <c r="H111" i="49"/>
  <c r="J111" i="49" s="1"/>
  <c r="G111" i="49"/>
  <c r="I111" i="49" s="1"/>
  <c r="H112" i="49"/>
  <c r="J112" i="49" s="1"/>
  <c r="G112" i="49"/>
  <c r="I112" i="49" s="1"/>
  <c r="H113" i="49"/>
  <c r="J113" i="49" s="1"/>
  <c r="G113" i="49"/>
  <c r="I113" i="49" s="1"/>
  <c r="J114" i="49"/>
  <c r="I114" i="49"/>
  <c r="H114" i="49"/>
  <c r="G114" i="49"/>
  <c r="H115" i="49"/>
  <c r="J115" i="49" s="1"/>
  <c r="G115" i="49"/>
  <c r="I115" i="49" s="1"/>
  <c r="H116" i="49"/>
  <c r="J116" i="49" s="1"/>
  <c r="G116" i="49"/>
  <c r="I116" i="49" s="1"/>
  <c r="H117" i="49"/>
  <c r="J117" i="49" s="1"/>
  <c r="G117" i="49"/>
  <c r="I117" i="49" s="1"/>
  <c r="H118" i="49"/>
  <c r="J118" i="49" s="1"/>
  <c r="G118" i="49"/>
  <c r="I118" i="49" s="1"/>
  <c r="H119" i="49"/>
  <c r="J119" i="49" s="1"/>
  <c r="G119" i="49"/>
  <c r="I119" i="49" s="1"/>
  <c r="I122" i="49"/>
  <c r="H122" i="49"/>
  <c r="J122" i="49" s="1"/>
  <c r="G122" i="49"/>
  <c r="I123" i="49"/>
  <c r="H123" i="49"/>
  <c r="J123" i="49" s="1"/>
  <c r="G123" i="49"/>
  <c r="H126" i="49"/>
  <c r="J126" i="49" s="1"/>
  <c r="G126" i="49"/>
  <c r="I126" i="49" s="1"/>
  <c r="H127" i="49"/>
  <c r="J127" i="49" s="1"/>
  <c r="G127" i="49"/>
  <c r="I127" i="49" s="1"/>
  <c r="H128" i="49"/>
  <c r="J128" i="49" s="1"/>
  <c r="G128" i="49"/>
  <c r="I128" i="49" s="1"/>
  <c r="H129" i="49"/>
  <c r="J129" i="49" s="1"/>
  <c r="G129" i="49"/>
  <c r="I129" i="49" s="1"/>
  <c r="I132" i="49"/>
  <c r="H132" i="49"/>
  <c r="J132" i="49" s="1"/>
  <c r="G132" i="49"/>
  <c r="H133" i="49"/>
  <c r="J133" i="49" s="1"/>
  <c r="G133" i="49"/>
  <c r="I133" i="49" s="1"/>
  <c r="H134" i="49"/>
  <c r="J134" i="49" s="1"/>
  <c r="G134" i="49"/>
  <c r="I134" i="49" s="1"/>
  <c r="H137" i="49"/>
  <c r="J137" i="49" s="1"/>
  <c r="G137" i="49"/>
  <c r="I137" i="49" s="1"/>
  <c r="H138" i="49"/>
  <c r="J138" i="49" s="1"/>
  <c r="G138" i="49"/>
  <c r="I138" i="49" s="1"/>
  <c r="H139" i="49"/>
  <c r="J139" i="49" s="1"/>
  <c r="G139" i="49"/>
  <c r="I139" i="49" s="1"/>
  <c r="H142" i="49"/>
  <c r="J142" i="49" s="1"/>
  <c r="G142" i="49"/>
  <c r="I142" i="49" s="1"/>
  <c r="I143" i="49"/>
  <c r="H143" i="49"/>
  <c r="J143" i="49" s="1"/>
  <c r="G143" i="49"/>
  <c r="H144" i="49"/>
  <c r="J144" i="49" s="1"/>
  <c r="G144" i="49"/>
  <c r="I144" i="49" s="1"/>
  <c r="H145" i="49"/>
  <c r="J145" i="49" s="1"/>
  <c r="G145" i="49"/>
  <c r="I145" i="49" s="1"/>
  <c r="H148" i="49"/>
  <c r="J148" i="49" s="1"/>
  <c r="G148" i="49"/>
  <c r="I148" i="49" s="1"/>
  <c r="H149" i="49"/>
  <c r="J149" i="49" s="1"/>
  <c r="G149" i="49"/>
  <c r="I149" i="49" s="1"/>
  <c r="H150" i="49"/>
  <c r="J150" i="49" s="1"/>
  <c r="G150" i="49"/>
  <c r="I150" i="49" s="1"/>
  <c r="H151" i="49"/>
  <c r="J151" i="49" s="1"/>
  <c r="G151" i="49"/>
  <c r="I151" i="49" s="1"/>
  <c r="H154" i="49"/>
  <c r="J154" i="49" s="1"/>
  <c r="G154" i="49"/>
  <c r="I154" i="49" s="1"/>
  <c r="H155" i="49"/>
  <c r="J155" i="49" s="1"/>
  <c r="G155" i="49"/>
  <c r="I155" i="49" s="1"/>
  <c r="I156" i="49"/>
  <c r="H156" i="49"/>
  <c r="J156" i="49" s="1"/>
  <c r="G156" i="49"/>
  <c r="I157" i="49"/>
  <c r="H157" i="49"/>
  <c r="J157" i="49" s="1"/>
  <c r="G157" i="49"/>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I173" i="49"/>
  <c r="H173" i="49"/>
  <c r="J173" i="49" s="1"/>
  <c r="G173" i="49"/>
  <c r="H174" i="49"/>
  <c r="J174" i="49" s="1"/>
  <c r="G174" i="49"/>
  <c r="I174" i="49" s="1"/>
  <c r="H175" i="49"/>
  <c r="J175" i="49" s="1"/>
  <c r="G175" i="49"/>
  <c r="I175" i="49" s="1"/>
  <c r="H178" i="49"/>
  <c r="J178" i="49" s="1"/>
  <c r="G178" i="49"/>
  <c r="I178" i="49" s="1"/>
  <c r="H179" i="49"/>
  <c r="J179" i="49" s="1"/>
  <c r="G179" i="49"/>
  <c r="I179" i="49" s="1"/>
  <c r="H180" i="49"/>
  <c r="J180" i="49" s="1"/>
  <c r="G180" i="49"/>
  <c r="I180" i="49" s="1"/>
  <c r="I181" i="49"/>
  <c r="H181" i="49"/>
  <c r="J181" i="49" s="1"/>
  <c r="G181" i="49"/>
  <c r="H182" i="49"/>
  <c r="J182" i="49" s="1"/>
  <c r="G182" i="49"/>
  <c r="I182" i="49" s="1"/>
  <c r="H183" i="49"/>
  <c r="J183" i="49" s="1"/>
  <c r="G183" i="49"/>
  <c r="I183" i="49" s="1"/>
  <c r="H184" i="49"/>
  <c r="J184" i="49" s="1"/>
  <c r="G184" i="49"/>
  <c r="I184" i="49" s="1"/>
  <c r="H185" i="49"/>
  <c r="J185" i="49" s="1"/>
  <c r="G185" i="49"/>
  <c r="I185" i="49" s="1"/>
  <c r="H186" i="49"/>
  <c r="J186" i="49" s="1"/>
  <c r="G186" i="49"/>
  <c r="I186" i="49" s="1"/>
  <c r="I187" i="49"/>
  <c r="H187" i="49"/>
  <c r="J187" i="49" s="1"/>
  <c r="G187" i="49"/>
  <c r="H188" i="49"/>
  <c r="J188" i="49" s="1"/>
  <c r="G188" i="49"/>
  <c r="I188" i="49" s="1"/>
  <c r="H189" i="49"/>
  <c r="J189" i="49" s="1"/>
  <c r="G189" i="49"/>
  <c r="I189" i="49" s="1"/>
  <c r="H190" i="49"/>
  <c r="J190" i="49" s="1"/>
  <c r="G190" i="49"/>
  <c r="I190" i="49" s="1"/>
  <c r="H191" i="49"/>
  <c r="J191" i="49" s="1"/>
  <c r="G191" i="49"/>
  <c r="I191" i="49" s="1"/>
  <c r="H194" i="49"/>
  <c r="J194" i="49" s="1"/>
  <c r="G194" i="49"/>
  <c r="I194" i="49" s="1"/>
  <c r="J195" i="49"/>
  <c r="I195" i="49"/>
  <c r="H195" i="49"/>
  <c r="G195" i="49"/>
  <c r="H196" i="49"/>
  <c r="J196" i="49" s="1"/>
  <c r="G196" i="49"/>
  <c r="I196" i="49" s="1"/>
  <c r="H199" i="49"/>
  <c r="J199" i="49" s="1"/>
  <c r="G199" i="49"/>
  <c r="I199" i="49" s="1"/>
  <c r="I200" i="49"/>
  <c r="H200" i="49"/>
  <c r="J200" i="49" s="1"/>
  <c r="G200" i="49"/>
  <c r="J201" i="49"/>
  <c r="I201" i="49"/>
  <c r="H201" i="49"/>
  <c r="G201" i="49"/>
  <c r="I202" i="49"/>
  <c r="H202" i="49"/>
  <c r="J202" i="49" s="1"/>
  <c r="G202" i="49"/>
  <c r="H203" i="49"/>
  <c r="J203" i="49" s="1"/>
  <c r="G203" i="49"/>
  <c r="I203" i="49" s="1"/>
  <c r="H204" i="49"/>
  <c r="J204" i="49" s="1"/>
  <c r="G204" i="49"/>
  <c r="I204" i="49" s="1"/>
  <c r="I207" i="49"/>
  <c r="H207" i="49"/>
  <c r="J207" i="49" s="1"/>
  <c r="G207" i="49"/>
  <c r="I208" i="49"/>
  <c r="H208" i="49"/>
  <c r="J208" i="49" s="1"/>
  <c r="G208" i="49"/>
  <c r="H211" i="49"/>
  <c r="J211" i="49" s="1"/>
  <c r="G211" i="49"/>
  <c r="I211" i="49" s="1"/>
  <c r="H212" i="49"/>
  <c r="J212" i="49" s="1"/>
  <c r="G212" i="49"/>
  <c r="I212" i="49" s="1"/>
  <c r="H213" i="49"/>
  <c r="J213" i="49" s="1"/>
  <c r="G213" i="49"/>
  <c r="I213" i="49" s="1"/>
  <c r="H214" i="49"/>
  <c r="J214" i="49" s="1"/>
  <c r="G214" i="49"/>
  <c r="I214" i="49" s="1"/>
  <c r="J217" i="49"/>
  <c r="H217" i="49"/>
  <c r="G217" i="49"/>
  <c r="I217" i="49" s="1"/>
  <c r="H218" i="49"/>
  <c r="J218" i="49" s="1"/>
  <c r="G218" i="49"/>
  <c r="I218" i="49" s="1"/>
  <c r="H219" i="49"/>
  <c r="J219" i="49" s="1"/>
  <c r="G219" i="49"/>
  <c r="I219" i="49" s="1"/>
  <c r="H220" i="49"/>
  <c r="J220" i="49" s="1"/>
  <c r="G220" i="49"/>
  <c r="I220" i="49" s="1"/>
  <c r="J223" i="49"/>
  <c r="I223" i="49"/>
  <c r="H223" i="49"/>
  <c r="G223" i="49"/>
  <c r="J224" i="49"/>
  <c r="I224" i="49"/>
  <c r="H224" i="49"/>
  <c r="G224" i="49"/>
  <c r="H227" i="49"/>
  <c r="J227" i="49" s="1"/>
  <c r="G227" i="49"/>
  <c r="I227" i="49" s="1"/>
  <c r="H228" i="49"/>
  <c r="J228" i="49" s="1"/>
  <c r="G228" i="49"/>
  <c r="I228" i="49" s="1"/>
  <c r="H229" i="49"/>
  <c r="J229" i="49" s="1"/>
  <c r="G229" i="49"/>
  <c r="I229" i="49" s="1"/>
  <c r="H230" i="49"/>
  <c r="J230" i="49" s="1"/>
  <c r="G230" i="49"/>
  <c r="I230" i="49" s="1"/>
  <c r="H231" i="49"/>
  <c r="J231" i="49" s="1"/>
  <c r="G231" i="49"/>
  <c r="I231" i="49" s="1"/>
  <c r="H234" i="49"/>
  <c r="J234" i="49" s="1"/>
  <c r="G234" i="49"/>
  <c r="I234" i="49" s="1"/>
  <c r="H235" i="49"/>
  <c r="J235" i="49" s="1"/>
  <c r="G235" i="49"/>
  <c r="I235" i="49" s="1"/>
  <c r="I236" i="49"/>
  <c r="H236" i="49"/>
  <c r="J236" i="49" s="1"/>
  <c r="G236" i="49"/>
  <c r="H237" i="49"/>
  <c r="J237" i="49" s="1"/>
  <c r="G237" i="49"/>
  <c r="I237" i="49" s="1"/>
  <c r="H238" i="49"/>
  <c r="J238" i="49" s="1"/>
  <c r="G238" i="49"/>
  <c r="I238" i="49" s="1"/>
  <c r="I239" i="49"/>
  <c r="H239" i="49"/>
  <c r="J239" i="49" s="1"/>
  <c r="G239" i="49"/>
  <c r="I240" i="49"/>
  <c r="H240" i="49"/>
  <c r="J240" i="49" s="1"/>
  <c r="G240" i="49"/>
  <c r="H241" i="49"/>
  <c r="J241" i="49" s="1"/>
  <c r="G241" i="49"/>
  <c r="I241" i="49" s="1"/>
  <c r="H244" i="49"/>
  <c r="J244" i="49" s="1"/>
  <c r="G244" i="49"/>
  <c r="I244" i="49" s="1"/>
  <c r="H245" i="49"/>
  <c r="J245" i="49" s="1"/>
  <c r="G245" i="49"/>
  <c r="I245" i="49" s="1"/>
  <c r="J246" i="49"/>
  <c r="I246" i="49"/>
  <c r="H246" i="49"/>
  <c r="G246" i="49"/>
  <c r="H247" i="49"/>
  <c r="J247" i="49" s="1"/>
  <c r="G247" i="49"/>
  <c r="I247" i="49" s="1"/>
  <c r="I248" i="49"/>
  <c r="H248" i="49"/>
  <c r="J248" i="49" s="1"/>
  <c r="G248" i="49"/>
  <c r="H249" i="49"/>
  <c r="J249" i="49" s="1"/>
  <c r="G249" i="49"/>
  <c r="I249" i="49" s="1"/>
  <c r="H250" i="49"/>
  <c r="J250" i="49" s="1"/>
  <c r="G250" i="49"/>
  <c r="I250" i="49" s="1"/>
  <c r="H253" i="49"/>
  <c r="J253" i="49" s="1"/>
  <c r="G253" i="49"/>
  <c r="I253" i="49" s="1"/>
  <c r="H254" i="49"/>
  <c r="J254" i="49" s="1"/>
  <c r="G254" i="49"/>
  <c r="I254" i="49" s="1"/>
  <c r="H257" i="49"/>
  <c r="J257" i="49" s="1"/>
  <c r="G257" i="49"/>
  <c r="I257" i="49" s="1"/>
  <c r="H258" i="49"/>
  <c r="J258" i="49" s="1"/>
  <c r="G258" i="49"/>
  <c r="I258" i="49" s="1"/>
  <c r="I259" i="49"/>
  <c r="H259" i="49"/>
  <c r="J259" i="49" s="1"/>
  <c r="G259" i="49"/>
  <c r="H260" i="49"/>
  <c r="J260" i="49" s="1"/>
  <c r="G260" i="49"/>
  <c r="I260" i="49" s="1"/>
  <c r="H261" i="49"/>
  <c r="J261" i="49" s="1"/>
  <c r="G261" i="49"/>
  <c r="I261" i="49" s="1"/>
  <c r="I262" i="49"/>
  <c r="H262" i="49"/>
  <c r="J262" i="49" s="1"/>
  <c r="G262" i="49"/>
  <c r="I263" i="49"/>
  <c r="H263" i="49"/>
  <c r="J263" i="49" s="1"/>
  <c r="G263" i="49"/>
  <c r="J264" i="49"/>
  <c r="I264" i="49"/>
  <c r="H264" i="49"/>
  <c r="G264" i="49"/>
  <c r="H265" i="49"/>
  <c r="J265" i="49" s="1"/>
  <c r="G265" i="49"/>
  <c r="I265" i="49" s="1"/>
  <c r="I266" i="49"/>
  <c r="H266" i="49"/>
  <c r="J266" i="49" s="1"/>
  <c r="G266" i="49"/>
  <c r="H267" i="49"/>
  <c r="J267" i="49" s="1"/>
  <c r="G267" i="49"/>
  <c r="I267" i="49" s="1"/>
  <c r="H268" i="49"/>
  <c r="J268" i="49" s="1"/>
  <c r="G268" i="49"/>
  <c r="I268" i="49" s="1"/>
  <c r="H269" i="49"/>
  <c r="J269" i="49" s="1"/>
  <c r="G269" i="49"/>
  <c r="I269" i="49" s="1"/>
  <c r="I272" i="49"/>
  <c r="H272" i="49"/>
  <c r="J272" i="49" s="1"/>
  <c r="G272" i="49"/>
  <c r="I273" i="49"/>
  <c r="H273" i="49"/>
  <c r="J273" i="49" s="1"/>
  <c r="G273" i="49"/>
  <c r="I274" i="49"/>
  <c r="H274" i="49"/>
  <c r="J274" i="49" s="1"/>
  <c r="G274" i="49"/>
  <c r="J277" i="49"/>
  <c r="I277" i="49"/>
  <c r="H277" i="49"/>
  <c r="G277" i="49"/>
  <c r="H278" i="49"/>
  <c r="J278" i="49" s="1"/>
  <c r="G278" i="49"/>
  <c r="I278" i="49" s="1"/>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I287" i="49"/>
  <c r="H287" i="49"/>
  <c r="J287" i="49" s="1"/>
  <c r="G287" i="49"/>
  <c r="H288" i="49"/>
  <c r="J288" i="49" s="1"/>
  <c r="G288" i="49"/>
  <c r="I288" i="49" s="1"/>
  <c r="H289" i="49"/>
  <c r="J289" i="49" s="1"/>
  <c r="G289" i="49"/>
  <c r="I289" i="49" s="1"/>
  <c r="H290" i="49"/>
  <c r="J290" i="49" s="1"/>
  <c r="G290" i="49"/>
  <c r="I290" i="49" s="1"/>
  <c r="I291" i="49"/>
  <c r="H291" i="49"/>
  <c r="J291" i="49" s="1"/>
  <c r="G291" i="49"/>
  <c r="H292" i="49"/>
  <c r="J292" i="49" s="1"/>
  <c r="G292" i="49"/>
  <c r="I292" i="49" s="1"/>
  <c r="H295" i="49"/>
  <c r="J295" i="49" s="1"/>
  <c r="G295" i="49"/>
  <c r="I295" i="49" s="1"/>
  <c r="H296" i="49"/>
  <c r="J296" i="49" s="1"/>
  <c r="G296" i="49"/>
  <c r="I296" i="49" s="1"/>
  <c r="H297" i="49"/>
  <c r="J297" i="49" s="1"/>
  <c r="G297" i="49"/>
  <c r="I297" i="49" s="1"/>
  <c r="J298" i="49"/>
  <c r="I298" i="49"/>
  <c r="H298" i="49"/>
  <c r="G298" i="49"/>
  <c r="H299" i="49"/>
  <c r="J299" i="49" s="1"/>
  <c r="G299" i="49"/>
  <c r="I299" i="49" s="1"/>
  <c r="H300" i="49"/>
  <c r="J300" i="49" s="1"/>
  <c r="G300" i="49"/>
  <c r="I300" i="49" s="1"/>
  <c r="I301" i="49"/>
  <c r="H301" i="49"/>
  <c r="J301" i="49" s="1"/>
  <c r="G301" i="49"/>
  <c r="H302" i="49"/>
  <c r="J302" i="49" s="1"/>
  <c r="G302" i="49"/>
  <c r="I302" i="49" s="1"/>
  <c r="H303" i="49"/>
  <c r="J303" i="49" s="1"/>
  <c r="G303" i="49"/>
  <c r="I303" i="49" s="1"/>
  <c r="H304" i="49"/>
  <c r="J304" i="49" s="1"/>
  <c r="G304" i="49"/>
  <c r="I304" i="49" s="1"/>
  <c r="J307" i="49"/>
  <c r="I307" i="49"/>
  <c r="H307" i="49"/>
  <c r="G307" i="49"/>
  <c r="I308" i="49"/>
  <c r="H308" i="49"/>
  <c r="J308" i="49" s="1"/>
  <c r="G308" i="49"/>
  <c r="I309" i="49"/>
  <c r="H309" i="49"/>
  <c r="J309" i="49" s="1"/>
  <c r="G309" i="49"/>
  <c r="H312" i="49"/>
  <c r="J312" i="49" s="1"/>
  <c r="G312" i="49"/>
  <c r="I312" i="49" s="1"/>
  <c r="J313" i="49"/>
  <c r="H313" i="49"/>
  <c r="G313" i="49"/>
  <c r="I313" i="49" s="1"/>
  <c r="H316" i="49"/>
  <c r="J316" i="49" s="1"/>
  <c r="G316" i="49"/>
  <c r="I316" i="49" s="1"/>
  <c r="H317" i="49"/>
  <c r="J317" i="49" s="1"/>
  <c r="G317" i="49"/>
  <c r="I317" i="49" s="1"/>
  <c r="H318" i="49"/>
  <c r="J318" i="49" s="1"/>
  <c r="G318" i="49"/>
  <c r="I318" i="49" s="1"/>
  <c r="I321" i="49"/>
  <c r="H321" i="49"/>
  <c r="J321" i="49" s="1"/>
  <c r="G321" i="49"/>
  <c r="I322" i="49"/>
  <c r="H322" i="49"/>
  <c r="J322" i="49" s="1"/>
  <c r="G322" i="49"/>
  <c r="I323" i="49"/>
  <c r="H323" i="49"/>
  <c r="J323" i="49" s="1"/>
  <c r="G323" i="49"/>
  <c r="I324" i="49"/>
  <c r="H324" i="49"/>
  <c r="J324" i="49" s="1"/>
  <c r="G324" i="49"/>
  <c r="H327" i="49"/>
  <c r="J327" i="49" s="1"/>
  <c r="G327" i="49"/>
  <c r="I327" i="49" s="1"/>
  <c r="H328" i="49"/>
  <c r="J328" i="49" s="1"/>
  <c r="G328" i="49"/>
  <c r="I328" i="49" s="1"/>
  <c r="I329" i="49"/>
  <c r="H329" i="49"/>
  <c r="J329" i="49" s="1"/>
  <c r="G329" i="49"/>
  <c r="J330" i="49"/>
  <c r="I330" i="49"/>
  <c r="H330" i="49"/>
  <c r="G330" i="49"/>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J341" i="49"/>
  <c r="I341" i="49"/>
  <c r="H341" i="49"/>
  <c r="G341" i="49"/>
  <c r="J342" i="49"/>
  <c r="I342" i="49"/>
  <c r="H342" i="49"/>
  <c r="G342" i="49"/>
  <c r="I345" i="49"/>
  <c r="H345" i="49"/>
  <c r="J345" i="49" s="1"/>
  <c r="G345" i="49"/>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J355" i="49"/>
  <c r="I355" i="49"/>
  <c r="H355" i="49"/>
  <c r="G355" i="49"/>
  <c r="I356" i="49"/>
  <c r="H356" i="49"/>
  <c r="J356" i="49" s="1"/>
  <c r="G356" i="49"/>
  <c r="H357" i="49"/>
  <c r="J357" i="49" s="1"/>
  <c r="G357" i="49"/>
  <c r="I357" i="49" s="1"/>
  <c r="J358" i="49"/>
  <c r="I358" i="49"/>
  <c r="H358" i="49"/>
  <c r="G358" i="49"/>
  <c r="H359" i="49"/>
  <c r="J359" i="49" s="1"/>
  <c r="G359" i="49"/>
  <c r="I359" i="49" s="1"/>
  <c r="H360" i="49"/>
  <c r="J360" i="49" s="1"/>
  <c r="G360" i="49"/>
  <c r="I360" i="49" s="1"/>
  <c r="H361" i="49"/>
  <c r="J361" i="49" s="1"/>
  <c r="G361" i="49"/>
  <c r="I361" i="49" s="1"/>
  <c r="H362" i="49"/>
  <c r="J362" i="49" s="1"/>
  <c r="G362" i="49"/>
  <c r="I362" i="49" s="1"/>
  <c r="I363" i="49"/>
  <c r="H363" i="49"/>
  <c r="J363" i="49" s="1"/>
  <c r="G363" i="49"/>
  <c r="I364" i="49"/>
  <c r="H364" i="49"/>
  <c r="J364" i="49" s="1"/>
  <c r="G364" i="49"/>
  <c r="H365" i="49"/>
  <c r="J365" i="49" s="1"/>
  <c r="G365" i="49"/>
  <c r="I365" i="49" s="1"/>
  <c r="H366" i="49"/>
  <c r="J366" i="49" s="1"/>
  <c r="G366" i="49"/>
  <c r="I366" i="49" s="1"/>
  <c r="I367" i="49"/>
  <c r="H367" i="49"/>
  <c r="J367" i="49" s="1"/>
  <c r="G367" i="49"/>
  <c r="H368" i="49"/>
  <c r="J368" i="49" s="1"/>
  <c r="G368" i="49"/>
  <c r="I368" i="49" s="1"/>
  <c r="H369" i="49"/>
  <c r="J369" i="49" s="1"/>
  <c r="G369" i="49"/>
  <c r="I369" i="49" s="1"/>
  <c r="H372" i="49"/>
  <c r="J372" i="49" s="1"/>
  <c r="G372" i="49"/>
  <c r="I372" i="49" s="1"/>
  <c r="J373" i="49"/>
  <c r="I373" i="49"/>
  <c r="H373" i="49"/>
  <c r="G373" i="49"/>
  <c r="H374" i="49"/>
  <c r="J374" i="49" s="1"/>
  <c r="G374" i="49"/>
  <c r="I374" i="49" s="1"/>
  <c r="I377" i="49"/>
  <c r="H377" i="49"/>
  <c r="J377" i="49" s="1"/>
  <c r="G377" i="49"/>
  <c r="H378" i="49"/>
  <c r="J378" i="49" s="1"/>
  <c r="G378" i="49"/>
  <c r="I378" i="49" s="1"/>
  <c r="I379" i="49"/>
  <c r="H379" i="49"/>
  <c r="J379" i="49" s="1"/>
  <c r="G379" i="49"/>
  <c r="I380" i="49"/>
  <c r="H380" i="49"/>
  <c r="J380" i="49" s="1"/>
  <c r="G380" i="49"/>
  <c r="H381" i="49"/>
  <c r="J381" i="49" s="1"/>
  <c r="G381" i="49"/>
  <c r="I381" i="49" s="1"/>
  <c r="H382" i="49"/>
  <c r="J382" i="49" s="1"/>
  <c r="G382" i="49"/>
  <c r="I382" i="49" s="1"/>
  <c r="H383" i="49"/>
  <c r="J383" i="49" s="1"/>
  <c r="G383" i="49"/>
  <c r="I383" i="49" s="1"/>
  <c r="H384" i="49"/>
  <c r="J384" i="49" s="1"/>
  <c r="G384" i="49"/>
  <c r="I384" i="49" s="1"/>
  <c r="H385" i="49"/>
  <c r="J385" i="49" s="1"/>
  <c r="G385" i="49"/>
  <c r="I385" i="49" s="1"/>
  <c r="H388" i="49"/>
  <c r="J388" i="49" s="1"/>
  <c r="G388" i="49"/>
  <c r="I388" i="49" s="1"/>
  <c r="J389" i="49"/>
  <c r="I389" i="49"/>
  <c r="H389" i="49"/>
  <c r="G389" i="49"/>
  <c r="H390" i="49"/>
  <c r="J390" i="49" s="1"/>
  <c r="G390" i="49"/>
  <c r="I390" i="49" s="1"/>
  <c r="I391" i="49"/>
  <c r="H391" i="49"/>
  <c r="J391" i="49" s="1"/>
  <c r="G391" i="49"/>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3" i="49"/>
  <c r="J403" i="49" s="1"/>
  <c r="G403" i="49"/>
  <c r="I403" i="49" s="1"/>
  <c r="H404" i="49"/>
  <c r="J404" i="49" s="1"/>
  <c r="G404" i="49"/>
  <c r="I404" i="49" s="1"/>
  <c r="J405" i="49"/>
  <c r="I405" i="49"/>
  <c r="H405" i="49"/>
  <c r="G405" i="49"/>
  <c r="I406" i="49"/>
  <c r="H406" i="49"/>
  <c r="J406" i="49" s="1"/>
  <c r="G406" i="49"/>
  <c r="H407" i="49"/>
  <c r="J407" i="49" s="1"/>
  <c r="G407" i="49"/>
  <c r="I407" i="49" s="1"/>
  <c r="H408" i="49"/>
  <c r="J408" i="49" s="1"/>
  <c r="G408" i="49"/>
  <c r="I408" i="49" s="1"/>
  <c r="H409" i="49"/>
  <c r="J409" i="49" s="1"/>
  <c r="G409" i="49"/>
  <c r="I409" i="49" s="1"/>
  <c r="I410" i="49"/>
  <c r="H410" i="49"/>
  <c r="J410" i="49" s="1"/>
  <c r="G410" i="49"/>
  <c r="H411" i="49"/>
  <c r="J411" i="49" s="1"/>
  <c r="G411" i="49"/>
  <c r="I411" i="49" s="1"/>
  <c r="H412" i="49"/>
  <c r="J412" i="49" s="1"/>
  <c r="G412" i="49"/>
  <c r="I412" i="49" s="1"/>
  <c r="H413" i="49"/>
  <c r="J413" i="49" s="1"/>
  <c r="G413" i="49"/>
  <c r="I413" i="49" s="1"/>
  <c r="H416" i="49"/>
  <c r="J416" i="49" s="1"/>
  <c r="G416" i="49"/>
  <c r="I416" i="49" s="1"/>
  <c r="I417" i="49"/>
  <c r="H417" i="49"/>
  <c r="J417" i="49" s="1"/>
  <c r="G417" i="49"/>
  <c r="I418" i="49"/>
  <c r="H418" i="49"/>
  <c r="J418" i="49" s="1"/>
  <c r="G418" i="49"/>
  <c r="J419" i="49"/>
  <c r="H419" i="49"/>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9" i="49"/>
  <c r="J429" i="49" s="1"/>
  <c r="G429" i="49"/>
  <c r="I429" i="49" s="1"/>
  <c r="I430" i="49"/>
  <c r="H430" i="49"/>
  <c r="J430" i="49" s="1"/>
  <c r="G430" i="49"/>
  <c r="H431" i="49"/>
  <c r="J431" i="49" s="1"/>
  <c r="G431" i="49"/>
  <c r="I431" i="49" s="1"/>
  <c r="H432" i="49"/>
  <c r="J432" i="49" s="1"/>
  <c r="G432" i="49"/>
  <c r="I432" i="49" s="1"/>
  <c r="H433" i="49"/>
  <c r="J433" i="49" s="1"/>
  <c r="G433" i="49"/>
  <c r="I433" i="49" s="1"/>
  <c r="I434" i="49"/>
  <c r="H434" i="49"/>
  <c r="J434" i="49" s="1"/>
  <c r="G434" i="49"/>
  <c r="I435" i="49"/>
  <c r="H435" i="49"/>
  <c r="J435" i="49" s="1"/>
  <c r="G435" i="49"/>
  <c r="J436" i="49"/>
  <c r="I436" i="49"/>
  <c r="H436" i="49"/>
  <c r="G436" i="49"/>
  <c r="H437" i="49"/>
  <c r="J437" i="49" s="1"/>
  <c r="G437" i="49"/>
  <c r="I437" i="49" s="1"/>
  <c r="H440" i="49"/>
  <c r="J440" i="49" s="1"/>
  <c r="G440" i="49"/>
  <c r="I440" i="49" s="1"/>
  <c r="I441" i="49"/>
  <c r="H441" i="49"/>
  <c r="J441" i="49" s="1"/>
  <c r="G441" i="49"/>
  <c r="J442" i="49"/>
  <c r="I442" i="49"/>
  <c r="H442" i="49"/>
  <c r="G442" i="49"/>
  <c r="H443" i="49"/>
  <c r="J443" i="49" s="1"/>
  <c r="G443" i="49"/>
  <c r="I443" i="49" s="1"/>
  <c r="H444" i="49"/>
  <c r="J444" i="49" s="1"/>
  <c r="G444" i="49"/>
  <c r="I444" i="49" s="1"/>
  <c r="H445" i="49"/>
  <c r="J445" i="49" s="1"/>
  <c r="G445" i="49"/>
  <c r="I445" i="49" s="1"/>
  <c r="I446" i="49"/>
  <c r="H446" i="49"/>
  <c r="J446" i="49" s="1"/>
  <c r="G446" i="49"/>
  <c r="H447" i="49"/>
  <c r="J447" i="49" s="1"/>
  <c r="G447" i="49"/>
  <c r="I447" i="49" s="1"/>
  <c r="H450" i="49"/>
  <c r="J450" i="49" s="1"/>
  <c r="G450" i="49"/>
  <c r="I450" i="49" s="1"/>
  <c r="H451" i="49"/>
  <c r="J451" i="49" s="1"/>
  <c r="G451" i="49"/>
  <c r="I451" i="49" s="1"/>
  <c r="J452" i="49"/>
  <c r="I452" i="49"/>
  <c r="H452" i="49"/>
  <c r="G452" i="49"/>
  <c r="H453" i="49"/>
  <c r="J453" i="49" s="1"/>
  <c r="G453" i="49"/>
  <c r="I453" i="49" s="1"/>
  <c r="H454" i="49"/>
  <c r="J454" i="49" s="1"/>
  <c r="G454" i="49"/>
  <c r="I454" i="49" s="1"/>
  <c r="H457" i="49"/>
  <c r="J457" i="49" s="1"/>
  <c r="G457" i="49"/>
  <c r="I457" i="49" s="1"/>
  <c r="H458" i="49"/>
  <c r="J458" i="49" s="1"/>
  <c r="G458" i="49"/>
  <c r="I458" i="49" s="1"/>
  <c r="J459" i="49"/>
  <c r="I459" i="49"/>
  <c r="H459" i="49"/>
  <c r="G459" i="49"/>
  <c r="H460" i="49"/>
  <c r="J460" i="49" s="1"/>
  <c r="G460" i="49"/>
  <c r="I460" i="49" s="1"/>
  <c r="H461" i="49"/>
  <c r="J461" i="49" s="1"/>
  <c r="G461" i="49"/>
  <c r="I461" i="49" s="1"/>
  <c r="H462" i="49"/>
  <c r="J462" i="49" s="1"/>
  <c r="G462" i="49"/>
  <c r="I462" i="49" s="1"/>
  <c r="I463" i="49"/>
  <c r="H463" i="49"/>
  <c r="J463" i="49" s="1"/>
  <c r="G463" i="49"/>
  <c r="H464" i="49"/>
  <c r="J464" i="49" s="1"/>
  <c r="G464" i="49"/>
  <c r="I464" i="49" s="1"/>
  <c r="H465" i="49"/>
  <c r="J465" i="49" s="1"/>
  <c r="G465" i="49"/>
  <c r="I465" i="49" s="1"/>
  <c r="I466" i="49"/>
  <c r="H466" i="49"/>
  <c r="J466" i="49" s="1"/>
  <c r="G466" i="49"/>
  <c r="J467" i="49"/>
  <c r="H467" i="49"/>
  <c r="G467" i="49"/>
  <c r="I467" i="49" s="1"/>
  <c r="I470" i="49"/>
  <c r="H470" i="49"/>
  <c r="J470" i="49" s="1"/>
  <c r="G470" i="49"/>
  <c r="I471" i="49"/>
  <c r="H471" i="49"/>
  <c r="J471" i="49" s="1"/>
  <c r="G471" i="49"/>
  <c r="I472" i="49"/>
  <c r="H472" i="49"/>
  <c r="J472" i="49" s="1"/>
  <c r="G472" i="49"/>
  <c r="I473" i="49"/>
  <c r="H473" i="49"/>
  <c r="J473" i="49" s="1"/>
  <c r="G473" i="49"/>
  <c r="H476" i="49"/>
  <c r="J476" i="49" s="1"/>
  <c r="G476" i="49"/>
  <c r="I476" i="49" s="1"/>
  <c r="I477" i="49"/>
  <c r="H477" i="49"/>
  <c r="J477" i="49" s="1"/>
  <c r="G477" i="49"/>
  <c r="H478" i="49"/>
  <c r="J478" i="49" s="1"/>
  <c r="G478" i="49"/>
  <c r="I478" i="49" s="1"/>
  <c r="I481" i="49"/>
  <c r="H481" i="49"/>
  <c r="J481" i="49" s="1"/>
  <c r="G481" i="49"/>
  <c r="J482" i="49"/>
  <c r="I482" i="49"/>
  <c r="H482" i="49"/>
  <c r="G482" i="49"/>
  <c r="H483" i="49"/>
  <c r="J483" i="49" s="1"/>
  <c r="G483" i="49"/>
  <c r="I483" i="49" s="1"/>
  <c r="H484" i="49"/>
  <c r="J484" i="49" s="1"/>
  <c r="G484" i="49"/>
  <c r="I484" i="49" s="1"/>
  <c r="H485" i="49"/>
  <c r="J485" i="49" s="1"/>
  <c r="G485" i="49"/>
  <c r="I485" i="49" s="1"/>
  <c r="H486" i="49"/>
  <c r="J486" i="49" s="1"/>
  <c r="G486" i="49"/>
  <c r="I486" i="49" s="1"/>
  <c r="J487" i="49"/>
  <c r="I487" i="49"/>
  <c r="H487" i="49"/>
  <c r="G487" i="49"/>
  <c r="H488" i="49"/>
  <c r="J488" i="49" s="1"/>
  <c r="G488" i="49"/>
  <c r="I488" i="49" s="1"/>
  <c r="H489" i="49"/>
  <c r="J489" i="49" s="1"/>
  <c r="G489" i="49"/>
  <c r="I489" i="49" s="1"/>
  <c r="J492" i="49"/>
  <c r="I492" i="49"/>
  <c r="H492" i="49"/>
  <c r="G492" i="49"/>
  <c r="H493" i="49"/>
  <c r="J493" i="49" s="1"/>
  <c r="G493" i="49"/>
  <c r="I493" i="49" s="1"/>
  <c r="I494" i="49"/>
  <c r="H494" i="49"/>
  <c r="J494" i="49" s="1"/>
  <c r="G494" i="49"/>
  <c r="H495" i="49"/>
  <c r="J495" i="49" s="1"/>
  <c r="G495" i="49"/>
  <c r="I495" i="49" s="1"/>
  <c r="I496" i="49"/>
  <c r="H496" i="49"/>
  <c r="J496" i="49" s="1"/>
  <c r="G496" i="49"/>
  <c r="H497" i="49"/>
  <c r="J497" i="49" s="1"/>
  <c r="G497" i="49"/>
  <c r="I497" i="49" s="1"/>
  <c r="H500" i="49"/>
  <c r="J500" i="49" s="1"/>
  <c r="G500" i="49"/>
  <c r="I500" i="49" s="1"/>
  <c r="H501" i="49"/>
  <c r="J501" i="49" s="1"/>
  <c r="G501" i="49"/>
  <c r="I501" i="49" s="1"/>
  <c r="H502" i="49"/>
  <c r="J502" i="49" s="1"/>
  <c r="G502" i="49"/>
  <c r="I502" i="49" s="1"/>
  <c r="I503" i="49"/>
  <c r="H503" i="49"/>
  <c r="J503" i="49" s="1"/>
  <c r="G503" i="49"/>
  <c r="H504" i="49"/>
  <c r="J504" i="49" s="1"/>
  <c r="G504" i="49"/>
  <c r="I504" i="49" s="1"/>
  <c r="H505" i="49"/>
  <c r="J505" i="49" s="1"/>
  <c r="G505" i="49"/>
  <c r="I505" i="49" s="1"/>
  <c r="H506" i="49"/>
  <c r="J506" i="49" s="1"/>
  <c r="G506" i="49"/>
  <c r="I506" i="49" s="1"/>
  <c r="J507" i="49"/>
  <c r="H507" i="49"/>
  <c r="G507" i="49"/>
  <c r="I507" i="49" s="1"/>
  <c r="H508" i="49"/>
  <c r="J508" i="49" s="1"/>
  <c r="G508" i="49"/>
  <c r="I508" i="49" s="1"/>
  <c r="H511" i="49"/>
  <c r="J511" i="49" s="1"/>
  <c r="G511" i="49"/>
  <c r="I511" i="49" s="1"/>
  <c r="I512" i="49"/>
  <c r="H512" i="49"/>
  <c r="J512" i="49" s="1"/>
  <c r="G512" i="49"/>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J527" i="49"/>
  <c r="I527" i="49"/>
  <c r="H527" i="49"/>
  <c r="G527" i="49"/>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J542" i="49"/>
  <c r="H542" i="49"/>
  <c r="G542" i="49"/>
  <c r="I542" i="49" s="1"/>
  <c r="H543" i="49"/>
  <c r="J543" i="49" s="1"/>
  <c r="G543" i="49"/>
  <c r="I543" i="49" s="1"/>
  <c r="H546" i="49"/>
  <c r="J546" i="49" s="1"/>
  <c r="G546" i="49"/>
  <c r="I546" i="49" s="1"/>
  <c r="H547" i="49"/>
  <c r="J547" i="49" s="1"/>
  <c r="G547" i="49"/>
  <c r="I547" i="49" s="1"/>
  <c r="H548" i="49"/>
  <c r="J548" i="49" s="1"/>
  <c r="G548" i="49"/>
  <c r="I548" i="49" s="1"/>
  <c r="I551" i="49"/>
  <c r="H551" i="49"/>
  <c r="J551" i="49" s="1"/>
  <c r="G551" i="49"/>
  <c r="H552" i="49"/>
  <c r="J552" i="49" s="1"/>
  <c r="G552" i="49"/>
  <c r="I552" i="49" s="1"/>
  <c r="H553" i="49"/>
  <c r="J553" i="49" s="1"/>
  <c r="G553" i="49"/>
  <c r="I553" i="49" s="1"/>
  <c r="I554" i="49"/>
  <c r="H554" i="49"/>
  <c r="J554" i="49" s="1"/>
  <c r="G554" i="49"/>
  <c r="H555" i="49"/>
  <c r="J555" i="49" s="1"/>
  <c r="G555" i="49"/>
  <c r="I555" i="49" s="1"/>
  <c r="H556" i="49"/>
  <c r="J556" i="49" s="1"/>
  <c r="G556" i="49"/>
  <c r="I556" i="49" s="1"/>
  <c r="H557" i="49"/>
  <c r="J557" i="49" s="1"/>
  <c r="G557" i="49"/>
  <c r="I557" i="49" s="1"/>
  <c r="H558" i="49"/>
  <c r="J558" i="49" s="1"/>
  <c r="G558" i="49"/>
  <c r="I558" i="49" s="1"/>
  <c r="I559" i="49"/>
  <c r="H559" i="49"/>
  <c r="J559" i="49" s="1"/>
  <c r="G559" i="49"/>
  <c r="H560" i="49"/>
  <c r="J560" i="49" s="1"/>
  <c r="G560" i="49"/>
  <c r="I560" i="49" s="1"/>
  <c r="H561" i="49"/>
  <c r="J561" i="49" s="1"/>
  <c r="G561" i="49"/>
  <c r="I561" i="49" s="1"/>
  <c r="I562" i="49"/>
  <c r="H562" i="49"/>
  <c r="J562" i="49" s="1"/>
  <c r="G562" i="49"/>
  <c r="I563" i="49"/>
  <c r="H563" i="49"/>
  <c r="J563" i="49" s="1"/>
  <c r="G563" i="49"/>
  <c r="J564" i="49"/>
  <c r="I564" i="49"/>
  <c r="H564" i="49"/>
  <c r="G564" i="49"/>
  <c r="H565" i="49"/>
  <c r="J565" i="49" s="1"/>
  <c r="G565" i="49"/>
  <c r="I565" i="49" s="1"/>
  <c r="H566" i="49"/>
  <c r="J566" i="49" s="1"/>
  <c r="G566" i="49"/>
  <c r="I566" i="49" s="1"/>
  <c r="H567" i="49"/>
  <c r="J567" i="49" s="1"/>
  <c r="G567" i="49"/>
  <c r="I567" i="49" s="1"/>
  <c r="H568" i="49"/>
  <c r="J568" i="49" s="1"/>
  <c r="G568" i="49"/>
  <c r="I568" i="49" s="1"/>
  <c r="J569" i="49"/>
  <c r="I569" i="49"/>
  <c r="H569" i="49"/>
  <c r="G569" i="49"/>
  <c r="H570" i="49"/>
  <c r="J570" i="49" s="1"/>
  <c r="G570" i="49"/>
  <c r="I570" i="49" s="1"/>
  <c r="H573" i="49"/>
  <c r="J573" i="49" s="1"/>
  <c r="G573" i="49"/>
  <c r="I573" i="49" s="1"/>
  <c r="I574" i="49"/>
  <c r="H574" i="49"/>
  <c r="J574" i="49" s="1"/>
  <c r="G574" i="49"/>
  <c r="I575" i="49"/>
  <c r="H575" i="49"/>
  <c r="J575" i="49" s="1"/>
  <c r="G575" i="49"/>
  <c r="H576" i="49"/>
  <c r="J576" i="49" s="1"/>
  <c r="G576" i="49"/>
  <c r="I576" i="49" s="1"/>
  <c r="H577" i="49"/>
  <c r="J577" i="49" s="1"/>
  <c r="G577" i="49"/>
  <c r="I577" i="49" s="1"/>
  <c r="H578" i="49"/>
  <c r="J578" i="49" s="1"/>
  <c r="G578" i="49"/>
  <c r="I578" i="49" s="1"/>
  <c r="H579" i="49"/>
  <c r="J579" i="49" s="1"/>
  <c r="G579" i="49"/>
  <c r="I579" i="49" s="1"/>
  <c r="H582" i="49"/>
  <c r="J582" i="49" s="1"/>
  <c r="G582" i="49"/>
  <c r="I582" i="49" s="1"/>
  <c r="I583" i="49"/>
  <c r="H583" i="49"/>
  <c r="J583" i="49" s="1"/>
  <c r="G583" i="49"/>
  <c r="H584" i="49"/>
  <c r="J584" i="49" s="1"/>
  <c r="G584" i="49"/>
  <c r="I584" i="49" s="1"/>
  <c r="H587" i="49"/>
  <c r="J587" i="49" s="1"/>
  <c r="G587" i="49"/>
  <c r="I587" i="49" s="1"/>
  <c r="H588" i="49"/>
  <c r="J588" i="49" s="1"/>
  <c r="G588" i="49"/>
  <c r="I58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7"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3"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H33" i="53"/>
  <c r="I30" i="53" s="1"/>
  <c r="F33" i="53"/>
  <c r="G31" i="53" s="1"/>
  <c r="D33" i="53"/>
  <c r="E29" i="53" s="1"/>
  <c r="B33" i="53"/>
  <c r="C31" i="53" s="1"/>
  <c r="K23" i="53"/>
  <c r="J23"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H53" i="53"/>
  <c r="I50" i="53" s="1"/>
  <c r="F53" i="53"/>
  <c r="G51" i="53" s="1"/>
  <c r="D53" i="53"/>
  <c r="E50" i="53" s="1"/>
  <c r="B53" i="53"/>
  <c r="C51" i="53" s="1"/>
  <c r="K36" i="53"/>
  <c r="J36" i="53"/>
  <c r="I55" i="53"/>
  <c r="G55" i="53"/>
  <c r="E55" i="53"/>
  <c r="C55" i="53"/>
  <c r="B5" i="54"/>
  <c r="D5" i="54" s="1"/>
  <c r="H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K23" i="54"/>
  <c r="J23" i="54"/>
  <c r="K24" i="54"/>
  <c r="J24" i="54"/>
  <c r="H26" i="54"/>
  <c r="I23" i="54" s="1"/>
  <c r="F26" i="54"/>
  <c r="G24" i="54" s="1"/>
  <c r="D26" i="54"/>
  <c r="E23" i="54" s="1"/>
  <c r="B26" i="54"/>
  <c r="C24" i="54" s="1"/>
  <c r="K20" i="54"/>
  <c r="J20"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1" i="54" s="1"/>
  <c r="F54" i="54"/>
  <c r="G52" i="54" s="1"/>
  <c r="D54" i="54"/>
  <c r="E50"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3" i="54" s="1"/>
  <c r="F77" i="54"/>
  <c r="G75" i="54" s="1"/>
  <c r="D77" i="54"/>
  <c r="E73"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7" i="55" s="1"/>
  <c r="F21" i="55"/>
  <c r="G19" i="55" s="1"/>
  <c r="D21" i="55"/>
  <c r="E17"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6" i="55" s="1"/>
  <c r="B50" i="55"/>
  <c r="C48" i="55" s="1"/>
  <c r="K28" i="55"/>
  <c r="J28"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K66" i="55"/>
  <c r="J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2" i="55" s="1"/>
  <c r="B95" i="55"/>
  <c r="C93" i="55" s="1"/>
  <c r="K71" i="55"/>
  <c r="J71"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10" i="55" s="1"/>
  <c r="B112" i="55"/>
  <c r="C110" i="55" s="1"/>
  <c r="K98" i="55"/>
  <c r="J98" i="55"/>
  <c r="I114" i="55"/>
  <c r="G114" i="55"/>
  <c r="E114" i="55"/>
  <c r="C114" i="55"/>
  <c r="J114" i="55"/>
  <c r="K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H167" i="55"/>
  <c r="I164" i="55" s="1"/>
  <c r="F167" i="55"/>
  <c r="G165" i="55" s="1"/>
  <c r="D167" i="55"/>
  <c r="E164" i="55" s="1"/>
  <c r="B167" i="55"/>
  <c r="C165" i="55" s="1"/>
  <c r="K148" i="55"/>
  <c r="J148" i="55"/>
  <c r="I169" i="55"/>
  <c r="G169" i="55"/>
  <c r="E169" i="55"/>
  <c r="C169" i="55"/>
  <c r="J169" i="55"/>
  <c r="K169" i="55"/>
  <c r="B172" i="55"/>
  <c r="D172" i="55" s="1"/>
  <c r="H172" i="55" s="1"/>
  <c r="K175" i="55"/>
  <c r="J175" i="55"/>
  <c r="H177" i="55"/>
  <c r="I177" i="55" s="1"/>
  <c r="F177" i="55"/>
  <c r="G175" i="55" s="1"/>
  <c r="D177" i="55"/>
  <c r="E177" i="55" s="1"/>
  <c r="B177" i="55"/>
  <c r="C175" i="55" s="1"/>
  <c r="K174" i="55"/>
  <c r="J174" i="55"/>
  <c r="K181" i="55"/>
  <c r="J181" i="55"/>
  <c r="K182" i="55"/>
  <c r="J182" i="55"/>
  <c r="K183" i="55"/>
  <c r="J183" i="55"/>
  <c r="K184" i="55"/>
  <c r="J184" i="55"/>
  <c r="K185" i="55"/>
  <c r="J185" i="55"/>
  <c r="K186" i="55"/>
  <c r="J186" i="55"/>
  <c r="K187" i="55"/>
  <c r="J187" i="55"/>
  <c r="K188" i="55"/>
  <c r="J188" i="55"/>
  <c r="K189" i="55"/>
  <c r="J189" i="55"/>
  <c r="K190" i="55"/>
  <c r="J190" i="55"/>
  <c r="K191" i="55"/>
  <c r="J191" i="55"/>
  <c r="H193" i="55"/>
  <c r="I191" i="55" s="1"/>
  <c r="F193" i="55"/>
  <c r="G191" i="55" s="1"/>
  <c r="D193" i="55"/>
  <c r="E191" i="55" s="1"/>
  <c r="B193" i="55"/>
  <c r="C191" i="55" s="1"/>
  <c r="K180" i="55"/>
  <c r="J180" i="55"/>
  <c r="I195" i="55"/>
  <c r="G195" i="55"/>
  <c r="E195" i="55"/>
  <c r="C195" i="55"/>
  <c r="J195" i="55"/>
  <c r="K195" i="55"/>
  <c r="I199" i="55"/>
  <c r="G199" i="55"/>
  <c r="E199" i="55"/>
  <c r="C199" i="55"/>
  <c r="H197" i="55"/>
  <c r="I197" i="55" s="1"/>
  <c r="F197" i="55"/>
  <c r="G197" i="55" s="1"/>
  <c r="D197" i="55"/>
  <c r="E197" i="55" s="1"/>
  <c r="B197" i="55"/>
  <c r="C197" i="55" s="1"/>
  <c r="K199" i="55"/>
  <c r="J199" i="55"/>
  <c r="K201" i="55"/>
  <c r="J201" i="55"/>
  <c r="I201" i="55"/>
  <c r="G201" i="55"/>
  <c r="E201" i="55"/>
  <c r="C201"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40" i="48" s="1"/>
  <c r="F43" i="48"/>
  <c r="G41" i="48" s="1"/>
  <c r="D43" i="48"/>
  <c r="E38" i="48" s="1"/>
  <c r="B43" i="48"/>
  <c r="C41" i="48" s="1"/>
  <c r="K37" i="48"/>
  <c r="J37" i="48"/>
  <c r="I45" i="48"/>
  <c r="G45" i="48"/>
  <c r="E45" i="48"/>
  <c r="C45" i="48"/>
  <c r="J45" i="48"/>
  <c r="K45" i="48"/>
  <c r="B48" i="48"/>
  <c r="D48" i="48" s="1"/>
  <c r="H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2" i="48" s="1"/>
  <c r="F74" i="48"/>
  <c r="G72" i="48" s="1"/>
  <c r="D74" i="48"/>
  <c r="E72" i="48" s="1"/>
  <c r="B74" i="48"/>
  <c r="C72" i="48" s="1"/>
  <c r="K50" i="48"/>
  <c r="J50" i="48"/>
  <c r="K78" i="48"/>
  <c r="J78" i="48"/>
  <c r="K79" i="48"/>
  <c r="J79" i="48"/>
  <c r="K80" i="48"/>
  <c r="J80" i="48"/>
  <c r="K81" i="48"/>
  <c r="J81" i="48"/>
  <c r="K82" i="48"/>
  <c r="J82" i="48"/>
  <c r="K83" i="48"/>
  <c r="J83" i="48"/>
  <c r="K84" i="48"/>
  <c r="J84" i="48"/>
  <c r="K85" i="48"/>
  <c r="J85" i="48"/>
  <c r="H87" i="48"/>
  <c r="I84" i="48" s="1"/>
  <c r="F87" i="48"/>
  <c r="G85" i="48" s="1"/>
  <c r="D87" i="48"/>
  <c r="E84" i="48" s="1"/>
  <c r="B87" i="48"/>
  <c r="C85" i="48" s="1"/>
  <c r="K77" i="48"/>
  <c r="J77" i="48"/>
  <c r="I89" i="48"/>
  <c r="G89" i="48"/>
  <c r="E89" i="48"/>
  <c r="C89" i="48"/>
  <c r="J89" i="48"/>
  <c r="K89" i="48"/>
  <c r="B92" i="48"/>
  <c r="F92" i="48" s="1"/>
  <c r="K95" i="48"/>
  <c r="J95" i="48"/>
  <c r="K96" i="48"/>
  <c r="J96" i="48"/>
  <c r="K97" i="48"/>
  <c r="J97" i="48"/>
  <c r="K98" i="48"/>
  <c r="J98" i="48"/>
  <c r="K99" i="48"/>
  <c r="J99" i="48"/>
  <c r="K100" i="48"/>
  <c r="J100" i="48"/>
  <c r="K101" i="48"/>
  <c r="J101" i="48"/>
  <c r="K102" i="48"/>
  <c r="J102" i="48"/>
  <c r="K103" i="48"/>
  <c r="J103" i="48"/>
  <c r="K104" i="48"/>
  <c r="J104" i="48"/>
  <c r="K105" i="48"/>
  <c r="J105" i="48"/>
  <c r="H107" i="48"/>
  <c r="I104" i="48" s="1"/>
  <c r="F107" i="48"/>
  <c r="G105" i="48" s="1"/>
  <c r="D107" i="48"/>
  <c r="E105" i="48" s="1"/>
  <c r="B107" i="48"/>
  <c r="C105" i="48" s="1"/>
  <c r="K94" i="48"/>
  <c r="J94" i="48"/>
  <c r="K111" i="48"/>
  <c r="J111"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H126" i="48"/>
  <c r="I123" i="48" s="1"/>
  <c r="F126" i="48"/>
  <c r="G124" i="48" s="1"/>
  <c r="D126" i="48"/>
  <c r="E122" i="48" s="1"/>
  <c r="B126" i="48"/>
  <c r="C124" i="48" s="1"/>
  <c r="K110" i="48"/>
  <c r="J110" i="48"/>
  <c r="I128" i="48"/>
  <c r="G128" i="48"/>
  <c r="E128" i="48"/>
  <c r="C128" i="48"/>
  <c r="J128" i="48"/>
  <c r="K128" i="48"/>
  <c r="B131" i="48"/>
  <c r="D131" i="48" s="1"/>
  <c r="H131" i="48" s="1"/>
  <c r="K134" i="48"/>
  <c r="J134" i="48"/>
  <c r="K135" i="48"/>
  <c r="J135" i="48"/>
  <c r="H137" i="48"/>
  <c r="I134" i="48" s="1"/>
  <c r="F137" i="48"/>
  <c r="G135" i="48" s="1"/>
  <c r="D137" i="48"/>
  <c r="E134" i="48" s="1"/>
  <c r="B137" i="48"/>
  <c r="C135" i="48" s="1"/>
  <c r="K133" i="48"/>
  <c r="J133" i="48"/>
  <c r="K141" i="48"/>
  <c r="J141" i="48"/>
  <c r="K142" i="48"/>
  <c r="J142" i="48"/>
  <c r="K143" i="48"/>
  <c r="J143" i="48"/>
  <c r="K144" i="48"/>
  <c r="J144" i="48"/>
  <c r="K145" i="48"/>
  <c r="J145" i="48"/>
  <c r="K146" i="48"/>
  <c r="J146" i="48"/>
  <c r="K147" i="48"/>
  <c r="J147" i="48"/>
  <c r="K148" i="48"/>
  <c r="J148" i="48"/>
  <c r="H150" i="48"/>
  <c r="I148" i="48" s="1"/>
  <c r="F150" i="48"/>
  <c r="G148" i="48" s="1"/>
  <c r="D150" i="48"/>
  <c r="E148" i="48" s="1"/>
  <c r="B150" i="48"/>
  <c r="C148" i="48" s="1"/>
  <c r="K140" i="48"/>
  <c r="J140" i="48"/>
  <c r="I152" i="48"/>
  <c r="G152" i="48"/>
  <c r="E152" i="48"/>
  <c r="C152" i="48"/>
  <c r="J152" i="48"/>
  <c r="K152" i="48"/>
  <c r="B155" i="48"/>
  <c r="D155" i="48" s="1"/>
  <c r="H155" i="48" s="1"/>
  <c r="H159" i="48"/>
  <c r="K159" i="48" s="1"/>
  <c r="F159" i="48"/>
  <c r="G159" i="48" s="1"/>
  <c r="D159" i="48"/>
  <c r="J159" i="48" s="1"/>
  <c r="B159" i="48"/>
  <c r="C159" i="48" s="1"/>
  <c r="K157" i="48"/>
  <c r="J157" i="48"/>
  <c r="K163" i="48"/>
  <c r="J163" i="48"/>
  <c r="K164" i="48"/>
  <c r="J164" i="48"/>
  <c r="K165" i="48"/>
  <c r="J165" i="48"/>
  <c r="K166" i="48"/>
  <c r="J166" i="48"/>
  <c r="K167" i="48"/>
  <c r="J167" i="48"/>
  <c r="K168" i="48"/>
  <c r="J168" i="48"/>
  <c r="K169" i="48"/>
  <c r="J169" i="48"/>
  <c r="K170" i="48"/>
  <c r="J170" i="48"/>
  <c r="K171" i="48"/>
  <c r="J171" i="48"/>
  <c r="K172" i="48"/>
  <c r="J172" i="48"/>
  <c r="H174" i="48"/>
  <c r="I171" i="48" s="1"/>
  <c r="F174" i="48"/>
  <c r="G172" i="48" s="1"/>
  <c r="D174" i="48"/>
  <c r="E169" i="48" s="1"/>
  <c r="B174" i="48"/>
  <c r="C172" i="48" s="1"/>
  <c r="K162" i="48"/>
  <c r="J162" i="48"/>
  <c r="I176" i="48"/>
  <c r="G176" i="48"/>
  <c r="E176" i="48"/>
  <c r="C176" i="48"/>
  <c r="K176" i="48"/>
  <c r="J176" i="48"/>
  <c r="B179" i="48"/>
  <c r="D179" i="48" s="1"/>
  <c r="H179" i="48" s="1"/>
  <c r="K182" i="48"/>
  <c r="J182" i="48"/>
  <c r="K183" i="48"/>
  <c r="J183" i="48"/>
  <c r="K184" i="48"/>
  <c r="J184" i="48"/>
  <c r="K185" i="48"/>
  <c r="J185" i="48"/>
  <c r="K186" i="48"/>
  <c r="J186" i="48"/>
  <c r="K187" i="48"/>
  <c r="J187" i="48"/>
  <c r="K188" i="48"/>
  <c r="J188" i="48"/>
  <c r="K189" i="48"/>
  <c r="J189" i="48"/>
  <c r="H191" i="48"/>
  <c r="I188" i="48" s="1"/>
  <c r="F191" i="48"/>
  <c r="G189" i="48" s="1"/>
  <c r="D191" i="48"/>
  <c r="E188" i="48" s="1"/>
  <c r="B191" i="48"/>
  <c r="C189" i="48" s="1"/>
  <c r="K181" i="48"/>
  <c r="J181" i="48"/>
  <c r="K195" i="48"/>
  <c r="J195" i="48"/>
  <c r="K196" i="48"/>
  <c r="J196" i="48"/>
  <c r="K197" i="48"/>
  <c r="J197" i="48"/>
  <c r="H199" i="48"/>
  <c r="I195" i="48" s="1"/>
  <c r="F199" i="48"/>
  <c r="G197" i="48" s="1"/>
  <c r="D199" i="48"/>
  <c r="E195" i="48" s="1"/>
  <c r="B199" i="48"/>
  <c r="C197" i="48" s="1"/>
  <c r="K194" i="48"/>
  <c r="J194" i="48"/>
  <c r="I201" i="48"/>
  <c r="G201" i="48"/>
  <c r="E201" i="48"/>
  <c r="C201" i="48"/>
  <c r="J201" i="48"/>
  <c r="K201" i="48"/>
  <c r="B204" i="48"/>
  <c r="D204" i="48" s="1"/>
  <c r="H204" i="48" s="1"/>
  <c r="K207" i="48"/>
  <c r="J207" i="48"/>
  <c r="K208" i="48"/>
  <c r="J208" i="48"/>
  <c r="K209" i="48"/>
  <c r="J209" i="48"/>
  <c r="K210" i="48"/>
  <c r="J210" i="48"/>
  <c r="K211" i="48"/>
  <c r="J211" i="48"/>
  <c r="K212" i="48"/>
  <c r="J212" i="48"/>
  <c r="K213" i="48"/>
  <c r="J213" i="48"/>
  <c r="K214" i="48"/>
  <c r="J214" i="48"/>
  <c r="K215" i="48"/>
  <c r="J215" i="48"/>
  <c r="H217" i="48"/>
  <c r="I214" i="48" s="1"/>
  <c r="F217" i="48"/>
  <c r="G215" i="48" s="1"/>
  <c r="D217" i="48"/>
  <c r="E214" i="48" s="1"/>
  <c r="B217" i="48"/>
  <c r="C215" i="48" s="1"/>
  <c r="K206" i="48"/>
  <c r="J206"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H237" i="48"/>
  <c r="I234" i="48" s="1"/>
  <c r="F237" i="48"/>
  <c r="G235" i="48" s="1"/>
  <c r="D237" i="48"/>
  <c r="E234" i="48" s="1"/>
  <c r="B237" i="48"/>
  <c r="C235" i="48" s="1"/>
  <c r="K220" i="48"/>
  <c r="J220" i="48"/>
  <c r="K241" i="48"/>
  <c r="J241" i="48"/>
  <c r="K242" i="48"/>
  <c r="J242" i="48"/>
  <c r="K243" i="48"/>
  <c r="J243" i="48"/>
  <c r="K244" i="48"/>
  <c r="J244" i="48"/>
  <c r="K245" i="48"/>
  <c r="J245" i="48"/>
  <c r="K246" i="48"/>
  <c r="J246" i="48"/>
  <c r="K247" i="48"/>
  <c r="J247" i="48"/>
  <c r="K248" i="48"/>
  <c r="J248" i="48"/>
  <c r="K249" i="48"/>
  <c r="J249" i="48"/>
  <c r="K250" i="48"/>
  <c r="J250" i="48"/>
  <c r="K251" i="48"/>
  <c r="J251" i="48"/>
  <c r="K252" i="48"/>
  <c r="J252" i="48"/>
  <c r="K253" i="48"/>
  <c r="J253" i="48"/>
  <c r="H255" i="48"/>
  <c r="I252" i="48" s="1"/>
  <c r="F255" i="48"/>
  <c r="G253" i="48" s="1"/>
  <c r="D255" i="48"/>
  <c r="E251" i="48" s="1"/>
  <c r="B255" i="48"/>
  <c r="C253" i="48" s="1"/>
  <c r="K240" i="48"/>
  <c r="J240" i="48"/>
  <c r="I257" i="48"/>
  <c r="G257" i="48"/>
  <c r="E257" i="48"/>
  <c r="C257" i="48"/>
  <c r="K257" i="48"/>
  <c r="J257" i="48"/>
  <c r="I261" i="48"/>
  <c r="G261" i="48"/>
  <c r="E261" i="48"/>
  <c r="C261" i="48"/>
  <c r="H259" i="48"/>
  <c r="I259" i="48" s="1"/>
  <c r="F259" i="48"/>
  <c r="G259" i="48" s="1"/>
  <c r="D259" i="48"/>
  <c r="E259" i="48" s="1"/>
  <c r="B259" i="48"/>
  <c r="C259" i="48" s="1"/>
  <c r="K261" i="48"/>
  <c r="J261" i="48"/>
  <c r="K263" i="48"/>
  <c r="J263" i="48"/>
  <c r="I263" i="48"/>
  <c r="G263" i="48"/>
  <c r="E263" i="48"/>
  <c r="C263" i="48"/>
  <c r="J197" i="55"/>
  <c r="K79" i="54"/>
  <c r="J79" i="54"/>
  <c r="K55" i="53"/>
  <c r="J55"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J7" i="26"/>
  <c r="I7" i="26"/>
  <c r="H7" i="26"/>
  <c r="G7" i="26"/>
  <c r="I8" i="26"/>
  <c r="H8" i="26"/>
  <c r="J8" i="26" s="1"/>
  <c r="G8" i="26"/>
  <c r="H9" i="26"/>
  <c r="J9" i="26" s="1"/>
  <c r="G9" i="26"/>
  <c r="I9" i="26" s="1"/>
  <c r="I10" i="26"/>
  <c r="H10" i="26"/>
  <c r="J10" i="26" s="1"/>
  <c r="G10" i="26"/>
  <c r="H11" i="26"/>
  <c r="J11" i="26" s="1"/>
  <c r="G11" i="26"/>
  <c r="I11" i="26" s="1"/>
  <c r="I12" i="26"/>
  <c r="H12" i="26"/>
  <c r="J12" i="26" s="1"/>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I35" i="26"/>
  <c r="H35" i="26"/>
  <c r="J35" i="26" s="1"/>
  <c r="G35" i="26"/>
  <c r="H36" i="26"/>
  <c r="J36" i="26" s="1"/>
  <c r="G36" i="26"/>
  <c r="I36" i="26" s="1"/>
  <c r="J37" i="26"/>
  <c r="I37" i="26"/>
  <c r="H37" i="26"/>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J57" i="26"/>
  <c r="I57" i="26"/>
  <c r="H57" i="26"/>
  <c r="G57" i="26"/>
  <c r="I58" i="26"/>
  <c r="H58" i="26"/>
  <c r="J58" i="26" s="1"/>
  <c r="G58" i="26"/>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J16" i="51"/>
  <c r="I16" i="51"/>
  <c r="K16" i="51" s="1"/>
  <c r="H16" i="5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I19" i="46"/>
  <c r="I7" i="46"/>
  <c r="D92" i="48"/>
  <c r="H92" i="48" s="1"/>
  <c r="C7" i="56"/>
  <c r="G7" i="56"/>
  <c r="D5" i="56"/>
  <c r="H5" i="56" s="1"/>
  <c r="E7" i="56"/>
  <c r="I7" i="56"/>
  <c r="C8" i="56"/>
  <c r="G8" i="56"/>
  <c r="E8" i="56"/>
  <c r="I8" i="56"/>
  <c r="C9" i="56"/>
  <c r="G9" i="56"/>
  <c r="E9" i="56"/>
  <c r="I9" i="56"/>
  <c r="E10" i="56"/>
  <c r="I10" i="56"/>
  <c r="C10" i="56"/>
  <c r="G10" i="56"/>
  <c r="C11" i="56"/>
  <c r="G11" i="56"/>
  <c r="E11" i="56"/>
  <c r="I11" i="56"/>
  <c r="C12" i="56"/>
  <c r="G12" i="56"/>
  <c r="E12" i="56"/>
  <c r="I12" i="56"/>
  <c r="E13" i="56"/>
  <c r="I13" i="56"/>
  <c r="C13" i="56"/>
  <c r="G13" i="56"/>
  <c r="E14" i="56"/>
  <c r="I14" i="56"/>
  <c r="C14" i="56"/>
  <c r="G14" i="56"/>
  <c r="G15" i="56"/>
  <c r="C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E22" i="56"/>
  <c r="I22" i="56"/>
  <c r="C22" i="56"/>
  <c r="G22" i="56"/>
  <c r="C23" i="56"/>
  <c r="G23" i="56"/>
  <c r="E23" i="56"/>
  <c r="I23" i="56"/>
  <c r="C24" i="56"/>
  <c r="G24" i="56"/>
  <c r="E24" i="56"/>
  <c r="I24" i="56"/>
  <c r="C25" i="56"/>
  <c r="G25" i="56"/>
  <c r="E25" i="56"/>
  <c r="I25" i="56"/>
  <c r="C26" i="56"/>
  <c r="G26" i="56"/>
  <c r="E26" i="56"/>
  <c r="I26" i="56"/>
  <c r="C27" i="56"/>
  <c r="G27" i="56"/>
  <c r="J30" i="56"/>
  <c r="K30" i="56"/>
  <c r="E28" i="56"/>
  <c r="I28" i="56"/>
  <c r="C7" i="57"/>
  <c r="G7" i="57"/>
  <c r="E7" i="57"/>
  <c r="I7" i="57"/>
  <c r="E8" i="57"/>
  <c r="I8" i="57"/>
  <c r="C8" i="57"/>
  <c r="G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E22" i="57"/>
  <c r="I22" i="57"/>
  <c r="C22" i="57"/>
  <c r="G22" i="57"/>
  <c r="C23" i="57"/>
  <c r="G23" i="57"/>
  <c r="E23" i="57"/>
  <c r="I23" i="57"/>
  <c r="C24" i="57"/>
  <c r="G24" i="57"/>
  <c r="E24" i="57"/>
  <c r="I24" i="57"/>
  <c r="C25" i="57"/>
  <c r="G25" i="57"/>
  <c r="E25" i="57"/>
  <c r="I25" i="57"/>
  <c r="C26" i="57"/>
  <c r="G26" i="57"/>
  <c r="J29" i="57"/>
  <c r="K29" i="57"/>
  <c r="E27" i="57"/>
  <c r="I27" i="57"/>
  <c r="F5" i="57"/>
  <c r="C7" i="58"/>
  <c r="G7" i="58"/>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E21" i="58"/>
  <c r="I21" i="58"/>
  <c r="C21" i="58"/>
  <c r="G21" i="58"/>
  <c r="C22" i="58"/>
  <c r="G22" i="58"/>
  <c r="E22" i="58"/>
  <c r="I22" i="58"/>
  <c r="C23" i="58"/>
  <c r="G23" i="58"/>
  <c r="E23" i="58"/>
  <c r="I23" i="58"/>
  <c r="C24" i="58"/>
  <c r="G24" i="58"/>
  <c r="E24" i="58"/>
  <c r="I24" i="58"/>
  <c r="C25" i="58"/>
  <c r="G25" i="58"/>
  <c r="E25" i="58"/>
  <c r="I25" i="58"/>
  <c r="C26" i="58"/>
  <c r="G26" i="58"/>
  <c r="E26" i="58"/>
  <c r="I26" i="58"/>
  <c r="C27" i="58"/>
  <c r="G27" i="58"/>
  <c r="E27" i="58"/>
  <c r="I27" i="58"/>
  <c r="E28" i="58"/>
  <c r="I28" i="58"/>
  <c r="C28" i="58"/>
  <c r="G28" i="58"/>
  <c r="C29" i="58"/>
  <c r="G29" i="58"/>
  <c r="E29" i="58"/>
  <c r="I29" i="58"/>
  <c r="E30" i="58"/>
  <c r="I30" i="58"/>
  <c r="C30" i="58"/>
  <c r="G30" i="58"/>
  <c r="C31" i="58"/>
  <c r="G31" i="58"/>
  <c r="E31" i="58"/>
  <c r="I31" i="58"/>
  <c r="C32" i="58"/>
  <c r="G32" i="58"/>
  <c r="E32" i="58"/>
  <c r="I32" i="58"/>
  <c r="C33" i="58"/>
  <c r="G33" i="58"/>
  <c r="E33" i="58"/>
  <c r="I33" i="58"/>
  <c r="E34" i="58"/>
  <c r="I34" i="58"/>
  <c r="C34" i="58"/>
  <c r="G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K46" i="58"/>
  <c r="J46" i="58"/>
  <c r="E44" i="58"/>
  <c r="I44" i="58"/>
  <c r="F5" i="58"/>
  <c r="C7" i="50"/>
  <c r="G7" i="50"/>
  <c r="E7" i="50"/>
  <c r="I7" i="50"/>
  <c r="C8" i="50"/>
  <c r="G8" i="50"/>
  <c r="E8" i="50"/>
  <c r="I8" i="50"/>
  <c r="C9" i="50"/>
  <c r="G9" i="50"/>
  <c r="E9" i="50"/>
  <c r="I9" i="50"/>
  <c r="E10" i="50"/>
  <c r="I10" i="50"/>
  <c r="C10" i="50"/>
  <c r="G10" i="50"/>
  <c r="C11" i="50"/>
  <c r="G11" i="50"/>
  <c r="E11" i="50"/>
  <c r="I11" i="50"/>
  <c r="E12" i="50"/>
  <c r="I12" i="50"/>
  <c r="C12" i="50"/>
  <c r="G12" i="50"/>
  <c r="C13" i="50"/>
  <c r="G13" i="50"/>
  <c r="E13" i="50"/>
  <c r="I13" i="50"/>
  <c r="C14" i="50"/>
  <c r="G14" i="50"/>
  <c r="E14" i="50"/>
  <c r="I14" i="50"/>
  <c r="C15" i="50"/>
  <c r="G15" i="50"/>
  <c r="E15" i="50"/>
  <c r="I15" i="50"/>
  <c r="C16" i="50"/>
  <c r="G16" i="50"/>
  <c r="E16" i="50"/>
  <c r="I16" i="50"/>
  <c r="E17" i="50"/>
  <c r="I17" i="50"/>
  <c r="C17" i="50"/>
  <c r="G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E36" i="50"/>
  <c r="I36" i="50"/>
  <c r="C36" i="50"/>
  <c r="G36" i="50"/>
  <c r="C37" i="50"/>
  <c r="G37" i="50"/>
  <c r="E37" i="50"/>
  <c r="I37" i="50"/>
  <c r="C38" i="50"/>
  <c r="G38" i="50"/>
  <c r="E38" i="50"/>
  <c r="I38" i="50"/>
  <c r="E39" i="50"/>
  <c r="I39" i="50"/>
  <c r="C39" i="50"/>
  <c r="G39" i="50"/>
  <c r="C40" i="50"/>
  <c r="G40" i="50"/>
  <c r="E40" i="50"/>
  <c r="I40" i="50"/>
  <c r="C41" i="50"/>
  <c r="G41" i="50"/>
  <c r="E41" i="50"/>
  <c r="I41" i="50"/>
  <c r="C42" i="50"/>
  <c r="G42" i="50"/>
  <c r="E42" i="50"/>
  <c r="I42" i="50"/>
  <c r="C43" i="50"/>
  <c r="G43" i="50"/>
  <c r="E43" i="50"/>
  <c r="I43" i="50"/>
  <c r="C44" i="50"/>
  <c r="G44" i="50"/>
  <c r="E44" i="50"/>
  <c r="I44" i="50"/>
  <c r="C45" i="50"/>
  <c r="G45" i="50"/>
  <c r="E45" i="50"/>
  <c r="I45" i="50"/>
  <c r="C46" i="50"/>
  <c r="G46" i="50"/>
  <c r="J49" i="50"/>
  <c r="K49" i="50"/>
  <c r="E47" i="50"/>
  <c r="I47" i="50"/>
  <c r="F5" i="50"/>
  <c r="E36" i="53"/>
  <c r="I36" i="53"/>
  <c r="E53" i="53"/>
  <c r="I53" i="53"/>
  <c r="E23" i="53"/>
  <c r="I23" i="53"/>
  <c r="E33" i="53"/>
  <c r="I33" i="53"/>
  <c r="E7" i="53"/>
  <c r="I7" i="53"/>
  <c r="E20" i="53"/>
  <c r="I20" i="53"/>
  <c r="C36" i="53"/>
  <c r="G36" i="53"/>
  <c r="C53" i="53"/>
  <c r="G53" i="53"/>
  <c r="C23" i="53"/>
  <c r="G23" i="53"/>
  <c r="C33" i="53"/>
  <c r="G33" i="53"/>
  <c r="C7" i="53"/>
  <c r="G7" i="53"/>
  <c r="C20" i="53"/>
  <c r="G20" i="53"/>
  <c r="F5" i="53"/>
  <c r="C8" i="53"/>
  <c r="G8" i="53"/>
  <c r="E8" i="53"/>
  <c r="I8" i="53"/>
  <c r="C9" i="53"/>
  <c r="G9" i="53"/>
  <c r="E9" i="53"/>
  <c r="I9" i="53"/>
  <c r="E10" i="53"/>
  <c r="I10" i="53"/>
  <c r="C10" i="53"/>
  <c r="G10" i="53"/>
  <c r="C11" i="53"/>
  <c r="G11" i="53"/>
  <c r="E11" i="53"/>
  <c r="I11" i="53"/>
  <c r="E12" i="53"/>
  <c r="I12" i="53"/>
  <c r="C12" i="53"/>
  <c r="G12" i="53"/>
  <c r="E13" i="53"/>
  <c r="I13" i="53"/>
  <c r="C13" i="53"/>
  <c r="G13" i="53"/>
  <c r="C14" i="53"/>
  <c r="G14" i="53"/>
  <c r="E14" i="53"/>
  <c r="I14" i="53"/>
  <c r="C15" i="53"/>
  <c r="G15" i="53"/>
  <c r="E15" i="53"/>
  <c r="I15" i="53"/>
  <c r="E16" i="53"/>
  <c r="I16" i="53"/>
  <c r="C16" i="53"/>
  <c r="G16" i="53"/>
  <c r="C17" i="53"/>
  <c r="G17" i="53"/>
  <c r="J20" i="53"/>
  <c r="K20" i="53"/>
  <c r="E18" i="53"/>
  <c r="I18" i="53"/>
  <c r="C24" i="53"/>
  <c r="G24" i="53"/>
  <c r="E24" i="53"/>
  <c r="I24" i="53"/>
  <c r="C25" i="53"/>
  <c r="G25" i="53"/>
  <c r="E25" i="53"/>
  <c r="I25" i="53"/>
  <c r="C26" i="53"/>
  <c r="G26" i="53"/>
  <c r="E26" i="53"/>
  <c r="I26" i="53"/>
  <c r="C27" i="53"/>
  <c r="G27" i="53"/>
  <c r="E27" i="53"/>
  <c r="I27" i="53"/>
  <c r="C28" i="53"/>
  <c r="G28" i="53"/>
  <c r="E28" i="53"/>
  <c r="I28" i="53"/>
  <c r="C29" i="53"/>
  <c r="G29" i="53"/>
  <c r="I29" i="53"/>
  <c r="C30" i="53"/>
  <c r="G30" i="53"/>
  <c r="J33" i="53"/>
  <c r="E30" i="53"/>
  <c r="K33" i="53"/>
  <c r="E31" i="53"/>
  <c r="I31" i="53"/>
  <c r="C37" i="53"/>
  <c r="G37" i="53"/>
  <c r="E37" i="53"/>
  <c r="I37" i="53"/>
  <c r="E38" i="53"/>
  <c r="I38" i="53"/>
  <c r="C38" i="53"/>
  <c r="G38" i="53"/>
  <c r="E39" i="53"/>
  <c r="I39" i="53"/>
  <c r="C39" i="53"/>
  <c r="G39" i="53"/>
  <c r="C40" i="53"/>
  <c r="G40" i="53"/>
  <c r="E40" i="53"/>
  <c r="I40" i="53"/>
  <c r="C41" i="53"/>
  <c r="G41" i="53"/>
  <c r="E41" i="53"/>
  <c r="I41" i="53"/>
  <c r="C42" i="53"/>
  <c r="G42" i="53"/>
  <c r="E42" i="53"/>
  <c r="I42" i="53"/>
  <c r="E43" i="53"/>
  <c r="I43" i="53"/>
  <c r="C43" i="53"/>
  <c r="G43" i="53"/>
  <c r="C44" i="53"/>
  <c r="G44" i="53"/>
  <c r="E44" i="53"/>
  <c r="I44" i="53"/>
  <c r="E45" i="53"/>
  <c r="I45" i="53"/>
  <c r="C45" i="53"/>
  <c r="G45" i="53"/>
  <c r="C46" i="53"/>
  <c r="G46" i="53"/>
  <c r="E46" i="53"/>
  <c r="I46" i="53"/>
  <c r="C47" i="53"/>
  <c r="G47" i="53"/>
  <c r="E47" i="53"/>
  <c r="I47" i="53"/>
  <c r="C48" i="53"/>
  <c r="G48" i="53"/>
  <c r="E48" i="53"/>
  <c r="I48" i="53"/>
  <c r="C49" i="53"/>
  <c r="G49" i="53"/>
  <c r="E49" i="53"/>
  <c r="I49" i="53"/>
  <c r="C50" i="53"/>
  <c r="G50" i="53"/>
  <c r="K53" i="53"/>
  <c r="J53" i="53"/>
  <c r="E51" i="53"/>
  <c r="I51" i="53"/>
  <c r="E57" i="54"/>
  <c r="I57" i="54"/>
  <c r="E77" i="54"/>
  <c r="I77" i="54"/>
  <c r="E43" i="54"/>
  <c r="I43" i="54"/>
  <c r="E54" i="54"/>
  <c r="I54" i="54"/>
  <c r="E29" i="54"/>
  <c r="I29" i="54"/>
  <c r="E40" i="54"/>
  <c r="I40" i="54"/>
  <c r="E20" i="54"/>
  <c r="I20" i="54"/>
  <c r="E26" i="54"/>
  <c r="I26" i="54"/>
  <c r="J17" i="54"/>
  <c r="K17" i="54"/>
  <c r="E15" i="54"/>
  <c r="I15" i="54"/>
  <c r="E17" i="54"/>
  <c r="I17" i="54"/>
  <c r="E7" i="54"/>
  <c r="I7" i="54"/>
  <c r="E12" i="54"/>
  <c r="I12" i="54"/>
  <c r="C57" i="54"/>
  <c r="G57" i="54"/>
  <c r="C77" i="54"/>
  <c r="G77" i="54"/>
  <c r="C43" i="54"/>
  <c r="G43" i="54"/>
  <c r="C54" i="54"/>
  <c r="G54" i="54"/>
  <c r="C29" i="54"/>
  <c r="G29" i="54"/>
  <c r="C40" i="54"/>
  <c r="G40" i="54"/>
  <c r="C20" i="54"/>
  <c r="G20" i="54"/>
  <c r="C26" i="54"/>
  <c r="G26" i="54"/>
  <c r="C15" i="54"/>
  <c r="G15" i="54"/>
  <c r="C7" i="54"/>
  <c r="G7" i="54"/>
  <c r="C12" i="54"/>
  <c r="G12" i="54"/>
  <c r="F5" i="54"/>
  <c r="C8" i="54"/>
  <c r="G8" i="54"/>
  <c r="E8" i="54"/>
  <c r="I8" i="54"/>
  <c r="C9" i="54"/>
  <c r="G9" i="54"/>
  <c r="K12" i="54"/>
  <c r="J12" i="54"/>
  <c r="E10" i="54"/>
  <c r="I10" i="54"/>
  <c r="C21" i="54"/>
  <c r="G21" i="54"/>
  <c r="E21" i="54"/>
  <c r="I21" i="54"/>
  <c r="C22" i="54"/>
  <c r="G22" i="54"/>
  <c r="E22" i="54"/>
  <c r="I22" i="54"/>
  <c r="C23" i="54"/>
  <c r="G23" i="54"/>
  <c r="K26" i="54"/>
  <c r="J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C36" i="54"/>
  <c r="G36" i="54"/>
  <c r="E36" i="54"/>
  <c r="I36" i="54"/>
  <c r="C37" i="54"/>
  <c r="G37" i="54"/>
  <c r="J40" i="54"/>
  <c r="K40" i="54"/>
  <c r="E38" i="54"/>
  <c r="I38" i="54"/>
  <c r="C44" i="54"/>
  <c r="G44" i="54"/>
  <c r="E44" i="54"/>
  <c r="I44" i="54"/>
  <c r="C45" i="54"/>
  <c r="G45" i="54"/>
  <c r="E45" i="54"/>
  <c r="I45" i="54"/>
  <c r="C46" i="54"/>
  <c r="G46" i="54"/>
  <c r="E46" i="54"/>
  <c r="I46" i="54"/>
  <c r="C47" i="54"/>
  <c r="G47" i="54"/>
  <c r="E47" i="54"/>
  <c r="I47" i="54"/>
  <c r="C48" i="54"/>
  <c r="G48" i="54"/>
  <c r="E48" i="54"/>
  <c r="I48" i="54"/>
  <c r="C49" i="54"/>
  <c r="G49" i="54"/>
  <c r="E49" i="54"/>
  <c r="I49" i="54"/>
  <c r="C50" i="54"/>
  <c r="G50" i="54"/>
  <c r="I50" i="54"/>
  <c r="C51" i="54"/>
  <c r="G51" i="54"/>
  <c r="J54" i="54"/>
  <c r="E51" i="54"/>
  <c r="K54" i="54"/>
  <c r="E52" i="54"/>
  <c r="I52" i="54"/>
  <c r="E58" i="54"/>
  <c r="I58" i="54"/>
  <c r="C58" i="54"/>
  <c r="G58" i="54"/>
  <c r="E59" i="54"/>
  <c r="I59" i="54"/>
  <c r="C59" i="54"/>
  <c r="G59" i="54"/>
  <c r="E60" i="54"/>
  <c r="I60" i="54"/>
  <c r="C60" i="54"/>
  <c r="G60" i="54"/>
  <c r="C61" i="54"/>
  <c r="G61" i="54"/>
  <c r="E61" i="54"/>
  <c r="I61" i="54"/>
  <c r="C62" i="54"/>
  <c r="G62" i="54"/>
  <c r="E62" i="54"/>
  <c r="I62" i="54"/>
  <c r="E63" i="54"/>
  <c r="I63" i="54"/>
  <c r="C63" i="54"/>
  <c r="G63" i="54"/>
  <c r="C64" i="54"/>
  <c r="G64" i="54"/>
  <c r="E64" i="54"/>
  <c r="I64" i="54"/>
  <c r="C65" i="54"/>
  <c r="G65" i="54"/>
  <c r="E65" i="54"/>
  <c r="I65" i="54"/>
  <c r="C66" i="54"/>
  <c r="G66" i="54"/>
  <c r="E66" i="54"/>
  <c r="I66" i="54"/>
  <c r="C67" i="54"/>
  <c r="G67" i="54"/>
  <c r="E67" i="54"/>
  <c r="I67" i="54"/>
  <c r="C68" i="54"/>
  <c r="G68" i="54"/>
  <c r="E68" i="54"/>
  <c r="I68" i="54"/>
  <c r="C69" i="54"/>
  <c r="G69" i="54"/>
  <c r="E69" i="54"/>
  <c r="I69" i="54"/>
  <c r="E70" i="54"/>
  <c r="I70" i="54"/>
  <c r="C70" i="54"/>
  <c r="G70" i="54"/>
  <c r="C71" i="54"/>
  <c r="G71" i="54"/>
  <c r="E71" i="54"/>
  <c r="I71" i="54"/>
  <c r="C72" i="54"/>
  <c r="G72" i="54"/>
  <c r="E72" i="54"/>
  <c r="I72" i="54"/>
  <c r="C73" i="54"/>
  <c r="G73" i="54"/>
  <c r="C74" i="54"/>
  <c r="G74" i="54"/>
  <c r="J77" i="54"/>
  <c r="K77" i="54"/>
  <c r="E74" i="54"/>
  <c r="I74" i="54"/>
  <c r="E75" i="54"/>
  <c r="I75" i="54"/>
  <c r="I180" i="55"/>
  <c r="I174" i="55"/>
  <c r="C148" i="55"/>
  <c r="G148" i="55"/>
  <c r="C167" i="55"/>
  <c r="G167" i="55"/>
  <c r="C119" i="55"/>
  <c r="G119" i="55"/>
  <c r="C145" i="55"/>
  <c r="G145" i="55"/>
  <c r="E98" i="55"/>
  <c r="I98" i="55"/>
  <c r="E112" i="55"/>
  <c r="I112" i="55"/>
  <c r="E71" i="55"/>
  <c r="I71" i="55"/>
  <c r="E95" i="55"/>
  <c r="I95" i="55"/>
  <c r="C53" i="55"/>
  <c r="G53" i="55"/>
  <c r="C64" i="55"/>
  <c r="G64" i="55"/>
  <c r="C28" i="55"/>
  <c r="G28" i="55"/>
  <c r="C50" i="55"/>
  <c r="G50" i="55"/>
  <c r="E7" i="55"/>
  <c r="I7" i="55"/>
  <c r="E21" i="55"/>
  <c r="I21" i="55"/>
  <c r="E180" i="55"/>
  <c r="E193" i="55"/>
  <c r="I193" i="55"/>
  <c r="E174" i="55"/>
  <c r="K197" i="55"/>
  <c r="C180" i="55"/>
  <c r="G180" i="55"/>
  <c r="C193" i="55"/>
  <c r="G193" i="55"/>
  <c r="C174" i="55"/>
  <c r="G174" i="55"/>
  <c r="C177" i="55"/>
  <c r="G177" i="55"/>
  <c r="E148" i="55"/>
  <c r="I148" i="55"/>
  <c r="E167" i="55"/>
  <c r="I167" i="55"/>
  <c r="E119" i="55"/>
  <c r="I119" i="55"/>
  <c r="E145" i="55"/>
  <c r="I145" i="55"/>
  <c r="C98" i="55"/>
  <c r="G98" i="55"/>
  <c r="C112" i="55"/>
  <c r="G112" i="55"/>
  <c r="C71" i="55"/>
  <c r="G71" i="55"/>
  <c r="C95" i="55"/>
  <c r="G95" i="55"/>
  <c r="E53" i="55"/>
  <c r="I53" i="55"/>
  <c r="E64" i="55"/>
  <c r="I64" i="55"/>
  <c r="E28" i="55"/>
  <c r="I28" i="55"/>
  <c r="E50" i="55"/>
  <c r="I50" i="55"/>
  <c r="C7" i="55"/>
  <c r="G7" i="55"/>
  <c r="C21" i="55"/>
  <c r="G21" i="55"/>
  <c r="F5" i="55"/>
  <c r="C8" i="55"/>
  <c r="G8" i="55"/>
  <c r="E8" i="55"/>
  <c r="I8" i="55"/>
  <c r="C9" i="55"/>
  <c r="G9" i="55"/>
  <c r="E9" i="55"/>
  <c r="I9" i="55"/>
  <c r="C10" i="55"/>
  <c r="G10" i="55"/>
  <c r="E10" i="55"/>
  <c r="I10" i="55"/>
  <c r="C11" i="55"/>
  <c r="G11" i="55"/>
  <c r="E11" i="55"/>
  <c r="I11" i="55"/>
  <c r="C12" i="55"/>
  <c r="G12" i="55"/>
  <c r="E12" i="55"/>
  <c r="I12" i="55"/>
  <c r="C13" i="55"/>
  <c r="G13" i="55"/>
  <c r="E13" i="55"/>
  <c r="I13" i="55"/>
  <c r="E14" i="55"/>
  <c r="I14" i="55"/>
  <c r="C14" i="55"/>
  <c r="G14" i="55"/>
  <c r="E15" i="55"/>
  <c r="I15" i="55"/>
  <c r="C15" i="55"/>
  <c r="G15" i="55"/>
  <c r="C16" i="55"/>
  <c r="G16" i="55"/>
  <c r="E16" i="55"/>
  <c r="I16" i="55"/>
  <c r="C17" i="55"/>
  <c r="G17" i="55"/>
  <c r="C18" i="55"/>
  <c r="G18" i="55"/>
  <c r="J21" i="55"/>
  <c r="K21" i="55"/>
  <c r="E18" i="55"/>
  <c r="I18" i="55"/>
  <c r="E19" i="55"/>
  <c r="I19" i="55"/>
  <c r="F26" i="55"/>
  <c r="C29" i="55"/>
  <c r="G29" i="55"/>
  <c r="E29" i="55"/>
  <c r="I29" i="55"/>
  <c r="C30" i="55"/>
  <c r="G30" i="55"/>
  <c r="E30" i="55"/>
  <c r="I30" i="55"/>
  <c r="C31" i="55"/>
  <c r="G31" i="55"/>
  <c r="E31" i="55"/>
  <c r="I31" i="55"/>
  <c r="C32" i="55"/>
  <c r="G32" i="55"/>
  <c r="E32" i="55"/>
  <c r="I32" i="55"/>
  <c r="C33" i="55"/>
  <c r="G33" i="55"/>
  <c r="E33" i="55"/>
  <c r="I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E43" i="55"/>
  <c r="I43" i="55"/>
  <c r="C43" i="55"/>
  <c r="G43" i="55"/>
  <c r="E44" i="55"/>
  <c r="I44" i="55"/>
  <c r="C44" i="55"/>
  <c r="G44" i="55"/>
  <c r="C45" i="55"/>
  <c r="G45" i="55"/>
  <c r="E45" i="55"/>
  <c r="I45" i="55"/>
  <c r="C46" i="55"/>
  <c r="G46" i="55"/>
  <c r="C47" i="55"/>
  <c r="G47" i="55"/>
  <c r="J50" i="55"/>
  <c r="K50" i="55"/>
  <c r="E47" i="55"/>
  <c r="I47" i="55"/>
  <c r="E48" i="55"/>
  <c r="I48"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E78" i="55"/>
  <c r="I78" i="55"/>
  <c r="C78" i="55"/>
  <c r="G78" i="55"/>
  <c r="C79" i="55"/>
  <c r="G79" i="55"/>
  <c r="E79" i="55"/>
  <c r="I79" i="55"/>
  <c r="E80" i="55"/>
  <c r="I80" i="55"/>
  <c r="C80" i="55"/>
  <c r="G80" i="55"/>
  <c r="C81" i="55"/>
  <c r="G81" i="55"/>
  <c r="E81" i="55"/>
  <c r="I81" i="55"/>
  <c r="E82" i="55"/>
  <c r="I82" i="55"/>
  <c r="C82" i="55"/>
  <c r="G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E90" i="55"/>
  <c r="I90" i="55"/>
  <c r="C90" i="55"/>
  <c r="G90" i="55"/>
  <c r="C91" i="55"/>
  <c r="G91" i="55"/>
  <c r="E91" i="55"/>
  <c r="I91" i="55"/>
  <c r="C92" i="55"/>
  <c r="G92" i="55"/>
  <c r="J95" i="55"/>
  <c r="K95" i="55"/>
  <c r="E93" i="55"/>
  <c r="I93"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K112" i="55"/>
  <c r="J112" i="55"/>
  <c r="I110" i="55"/>
  <c r="F117" i="55"/>
  <c r="C120" i="55"/>
  <c r="G120" i="55"/>
  <c r="E120" i="55"/>
  <c r="I120" i="55"/>
  <c r="C121" i="55"/>
  <c r="G121" i="55"/>
  <c r="E121" i="55"/>
  <c r="I121" i="55"/>
  <c r="C122" i="55"/>
  <c r="G122" i="55"/>
  <c r="E122" i="55"/>
  <c r="I122" i="55"/>
  <c r="C123" i="55"/>
  <c r="G123" i="55"/>
  <c r="E123" i="55"/>
  <c r="I123" i="55"/>
  <c r="C124" i="55"/>
  <c r="G124" i="55"/>
  <c r="E124" i="55"/>
  <c r="I124" i="55"/>
  <c r="E125" i="55"/>
  <c r="I125" i="55"/>
  <c r="C125" i="55"/>
  <c r="G125" i="55"/>
  <c r="C126" i="55"/>
  <c r="G126" i="55"/>
  <c r="E126" i="55"/>
  <c r="I126" i="55"/>
  <c r="E127" i="55"/>
  <c r="I127" i="55"/>
  <c r="C127" i="55"/>
  <c r="G127" i="55"/>
  <c r="C128" i="55"/>
  <c r="G128" i="55"/>
  <c r="E128" i="55"/>
  <c r="I128" i="55"/>
  <c r="E129" i="55"/>
  <c r="I129" i="55"/>
  <c r="C129" i="55"/>
  <c r="G129" i="55"/>
  <c r="C130" i="55"/>
  <c r="G130" i="55"/>
  <c r="E130" i="55"/>
  <c r="I130" i="55"/>
  <c r="C131" i="55"/>
  <c r="G131" i="55"/>
  <c r="E131" i="55"/>
  <c r="I131" i="55"/>
  <c r="E132" i="55"/>
  <c r="I132" i="55"/>
  <c r="C132" i="55"/>
  <c r="G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J145" i="55"/>
  <c r="K145" i="55"/>
  <c r="E143" i="55"/>
  <c r="I143"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E162" i="55"/>
  <c r="I162" i="55"/>
  <c r="C162" i="55"/>
  <c r="G162" i="55"/>
  <c r="C163" i="55"/>
  <c r="G163" i="55"/>
  <c r="E163" i="55"/>
  <c r="I163" i="55"/>
  <c r="C164" i="55"/>
  <c r="G164" i="55"/>
  <c r="J167" i="55"/>
  <c r="K167" i="55"/>
  <c r="E165" i="55"/>
  <c r="I165" i="55"/>
  <c r="F172" i="55"/>
  <c r="J177" i="55"/>
  <c r="K177" i="55"/>
  <c r="E175" i="55"/>
  <c r="I175" i="55"/>
  <c r="C181" i="55"/>
  <c r="G181" i="55"/>
  <c r="E181" i="55"/>
  <c r="I181" i="55"/>
  <c r="C182" i="55"/>
  <c r="G182" i="55"/>
  <c r="E182" i="55"/>
  <c r="I182" i="55"/>
  <c r="C183" i="55"/>
  <c r="G183" i="55"/>
  <c r="E183" i="55"/>
  <c r="I183" i="55"/>
  <c r="C184" i="55"/>
  <c r="G184" i="55"/>
  <c r="E184" i="55"/>
  <c r="I184" i="55"/>
  <c r="E185" i="55"/>
  <c r="I185" i="55"/>
  <c r="C185" i="55"/>
  <c r="G185" i="55"/>
  <c r="C186" i="55"/>
  <c r="G186" i="55"/>
  <c r="E186" i="55"/>
  <c r="I186" i="55"/>
  <c r="C187" i="55"/>
  <c r="G187" i="55"/>
  <c r="E187" i="55"/>
  <c r="I187" i="55"/>
  <c r="C188" i="55"/>
  <c r="G188" i="55"/>
  <c r="E188" i="55"/>
  <c r="I188" i="55"/>
  <c r="C189" i="55"/>
  <c r="G189" i="55"/>
  <c r="E189" i="55"/>
  <c r="I189" i="55"/>
  <c r="C190" i="55"/>
  <c r="G190" i="55"/>
  <c r="E190" i="55"/>
  <c r="I190" i="55"/>
  <c r="J193" i="55"/>
  <c r="K193" i="55"/>
  <c r="I240" i="48"/>
  <c r="E255" i="48"/>
  <c r="I255" i="48"/>
  <c r="E220" i="48"/>
  <c r="I220" i="48"/>
  <c r="E237" i="48"/>
  <c r="I237" i="48"/>
  <c r="E206" i="48"/>
  <c r="I206" i="48"/>
  <c r="E217" i="48"/>
  <c r="I217" i="48"/>
  <c r="C194" i="48"/>
  <c r="G194" i="48"/>
  <c r="C199" i="48"/>
  <c r="G199" i="48"/>
  <c r="C181" i="48"/>
  <c r="G181" i="48"/>
  <c r="C191" i="48"/>
  <c r="G191" i="48"/>
  <c r="E162" i="48"/>
  <c r="I162" i="48"/>
  <c r="E174" i="48"/>
  <c r="I174" i="48"/>
  <c r="E157" i="48"/>
  <c r="I157" i="48"/>
  <c r="E159" i="48"/>
  <c r="I159" i="48"/>
  <c r="C140" i="48"/>
  <c r="G140" i="48"/>
  <c r="C150" i="48"/>
  <c r="G150" i="48"/>
  <c r="C133" i="48"/>
  <c r="G133" i="48"/>
  <c r="C137" i="48"/>
  <c r="G137" i="48"/>
  <c r="E110" i="48"/>
  <c r="I110" i="48"/>
  <c r="E126" i="48"/>
  <c r="I126" i="48"/>
  <c r="E94" i="48"/>
  <c r="I94" i="48"/>
  <c r="E107" i="48"/>
  <c r="I107" i="48"/>
  <c r="E77" i="48"/>
  <c r="I77" i="48"/>
  <c r="E87" i="48"/>
  <c r="I87" i="48"/>
  <c r="E50" i="48"/>
  <c r="I50" i="48"/>
  <c r="E74" i="48"/>
  <c r="I74" i="48"/>
  <c r="C37" i="48"/>
  <c r="G37" i="48"/>
  <c r="C43" i="48"/>
  <c r="G43" i="48"/>
  <c r="C18" i="48"/>
  <c r="G18" i="48"/>
  <c r="C34" i="48"/>
  <c r="G34" i="48"/>
  <c r="E7" i="48"/>
  <c r="I7" i="48"/>
  <c r="E11" i="48"/>
  <c r="I11" i="48"/>
  <c r="E240" i="48"/>
  <c r="C240" i="48"/>
  <c r="G240" i="48"/>
  <c r="C255" i="48"/>
  <c r="G255" i="48"/>
  <c r="C220" i="48"/>
  <c r="G220" i="48"/>
  <c r="C237" i="48"/>
  <c r="G237" i="48"/>
  <c r="C206" i="48"/>
  <c r="G206" i="48"/>
  <c r="C217" i="48"/>
  <c r="G217" i="48"/>
  <c r="E194" i="48"/>
  <c r="I194" i="48"/>
  <c r="E199" i="48"/>
  <c r="I199" i="48"/>
  <c r="E181" i="48"/>
  <c r="I181" i="48"/>
  <c r="E191" i="48"/>
  <c r="I191" i="48"/>
  <c r="C162" i="48"/>
  <c r="G162" i="48"/>
  <c r="C174" i="48"/>
  <c r="G174" i="48"/>
  <c r="C157" i="48"/>
  <c r="G157" i="48"/>
  <c r="E140" i="48"/>
  <c r="I140" i="48"/>
  <c r="E150" i="48"/>
  <c r="I150" i="48"/>
  <c r="E133" i="48"/>
  <c r="I133" i="48"/>
  <c r="E137" i="48"/>
  <c r="I137" i="48"/>
  <c r="C110" i="48"/>
  <c r="G110" i="48"/>
  <c r="C126" i="48"/>
  <c r="G126" i="48"/>
  <c r="C94" i="48"/>
  <c r="G94" i="48"/>
  <c r="C107" i="48"/>
  <c r="G107" i="48"/>
  <c r="C77" i="48"/>
  <c r="G77" i="48"/>
  <c r="C87" i="48"/>
  <c r="G87" i="48"/>
  <c r="C50" i="48"/>
  <c r="G50" i="48"/>
  <c r="C74" i="48"/>
  <c r="G74" i="48"/>
  <c r="E37" i="48"/>
  <c r="I37" i="48"/>
  <c r="E43" i="48"/>
  <c r="I43" i="48"/>
  <c r="E18" i="48"/>
  <c r="I18" i="48"/>
  <c r="E34" i="48"/>
  <c r="I34" i="48"/>
  <c r="C7" i="48"/>
  <c r="G7" i="48"/>
  <c r="C11" i="48"/>
  <c r="G11" i="48"/>
  <c r="F5" i="48"/>
  <c r="C8" i="48"/>
  <c r="G8" i="48"/>
  <c r="K11" i="48"/>
  <c r="J11" i="48"/>
  <c r="E9" i="48"/>
  <c r="I9" i="48"/>
  <c r="F16" i="48"/>
  <c r="C19" i="48"/>
  <c r="G19" i="48"/>
  <c r="E19" i="48"/>
  <c r="I19" i="48"/>
  <c r="E20" i="48"/>
  <c r="I20" i="48"/>
  <c r="C20" i="48"/>
  <c r="G20" i="48"/>
  <c r="C21" i="48"/>
  <c r="G21" i="48"/>
  <c r="E21" i="48"/>
  <c r="I21" i="48"/>
  <c r="C22" i="48"/>
  <c r="G22" i="48"/>
  <c r="E22" i="48"/>
  <c r="I22" i="48"/>
  <c r="C23" i="48"/>
  <c r="G23" i="48"/>
  <c r="E23" i="48"/>
  <c r="I23" i="48"/>
  <c r="E24" i="48"/>
  <c r="I24" i="48"/>
  <c r="C24" i="48"/>
  <c r="G24" i="48"/>
  <c r="C25" i="48"/>
  <c r="G25" i="48"/>
  <c r="E25" i="48"/>
  <c r="I25" i="48"/>
  <c r="C26" i="48"/>
  <c r="G26" i="48"/>
  <c r="E26" i="48"/>
  <c r="I26" i="48"/>
  <c r="C27" i="48"/>
  <c r="G27" i="48"/>
  <c r="E27" i="48"/>
  <c r="I27" i="48"/>
  <c r="E28" i="48"/>
  <c r="I28" i="48"/>
  <c r="C28" i="48"/>
  <c r="G28" i="48"/>
  <c r="E29" i="48"/>
  <c r="I29" i="48"/>
  <c r="C29" i="48"/>
  <c r="G29" i="48"/>
  <c r="C30" i="48"/>
  <c r="G30" i="48"/>
  <c r="E30" i="48"/>
  <c r="I30" i="48"/>
  <c r="C31" i="48"/>
  <c r="G31" i="48"/>
  <c r="J34" i="48"/>
  <c r="K34" i="48"/>
  <c r="E32" i="48"/>
  <c r="I32" i="48"/>
  <c r="C38" i="48"/>
  <c r="G38" i="48"/>
  <c r="I38" i="48"/>
  <c r="C39" i="48"/>
  <c r="G39" i="48"/>
  <c r="J43" i="48"/>
  <c r="E39" i="48"/>
  <c r="I39" i="48"/>
  <c r="E40" i="48"/>
  <c r="C40" i="48"/>
  <c r="G40" i="48"/>
  <c r="K43" i="48"/>
  <c r="E41" i="48"/>
  <c r="I41" i="48"/>
  <c r="F48" i="48"/>
  <c r="C51" i="48"/>
  <c r="G51" i="48"/>
  <c r="E51" i="48"/>
  <c r="I51" i="48"/>
  <c r="C52" i="48"/>
  <c r="G52" i="48"/>
  <c r="E52" i="48"/>
  <c r="I52" i="48"/>
  <c r="E53" i="48"/>
  <c r="I53" i="48"/>
  <c r="C53" i="48"/>
  <c r="G53" i="48"/>
  <c r="E54" i="48"/>
  <c r="I54" i="48"/>
  <c r="C54" i="48"/>
  <c r="G54" i="48"/>
  <c r="E55" i="48"/>
  <c r="I55" i="48"/>
  <c r="C55" i="48"/>
  <c r="G55" i="48"/>
  <c r="C56" i="48"/>
  <c r="G56" i="48"/>
  <c r="E56" i="48"/>
  <c r="I56" i="48"/>
  <c r="C57" i="48"/>
  <c r="G57" i="48"/>
  <c r="E57" i="48"/>
  <c r="I57" i="48"/>
  <c r="C58" i="48"/>
  <c r="G58" i="48"/>
  <c r="E58" i="48"/>
  <c r="I58" i="48"/>
  <c r="C59" i="48"/>
  <c r="G59" i="48"/>
  <c r="E59" i="48"/>
  <c r="I59" i="48"/>
  <c r="C60" i="48"/>
  <c r="G60" i="48"/>
  <c r="E60" i="48"/>
  <c r="I60" i="48"/>
  <c r="E61" i="48"/>
  <c r="I61" i="48"/>
  <c r="C61" i="48"/>
  <c r="G61" i="48"/>
  <c r="C62" i="48"/>
  <c r="G62" i="48"/>
  <c r="E62" i="48"/>
  <c r="I62" i="48"/>
  <c r="C63" i="48"/>
  <c r="G63" i="48"/>
  <c r="E63" i="48"/>
  <c r="I63" i="48"/>
  <c r="C64" i="48"/>
  <c r="G64" i="48"/>
  <c r="E64" i="48"/>
  <c r="I64" i="48"/>
  <c r="C65" i="48"/>
  <c r="G65" i="48"/>
  <c r="E65" i="48"/>
  <c r="I65" i="48"/>
  <c r="E66" i="48"/>
  <c r="I66" i="48"/>
  <c r="C66" i="48"/>
  <c r="G66" i="48"/>
  <c r="C67" i="48"/>
  <c r="G67" i="48"/>
  <c r="E67" i="48"/>
  <c r="I67" i="48"/>
  <c r="C68" i="48"/>
  <c r="G68" i="48"/>
  <c r="E68" i="48"/>
  <c r="I68" i="48"/>
  <c r="C69" i="48"/>
  <c r="G69" i="48"/>
  <c r="E69" i="48"/>
  <c r="I69" i="48"/>
  <c r="C70" i="48"/>
  <c r="G70" i="48"/>
  <c r="E70" i="48"/>
  <c r="I70" i="48"/>
  <c r="C71" i="48"/>
  <c r="G71" i="48"/>
  <c r="E71" i="48"/>
  <c r="I71" i="48"/>
  <c r="J74" i="48"/>
  <c r="K74" i="48"/>
  <c r="C78" i="48"/>
  <c r="G78" i="48"/>
  <c r="E78" i="48"/>
  <c r="I78" i="48"/>
  <c r="C79" i="48"/>
  <c r="G79" i="48"/>
  <c r="E79" i="48"/>
  <c r="I79" i="48"/>
  <c r="E80" i="48"/>
  <c r="I80" i="48"/>
  <c r="C80" i="48"/>
  <c r="G80" i="48"/>
  <c r="E81" i="48"/>
  <c r="I81" i="48"/>
  <c r="C81" i="48"/>
  <c r="G81" i="48"/>
  <c r="C82" i="48"/>
  <c r="G82" i="48"/>
  <c r="E82" i="48"/>
  <c r="I82" i="48"/>
  <c r="E83" i="48"/>
  <c r="I83" i="48"/>
  <c r="C83" i="48"/>
  <c r="G83" i="48"/>
  <c r="C84" i="48"/>
  <c r="G84" i="48"/>
  <c r="J87" i="48"/>
  <c r="K87" i="48"/>
  <c r="E85" i="48"/>
  <c r="I85" i="48"/>
  <c r="E95" i="48"/>
  <c r="I95" i="48"/>
  <c r="C95" i="48"/>
  <c r="G95" i="48"/>
  <c r="C96" i="48"/>
  <c r="G96" i="48"/>
  <c r="E96" i="48"/>
  <c r="I96" i="48"/>
  <c r="E97" i="48"/>
  <c r="I97" i="48"/>
  <c r="C97" i="48"/>
  <c r="G97" i="48"/>
  <c r="C98" i="48"/>
  <c r="G98" i="48"/>
  <c r="E98" i="48"/>
  <c r="I98" i="48"/>
  <c r="E99" i="48"/>
  <c r="I99" i="48"/>
  <c r="C99" i="48"/>
  <c r="G99" i="48"/>
  <c r="C100" i="48"/>
  <c r="G100" i="48"/>
  <c r="E100" i="48"/>
  <c r="I100" i="48"/>
  <c r="E101" i="48"/>
  <c r="I101" i="48"/>
  <c r="C101" i="48"/>
  <c r="G101" i="48"/>
  <c r="C102" i="48"/>
  <c r="G102" i="48"/>
  <c r="E102" i="48"/>
  <c r="I102" i="48"/>
  <c r="C103" i="48"/>
  <c r="G103" i="48"/>
  <c r="E103" i="48"/>
  <c r="I103" i="48"/>
  <c r="C104" i="48"/>
  <c r="G104" i="48"/>
  <c r="E104" i="48"/>
  <c r="K107" i="48"/>
  <c r="J107" i="48"/>
  <c r="I105" i="48"/>
  <c r="C111" i="48"/>
  <c r="G111" i="48"/>
  <c r="E111" i="48"/>
  <c r="I111" i="48"/>
  <c r="C112" i="48"/>
  <c r="G112" i="48"/>
  <c r="E112" i="48"/>
  <c r="I112" i="48"/>
  <c r="C113" i="48"/>
  <c r="G113" i="48"/>
  <c r="E113" i="48"/>
  <c r="I113" i="48"/>
  <c r="C114" i="48"/>
  <c r="G114" i="48"/>
  <c r="E114" i="48"/>
  <c r="I114" i="48"/>
  <c r="C115" i="48"/>
  <c r="G115" i="48"/>
  <c r="E115" i="48"/>
  <c r="I115" i="48"/>
  <c r="C116" i="48"/>
  <c r="G116" i="48"/>
  <c r="E116" i="48"/>
  <c r="I116" i="48"/>
  <c r="C117" i="48"/>
  <c r="G117" i="48"/>
  <c r="E117" i="48"/>
  <c r="I117" i="48"/>
  <c r="E118" i="48"/>
  <c r="I118" i="48"/>
  <c r="C118" i="48"/>
  <c r="G118" i="48"/>
  <c r="C119" i="48"/>
  <c r="G119" i="48"/>
  <c r="E119" i="48"/>
  <c r="I119" i="48"/>
  <c r="C120" i="48"/>
  <c r="G120" i="48"/>
  <c r="E120" i="48"/>
  <c r="I120" i="48"/>
  <c r="E121" i="48"/>
  <c r="I121" i="48"/>
  <c r="C121" i="48"/>
  <c r="G121" i="48"/>
  <c r="C122" i="48"/>
  <c r="G122" i="48"/>
  <c r="I122" i="48"/>
  <c r="J126" i="48"/>
  <c r="E123" i="48"/>
  <c r="C123" i="48"/>
  <c r="G123" i="48"/>
  <c r="K126" i="48"/>
  <c r="E124" i="48"/>
  <c r="I124" i="48"/>
  <c r="F131" i="48"/>
  <c r="C134" i="48"/>
  <c r="G134" i="48"/>
  <c r="J137" i="48"/>
  <c r="K137" i="48"/>
  <c r="E135" i="48"/>
  <c r="I135" i="48"/>
  <c r="C141" i="48"/>
  <c r="G141" i="48"/>
  <c r="E141" i="48"/>
  <c r="I141" i="48"/>
  <c r="C142" i="48"/>
  <c r="G142" i="48"/>
  <c r="E142" i="48"/>
  <c r="I142" i="48"/>
  <c r="E143" i="48"/>
  <c r="I143" i="48"/>
  <c r="C143" i="48"/>
  <c r="G143" i="48"/>
  <c r="E144" i="48"/>
  <c r="I144" i="48"/>
  <c r="C144" i="48"/>
  <c r="G144" i="48"/>
  <c r="E145" i="48"/>
  <c r="I145" i="48"/>
  <c r="C145" i="48"/>
  <c r="G145" i="48"/>
  <c r="C146" i="48"/>
  <c r="G146" i="48"/>
  <c r="E146" i="48"/>
  <c r="I146" i="48"/>
  <c r="I147" i="48"/>
  <c r="E147" i="48"/>
  <c r="J150" i="48"/>
  <c r="C147" i="48"/>
  <c r="G147" i="48"/>
  <c r="K150" i="48"/>
  <c r="F155" i="48"/>
  <c r="C163" i="48"/>
  <c r="G163" i="48"/>
  <c r="E163" i="48"/>
  <c r="I163" i="48"/>
  <c r="C164" i="48"/>
  <c r="G164" i="48"/>
  <c r="E164" i="48"/>
  <c r="I164" i="48"/>
  <c r="E165" i="48"/>
  <c r="I165" i="48"/>
  <c r="C165" i="48"/>
  <c r="G165" i="48"/>
  <c r="C166" i="48"/>
  <c r="G166" i="48"/>
  <c r="E166" i="48"/>
  <c r="I166" i="48"/>
  <c r="C167" i="48"/>
  <c r="G167" i="48"/>
  <c r="E167" i="48"/>
  <c r="I167" i="48"/>
  <c r="C168" i="48"/>
  <c r="G168" i="48"/>
  <c r="E168" i="48"/>
  <c r="I168" i="48"/>
  <c r="I169" i="48"/>
  <c r="C169" i="48"/>
  <c r="G169" i="48"/>
  <c r="J174" i="48"/>
  <c r="E170" i="48"/>
  <c r="I170" i="48"/>
  <c r="C170" i="48"/>
  <c r="G170" i="48"/>
  <c r="E171" i="48"/>
  <c r="C171" i="48"/>
  <c r="G171" i="48"/>
  <c r="K174" i="48"/>
  <c r="E172" i="48"/>
  <c r="I172" i="48"/>
  <c r="F179" i="48"/>
  <c r="C182" i="48"/>
  <c r="G182" i="48"/>
  <c r="E182" i="48"/>
  <c r="I182" i="48"/>
  <c r="C183" i="48"/>
  <c r="G183" i="48"/>
  <c r="E183" i="48"/>
  <c r="I183" i="48"/>
  <c r="E184" i="48"/>
  <c r="I184" i="48"/>
  <c r="C184" i="48"/>
  <c r="G184" i="48"/>
  <c r="C185" i="48"/>
  <c r="G185" i="48"/>
  <c r="E185" i="48"/>
  <c r="I185" i="48"/>
  <c r="E186" i="48"/>
  <c r="I186" i="48"/>
  <c r="C186" i="48"/>
  <c r="G186" i="48"/>
  <c r="E187" i="48"/>
  <c r="I187" i="48"/>
  <c r="C187" i="48"/>
  <c r="G187" i="48"/>
  <c r="C188" i="48"/>
  <c r="G188" i="48"/>
  <c r="J191" i="48"/>
  <c r="K191" i="48"/>
  <c r="E189" i="48"/>
  <c r="I189" i="48"/>
  <c r="C195" i="48"/>
  <c r="G195" i="48"/>
  <c r="K199" i="48"/>
  <c r="J199" i="48"/>
  <c r="E196" i="48"/>
  <c r="I196" i="48"/>
  <c r="C196" i="48"/>
  <c r="G196" i="48"/>
  <c r="E197" i="48"/>
  <c r="I197" i="48"/>
  <c r="F204" i="48"/>
  <c r="C207" i="48"/>
  <c r="G207" i="48"/>
  <c r="E207" i="48"/>
  <c r="I207" i="48"/>
  <c r="C208" i="48"/>
  <c r="G208" i="48"/>
  <c r="E208" i="48"/>
  <c r="I208" i="48"/>
  <c r="C209" i="48"/>
  <c r="G209" i="48"/>
  <c r="E209" i="48"/>
  <c r="I209" i="48"/>
  <c r="C210" i="48"/>
  <c r="G210" i="48"/>
  <c r="E210" i="48"/>
  <c r="I210" i="48"/>
  <c r="C211" i="48"/>
  <c r="G211" i="48"/>
  <c r="E211" i="48"/>
  <c r="I211" i="48"/>
  <c r="C212" i="48"/>
  <c r="G212" i="48"/>
  <c r="E212" i="48"/>
  <c r="I212" i="48"/>
  <c r="E213" i="48"/>
  <c r="I213" i="48"/>
  <c r="C213" i="48"/>
  <c r="G213" i="48"/>
  <c r="C214" i="48"/>
  <c r="G214" i="48"/>
  <c r="K217" i="48"/>
  <c r="J217" i="48"/>
  <c r="E215" i="48"/>
  <c r="I215" i="48"/>
  <c r="C221" i="48"/>
  <c r="G221" i="48"/>
  <c r="E221" i="48"/>
  <c r="I221" i="48"/>
  <c r="C222" i="48"/>
  <c r="G222" i="48"/>
  <c r="E222" i="48"/>
  <c r="I222" i="48"/>
  <c r="C223" i="48"/>
  <c r="G223" i="48"/>
  <c r="E223" i="48"/>
  <c r="I223" i="48"/>
  <c r="C224" i="48"/>
  <c r="G224" i="48"/>
  <c r="E224" i="48"/>
  <c r="I224" i="48"/>
  <c r="C225" i="48"/>
  <c r="G225" i="48"/>
  <c r="E225" i="48"/>
  <c r="I225" i="48"/>
  <c r="C226" i="48"/>
  <c r="G226" i="48"/>
  <c r="E226" i="48"/>
  <c r="I226" i="48"/>
  <c r="C227" i="48"/>
  <c r="G227" i="48"/>
  <c r="E227" i="48"/>
  <c r="I227" i="48"/>
  <c r="C228" i="48"/>
  <c r="G228" i="48"/>
  <c r="E228" i="48"/>
  <c r="I228" i="48"/>
  <c r="E229" i="48"/>
  <c r="I229" i="48"/>
  <c r="C229" i="48"/>
  <c r="G229" i="48"/>
  <c r="C230" i="48"/>
  <c r="G230" i="48"/>
  <c r="E230" i="48"/>
  <c r="I230" i="48"/>
  <c r="E231" i="48"/>
  <c r="I231" i="48"/>
  <c r="C231" i="48"/>
  <c r="G231" i="48"/>
  <c r="C232" i="48"/>
  <c r="G232" i="48"/>
  <c r="E232" i="48"/>
  <c r="I232" i="48"/>
  <c r="C233" i="48"/>
  <c r="G233" i="48"/>
  <c r="E233" i="48"/>
  <c r="I233" i="48"/>
  <c r="C234" i="48"/>
  <c r="G234" i="48"/>
  <c r="K237" i="48"/>
  <c r="J237" i="48"/>
  <c r="E235" i="48"/>
  <c r="I235" i="48"/>
  <c r="C241" i="48"/>
  <c r="G241" i="48"/>
  <c r="E241" i="48"/>
  <c r="I241" i="48"/>
  <c r="C242" i="48"/>
  <c r="G242" i="48"/>
  <c r="E242" i="48"/>
  <c r="I242" i="48"/>
  <c r="C243" i="48"/>
  <c r="G243" i="48"/>
  <c r="E243" i="48"/>
  <c r="I243" i="48"/>
  <c r="C244" i="48"/>
  <c r="G244" i="48"/>
  <c r="E244" i="48"/>
  <c r="I244" i="48"/>
  <c r="C245" i="48"/>
  <c r="G245" i="48"/>
  <c r="E245" i="48"/>
  <c r="I245" i="48"/>
  <c r="C246" i="48"/>
  <c r="G246" i="48"/>
  <c r="E246" i="48"/>
  <c r="I246" i="48"/>
  <c r="G247" i="48"/>
  <c r="C247" i="48"/>
  <c r="E247" i="48"/>
  <c r="I247" i="48"/>
  <c r="E248" i="48"/>
  <c r="I248" i="48"/>
  <c r="C248" i="48"/>
  <c r="G248" i="48"/>
  <c r="E249" i="48"/>
  <c r="I249" i="48"/>
  <c r="C249" i="48"/>
  <c r="G249" i="48"/>
  <c r="C250" i="48"/>
  <c r="G250" i="48"/>
  <c r="E250" i="48"/>
  <c r="I250" i="48"/>
  <c r="I251" i="48"/>
  <c r="C251" i="48"/>
  <c r="G251" i="48"/>
  <c r="C252" i="48"/>
  <c r="G252" i="48"/>
  <c r="J255" i="48"/>
  <c r="E252" i="48"/>
  <c r="K255" i="48"/>
  <c r="E253" i="48"/>
  <c r="I253" i="48"/>
  <c r="E39" i="47"/>
  <c r="D39" i="47"/>
  <c r="C39" i="47"/>
  <c r="B39" i="47"/>
  <c r="H37" i="47"/>
  <c r="J37" i="47" s="1"/>
  <c r="G37" i="47"/>
  <c r="I37" i="47" s="1"/>
  <c r="H31" i="47"/>
  <c r="J31" i="47" s="1"/>
  <c r="G31" i="47"/>
  <c r="I31" i="47" s="1"/>
  <c r="E28" i="47"/>
  <c r="D28" i="47"/>
  <c r="C28" i="47"/>
  <c r="B28" i="47"/>
  <c r="H26" i="47"/>
  <c r="J26" i="47" s="1"/>
  <c r="G26" i="47"/>
  <c r="I26" i="47" s="1"/>
  <c r="C13" i="51"/>
  <c r="E13" i="51" s="1"/>
  <c r="D13" i="51"/>
  <c r="F13" i="51" s="1"/>
  <c r="F24" i="51"/>
  <c r="D24" i="51"/>
  <c r="I15" i="51"/>
  <c r="I24" i="51" s="1"/>
  <c r="H15" i="51"/>
  <c r="H24" i="51" s="1"/>
  <c r="E24" i="51"/>
  <c r="C24" i="51"/>
  <c r="B33" i="46"/>
  <c r="E33" i="46"/>
  <c r="D33" i="46"/>
  <c r="C33" i="46"/>
  <c r="K259" i="48"/>
  <c r="J259" i="48"/>
  <c r="C11" i="44"/>
  <c r="C43" i="44"/>
  <c r="D11" i="44"/>
  <c r="D43" i="44"/>
  <c r="E11" i="44"/>
  <c r="E43" i="44"/>
  <c r="B11" i="44"/>
  <c r="B43" i="44"/>
  <c r="E11" i="45"/>
  <c r="D11" i="45"/>
  <c r="C11" i="45"/>
  <c r="B11" i="45"/>
  <c r="E590" i="49"/>
  <c r="D590" i="49"/>
  <c r="C590" i="49"/>
  <c r="B590" i="49"/>
  <c r="B5" i="49"/>
  <c r="C5" i="49" s="1"/>
  <c r="E5" i="49" s="1"/>
  <c r="B5" i="47"/>
  <c r="C5" i="47" s="1"/>
  <c r="E5" i="47" s="1"/>
  <c r="E74" i="26"/>
  <c r="C74" i="26"/>
  <c r="H6" i="26"/>
  <c r="H74" i="26" s="1"/>
  <c r="G6" i="26"/>
  <c r="G74" i="26" s="1"/>
  <c r="D74" i="26"/>
  <c r="B74"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4" i="33" s="1"/>
  <c r="G6" i="33"/>
  <c r="G74" i="33" s="1"/>
  <c r="E74" i="33"/>
  <c r="D74" i="33"/>
  <c r="C74" i="33"/>
  <c r="B74" i="33"/>
  <c r="D5" i="26"/>
  <c r="D5" i="49" l="1"/>
  <c r="G590" i="49"/>
  <c r="I590" i="49" s="1"/>
  <c r="H590" i="49"/>
  <c r="J590" i="49" s="1"/>
  <c r="J11" i="44"/>
  <c r="H11" i="44"/>
  <c r="D44" i="44"/>
  <c r="B44" i="44"/>
  <c r="E44" i="44"/>
  <c r="H44" i="44" s="1"/>
  <c r="J44" i="44" s="1"/>
  <c r="H43" i="44"/>
  <c r="J43" i="44" s="1"/>
  <c r="G43" i="44"/>
  <c r="I43" i="44" s="1"/>
  <c r="C44" i="44"/>
  <c r="C5" i="44"/>
  <c r="E5" i="44" s="1"/>
  <c r="H28" i="47"/>
  <c r="J28" i="47" s="1"/>
  <c r="G28" i="47"/>
  <c r="I28" i="47" s="1"/>
  <c r="H39" i="47"/>
  <c r="J39" i="47" s="1"/>
  <c r="G39" i="47"/>
  <c r="I39" i="47" s="1"/>
  <c r="D5" i="47"/>
  <c r="H33" i="46"/>
  <c r="J33" i="46" s="1"/>
  <c r="G33" i="46"/>
  <c r="I33" i="46" s="1"/>
  <c r="D5" i="46"/>
  <c r="D5" i="33"/>
  <c r="I6" i="26"/>
  <c r="I74" i="26"/>
  <c r="J6" i="26"/>
  <c r="J74"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E48" i="45"/>
  <c r="E49" i="45"/>
  <c r="E50" i="45"/>
  <c r="E51" i="45"/>
  <c r="E52" i="45"/>
  <c r="E53" i="45"/>
  <c r="H53" i="45" s="1"/>
  <c r="E54" i="45"/>
  <c r="E55" i="45"/>
  <c r="H55" i="45" s="1"/>
  <c r="E56" i="45"/>
  <c r="H56" i="45" s="1"/>
  <c r="E57" i="45"/>
  <c r="H57" i="45" s="1"/>
  <c r="E58" i="45"/>
  <c r="E59" i="45"/>
  <c r="E60" i="45"/>
  <c r="E61" i="45"/>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H42" i="45" s="1"/>
  <c r="G34" i="45"/>
  <c r="I34" i="45" s="1"/>
  <c r="H34" i="45"/>
  <c r="J34" i="45" s="1"/>
  <c r="G11" i="45"/>
  <c r="I11" i="45" s="1"/>
  <c r="H11" i="45"/>
  <c r="J11" i="45" s="1"/>
  <c r="J15" i="51"/>
  <c r="K15" i="51"/>
  <c r="J24" i="51"/>
  <c r="K24" i="51"/>
  <c r="G11" i="44"/>
  <c r="C6" i="45"/>
  <c r="B38" i="45"/>
  <c r="I11" i="44"/>
  <c r="G44" i="44" l="1"/>
  <c r="I44" i="44" s="1"/>
  <c r="C66" i="45"/>
  <c r="G65" i="45"/>
  <c r="G63" i="45"/>
  <c r="G61" i="45"/>
  <c r="G59" i="45"/>
  <c r="G57" i="45"/>
  <c r="G55" i="45"/>
  <c r="G53" i="45"/>
  <c r="G51" i="45"/>
  <c r="G49" i="45"/>
  <c r="G47" i="45"/>
  <c r="H40" i="45"/>
  <c r="H63" i="45"/>
  <c r="H61" i="45"/>
  <c r="H59" i="45"/>
  <c r="H51" i="45"/>
  <c r="H49" i="45"/>
  <c r="H47" i="45"/>
  <c r="D43" i="45"/>
  <c r="H39" i="45"/>
  <c r="G39" i="45"/>
  <c r="B43" i="45"/>
  <c r="G64" i="45"/>
  <c r="G62" i="45"/>
  <c r="G60" i="45"/>
  <c r="G58" i="45"/>
  <c r="G56" i="45"/>
  <c r="G54" i="45"/>
  <c r="G52" i="45"/>
  <c r="G50" i="45"/>
  <c r="G48" i="45"/>
  <c r="G46" i="45"/>
  <c r="B66" i="45"/>
  <c r="G66" i="45" s="1"/>
  <c r="E66" i="45"/>
  <c r="H41" i="45"/>
  <c r="E43" i="45"/>
  <c r="C43" i="45"/>
  <c r="H64" i="45"/>
  <c r="H62" i="45"/>
  <c r="H60" i="45"/>
  <c r="H58" i="45"/>
  <c r="H54" i="45"/>
  <c r="H52" i="45"/>
  <c r="H50" i="45"/>
  <c r="H48" i="45"/>
  <c r="D66" i="45"/>
  <c r="H66" i="45" s="1"/>
  <c r="H46" i="45"/>
  <c r="C38" i="45"/>
  <c r="E6" i="45"/>
  <c r="E38" i="45" s="1"/>
  <c r="G43" i="45" l="1"/>
  <c r="H43" i="45"/>
</calcChain>
</file>

<file path=xl/sharedStrings.xml><?xml version="1.0" encoding="utf-8"?>
<sst xmlns="http://schemas.openxmlformats.org/spreadsheetml/2006/main" count="1943" uniqueCount="700">
  <si>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</si>
  <si>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</si>
  <si>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</si>
  <si>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</si>
  <si>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</si>
  <si>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</si>
  <si>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</si>
  <si>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</si>
  <si>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</si>
  <si>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</si>
  <si>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</si>
  <si>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</si>
  <si>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</si>
  <si>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</si>
  <si>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</si>
  <si>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</si>
  <si>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</si>
  <si>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</si>
  <si>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</si>
  <si>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</si>
  <si>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</si>
  <si>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</si>
  <si>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</si>
  <si>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</si>
  <si>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</si>
  <si>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</si>
  <si>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</si>
  <si>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</si>
  <si>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</si>
  <si>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</si>
  <si>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</si>
  <si>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</si>
  <si>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</si>
  <si>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</si>
  <si>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</si>
  <si>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</si>
  <si>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</si>
  <si>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</si>
  <si>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</si>
  <si>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</si>
  <si>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</si>
  <si>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</si>
  <si>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</si>
  <si>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</si>
  <si>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</si>
  <si>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</si>
  <si>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</si>
  <si>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</si>
  <si>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</si>
  <si>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</si>
  <si>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</si>
  <si>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</si>
  <si>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</si>
  <si>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</si>
  <si>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</si>
  <si>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</si>
  <si>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</si>
  <si>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</si>
  <si>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</si>
  <si>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</si>
  <si>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</si>
  <si>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</si>
  <si>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</si>
  <si>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</si>
  <si>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</si>
  <si>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</si>
  <si>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</si>
  <si>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</si>
  <si>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</si>
  <si>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</si>
  <si>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</si>
  <si>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</si>
  <si>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</si>
  <si>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</si>
  <si>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</si>
  <si>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</si>
  <si>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</si>
  <si>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</si>
  <si>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</si>
  <si>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</si>
  <si>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</si>
  <si>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</si>
  <si>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</si>
  <si>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</si>
  <si>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</si>
  <si>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</si>
  <si>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</si>
  <si>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</si>
  <si>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</si>
  <si>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</si>
  <si>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</si>
  <si>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</si>
  <si>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</si>
  <si>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</si>
  <si>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</si>
  <si>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</si>
  <si>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</si>
  <si>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</si>
  <si>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</si>
  <si>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</si>
  <si>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</si>
  <si>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</si>
  <si>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</si>
  <si>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</si>
  <si>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</si>
  <si>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</si>
  <si>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</si>
  <si>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</si>
  <si>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</si>
  <si>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</si>
  <si>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</si>
  <si>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</si>
  <si>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</si>
  <si>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</si>
  <si>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</si>
  <si>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</si>
  <si>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</si>
  <si>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</si>
  <si>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</si>
  <si>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</si>
  <si>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</si>
  <si>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</si>
  <si>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</si>
  <si>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</si>
  <si>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</si>
  <si>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</si>
  <si>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</si>
  <si>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</si>
  <si>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</si>
  <si>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</si>
  <si>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</si>
  <si>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</si>
  <si>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</si>
  <si>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</si>
  <si>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</si>
  <si>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</si>
  <si>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</si>
  <si>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</si>
  <si>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</si>
  <si>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</si>
  <si>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</si>
  <si>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</si>
  <si>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</si>
  <si>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</si>
  <si>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</si>
  <si>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</si>
  <si>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</si>
  <si>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</si>
  <si>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</si>
  <si>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</si>
  <si>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</si>
  <si>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</si>
  <si>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</si>
  <si>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</si>
  <si>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</si>
  <si>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</si>
  <si>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</si>
  <si>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</si>
  <si>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</si>
  <si>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</si>
  <si>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</si>
  <si>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</si>
  <si>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</si>
  <si>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</si>
  <si>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</si>
  <si>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</si>
  <si>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</si>
  <si>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</si>
  <si>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</si>
  <si>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</si>
  <si>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</si>
  <si>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</si>
  <si>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</si>
  <si>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</si>
  <si>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</si>
  <si>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</si>
  <si>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</si>
  <si>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</si>
  <si>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</si>
  <si>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</si>
  <si>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</si>
  <si>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</si>
  <si>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</si>
  <si>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</si>
  <si>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</si>
  <si>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</si>
  <si>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</si>
  <si>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</si>
  <si>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</si>
  <si>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</si>
  <si>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</si>
  <si>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</si>
  <si>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</si>
  <si>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</si>
  <si>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</si>
  <si>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</si>
  <si>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</si>
  <si>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</si>
  <si>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</si>
  <si>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</si>
  <si>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</si>
  <si>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</si>
  <si>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</si>
  <si>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</si>
  <si>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</si>
  <si>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</si>
  <si>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</si>
  <si>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</si>
  <si>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</si>
  <si>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</si>
  <si>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</si>
  <si>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</si>
  <si>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</si>
  <si>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</si>
  <si>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</si>
  <si>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</si>
  <si>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</si>
  <si>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</si>
  <si>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</si>
  <si>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</si>
  <si>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</si>
  <si>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</si>
  <si>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</si>
  <si>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</si>
  <si>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</si>
  <si>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</si>
  <si>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</si>
  <si>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</si>
  <si>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</si>
  <si>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</si>
  <si>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</si>
  <si>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</si>
  <si>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</si>
  <si>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</si>
  <si>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</si>
  <si>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</si>
  <si>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</si>
  <si>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</si>
  <si>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</si>
  <si>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</si>
  <si>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</si>
  <si>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</si>
  <si>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</si>
  <si>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</si>
  <si>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</si>
  <si>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</si>
  <si>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</si>
  <si>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</si>
  <si>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</si>
  <si>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</si>
  <si>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</si>
  <si>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</si>
  <si>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</si>
  <si>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</si>
  <si>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</si>
  <si>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</si>
  <si>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</si>
  <si>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</si>
  <si>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</si>
  <si>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</si>
  <si>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</si>
  <si>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</si>
  <si>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</si>
  <si>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</si>
  <si>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</si>
  <si>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</si>
  <si>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</si>
  <si>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</si>
  <si>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</si>
  <si>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</si>
  <si>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</si>
  <si>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</si>
  <si>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</si>
  <si>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</si>
  <si>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</si>
  <si>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</si>
  <si>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</si>
  <si>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</si>
  <si>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</si>
  <si>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</si>
  <si>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</si>
  <si>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</si>
  <si>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</si>
  <si>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</si>
  <si>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</si>
  <si>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</si>
  <si>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Maserati Ghibli</t>
  </si>
  <si>
    <t>Mercedes-Benz CLS-Class</t>
  </si>
  <si>
    <t>Mercedes-Benz E-Class</t>
  </si>
  <si>
    <t>Volvo V90 CC</t>
  </si>
  <si>
    <t>Chrysler 300</t>
  </si>
  <si>
    <t>Audi A8</t>
  </si>
  <si>
    <t>Bentley Sedan</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</si>
  <si>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</si>
  <si>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</si>
  <si>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</si>
  <si>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</si>
  <si>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</si>
  <si>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</si>
  <si>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</si>
  <si>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</si>
  <si>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</si>
  <si>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</si>
  <si>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</si>
  <si>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</si>
  <si>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</si>
  <si>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</si>
  <si>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</si>
  <si>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</si>
  <si>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</si>
  <si>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</si>
  <si>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</si>
  <si>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</si>
  <si>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</si>
  <si>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</si>
  <si>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</si>
  <si>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</si>
  <si>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</si>
  <si>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</si>
  <si>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</si>
  <si>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</si>
  <si>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</si>
  <si>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</si>
  <si>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</si>
  <si>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</si>
  <si>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</si>
  <si>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</si>
  <si>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</si>
  <si>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</si>
  <si>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</si>
  <si>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Infiniti Q60</t>
  </si>
  <si>
    <t>Jaguar F-Type</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</si>
  <si>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</si>
  <si>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</si>
  <si>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</si>
  <si>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</si>
  <si>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</si>
  <si>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</si>
  <si>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</si>
  <si>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</si>
  <si>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</si>
  <si>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</si>
  <si>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</si>
  <si>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</si>
  <si>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</si>
  <si>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BMW i8</t>
  </si>
  <si>
    <t>Ferrari Coupe/Conv</t>
  </si>
  <si>
    <t>Honda NSX</t>
  </si>
  <si>
    <t>Lamborghini Coupe/Conv</t>
  </si>
  <si>
    <t>McLaren Coupe/Conv</t>
  </si>
  <si>
    <t>Mercedes-AMG GT Cpe/Conv</t>
  </si>
  <si>
    <t>Mercedes-Benz S-Class Cpe/Conv</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</si>
  <si>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</si>
  <si>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</si>
  <si>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</si>
  <si>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</si>
  <si>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</si>
  <si>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</si>
  <si>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</si>
  <si>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</si>
  <si>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</si>
  <si>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</si>
  <si>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</si>
  <si>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</si>
  <si>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</si>
  <si>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</si>
  <si>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</si>
  <si>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</si>
  <si>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</si>
  <si>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</si>
  <si>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</si>
  <si>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</si>
  <si>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</si>
  <si>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</si>
  <si>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</si>
  <si>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</si>
  <si>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</si>
  <si>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</si>
  <si>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</si>
  <si>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</si>
  <si>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</si>
  <si>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</si>
  <si>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</si>
  <si>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</si>
  <si>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</si>
  <si>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</si>
  <si>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</si>
  <si>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</si>
  <si>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</si>
  <si>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</si>
  <si>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</si>
  <si>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</si>
  <si>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</si>
  <si>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</si>
  <si>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</si>
  <si>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</si>
  <si>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</si>
  <si>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</si>
  <si>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</si>
  <si>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</si>
  <si>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</si>
  <si>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</si>
  <si>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</si>
  <si>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</si>
  <si>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</si>
  <si>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</si>
  <si>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</si>
  <si>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</si>
  <si>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</si>
  <si>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</si>
  <si>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</si>
  <si>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</si>
  <si>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</si>
  <si>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</si>
  <si>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</si>
  <si>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</si>
  <si>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</si>
  <si>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</si>
  <si>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</si>
  <si>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</si>
  <si>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</si>
  <si>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</si>
  <si>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</si>
  <si>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</si>
  <si>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</si>
  <si>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</si>
  <si>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</si>
  <si>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</si>
  <si>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</si>
  <si>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</si>
  <si>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</si>
  <si>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</si>
  <si>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</si>
  <si>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</si>
  <si>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</si>
  <si>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</si>
  <si>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</si>
  <si>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</si>
  <si>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</si>
  <si>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</si>
  <si>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</si>
  <si>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</si>
  <si>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</si>
  <si>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</si>
  <si>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</si>
  <si>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</si>
  <si>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</si>
  <si>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</si>
  <si>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</si>
  <si>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</si>
  <si>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</si>
  <si>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</si>
  <si>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</si>
  <si>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</si>
  <si>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</si>
  <si>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</si>
  <si>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</si>
  <si>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</si>
  <si>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</si>
  <si>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</si>
  <si>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</si>
  <si>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</si>
  <si>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</si>
  <si>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</si>
  <si>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</si>
  <si>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</si>
  <si>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</si>
  <si>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</si>
  <si>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</si>
  <si>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</si>
  <si>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</si>
  <si>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</si>
  <si>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</si>
  <si>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</si>
  <si>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</si>
  <si>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</si>
  <si>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</si>
  <si>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</si>
  <si>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</si>
  <si>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</si>
  <si>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</si>
  <si>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</si>
  <si>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</si>
  <si>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</si>
  <si>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</si>
  <si>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</si>
  <si>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</si>
  <si>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</si>
  <si>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</si>
  <si>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</si>
  <si>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</si>
  <si>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</si>
  <si>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</si>
  <si>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</si>
  <si>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</si>
  <si>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</si>
  <si>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</si>
  <si>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</si>
  <si>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</si>
  <si>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</si>
  <si>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</si>
  <si>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</si>
  <si>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</si>
  <si>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</si>
  <si>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</si>
  <si>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</si>
  <si>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</si>
  <si>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</si>
  <si>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</si>
  <si>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</si>
  <si>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</si>
  <si>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</si>
  <si>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</si>
  <si>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</si>
  <si>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</si>
  <si>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</si>
  <si>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</si>
  <si>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</si>
  <si>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</si>
  <si>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</si>
  <si>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</si>
  <si>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</si>
  <si>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</si>
  <si>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</si>
  <si>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</si>
  <si>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</si>
  <si>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</si>
  <si>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</si>
  <si>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</si>
  <si>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</si>
  <si>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</si>
  <si>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</si>
  <si>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</si>
  <si>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</si>
  <si>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</si>
  <si>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</si>
  <si>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</si>
  <si>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</si>
  <si>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</si>
  <si>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</si>
  <si>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</si>
  <si>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</si>
  <si>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</si>
  <si>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</si>
  <si>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</si>
  <si>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</si>
  <si>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</si>
  <si>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</si>
  <si>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</si>
  <si>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</si>
  <si>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</si>
  <si>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</si>
  <si>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</si>
  <si>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Fuso Fighter (MD)</t>
  </si>
  <si>
    <t>Hino (MD)</t>
  </si>
  <si>
    <t>Isuzu N-Series (MD)</t>
  </si>
  <si>
    <t>Iveco (MD)</t>
  </si>
  <si>
    <t>MAN (MD)</t>
  </si>
  <si>
    <t>Mercedes (MD)</t>
  </si>
  <si>
    <t>Scania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</si>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</sst>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100</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101</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102</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103</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104</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105</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106</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107</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355</v>
      </c>
      <c r="B7" s="65">
        <v>0</v>
      </c>
      <c r="C7" s="34">
        <f>IF(B21=0, "-", B7/B21)</f>
        <v>0</v>
      </c>
      <c r="D7" s="65">
        <v>0</v>
      </c>
      <c r="E7" s="9">
        <f>IF(D21=0, "-", D7/D21)</f>
        <v>0</v>
      </c>
      <c r="F7" s="81">
        <v>1</v>
      </c>
      <c r="G7" s="34">
        <f>IF(F21=0, "-", F7/F21)</f>
        <v>5.7405281285878302E-4</v>
      </c>
      <c r="H7" s="65">
        <v>0</v>
      </c>
      <c r="I7" s="9">
        <f>IF(H21=0, "-", H7/H21)</f>
        <v>0</v>
      </c>
      <c r="J7" s="8" t="str">
        <f t="shared" ref="J7:J19" si="0">IF(D7=0, "-", IF((B7-D7)/D7&lt;10, (B7-D7)/D7, "&gt;999%"))</f>
        <v>-</v>
      </c>
      <c r="K7" s="9" t="str">
        <f t="shared" ref="K7:K19" si="1">IF(H7=0, "-", IF((F7-H7)/H7&lt;10, (F7-H7)/H7, "&gt;999%"))</f>
        <v>-</v>
      </c>
    </row>
    <row r="8" spans="1:11" x14ac:dyDescent="0.2">
      <c r="A8" s="7" t="s">
        <v>356</v>
      </c>
      <c r="B8" s="65">
        <v>0</v>
      </c>
      <c r="C8" s="34">
        <f>IF(B21=0, "-", B8/B21)</f>
        <v>0</v>
      </c>
      <c r="D8" s="65">
        <v>0</v>
      </c>
      <c r="E8" s="9">
        <f>IF(D21=0, "-", D8/D21)</f>
        <v>0</v>
      </c>
      <c r="F8" s="81">
        <v>0</v>
      </c>
      <c r="G8" s="34">
        <f>IF(F21=0, "-", F8/F21)</f>
        <v>0</v>
      </c>
      <c r="H8" s="65">
        <v>1</v>
      </c>
      <c r="I8" s="9">
        <f>IF(H21=0, "-", H8/H21)</f>
        <v>6.6357000663570006E-4</v>
      </c>
      <c r="J8" s="8" t="str">
        <f t="shared" si="0"/>
        <v>-</v>
      </c>
      <c r="K8" s="9">
        <f t="shared" si="1"/>
        <v>-1</v>
      </c>
    </row>
    <row r="9" spans="1:11" x14ac:dyDescent="0.2">
      <c r="A9" s="7" t="s">
        <v>357</v>
      </c>
      <c r="B9" s="65">
        <v>0</v>
      </c>
      <c r="C9" s="34">
        <f>IF(B21=0, "-", B9/B21)</f>
        <v>0</v>
      </c>
      <c r="D9" s="65">
        <v>6</v>
      </c>
      <c r="E9" s="9">
        <f>IF(D21=0, "-", D9/D21)</f>
        <v>3.3519553072625698E-2</v>
      </c>
      <c r="F9" s="81">
        <v>5</v>
      </c>
      <c r="G9" s="34">
        <f>IF(F21=0, "-", F9/F21)</f>
        <v>2.8702640642939152E-3</v>
      </c>
      <c r="H9" s="65">
        <v>39</v>
      </c>
      <c r="I9" s="9">
        <f>IF(H21=0, "-", H9/H21)</f>
        <v>2.5879230258792303E-2</v>
      </c>
      <c r="J9" s="8">
        <f t="shared" si="0"/>
        <v>-1</v>
      </c>
      <c r="K9" s="9">
        <f t="shared" si="1"/>
        <v>-0.87179487179487181</v>
      </c>
    </row>
    <row r="10" spans="1:11" x14ac:dyDescent="0.2">
      <c r="A10" s="7" t="s">
        <v>358</v>
      </c>
      <c r="B10" s="65">
        <v>17</v>
      </c>
      <c r="C10" s="34">
        <f>IF(B21=0, "-", B10/B21)</f>
        <v>6.1151079136690649E-2</v>
      </c>
      <c r="D10" s="65">
        <v>0</v>
      </c>
      <c r="E10" s="9">
        <f>IF(D21=0, "-", D10/D21)</f>
        <v>0</v>
      </c>
      <c r="F10" s="81">
        <v>17</v>
      </c>
      <c r="G10" s="34">
        <f>IF(F21=0, "-", F10/F21)</f>
        <v>9.7588978185993106E-3</v>
      </c>
      <c r="H10" s="65">
        <v>0</v>
      </c>
      <c r="I10" s="9">
        <f>IF(H21=0, "-", H10/H21)</f>
        <v>0</v>
      </c>
      <c r="J10" s="8" t="str">
        <f t="shared" si="0"/>
        <v>-</v>
      </c>
      <c r="K10" s="9" t="str">
        <f t="shared" si="1"/>
        <v>-</v>
      </c>
    </row>
    <row r="11" spans="1:11" x14ac:dyDescent="0.2">
      <c r="A11" s="7" t="s">
        <v>359</v>
      </c>
      <c r="B11" s="65">
        <v>6</v>
      </c>
      <c r="C11" s="34">
        <f>IF(B21=0, "-", B11/B21)</f>
        <v>2.1582733812949641E-2</v>
      </c>
      <c r="D11" s="65">
        <v>14</v>
      </c>
      <c r="E11" s="9">
        <f>IF(D21=0, "-", D11/D21)</f>
        <v>7.8212290502793297E-2</v>
      </c>
      <c r="F11" s="81">
        <v>211</v>
      </c>
      <c r="G11" s="34">
        <f>IF(F21=0, "-", F11/F21)</f>
        <v>0.12112514351320322</v>
      </c>
      <c r="H11" s="65">
        <v>224</v>
      </c>
      <c r="I11" s="9">
        <f>IF(H21=0, "-", H11/H21)</f>
        <v>0.14863968148639681</v>
      </c>
      <c r="J11" s="8">
        <f t="shared" si="0"/>
        <v>-0.5714285714285714</v>
      </c>
      <c r="K11" s="9">
        <f t="shared" si="1"/>
        <v>-5.8035714285714288E-2</v>
      </c>
    </row>
    <row r="12" spans="1:11" x14ac:dyDescent="0.2">
      <c r="A12" s="7" t="s">
        <v>360</v>
      </c>
      <c r="B12" s="65">
        <v>60</v>
      </c>
      <c r="C12" s="34">
        <f>IF(B21=0, "-", B12/B21)</f>
        <v>0.21582733812949639</v>
      </c>
      <c r="D12" s="65">
        <v>18</v>
      </c>
      <c r="E12" s="9">
        <f>IF(D21=0, "-", D12/D21)</f>
        <v>0.1005586592178771</v>
      </c>
      <c r="F12" s="81">
        <v>282</v>
      </c>
      <c r="G12" s="34">
        <f>IF(F21=0, "-", F12/F21)</f>
        <v>0.1618828932261768</v>
      </c>
      <c r="H12" s="65">
        <v>19</v>
      </c>
      <c r="I12" s="9">
        <f>IF(H21=0, "-", H12/H21)</f>
        <v>1.2607830126078301E-2</v>
      </c>
      <c r="J12" s="8">
        <f t="shared" si="0"/>
        <v>2.3333333333333335</v>
      </c>
      <c r="K12" s="9" t="str">
        <f t="shared" si="1"/>
        <v>&gt;999%</v>
      </c>
    </row>
    <row r="13" spans="1:11" x14ac:dyDescent="0.2">
      <c r="A13" s="7" t="s">
        <v>361</v>
      </c>
      <c r="B13" s="65">
        <v>109</v>
      </c>
      <c r="C13" s="34">
        <f>IF(B21=0, "-", B13/B21)</f>
        <v>0.3920863309352518</v>
      </c>
      <c r="D13" s="65">
        <v>107</v>
      </c>
      <c r="E13" s="9">
        <f>IF(D21=0, "-", D13/D21)</f>
        <v>0.5977653631284916</v>
      </c>
      <c r="F13" s="81">
        <v>798</v>
      </c>
      <c r="G13" s="34">
        <f>IF(F21=0, "-", F13/F21)</f>
        <v>0.45809414466130882</v>
      </c>
      <c r="H13" s="65">
        <v>915</v>
      </c>
      <c r="I13" s="9">
        <f>IF(H21=0, "-", H13/H21)</f>
        <v>0.60716655607166559</v>
      </c>
      <c r="J13" s="8">
        <f t="shared" si="0"/>
        <v>1.8691588785046728E-2</v>
      </c>
      <c r="K13" s="9">
        <f t="shared" si="1"/>
        <v>-0.12786885245901639</v>
      </c>
    </row>
    <row r="14" spans="1:11" x14ac:dyDescent="0.2">
      <c r="A14" s="7" t="s">
        <v>362</v>
      </c>
      <c r="B14" s="65">
        <v>5</v>
      </c>
      <c r="C14" s="34">
        <f>IF(B21=0, "-", B14/B21)</f>
        <v>1.7985611510791366E-2</v>
      </c>
      <c r="D14" s="65">
        <v>0</v>
      </c>
      <c r="E14" s="9">
        <f>IF(D21=0, "-", D14/D21)</f>
        <v>0</v>
      </c>
      <c r="F14" s="81">
        <v>38</v>
      </c>
      <c r="G14" s="34">
        <f>IF(F21=0, "-", F14/F21)</f>
        <v>2.1814006888633754E-2</v>
      </c>
      <c r="H14" s="65">
        <v>25</v>
      </c>
      <c r="I14" s="9">
        <f>IF(H21=0, "-", H14/H21)</f>
        <v>1.6589250165892501E-2</v>
      </c>
      <c r="J14" s="8" t="str">
        <f t="shared" si="0"/>
        <v>-</v>
      </c>
      <c r="K14" s="9">
        <f t="shared" si="1"/>
        <v>0.52</v>
      </c>
    </row>
    <row r="15" spans="1:11" x14ac:dyDescent="0.2">
      <c r="A15" s="7" t="s">
        <v>363</v>
      </c>
      <c r="B15" s="65">
        <v>0</v>
      </c>
      <c r="C15" s="34">
        <f>IF(B21=0, "-", B15/B21)</f>
        <v>0</v>
      </c>
      <c r="D15" s="65">
        <v>1</v>
      </c>
      <c r="E15" s="9">
        <f>IF(D21=0, "-", D15/D21)</f>
        <v>5.5865921787709499E-3</v>
      </c>
      <c r="F15" s="81">
        <v>6</v>
      </c>
      <c r="G15" s="34">
        <f>IF(F21=0, "-", F15/F21)</f>
        <v>3.4443168771526979E-3</v>
      </c>
      <c r="H15" s="65">
        <v>18</v>
      </c>
      <c r="I15" s="9">
        <f>IF(H21=0, "-", H15/H21)</f>
        <v>1.1944260119442602E-2</v>
      </c>
      <c r="J15" s="8">
        <f t="shared" si="0"/>
        <v>-1</v>
      </c>
      <c r="K15" s="9">
        <f t="shared" si="1"/>
        <v>-0.66666666666666663</v>
      </c>
    </row>
    <row r="16" spans="1:11" x14ac:dyDescent="0.2">
      <c r="A16" s="7" t="s">
        <v>364</v>
      </c>
      <c r="B16" s="65">
        <v>0</v>
      </c>
      <c r="C16" s="34">
        <f>IF(B21=0, "-", B16/B21)</f>
        <v>0</v>
      </c>
      <c r="D16" s="65">
        <v>6</v>
      </c>
      <c r="E16" s="9">
        <f>IF(D21=0, "-", D16/D21)</f>
        <v>3.3519553072625698E-2</v>
      </c>
      <c r="F16" s="81">
        <v>4</v>
      </c>
      <c r="G16" s="34">
        <f>IF(F21=0, "-", F16/F21)</f>
        <v>2.2962112514351321E-3</v>
      </c>
      <c r="H16" s="65">
        <v>15</v>
      </c>
      <c r="I16" s="9">
        <f>IF(H21=0, "-", H16/H21)</f>
        <v>9.9535500995355016E-3</v>
      </c>
      <c r="J16" s="8">
        <f t="shared" si="0"/>
        <v>-1</v>
      </c>
      <c r="K16" s="9">
        <f t="shared" si="1"/>
        <v>-0.73333333333333328</v>
      </c>
    </row>
    <row r="17" spans="1:11" x14ac:dyDescent="0.2">
      <c r="A17" s="7" t="s">
        <v>365</v>
      </c>
      <c r="B17" s="65">
        <v>13</v>
      </c>
      <c r="C17" s="34">
        <f>IF(B21=0, "-", B17/B21)</f>
        <v>4.6762589928057555E-2</v>
      </c>
      <c r="D17" s="65">
        <v>7</v>
      </c>
      <c r="E17" s="9">
        <f>IF(D21=0, "-", D17/D21)</f>
        <v>3.9106145251396648E-2</v>
      </c>
      <c r="F17" s="81">
        <v>36</v>
      </c>
      <c r="G17" s="34">
        <f>IF(F21=0, "-", F17/F21)</f>
        <v>2.0665901262916189E-2</v>
      </c>
      <c r="H17" s="65">
        <v>105</v>
      </c>
      <c r="I17" s="9">
        <f>IF(H21=0, "-", H17/H21)</f>
        <v>6.9674850696748503E-2</v>
      </c>
      <c r="J17" s="8">
        <f t="shared" si="0"/>
        <v>0.8571428571428571</v>
      </c>
      <c r="K17" s="9">
        <f t="shared" si="1"/>
        <v>-0.65714285714285714</v>
      </c>
    </row>
    <row r="18" spans="1:11" x14ac:dyDescent="0.2">
      <c r="A18" s="7" t="s">
        <v>366</v>
      </c>
      <c r="B18" s="65">
        <v>44</v>
      </c>
      <c r="C18" s="34">
        <f>IF(B21=0, "-", B18/B21)</f>
        <v>0.15827338129496402</v>
      </c>
      <c r="D18" s="65">
        <v>20</v>
      </c>
      <c r="E18" s="9">
        <f>IF(D21=0, "-", D18/D21)</f>
        <v>0.11173184357541899</v>
      </c>
      <c r="F18" s="81">
        <v>196</v>
      </c>
      <c r="G18" s="34">
        <f>IF(F21=0, "-", F18/F21)</f>
        <v>0.11251435132032148</v>
      </c>
      <c r="H18" s="65">
        <v>146</v>
      </c>
      <c r="I18" s="9">
        <f>IF(H21=0, "-", H18/H21)</f>
        <v>9.6881220968812215E-2</v>
      </c>
      <c r="J18" s="8">
        <f t="shared" si="0"/>
        <v>1.2</v>
      </c>
      <c r="K18" s="9">
        <f t="shared" si="1"/>
        <v>0.34246575342465752</v>
      </c>
    </row>
    <row r="19" spans="1:11" x14ac:dyDescent="0.2">
      <c r="A19" s="7" t="s">
        <v>367</v>
      </c>
      <c r="B19" s="65">
        <v>24</v>
      </c>
      <c r="C19" s="34">
        <f>IF(B21=0, "-", B19/B21)</f>
        <v>8.6330935251798566E-2</v>
      </c>
      <c r="D19" s="65">
        <v>0</v>
      </c>
      <c r="E19" s="9">
        <f>IF(D21=0, "-", D19/D21)</f>
        <v>0</v>
      </c>
      <c r="F19" s="81">
        <v>148</v>
      </c>
      <c r="G19" s="34">
        <f>IF(F21=0, "-", F19/F21)</f>
        <v>8.4959816303099886E-2</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617</v>
      </c>
      <c r="B21" s="71">
        <f>SUM(B7:B20)</f>
        <v>278</v>
      </c>
      <c r="C21" s="40">
        <f>B21/7882</f>
        <v>3.5270235980715554E-2</v>
      </c>
      <c r="D21" s="71">
        <f>SUM(D7:D20)</f>
        <v>179</v>
      </c>
      <c r="E21" s="41">
        <f>D21/7767</f>
        <v>2.304622119222351E-2</v>
      </c>
      <c r="F21" s="77">
        <f>SUM(F7:F20)</f>
        <v>1742</v>
      </c>
      <c r="G21" s="42">
        <f>F21/62775</f>
        <v>2.7749900438072482E-2</v>
      </c>
      <c r="H21" s="71">
        <f>SUM(H7:H20)</f>
        <v>1507</v>
      </c>
      <c r="I21" s="41">
        <f>H21/69402</f>
        <v>2.1714071640586727E-2</v>
      </c>
      <c r="J21" s="37">
        <f>IF(D21=0, "-", IF((B21-D21)/D21&lt;10, (B21-D21)/D21, "&gt;999%"))</f>
        <v>0.55307262569832405</v>
      </c>
      <c r="K21" s="38">
        <f>IF(H21=0, "-", IF((F21-H21)/H21&lt;10, (F21-H21)/H21, "&gt;999%"))</f>
        <v>0.15593895155938953</v>
      </c>
    </row>
    <row r="22" spans="1:11" x14ac:dyDescent="0.2">
      <c r="B22" s="83"/>
      <c r="D22" s="83"/>
      <c r="F22" s="83"/>
      <c r="H22" s="83"/>
    </row>
    <row r="23" spans="1:11" s="43" customFormat="1" x14ac:dyDescent="0.2">
      <c r="A23" s="162" t="s">
        <v>617</v>
      </c>
      <c r="B23" s="71">
        <v>278</v>
      </c>
      <c r="C23" s="40">
        <f>B23/7882</f>
        <v>3.5270235980715554E-2</v>
      </c>
      <c r="D23" s="71">
        <v>179</v>
      </c>
      <c r="E23" s="41">
        <f>D23/7767</f>
        <v>2.304622119222351E-2</v>
      </c>
      <c r="F23" s="77">
        <v>1742</v>
      </c>
      <c r="G23" s="42">
        <f>F23/62775</f>
        <v>2.7749900438072482E-2</v>
      </c>
      <c r="H23" s="71">
        <v>1507</v>
      </c>
      <c r="I23" s="41">
        <f>H23/69402</f>
        <v>2.1714071640586727E-2</v>
      </c>
      <c r="J23" s="37">
        <f>IF(D23=0, "-", IF((B23-D23)/D23&lt;10, (B23-D23)/D23, "&gt;999%"))</f>
        <v>0.55307262569832405</v>
      </c>
      <c r="K23" s="38">
        <f>IF(H23=0, "-", IF((F23-H23)/H23&lt;10, (F23-H23)/H23, "&gt;999%"))</f>
        <v>0.15593895155938953</v>
      </c>
    </row>
    <row r="24" spans="1:11" x14ac:dyDescent="0.2">
      <c r="B24" s="83"/>
      <c r="D24" s="83"/>
      <c r="F24" s="83"/>
      <c r="H24" s="83"/>
    </row>
    <row r="25" spans="1:11" ht="15.75" x14ac:dyDescent="0.25">
      <c r="A25" s="164" t="s">
        <v>121</v>
      </c>
      <c r="B25" s="196" t="s">
        <v>1</v>
      </c>
      <c r="C25" s="200"/>
      <c r="D25" s="200"/>
      <c r="E25" s="197"/>
      <c r="F25" s="196" t="s">
        <v>14</v>
      </c>
      <c r="G25" s="200"/>
      <c r="H25" s="200"/>
      <c r="I25" s="197"/>
      <c r="J25" s="196" t="s">
        <v>15</v>
      </c>
      <c r="K25" s="197"/>
    </row>
    <row r="26" spans="1:11" x14ac:dyDescent="0.2">
      <c r="A26" s="22"/>
      <c r="B26" s="196">
        <f>VALUE(RIGHT($B$2, 4))</f>
        <v>2020</v>
      </c>
      <c r="C26" s="197"/>
      <c r="D26" s="196">
        <f>B26-1</f>
        <v>2019</v>
      </c>
      <c r="E26" s="204"/>
      <c r="F26" s="196">
        <f>B26</f>
        <v>2020</v>
      </c>
      <c r="G26" s="204"/>
      <c r="H26" s="196">
        <f>D26</f>
        <v>2019</v>
      </c>
      <c r="I26" s="204"/>
      <c r="J26" s="140" t="s">
        <v>4</v>
      </c>
      <c r="K26" s="141" t="s">
        <v>2</v>
      </c>
    </row>
    <row r="27" spans="1:11" x14ac:dyDescent="0.2">
      <c r="A27" s="163" t="s">
        <v>151</v>
      </c>
      <c r="B27" s="61" t="s">
        <v>12</v>
      </c>
      <c r="C27" s="62" t="s">
        <v>13</v>
      </c>
      <c r="D27" s="61" t="s">
        <v>12</v>
      </c>
      <c r="E27" s="63" t="s">
        <v>13</v>
      </c>
      <c r="F27" s="62" t="s">
        <v>12</v>
      </c>
      <c r="G27" s="62" t="s">
        <v>13</v>
      </c>
      <c r="H27" s="61" t="s">
        <v>12</v>
      </c>
      <c r="I27" s="63" t="s">
        <v>13</v>
      </c>
      <c r="J27" s="61"/>
      <c r="K27" s="63"/>
    </row>
    <row r="28" spans="1:11" x14ac:dyDescent="0.2">
      <c r="A28" s="7" t="s">
        <v>368</v>
      </c>
      <c r="B28" s="65">
        <v>2</v>
      </c>
      <c r="C28" s="34">
        <f>IF(B50=0, "-", B28/B50)</f>
        <v>2.3640661938534278E-3</v>
      </c>
      <c r="D28" s="65">
        <v>1</v>
      </c>
      <c r="E28" s="9">
        <f>IF(D50=0, "-", D28/D50)</f>
        <v>1.0351966873706005E-3</v>
      </c>
      <c r="F28" s="81">
        <v>6</v>
      </c>
      <c r="G28" s="34">
        <f>IF(F50=0, "-", F28/F50)</f>
        <v>9.1897687241537752E-4</v>
      </c>
      <c r="H28" s="65">
        <v>8</v>
      </c>
      <c r="I28" s="9">
        <f>IF(H50=0, "-", H28/H50)</f>
        <v>1.25E-3</v>
      </c>
      <c r="J28" s="8">
        <f t="shared" ref="J28:J48" si="2">IF(D28=0, "-", IF((B28-D28)/D28&lt;10, (B28-D28)/D28, "&gt;999%"))</f>
        <v>1</v>
      </c>
      <c r="K28" s="9">
        <f t="shared" ref="K28:K48" si="3">IF(H28=0, "-", IF((F28-H28)/H28&lt;10, (F28-H28)/H28, "&gt;999%"))</f>
        <v>-0.25</v>
      </c>
    </row>
    <row r="29" spans="1:11" x14ac:dyDescent="0.2">
      <c r="A29" s="7" t="s">
        <v>369</v>
      </c>
      <c r="B29" s="65">
        <v>26</v>
      </c>
      <c r="C29" s="34">
        <f>IF(B50=0, "-", B29/B50)</f>
        <v>3.0732860520094562E-2</v>
      </c>
      <c r="D29" s="65">
        <v>2</v>
      </c>
      <c r="E29" s="9">
        <f>IF(D50=0, "-", D29/D50)</f>
        <v>2.070393374741201E-3</v>
      </c>
      <c r="F29" s="81">
        <v>76</v>
      </c>
      <c r="G29" s="34">
        <f>IF(F50=0, "-", F29/F50)</f>
        <v>1.1640373717261449E-2</v>
      </c>
      <c r="H29" s="65">
        <v>21</v>
      </c>
      <c r="I29" s="9">
        <f>IF(H50=0, "-", H29/H50)</f>
        <v>3.2812499999999999E-3</v>
      </c>
      <c r="J29" s="8" t="str">
        <f t="shared" si="2"/>
        <v>&gt;999%</v>
      </c>
      <c r="K29" s="9">
        <f t="shared" si="3"/>
        <v>2.6190476190476191</v>
      </c>
    </row>
    <row r="30" spans="1:11" x14ac:dyDescent="0.2">
      <c r="A30" s="7" t="s">
        <v>370</v>
      </c>
      <c r="B30" s="65">
        <v>33</v>
      </c>
      <c r="C30" s="34">
        <f>IF(B50=0, "-", B30/B50)</f>
        <v>3.9007092198581561E-2</v>
      </c>
      <c r="D30" s="65">
        <v>63</v>
      </c>
      <c r="E30" s="9">
        <f>IF(D50=0, "-", D30/D50)</f>
        <v>6.5217391304347824E-2</v>
      </c>
      <c r="F30" s="81">
        <v>524</v>
      </c>
      <c r="G30" s="34">
        <f>IF(F50=0, "-", F30/F50)</f>
        <v>8.02573135242763E-2</v>
      </c>
      <c r="H30" s="65">
        <v>651</v>
      </c>
      <c r="I30" s="9">
        <f>IF(H50=0, "-", H30/H50)</f>
        <v>0.10171875</v>
      </c>
      <c r="J30" s="8">
        <f t="shared" si="2"/>
        <v>-0.47619047619047616</v>
      </c>
      <c r="K30" s="9">
        <f t="shared" si="3"/>
        <v>-0.19508448540706605</v>
      </c>
    </row>
    <row r="31" spans="1:11" x14ac:dyDescent="0.2">
      <c r="A31" s="7" t="s">
        <v>371</v>
      </c>
      <c r="B31" s="65">
        <v>188</v>
      </c>
      <c r="C31" s="34">
        <f>IF(B50=0, "-", B31/B50)</f>
        <v>0.22222222222222221</v>
      </c>
      <c r="D31" s="65">
        <v>186</v>
      </c>
      <c r="E31" s="9">
        <f>IF(D50=0, "-", D31/D50)</f>
        <v>0.19254658385093168</v>
      </c>
      <c r="F31" s="81">
        <v>871</v>
      </c>
      <c r="G31" s="34">
        <f>IF(F50=0, "-", F31/F50)</f>
        <v>0.13340480931229898</v>
      </c>
      <c r="H31" s="65">
        <v>999</v>
      </c>
      <c r="I31" s="9">
        <f>IF(H50=0, "-", H31/H50)</f>
        <v>0.15609375</v>
      </c>
      <c r="J31" s="8">
        <f t="shared" si="2"/>
        <v>1.0752688172043012E-2</v>
      </c>
      <c r="K31" s="9">
        <f t="shared" si="3"/>
        <v>-0.12812812812812813</v>
      </c>
    </row>
    <row r="32" spans="1:11" x14ac:dyDescent="0.2">
      <c r="A32" s="7" t="s">
        <v>372</v>
      </c>
      <c r="B32" s="65">
        <v>5</v>
      </c>
      <c r="C32" s="34">
        <f>IF(B50=0, "-", B32/B50)</f>
        <v>5.9101654846335696E-3</v>
      </c>
      <c r="D32" s="65">
        <v>2</v>
      </c>
      <c r="E32" s="9">
        <f>IF(D50=0, "-", D32/D50)</f>
        <v>2.070393374741201E-3</v>
      </c>
      <c r="F32" s="81">
        <v>28</v>
      </c>
      <c r="G32" s="34">
        <f>IF(F50=0, "-", F32/F50)</f>
        <v>4.2885587379384287E-3</v>
      </c>
      <c r="H32" s="65">
        <v>48</v>
      </c>
      <c r="I32" s="9">
        <f>IF(H50=0, "-", H32/H50)</f>
        <v>7.4999999999999997E-3</v>
      </c>
      <c r="J32" s="8">
        <f t="shared" si="2"/>
        <v>1.5</v>
      </c>
      <c r="K32" s="9">
        <f t="shared" si="3"/>
        <v>-0.41666666666666669</v>
      </c>
    </row>
    <row r="33" spans="1:11" x14ac:dyDescent="0.2">
      <c r="A33" s="7" t="s">
        <v>373</v>
      </c>
      <c r="B33" s="65">
        <v>0</v>
      </c>
      <c r="C33" s="34">
        <f>IF(B50=0, "-", B33/B50)</f>
        <v>0</v>
      </c>
      <c r="D33" s="65">
        <v>0</v>
      </c>
      <c r="E33" s="9">
        <f>IF(D50=0, "-", D33/D50)</f>
        <v>0</v>
      </c>
      <c r="F33" s="81">
        <v>0</v>
      </c>
      <c r="G33" s="34">
        <f>IF(F50=0, "-", F33/F50)</f>
        <v>0</v>
      </c>
      <c r="H33" s="65">
        <v>7</v>
      </c>
      <c r="I33" s="9">
        <f>IF(H50=0, "-", H33/H50)</f>
        <v>1.0937500000000001E-3</v>
      </c>
      <c r="J33" s="8" t="str">
        <f t="shared" si="2"/>
        <v>-</v>
      </c>
      <c r="K33" s="9">
        <f t="shared" si="3"/>
        <v>-1</v>
      </c>
    </row>
    <row r="34" spans="1:11" x14ac:dyDescent="0.2">
      <c r="A34" s="7" t="s">
        <v>374</v>
      </c>
      <c r="B34" s="65">
        <v>105</v>
      </c>
      <c r="C34" s="34">
        <f>IF(B50=0, "-", B34/B50)</f>
        <v>0.12411347517730496</v>
      </c>
      <c r="D34" s="65">
        <v>0</v>
      </c>
      <c r="E34" s="9">
        <f>IF(D50=0, "-", D34/D50)</f>
        <v>0</v>
      </c>
      <c r="F34" s="81">
        <v>533</v>
      </c>
      <c r="G34" s="34">
        <f>IF(F50=0, "-", F34/F50)</f>
        <v>8.1635778832899367E-2</v>
      </c>
      <c r="H34" s="65">
        <v>0</v>
      </c>
      <c r="I34" s="9">
        <f>IF(H50=0, "-", H34/H50)</f>
        <v>0</v>
      </c>
      <c r="J34" s="8" t="str">
        <f t="shared" si="2"/>
        <v>-</v>
      </c>
      <c r="K34" s="9" t="str">
        <f t="shared" si="3"/>
        <v>-</v>
      </c>
    </row>
    <row r="35" spans="1:11" x14ac:dyDescent="0.2">
      <c r="A35" s="7" t="s">
        <v>375</v>
      </c>
      <c r="B35" s="65">
        <v>82</v>
      </c>
      <c r="C35" s="34">
        <f>IF(B50=0, "-", B35/B50)</f>
        <v>9.6926713947990545E-2</v>
      </c>
      <c r="D35" s="65">
        <v>0</v>
      </c>
      <c r="E35" s="9">
        <f>IF(D50=0, "-", D35/D50)</f>
        <v>0</v>
      </c>
      <c r="F35" s="81">
        <v>556</v>
      </c>
      <c r="G35" s="34">
        <f>IF(F50=0, "-", F35/F50)</f>
        <v>8.5158523510491649E-2</v>
      </c>
      <c r="H35" s="65">
        <v>0</v>
      </c>
      <c r="I35" s="9">
        <f>IF(H50=0, "-", H35/H50)</f>
        <v>0</v>
      </c>
      <c r="J35" s="8" t="str">
        <f t="shared" si="2"/>
        <v>-</v>
      </c>
      <c r="K35" s="9" t="str">
        <f t="shared" si="3"/>
        <v>-</v>
      </c>
    </row>
    <row r="36" spans="1:11" x14ac:dyDescent="0.2">
      <c r="A36" s="7" t="s">
        <v>376</v>
      </c>
      <c r="B36" s="65">
        <v>28</v>
      </c>
      <c r="C36" s="34">
        <f>IF(B50=0, "-", B36/B50)</f>
        <v>3.309692671394799E-2</v>
      </c>
      <c r="D36" s="65">
        <v>11</v>
      </c>
      <c r="E36" s="9">
        <f>IF(D50=0, "-", D36/D50)</f>
        <v>1.1387163561076604E-2</v>
      </c>
      <c r="F36" s="81">
        <v>165</v>
      </c>
      <c r="G36" s="34">
        <f>IF(F50=0, "-", F36/F50)</f>
        <v>2.5271863991422883E-2</v>
      </c>
      <c r="H36" s="65">
        <v>123</v>
      </c>
      <c r="I36" s="9">
        <f>IF(H50=0, "-", H36/H50)</f>
        <v>1.921875E-2</v>
      </c>
      <c r="J36" s="8">
        <f t="shared" si="2"/>
        <v>1.5454545454545454</v>
      </c>
      <c r="K36" s="9">
        <f t="shared" si="3"/>
        <v>0.34146341463414637</v>
      </c>
    </row>
    <row r="37" spans="1:11" x14ac:dyDescent="0.2">
      <c r="A37" s="7" t="s">
        <v>377</v>
      </c>
      <c r="B37" s="65">
        <v>110</v>
      </c>
      <c r="C37" s="34">
        <f>IF(B50=0, "-", B37/B50)</f>
        <v>0.13002364066193853</v>
      </c>
      <c r="D37" s="65">
        <v>354</v>
      </c>
      <c r="E37" s="9">
        <f>IF(D50=0, "-", D37/D50)</f>
        <v>0.36645962732919257</v>
      </c>
      <c r="F37" s="81">
        <v>1269</v>
      </c>
      <c r="G37" s="34">
        <f>IF(F50=0, "-", F37/F50)</f>
        <v>0.19436360851585235</v>
      </c>
      <c r="H37" s="65">
        <v>1678</v>
      </c>
      <c r="I37" s="9">
        <f>IF(H50=0, "-", H37/H50)</f>
        <v>0.26218750000000002</v>
      </c>
      <c r="J37" s="8">
        <f t="shared" si="2"/>
        <v>-0.68926553672316382</v>
      </c>
      <c r="K37" s="9">
        <f t="shared" si="3"/>
        <v>-0.24374255065554232</v>
      </c>
    </row>
    <row r="38" spans="1:11" x14ac:dyDescent="0.2">
      <c r="A38" s="7" t="s">
        <v>378</v>
      </c>
      <c r="B38" s="65">
        <v>24</v>
      </c>
      <c r="C38" s="34">
        <f>IF(B50=0, "-", B38/B50)</f>
        <v>2.8368794326241134E-2</v>
      </c>
      <c r="D38" s="65">
        <v>101</v>
      </c>
      <c r="E38" s="9">
        <f>IF(D50=0, "-", D38/D50)</f>
        <v>0.10455486542443064</v>
      </c>
      <c r="F38" s="81">
        <v>285</v>
      </c>
      <c r="G38" s="34">
        <f>IF(F50=0, "-", F38/F50)</f>
        <v>4.3651401439730432E-2</v>
      </c>
      <c r="H38" s="65">
        <v>496</v>
      </c>
      <c r="I38" s="9">
        <f>IF(H50=0, "-", H38/H50)</f>
        <v>7.7499999999999999E-2</v>
      </c>
      <c r="J38" s="8">
        <f t="shared" si="2"/>
        <v>-0.76237623762376239</v>
      </c>
      <c r="K38" s="9">
        <f t="shared" si="3"/>
        <v>-0.42540322580645162</v>
      </c>
    </row>
    <row r="39" spans="1:11" x14ac:dyDescent="0.2">
      <c r="A39" s="7" t="s">
        <v>379</v>
      </c>
      <c r="B39" s="65">
        <v>45</v>
      </c>
      <c r="C39" s="34">
        <f>IF(B50=0, "-", B39/B50)</f>
        <v>5.3191489361702128E-2</v>
      </c>
      <c r="D39" s="65">
        <v>51</v>
      </c>
      <c r="E39" s="9">
        <f>IF(D50=0, "-", D39/D50)</f>
        <v>5.2795031055900624E-2</v>
      </c>
      <c r="F39" s="81">
        <v>524</v>
      </c>
      <c r="G39" s="34">
        <f>IF(F50=0, "-", F39/F50)</f>
        <v>8.02573135242763E-2</v>
      </c>
      <c r="H39" s="65">
        <v>601</v>
      </c>
      <c r="I39" s="9">
        <f>IF(H50=0, "-", H39/H50)</f>
        <v>9.3906249999999997E-2</v>
      </c>
      <c r="J39" s="8">
        <f t="shared" si="2"/>
        <v>-0.11764705882352941</v>
      </c>
      <c r="K39" s="9">
        <f t="shared" si="3"/>
        <v>-0.1281198003327787</v>
      </c>
    </row>
    <row r="40" spans="1:11" x14ac:dyDescent="0.2">
      <c r="A40" s="7" t="s">
        <v>380</v>
      </c>
      <c r="B40" s="65">
        <v>0</v>
      </c>
      <c r="C40" s="34">
        <f>IF(B50=0, "-", B40/B50)</f>
        <v>0</v>
      </c>
      <c r="D40" s="65">
        <v>1</v>
      </c>
      <c r="E40" s="9">
        <f>IF(D50=0, "-", D40/D50)</f>
        <v>1.0351966873706005E-3</v>
      </c>
      <c r="F40" s="81">
        <v>0</v>
      </c>
      <c r="G40" s="34">
        <f>IF(F50=0, "-", F40/F50)</f>
        <v>0</v>
      </c>
      <c r="H40" s="65">
        <v>5</v>
      </c>
      <c r="I40" s="9">
        <f>IF(H50=0, "-", H40/H50)</f>
        <v>7.8125000000000004E-4</v>
      </c>
      <c r="J40" s="8">
        <f t="shared" si="2"/>
        <v>-1</v>
      </c>
      <c r="K40" s="9">
        <f t="shared" si="3"/>
        <v>-1</v>
      </c>
    </row>
    <row r="41" spans="1:11" x14ac:dyDescent="0.2">
      <c r="A41" s="7" t="s">
        <v>381</v>
      </c>
      <c r="B41" s="65">
        <v>4</v>
      </c>
      <c r="C41" s="34">
        <f>IF(B50=0, "-", B41/B50)</f>
        <v>4.7281323877068557E-3</v>
      </c>
      <c r="D41" s="65">
        <v>0</v>
      </c>
      <c r="E41" s="9">
        <f>IF(D50=0, "-", D41/D50)</f>
        <v>0</v>
      </c>
      <c r="F41" s="81">
        <v>25</v>
      </c>
      <c r="G41" s="34">
        <f>IF(F50=0, "-", F41/F50)</f>
        <v>3.8290703017307397E-3</v>
      </c>
      <c r="H41" s="65">
        <v>0</v>
      </c>
      <c r="I41" s="9">
        <f>IF(H50=0, "-", H41/H50)</f>
        <v>0</v>
      </c>
      <c r="J41" s="8" t="str">
        <f t="shared" si="2"/>
        <v>-</v>
      </c>
      <c r="K41" s="9" t="str">
        <f t="shared" si="3"/>
        <v>-</v>
      </c>
    </row>
    <row r="42" spans="1:11" x14ac:dyDescent="0.2">
      <c r="A42" s="7" t="s">
        <v>382</v>
      </c>
      <c r="B42" s="65">
        <v>1</v>
      </c>
      <c r="C42" s="34">
        <f>IF(B50=0, "-", B42/B50)</f>
        <v>1.1820330969267139E-3</v>
      </c>
      <c r="D42" s="65">
        <v>0</v>
      </c>
      <c r="E42" s="9">
        <f>IF(D50=0, "-", D42/D50)</f>
        <v>0</v>
      </c>
      <c r="F42" s="81">
        <v>1</v>
      </c>
      <c r="G42" s="34">
        <f>IF(F50=0, "-", F42/F50)</f>
        <v>1.5316281206922958E-4</v>
      </c>
      <c r="H42" s="65">
        <v>0</v>
      </c>
      <c r="I42" s="9">
        <f>IF(H50=0, "-", H42/H50)</f>
        <v>0</v>
      </c>
      <c r="J42" s="8" t="str">
        <f t="shared" si="2"/>
        <v>-</v>
      </c>
      <c r="K42" s="9" t="str">
        <f t="shared" si="3"/>
        <v>-</v>
      </c>
    </row>
    <row r="43" spans="1:11" x14ac:dyDescent="0.2">
      <c r="A43" s="7" t="s">
        <v>383</v>
      </c>
      <c r="B43" s="65">
        <v>0</v>
      </c>
      <c r="C43" s="34">
        <f>IF(B50=0, "-", B43/B50)</f>
        <v>0</v>
      </c>
      <c r="D43" s="65">
        <v>0</v>
      </c>
      <c r="E43" s="9">
        <f>IF(D50=0, "-", D43/D50)</f>
        <v>0</v>
      </c>
      <c r="F43" s="81">
        <v>1</v>
      </c>
      <c r="G43" s="34">
        <f>IF(F50=0, "-", F43/F50)</f>
        <v>1.5316281206922958E-4</v>
      </c>
      <c r="H43" s="65">
        <v>2</v>
      </c>
      <c r="I43" s="9">
        <f>IF(H50=0, "-", H43/H50)</f>
        <v>3.1250000000000001E-4</v>
      </c>
      <c r="J43" s="8" t="str">
        <f t="shared" si="2"/>
        <v>-</v>
      </c>
      <c r="K43" s="9">
        <f t="shared" si="3"/>
        <v>-0.5</v>
      </c>
    </row>
    <row r="44" spans="1:11" x14ac:dyDescent="0.2">
      <c r="A44" s="7" t="s">
        <v>384</v>
      </c>
      <c r="B44" s="65">
        <v>51</v>
      </c>
      <c r="C44" s="34">
        <f>IF(B50=0, "-", B44/B50)</f>
        <v>6.0283687943262408E-2</v>
      </c>
      <c r="D44" s="65">
        <v>76</v>
      </c>
      <c r="E44" s="9">
        <f>IF(D50=0, "-", D44/D50)</f>
        <v>7.8674948240165632E-2</v>
      </c>
      <c r="F44" s="81">
        <v>533</v>
      </c>
      <c r="G44" s="34">
        <f>IF(F50=0, "-", F44/F50)</f>
        <v>8.1635778832899367E-2</v>
      </c>
      <c r="H44" s="65">
        <v>660</v>
      </c>
      <c r="I44" s="9">
        <f>IF(H50=0, "-", H44/H50)</f>
        <v>0.10312499999999999</v>
      </c>
      <c r="J44" s="8">
        <f t="shared" si="2"/>
        <v>-0.32894736842105265</v>
      </c>
      <c r="K44" s="9">
        <f t="shared" si="3"/>
        <v>-0.19242424242424241</v>
      </c>
    </row>
    <row r="45" spans="1:11" x14ac:dyDescent="0.2">
      <c r="A45" s="7" t="s">
        <v>385</v>
      </c>
      <c r="B45" s="65">
        <v>3</v>
      </c>
      <c r="C45" s="34">
        <f>IF(B50=0, "-", B45/B50)</f>
        <v>3.5460992907801418E-3</v>
      </c>
      <c r="D45" s="65">
        <v>1</v>
      </c>
      <c r="E45" s="9">
        <f>IF(D50=0, "-", D45/D50)</f>
        <v>1.0351966873706005E-3</v>
      </c>
      <c r="F45" s="81">
        <v>54</v>
      </c>
      <c r="G45" s="34">
        <f>IF(F50=0, "-", F45/F50)</f>
        <v>8.2707918517383981E-3</v>
      </c>
      <c r="H45" s="65">
        <v>51</v>
      </c>
      <c r="I45" s="9">
        <f>IF(H50=0, "-", H45/H50)</f>
        <v>7.9687500000000001E-3</v>
      </c>
      <c r="J45" s="8">
        <f t="shared" si="2"/>
        <v>2</v>
      </c>
      <c r="K45" s="9">
        <f t="shared" si="3"/>
        <v>5.8823529411764705E-2</v>
      </c>
    </row>
    <row r="46" spans="1:11" x14ac:dyDescent="0.2">
      <c r="A46" s="7" t="s">
        <v>386</v>
      </c>
      <c r="B46" s="65">
        <v>99</v>
      </c>
      <c r="C46" s="34">
        <f>IF(B50=0, "-", B46/B50)</f>
        <v>0.11702127659574468</v>
      </c>
      <c r="D46" s="65">
        <v>61</v>
      </c>
      <c r="E46" s="9">
        <f>IF(D50=0, "-", D46/D50)</f>
        <v>6.3146997929606624E-2</v>
      </c>
      <c r="F46" s="81">
        <v>597</v>
      </c>
      <c r="G46" s="34">
        <f>IF(F50=0, "-", F46/F50)</f>
        <v>9.1438198805330065E-2</v>
      </c>
      <c r="H46" s="65">
        <v>585</v>
      </c>
      <c r="I46" s="9">
        <f>IF(H50=0, "-", H46/H50)</f>
        <v>9.1406249999999994E-2</v>
      </c>
      <c r="J46" s="8">
        <f t="shared" si="2"/>
        <v>0.62295081967213117</v>
      </c>
      <c r="K46" s="9">
        <f t="shared" si="3"/>
        <v>2.0512820512820513E-2</v>
      </c>
    </row>
    <row r="47" spans="1:11" x14ac:dyDescent="0.2">
      <c r="A47" s="7" t="s">
        <v>387</v>
      </c>
      <c r="B47" s="65">
        <v>7</v>
      </c>
      <c r="C47" s="34">
        <f>IF(B50=0, "-", B47/B50)</f>
        <v>8.2742316784869974E-3</v>
      </c>
      <c r="D47" s="65">
        <v>56</v>
      </c>
      <c r="E47" s="9">
        <f>IF(D50=0, "-", D47/D50)</f>
        <v>5.7971014492753624E-2</v>
      </c>
      <c r="F47" s="81">
        <v>443</v>
      </c>
      <c r="G47" s="34">
        <f>IF(F50=0, "-", F47/F50)</f>
        <v>6.7851125746668711E-2</v>
      </c>
      <c r="H47" s="65">
        <v>465</v>
      </c>
      <c r="I47" s="9">
        <f>IF(H50=0, "-", H47/H50)</f>
        <v>7.2656250000000006E-2</v>
      </c>
      <c r="J47" s="8">
        <f t="shared" si="2"/>
        <v>-0.875</v>
      </c>
      <c r="K47" s="9">
        <f t="shared" si="3"/>
        <v>-4.7311827956989246E-2</v>
      </c>
    </row>
    <row r="48" spans="1:11" x14ac:dyDescent="0.2">
      <c r="A48" s="7" t="s">
        <v>388</v>
      </c>
      <c r="B48" s="65">
        <v>33</v>
      </c>
      <c r="C48" s="34">
        <f>IF(B50=0, "-", B48/B50)</f>
        <v>3.9007092198581561E-2</v>
      </c>
      <c r="D48" s="65">
        <v>0</v>
      </c>
      <c r="E48" s="9">
        <f>IF(D50=0, "-", D48/D50)</f>
        <v>0</v>
      </c>
      <c r="F48" s="81">
        <v>38</v>
      </c>
      <c r="G48" s="34">
        <f>IF(F50=0, "-", F48/F50)</f>
        <v>5.8201868586307244E-3</v>
      </c>
      <c r="H48" s="65">
        <v>0</v>
      </c>
      <c r="I48" s="9">
        <f>IF(H50=0, "-", H48/H50)</f>
        <v>0</v>
      </c>
      <c r="J48" s="8" t="str">
        <f t="shared" si="2"/>
        <v>-</v>
      </c>
      <c r="K48" s="9" t="str">
        <f t="shared" si="3"/>
        <v>-</v>
      </c>
    </row>
    <row r="49" spans="1:11" x14ac:dyDescent="0.2">
      <c r="A49" s="2"/>
      <c r="B49" s="68"/>
      <c r="C49" s="33"/>
      <c r="D49" s="68"/>
      <c r="E49" s="6"/>
      <c r="F49" s="82"/>
      <c r="G49" s="33"/>
      <c r="H49" s="68"/>
      <c r="I49" s="6"/>
      <c r="J49" s="5"/>
      <c r="K49" s="6"/>
    </row>
    <row r="50" spans="1:11" s="43" customFormat="1" x14ac:dyDescent="0.2">
      <c r="A50" s="162" t="s">
        <v>616</v>
      </c>
      <c r="B50" s="71">
        <f>SUM(B28:B49)</f>
        <v>846</v>
      </c>
      <c r="C50" s="40">
        <f>B50/7882</f>
        <v>0.10733316417153006</v>
      </c>
      <c r="D50" s="71">
        <f>SUM(D28:D49)</f>
        <v>966</v>
      </c>
      <c r="E50" s="41">
        <f>D50/7767</f>
        <v>0.12437234453456933</v>
      </c>
      <c r="F50" s="77">
        <f>SUM(F28:F49)</f>
        <v>6529</v>
      </c>
      <c r="G50" s="42">
        <f>F50/62775</f>
        <v>0.10400637196336121</v>
      </c>
      <c r="H50" s="71">
        <f>SUM(H28:H49)</f>
        <v>6400</v>
      </c>
      <c r="I50" s="41">
        <f>H50/69402</f>
        <v>9.2216362640846081E-2</v>
      </c>
      <c r="J50" s="37">
        <f>IF(D50=0, "-", IF((B50-D50)/D50&lt;10, (B50-D50)/D50, "&gt;999%"))</f>
        <v>-0.12422360248447205</v>
      </c>
      <c r="K50" s="38">
        <f>IF(H50=0, "-", IF((F50-H50)/H50&lt;10, (F50-H50)/H50, "&gt;999%"))</f>
        <v>2.0156250000000001E-2</v>
      </c>
    </row>
    <row r="51" spans="1:11" x14ac:dyDescent="0.2">
      <c r="B51" s="83"/>
      <c r="D51" s="83"/>
      <c r="F51" s="83"/>
      <c r="H51" s="83"/>
    </row>
    <row r="52" spans="1:11" x14ac:dyDescent="0.2">
      <c r="A52" s="163" t="s">
        <v>152</v>
      </c>
      <c r="B52" s="61" t="s">
        <v>12</v>
      </c>
      <c r="C52" s="62" t="s">
        <v>13</v>
      </c>
      <c r="D52" s="61" t="s">
        <v>12</v>
      </c>
      <c r="E52" s="63" t="s">
        <v>13</v>
      </c>
      <c r="F52" s="62" t="s">
        <v>12</v>
      </c>
      <c r="G52" s="62" t="s">
        <v>13</v>
      </c>
      <c r="H52" s="61" t="s">
        <v>12</v>
      </c>
      <c r="I52" s="63" t="s">
        <v>13</v>
      </c>
      <c r="J52" s="61"/>
      <c r="K52" s="63"/>
    </row>
    <row r="53" spans="1:11" x14ac:dyDescent="0.2">
      <c r="A53" s="7" t="s">
        <v>389</v>
      </c>
      <c r="B53" s="65">
        <v>9</v>
      </c>
      <c r="C53" s="34">
        <f>IF(B64=0, "-", B53/B64)</f>
        <v>7.5630252100840331E-2</v>
      </c>
      <c r="D53" s="65">
        <v>6</v>
      </c>
      <c r="E53" s="9">
        <f>IF(D64=0, "-", D53/D64)</f>
        <v>6.8181818181818177E-2</v>
      </c>
      <c r="F53" s="81">
        <v>69</v>
      </c>
      <c r="G53" s="34">
        <f>IF(F64=0, "-", F53/F64)</f>
        <v>8.7231352718078387E-2</v>
      </c>
      <c r="H53" s="65">
        <v>73</v>
      </c>
      <c r="I53" s="9">
        <f>IF(H64=0, "-", H53/H64)</f>
        <v>0.10579710144927536</v>
      </c>
      <c r="J53" s="8">
        <f t="shared" ref="J53:J62" si="4">IF(D53=0, "-", IF((B53-D53)/D53&lt;10, (B53-D53)/D53, "&gt;999%"))</f>
        <v>0.5</v>
      </c>
      <c r="K53" s="9">
        <f t="shared" ref="K53:K62" si="5">IF(H53=0, "-", IF((F53-H53)/H53&lt;10, (F53-H53)/H53, "&gt;999%"))</f>
        <v>-5.4794520547945202E-2</v>
      </c>
    </row>
    <row r="54" spans="1:11" x14ac:dyDescent="0.2">
      <c r="A54" s="7" t="s">
        <v>390</v>
      </c>
      <c r="B54" s="65">
        <v>23</v>
      </c>
      <c r="C54" s="34">
        <f>IF(B64=0, "-", B54/B64)</f>
        <v>0.19327731092436976</v>
      </c>
      <c r="D54" s="65">
        <v>0</v>
      </c>
      <c r="E54" s="9">
        <f>IF(D64=0, "-", D54/D64)</f>
        <v>0</v>
      </c>
      <c r="F54" s="81">
        <v>194</v>
      </c>
      <c r="G54" s="34">
        <f>IF(F64=0, "-", F54/F64)</f>
        <v>0.24525916561314792</v>
      </c>
      <c r="H54" s="65">
        <v>16</v>
      </c>
      <c r="I54" s="9">
        <f>IF(H64=0, "-", H54/H64)</f>
        <v>2.318840579710145E-2</v>
      </c>
      <c r="J54" s="8" t="str">
        <f t="shared" si="4"/>
        <v>-</v>
      </c>
      <c r="K54" s="9" t="str">
        <f t="shared" si="5"/>
        <v>&gt;999%</v>
      </c>
    </row>
    <row r="55" spans="1:11" x14ac:dyDescent="0.2">
      <c r="A55" s="7" t="s">
        <v>391</v>
      </c>
      <c r="B55" s="65">
        <v>26</v>
      </c>
      <c r="C55" s="34">
        <f>IF(B64=0, "-", B55/B64)</f>
        <v>0.21848739495798319</v>
      </c>
      <c r="D55" s="65">
        <v>25</v>
      </c>
      <c r="E55" s="9">
        <f>IF(D64=0, "-", D55/D64)</f>
        <v>0.28409090909090912</v>
      </c>
      <c r="F55" s="81">
        <v>104</v>
      </c>
      <c r="G55" s="34">
        <f>IF(F64=0, "-", F55/F64)</f>
        <v>0.13147914032869784</v>
      </c>
      <c r="H55" s="65">
        <v>115</v>
      </c>
      <c r="I55" s="9">
        <f>IF(H64=0, "-", H55/H64)</f>
        <v>0.16666666666666666</v>
      </c>
      <c r="J55" s="8">
        <f t="shared" si="4"/>
        <v>0.04</v>
      </c>
      <c r="K55" s="9">
        <f t="shared" si="5"/>
        <v>-9.5652173913043481E-2</v>
      </c>
    </row>
    <row r="56" spans="1:11" x14ac:dyDescent="0.2">
      <c r="A56" s="7" t="s">
        <v>392</v>
      </c>
      <c r="B56" s="65">
        <v>9</v>
      </c>
      <c r="C56" s="34">
        <f>IF(B64=0, "-", B56/B64)</f>
        <v>7.5630252100840331E-2</v>
      </c>
      <c r="D56" s="65">
        <v>19</v>
      </c>
      <c r="E56" s="9">
        <f>IF(D64=0, "-", D56/D64)</f>
        <v>0.21590909090909091</v>
      </c>
      <c r="F56" s="81">
        <v>44</v>
      </c>
      <c r="G56" s="34">
        <f>IF(F64=0, "-", F56/F64)</f>
        <v>5.5625790139064477E-2</v>
      </c>
      <c r="H56" s="65">
        <v>82</v>
      </c>
      <c r="I56" s="9">
        <f>IF(H64=0, "-", H56/H64)</f>
        <v>0.11884057971014493</v>
      </c>
      <c r="J56" s="8">
        <f t="shared" si="4"/>
        <v>-0.52631578947368418</v>
      </c>
      <c r="K56" s="9">
        <f t="shared" si="5"/>
        <v>-0.46341463414634149</v>
      </c>
    </row>
    <row r="57" spans="1:11" x14ac:dyDescent="0.2">
      <c r="A57" s="7" t="s">
        <v>393</v>
      </c>
      <c r="B57" s="65">
        <v>0</v>
      </c>
      <c r="C57" s="34">
        <f>IF(B64=0, "-", B57/B64)</f>
        <v>0</v>
      </c>
      <c r="D57" s="65">
        <v>2</v>
      </c>
      <c r="E57" s="9">
        <f>IF(D64=0, "-", D57/D64)</f>
        <v>2.2727272727272728E-2</v>
      </c>
      <c r="F57" s="81">
        <v>6</v>
      </c>
      <c r="G57" s="34">
        <f>IF(F64=0, "-", F57/F64)</f>
        <v>7.5853350189633373E-3</v>
      </c>
      <c r="H57" s="65">
        <v>4</v>
      </c>
      <c r="I57" s="9">
        <f>IF(H64=0, "-", H57/H64)</f>
        <v>5.7971014492753624E-3</v>
      </c>
      <c r="J57" s="8">
        <f t="shared" si="4"/>
        <v>-1</v>
      </c>
      <c r="K57" s="9">
        <f t="shared" si="5"/>
        <v>0.5</v>
      </c>
    </row>
    <row r="58" spans="1:11" x14ac:dyDescent="0.2">
      <c r="A58" s="7" t="s">
        <v>394</v>
      </c>
      <c r="B58" s="65">
        <v>7</v>
      </c>
      <c r="C58" s="34">
        <f>IF(B64=0, "-", B58/B64)</f>
        <v>5.8823529411764705E-2</v>
      </c>
      <c r="D58" s="65">
        <v>7</v>
      </c>
      <c r="E58" s="9">
        <f>IF(D64=0, "-", D58/D64)</f>
        <v>7.9545454545454544E-2</v>
      </c>
      <c r="F58" s="81">
        <v>55</v>
      </c>
      <c r="G58" s="34">
        <f>IF(F64=0, "-", F58/F64)</f>
        <v>6.9532237673830599E-2</v>
      </c>
      <c r="H58" s="65">
        <v>56</v>
      </c>
      <c r="I58" s="9">
        <f>IF(H64=0, "-", H58/H64)</f>
        <v>8.1159420289855067E-2</v>
      </c>
      <c r="J58" s="8">
        <f t="shared" si="4"/>
        <v>0</v>
      </c>
      <c r="K58" s="9">
        <f t="shared" si="5"/>
        <v>-1.7857142857142856E-2</v>
      </c>
    </row>
    <row r="59" spans="1:11" x14ac:dyDescent="0.2">
      <c r="A59" s="7" t="s">
        <v>395</v>
      </c>
      <c r="B59" s="65">
        <v>3</v>
      </c>
      <c r="C59" s="34">
        <f>IF(B64=0, "-", B59/B64)</f>
        <v>2.5210084033613446E-2</v>
      </c>
      <c r="D59" s="65">
        <v>5</v>
      </c>
      <c r="E59" s="9">
        <f>IF(D64=0, "-", D59/D64)</f>
        <v>5.6818181818181816E-2</v>
      </c>
      <c r="F59" s="81">
        <v>61</v>
      </c>
      <c r="G59" s="34">
        <f>IF(F64=0, "-", F59/F64)</f>
        <v>7.7117572692793929E-2</v>
      </c>
      <c r="H59" s="65">
        <v>84</v>
      </c>
      <c r="I59" s="9">
        <f>IF(H64=0, "-", H59/H64)</f>
        <v>0.12173913043478261</v>
      </c>
      <c r="J59" s="8">
        <f t="shared" si="4"/>
        <v>-0.4</v>
      </c>
      <c r="K59" s="9">
        <f t="shared" si="5"/>
        <v>-0.27380952380952384</v>
      </c>
    </row>
    <row r="60" spans="1:11" x14ac:dyDescent="0.2">
      <c r="A60" s="7" t="s">
        <v>396</v>
      </c>
      <c r="B60" s="65">
        <v>24</v>
      </c>
      <c r="C60" s="34">
        <f>IF(B64=0, "-", B60/B64)</f>
        <v>0.20168067226890757</v>
      </c>
      <c r="D60" s="65">
        <v>4</v>
      </c>
      <c r="E60" s="9">
        <f>IF(D64=0, "-", D60/D64)</f>
        <v>4.5454545454545456E-2</v>
      </c>
      <c r="F60" s="81">
        <v>92</v>
      </c>
      <c r="G60" s="34">
        <f>IF(F64=0, "-", F60/F64)</f>
        <v>0.11630847029077118</v>
      </c>
      <c r="H60" s="65">
        <v>80</v>
      </c>
      <c r="I60" s="9">
        <f>IF(H64=0, "-", H60/H64)</f>
        <v>0.11594202898550725</v>
      </c>
      <c r="J60" s="8">
        <f t="shared" si="4"/>
        <v>5</v>
      </c>
      <c r="K60" s="9">
        <f t="shared" si="5"/>
        <v>0.15</v>
      </c>
    </row>
    <row r="61" spans="1:11" x14ac:dyDescent="0.2">
      <c r="A61" s="7" t="s">
        <v>397</v>
      </c>
      <c r="B61" s="65">
        <v>6</v>
      </c>
      <c r="C61" s="34">
        <f>IF(B64=0, "-", B61/B64)</f>
        <v>5.0420168067226892E-2</v>
      </c>
      <c r="D61" s="65">
        <v>6</v>
      </c>
      <c r="E61" s="9">
        <f>IF(D64=0, "-", D61/D64)</f>
        <v>6.8181818181818177E-2</v>
      </c>
      <c r="F61" s="81">
        <v>37</v>
      </c>
      <c r="G61" s="34">
        <f>IF(F64=0, "-", F61/F64)</f>
        <v>4.6776232616940583E-2</v>
      </c>
      <c r="H61" s="65">
        <v>39</v>
      </c>
      <c r="I61" s="9">
        <f>IF(H64=0, "-", H61/H64)</f>
        <v>5.6521739130434782E-2</v>
      </c>
      <c r="J61" s="8">
        <f t="shared" si="4"/>
        <v>0</v>
      </c>
      <c r="K61" s="9">
        <f t="shared" si="5"/>
        <v>-5.128205128205128E-2</v>
      </c>
    </row>
    <row r="62" spans="1:11" x14ac:dyDescent="0.2">
      <c r="A62" s="7" t="s">
        <v>398</v>
      </c>
      <c r="B62" s="65">
        <v>12</v>
      </c>
      <c r="C62" s="34">
        <f>IF(B64=0, "-", B62/B64)</f>
        <v>0.10084033613445378</v>
      </c>
      <c r="D62" s="65">
        <v>14</v>
      </c>
      <c r="E62" s="9">
        <f>IF(D64=0, "-", D62/D64)</f>
        <v>0.15909090909090909</v>
      </c>
      <c r="F62" s="81">
        <v>129</v>
      </c>
      <c r="G62" s="34">
        <f>IF(F64=0, "-", F62/F64)</f>
        <v>0.16308470290771176</v>
      </c>
      <c r="H62" s="65">
        <v>141</v>
      </c>
      <c r="I62" s="9">
        <f>IF(H64=0, "-", H62/H64)</f>
        <v>0.20434782608695654</v>
      </c>
      <c r="J62" s="8">
        <f t="shared" si="4"/>
        <v>-0.14285714285714285</v>
      </c>
      <c r="K62" s="9">
        <f t="shared" si="5"/>
        <v>-8.5106382978723402E-2</v>
      </c>
    </row>
    <row r="63" spans="1:11" x14ac:dyDescent="0.2">
      <c r="A63" s="2"/>
      <c r="B63" s="68"/>
      <c r="C63" s="33"/>
      <c r="D63" s="68"/>
      <c r="E63" s="6"/>
      <c r="F63" s="82"/>
      <c r="G63" s="33"/>
      <c r="H63" s="68"/>
      <c r="I63" s="6"/>
      <c r="J63" s="5"/>
      <c r="K63" s="6"/>
    </row>
    <row r="64" spans="1:11" s="43" customFormat="1" x14ac:dyDescent="0.2">
      <c r="A64" s="162" t="s">
        <v>615</v>
      </c>
      <c r="B64" s="71">
        <f>SUM(B53:B63)</f>
        <v>119</v>
      </c>
      <c r="C64" s="40">
        <f>B64/7882</f>
        <v>1.5097690941385435E-2</v>
      </c>
      <c r="D64" s="71">
        <f>SUM(D53:D63)</f>
        <v>88</v>
      </c>
      <c r="E64" s="41">
        <f>D64/7767</f>
        <v>1.1329985837517704E-2</v>
      </c>
      <c r="F64" s="77">
        <f>SUM(F53:F63)</f>
        <v>791</v>
      </c>
      <c r="G64" s="42">
        <f>F64/62775</f>
        <v>1.2600557546794107E-2</v>
      </c>
      <c r="H64" s="71">
        <f>SUM(H53:H63)</f>
        <v>690</v>
      </c>
      <c r="I64" s="41">
        <f>H64/69402</f>
        <v>9.9420765972162185E-3</v>
      </c>
      <c r="J64" s="37">
        <f>IF(D64=0, "-", IF((B64-D64)/D64&lt;10, (B64-D64)/D64, "&gt;999%"))</f>
        <v>0.35227272727272729</v>
      </c>
      <c r="K64" s="38">
        <f>IF(H64=0, "-", IF((F64-H64)/H64&lt;10, (F64-H64)/H64, "&gt;999%"))</f>
        <v>0.1463768115942029</v>
      </c>
    </row>
    <row r="65" spans="1:11" x14ac:dyDescent="0.2">
      <c r="B65" s="83"/>
      <c r="D65" s="83"/>
      <c r="F65" s="83"/>
      <c r="H65" s="83"/>
    </row>
    <row r="66" spans="1:11" s="43" customFormat="1" x14ac:dyDescent="0.2">
      <c r="A66" s="162" t="s">
        <v>614</v>
      </c>
      <c r="B66" s="71">
        <v>965</v>
      </c>
      <c r="C66" s="40">
        <f>B66/7882</f>
        <v>0.1224308551129155</v>
      </c>
      <c r="D66" s="71">
        <v>1054</v>
      </c>
      <c r="E66" s="41">
        <f>D66/7767</f>
        <v>0.13570233037208704</v>
      </c>
      <c r="F66" s="77">
        <v>7320</v>
      </c>
      <c r="G66" s="42">
        <f>F66/62775</f>
        <v>0.11660692951015532</v>
      </c>
      <c r="H66" s="71">
        <v>7090</v>
      </c>
      <c r="I66" s="41">
        <f>H66/69402</f>
        <v>0.10215843923806231</v>
      </c>
      <c r="J66" s="37">
        <f>IF(D66=0, "-", IF((B66-D66)/D66&lt;10, (B66-D66)/D66, "&gt;999%"))</f>
        <v>-8.4440227703984821E-2</v>
      </c>
      <c r="K66" s="38">
        <f>IF(H66=0, "-", IF((F66-H66)/H66&lt;10, (F66-H66)/H66, "&gt;999%"))</f>
        <v>3.244005641748942E-2</v>
      </c>
    </row>
    <row r="67" spans="1:11" x14ac:dyDescent="0.2">
      <c r="B67" s="83"/>
      <c r="D67" s="83"/>
      <c r="F67" s="83"/>
      <c r="H67" s="83"/>
    </row>
    <row r="68" spans="1:11" ht="15.75" x14ac:dyDescent="0.25">
      <c r="A68" s="164" t="s">
        <v>122</v>
      </c>
      <c r="B68" s="196" t="s">
        <v>1</v>
      </c>
      <c r="C68" s="200"/>
      <c r="D68" s="200"/>
      <c r="E68" s="197"/>
      <c r="F68" s="196" t="s">
        <v>14</v>
      </c>
      <c r="G68" s="200"/>
      <c r="H68" s="200"/>
      <c r="I68" s="197"/>
      <c r="J68" s="196" t="s">
        <v>15</v>
      </c>
      <c r="K68" s="197"/>
    </row>
    <row r="69" spans="1:11" x14ac:dyDescent="0.2">
      <c r="A69" s="22"/>
      <c r="B69" s="196">
        <f>VALUE(RIGHT($B$2, 4))</f>
        <v>2020</v>
      </c>
      <c r="C69" s="197"/>
      <c r="D69" s="196">
        <f>B69-1</f>
        <v>2019</v>
      </c>
      <c r="E69" s="204"/>
      <c r="F69" s="196">
        <f>B69</f>
        <v>2020</v>
      </c>
      <c r="G69" s="204"/>
      <c r="H69" s="196">
        <f>D69</f>
        <v>2019</v>
      </c>
      <c r="I69" s="204"/>
      <c r="J69" s="140" t="s">
        <v>4</v>
      </c>
      <c r="K69" s="141" t="s">
        <v>2</v>
      </c>
    </row>
    <row r="70" spans="1:11" x14ac:dyDescent="0.2">
      <c r="A70" s="163" t="s">
        <v>153</v>
      </c>
      <c r="B70" s="61" t="s">
        <v>12</v>
      </c>
      <c r="C70" s="62" t="s">
        <v>13</v>
      </c>
      <c r="D70" s="61" t="s">
        <v>12</v>
      </c>
      <c r="E70" s="63" t="s">
        <v>13</v>
      </c>
      <c r="F70" s="62" t="s">
        <v>12</v>
      </c>
      <c r="G70" s="62" t="s">
        <v>13</v>
      </c>
      <c r="H70" s="61" t="s">
        <v>12</v>
      </c>
      <c r="I70" s="63" t="s">
        <v>13</v>
      </c>
      <c r="J70" s="61"/>
      <c r="K70" s="63"/>
    </row>
    <row r="71" spans="1:11" x14ac:dyDescent="0.2">
      <c r="A71" s="7" t="s">
        <v>399</v>
      </c>
      <c r="B71" s="65">
        <v>0</v>
      </c>
      <c r="C71" s="34">
        <f>IF(B95=0, "-", B71/B95)</f>
        <v>0</v>
      </c>
      <c r="D71" s="65">
        <v>1</v>
      </c>
      <c r="E71" s="9">
        <f>IF(D95=0, "-", D71/D95)</f>
        <v>8.0128205128205125E-4</v>
      </c>
      <c r="F71" s="81">
        <v>4</v>
      </c>
      <c r="G71" s="34">
        <f>IF(F95=0, "-", F71/F95)</f>
        <v>3.7491798669041145E-4</v>
      </c>
      <c r="H71" s="65">
        <v>1</v>
      </c>
      <c r="I71" s="9">
        <f>IF(H95=0, "-", H71/H95)</f>
        <v>8.9774665589370685E-5</v>
      </c>
      <c r="J71" s="8">
        <f t="shared" ref="J71:J93" si="6">IF(D71=0, "-", IF((B71-D71)/D71&lt;10, (B71-D71)/D71, "&gt;999%"))</f>
        <v>-1</v>
      </c>
      <c r="K71" s="9">
        <f t="shared" ref="K71:K93" si="7">IF(H71=0, "-", IF((F71-H71)/H71&lt;10, (F71-H71)/H71, "&gt;999%"))</f>
        <v>3</v>
      </c>
    </row>
    <row r="72" spans="1:11" x14ac:dyDescent="0.2">
      <c r="A72" s="7" t="s">
        <v>400</v>
      </c>
      <c r="B72" s="65">
        <v>0</v>
      </c>
      <c r="C72" s="34">
        <f>IF(B95=0, "-", B72/B95)</f>
        <v>0</v>
      </c>
      <c r="D72" s="65">
        <v>30</v>
      </c>
      <c r="E72" s="9">
        <f>IF(D95=0, "-", D72/D95)</f>
        <v>2.403846153846154E-2</v>
      </c>
      <c r="F72" s="81">
        <v>90</v>
      </c>
      <c r="G72" s="34">
        <f>IF(F95=0, "-", F72/F95)</f>
        <v>8.4356547005342581E-3</v>
      </c>
      <c r="H72" s="65">
        <v>248</v>
      </c>
      <c r="I72" s="9">
        <f>IF(H95=0, "-", H72/H95)</f>
        <v>2.2264117066163928E-2</v>
      </c>
      <c r="J72" s="8">
        <f t="shared" si="6"/>
        <v>-1</v>
      </c>
      <c r="K72" s="9">
        <f t="shared" si="7"/>
        <v>-0.63709677419354838</v>
      </c>
    </row>
    <row r="73" spans="1:11" x14ac:dyDescent="0.2">
      <c r="A73" s="7" t="s">
        <v>401</v>
      </c>
      <c r="B73" s="65">
        <v>12</v>
      </c>
      <c r="C73" s="34">
        <f>IF(B95=0, "-", B73/B95)</f>
        <v>9.6930533117932146E-3</v>
      </c>
      <c r="D73" s="65">
        <v>0</v>
      </c>
      <c r="E73" s="9">
        <f>IF(D95=0, "-", D73/D95)</f>
        <v>0</v>
      </c>
      <c r="F73" s="81">
        <v>34</v>
      </c>
      <c r="G73" s="34">
        <f>IF(F95=0, "-", F73/F95)</f>
        <v>3.1868028868684973E-3</v>
      </c>
      <c r="H73" s="65">
        <v>9</v>
      </c>
      <c r="I73" s="9">
        <f>IF(H95=0, "-", H73/H95)</f>
        <v>8.0797199030433614E-4</v>
      </c>
      <c r="J73" s="8" t="str">
        <f t="shared" si="6"/>
        <v>-</v>
      </c>
      <c r="K73" s="9">
        <f t="shared" si="7"/>
        <v>2.7777777777777777</v>
      </c>
    </row>
    <row r="74" spans="1:11" x14ac:dyDescent="0.2">
      <c r="A74" s="7" t="s">
        <v>402</v>
      </c>
      <c r="B74" s="65">
        <v>12</v>
      </c>
      <c r="C74" s="34">
        <f>IF(B95=0, "-", B74/B95)</f>
        <v>9.6930533117932146E-3</v>
      </c>
      <c r="D74" s="65">
        <v>13</v>
      </c>
      <c r="E74" s="9">
        <f>IF(D95=0, "-", D74/D95)</f>
        <v>1.0416666666666666E-2</v>
      </c>
      <c r="F74" s="81">
        <v>127</v>
      </c>
      <c r="G74" s="34">
        <f>IF(F95=0, "-", F74/F95)</f>
        <v>1.1903646077420565E-2</v>
      </c>
      <c r="H74" s="65">
        <v>195</v>
      </c>
      <c r="I74" s="9">
        <f>IF(H95=0, "-", H74/H95)</f>
        <v>1.7506059789927284E-2</v>
      </c>
      <c r="J74" s="8">
        <f t="shared" si="6"/>
        <v>-7.6923076923076927E-2</v>
      </c>
      <c r="K74" s="9">
        <f t="shared" si="7"/>
        <v>-0.3487179487179487</v>
      </c>
    </row>
    <row r="75" spans="1:11" x14ac:dyDescent="0.2">
      <c r="A75" s="7" t="s">
        <v>403</v>
      </c>
      <c r="B75" s="65">
        <v>44</v>
      </c>
      <c r="C75" s="34">
        <f>IF(B95=0, "-", B75/B95)</f>
        <v>3.5541195476575124E-2</v>
      </c>
      <c r="D75" s="65">
        <v>68</v>
      </c>
      <c r="E75" s="9">
        <f>IF(D95=0, "-", D75/D95)</f>
        <v>5.4487179487179488E-2</v>
      </c>
      <c r="F75" s="81">
        <v>663</v>
      </c>
      <c r="G75" s="34">
        <f>IF(F95=0, "-", F75/F95)</f>
        <v>6.21426562939357E-2</v>
      </c>
      <c r="H75" s="65">
        <v>790</v>
      </c>
      <c r="I75" s="9">
        <f>IF(H95=0, "-", H75/H95)</f>
        <v>7.0921985815602842E-2</v>
      </c>
      <c r="J75" s="8">
        <f t="shared" si="6"/>
        <v>-0.35294117647058826</v>
      </c>
      <c r="K75" s="9">
        <f t="shared" si="7"/>
        <v>-0.16075949367088607</v>
      </c>
    </row>
    <row r="76" spans="1:11" x14ac:dyDescent="0.2">
      <c r="A76" s="7" t="s">
        <v>404</v>
      </c>
      <c r="B76" s="65">
        <v>138</v>
      </c>
      <c r="C76" s="34">
        <f>IF(B95=0, "-", B76/B95)</f>
        <v>0.11147011308562198</v>
      </c>
      <c r="D76" s="65">
        <v>127</v>
      </c>
      <c r="E76" s="9">
        <f>IF(D95=0, "-", D76/D95)</f>
        <v>0.10176282051282051</v>
      </c>
      <c r="F76" s="81">
        <v>1089</v>
      </c>
      <c r="G76" s="34">
        <f>IF(F95=0, "-", F76/F95)</f>
        <v>0.10207142187646452</v>
      </c>
      <c r="H76" s="65">
        <v>1296</v>
      </c>
      <c r="I76" s="9">
        <f>IF(H95=0, "-", H76/H95)</f>
        <v>0.1163479666038244</v>
      </c>
      <c r="J76" s="8">
        <f t="shared" si="6"/>
        <v>8.6614173228346455E-2</v>
      </c>
      <c r="K76" s="9">
        <f t="shared" si="7"/>
        <v>-0.15972222222222221</v>
      </c>
    </row>
    <row r="77" spans="1:11" x14ac:dyDescent="0.2">
      <c r="A77" s="7" t="s">
        <v>405</v>
      </c>
      <c r="B77" s="65">
        <v>1</v>
      </c>
      <c r="C77" s="34">
        <f>IF(B95=0, "-", B77/B95)</f>
        <v>8.0775444264943462E-4</v>
      </c>
      <c r="D77" s="65">
        <v>3</v>
      </c>
      <c r="E77" s="9">
        <f>IF(D95=0, "-", D77/D95)</f>
        <v>2.403846153846154E-3</v>
      </c>
      <c r="F77" s="81">
        <v>15</v>
      </c>
      <c r="G77" s="34">
        <f>IF(F95=0, "-", F77/F95)</f>
        <v>1.4059424500890429E-3</v>
      </c>
      <c r="H77" s="65">
        <v>28</v>
      </c>
      <c r="I77" s="9">
        <f>IF(H95=0, "-", H77/H95)</f>
        <v>2.5136906365023789E-3</v>
      </c>
      <c r="J77" s="8">
        <f t="shared" si="6"/>
        <v>-0.66666666666666663</v>
      </c>
      <c r="K77" s="9">
        <f t="shared" si="7"/>
        <v>-0.4642857142857143</v>
      </c>
    </row>
    <row r="78" spans="1:11" x14ac:dyDescent="0.2">
      <c r="A78" s="7" t="s">
        <v>406</v>
      </c>
      <c r="B78" s="65">
        <v>55</v>
      </c>
      <c r="C78" s="34">
        <f>IF(B95=0, "-", B78/B95)</f>
        <v>4.4426494345718902E-2</v>
      </c>
      <c r="D78" s="65">
        <v>61</v>
      </c>
      <c r="E78" s="9">
        <f>IF(D95=0, "-", D78/D95)</f>
        <v>4.8878205128205128E-2</v>
      </c>
      <c r="F78" s="81">
        <v>652</v>
      </c>
      <c r="G78" s="34">
        <f>IF(F95=0, "-", F78/F95)</f>
        <v>6.1111631830537069E-2</v>
      </c>
      <c r="H78" s="65">
        <v>824</v>
      </c>
      <c r="I78" s="9">
        <f>IF(H95=0, "-", H78/H95)</f>
        <v>7.3974324445641435E-2</v>
      </c>
      <c r="J78" s="8">
        <f t="shared" si="6"/>
        <v>-9.8360655737704916E-2</v>
      </c>
      <c r="K78" s="9">
        <f t="shared" si="7"/>
        <v>-0.20873786407766989</v>
      </c>
    </row>
    <row r="79" spans="1:11" x14ac:dyDescent="0.2">
      <c r="A79" s="7" t="s">
        <v>407</v>
      </c>
      <c r="B79" s="65">
        <v>162</v>
      </c>
      <c r="C79" s="34">
        <f>IF(B95=0, "-", B79/B95)</f>
        <v>0.13085621970920841</v>
      </c>
      <c r="D79" s="65">
        <v>198</v>
      </c>
      <c r="E79" s="9">
        <f>IF(D95=0, "-", D79/D95)</f>
        <v>0.15865384615384615</v>
      </c>
      <c r="F79" s="81">
        <v>1329</v>
      </c>
      <c r="G79" s="34">
        <f>IF(F95=0, "-", F79/F95)</f>
        <v>0.12456650107788921</v>
      </c>
      <c r="H79" s="65">
        <v>1569</v>
      </c>
      <c r="I79" s="9">
        <f>IF(H95=0, "-", H79/H95)</f>
        <v>0.1408564503097226</v>
      </c>
      <c r="J79" s="8">
        <f t="shared" si="6"/>
        <v>-0.18181818181818182</v>
      </c>
      <c r="K79" s="9">
        <f t="shared" si="7"/>
        <v>-0.15296367112810708</v>
      </c>
    </row>
    <row r="80" spans="1:11" x14ac:dyDescent="0.2">
      <c r="A80" s="7" t="s">
        <v>408</v>
      </c>
      <c r="B80" s="65">
        <v>0</v>
      </c>
      <c r="C80" s="34">
        <f>IF(B95=0, "-", B80/B95)</f>
        <v>0</v>
      </c>
      <c r="D80" s="65">
        <v>3</v>
      </c>
      <c r="E80" s="9">
        <f>IF(D95=0, "-", D80/D95)</f>
        <v>2.403846153846154E-3</v>
      </c>
      <c r="F80" s="81">
        <v>0</v>
      </c>
      <c r="G80" s="34">
        <f>IF(F95=0, "-", F80/F95)</f>
        <v>0</v>
      </c>
      <c r="H80" s="65">
        <v>22</v>
      </c>
      <c r="I80" s="9">
        <f>IF(H95=0, "-", H80/H95)</f>
        <v>1.9750426429661549E-3</v>
      </c>
      <c r="J80" s="8">
        <f t="shared" si="6"/>
        <v>-1</v>
      </c>
      <c r="K80" s="9">
        <f t="shared" si="7"/>
        <v>-1</v>
      </c>
    </row>
    <row r="81" spans="1:11" x14ac:dyDescent="0.2">
      <c r="A81" s="7" t="s">
        <v>409</v>
      </c>
      <c r="B81" s="65">
        <v>19</v>
      </c>
      <c r="C81" s="34">
        <f>IF(B95=0, "-", B81/B95)</f>
        <v>1.5347334410339256E-2</v>
      </c>
      <c r="D81" s="65">
        <v>0</v>
      </c>
      <c r="E81" s="9">
        <f>IF(D95=0, "-", D81/D95)</f>
        <v>0</v>
      </c>
      <c r="F81" s="81">
        <v>77</v>
      </c>
      <c r="G81" s="34">
        <f>IF(F95=0, "-", F81/F95)</f>
        <v>7.2171712437904207E-3</v>
      </c>
      <c r="H81" s="65">
        <v>0</v>
      </c>
      <c r="I81" s="9">
        <f>IF(H95=0, "-", H81/H95)</f>
        <v>0</v>
      </c>
      <c r="J81" s="8" t="str">
        <f t="shared" si="6"/>
        <v>-</v>
      </c>
      <c r="K81" s="9" t="str">
        <f t="shared" si="7"/>
        <v>-</v>
      </c>
    </row>
    <row r="82" spans="1:11" x14ac:dyDescent="0.2">
      <c r="A82" s="7" t="s">
        <v>410</v>
      </c>
      <c r="B82" s="65">
        <v>183</v>
      </c>
      <c r="C82" s="34">
        <f>IF(B95=0, "-", B82/B95)</f>
        <v>0.14781906300484654</v>
      </c>
      <c r="D82" s="65">
        <v>225</v>
      </c>
      <c r="E82" s="9">
        <f>IF(D95=0, "-", D82/D95)</f>
        <v>0.18028846153846154</v>
      </c>
      <c r="F82" s="81">
        <v>1247</v>
      </c>
      <c r="G82" s="34">
        <f>IF(F95=0, "-", F82/F95)</f>
        <v>0.11688068235073577</v>
      </c>
      <c r="H82" s="65">
        <v>1643</v>
      </c>
      <c r="I82" s="9">
        <f>IF(H95=0, "-", H82/H95)</f>
        <v>0.14749977556333602</v>
      </c>
      <c r="J82" s="8">
        <f t="shared" si="6"/>
        <v>-0.18666666666666668</v>
      </c>
      <c r="K82" s="9">
        <f t="shared" si="7"/>
        <v>-0.24102251978088862</v>
      </c>
    </row>
    <row r="83" spans="1:11" x14ac:dyDescent="0.2">
      <c r="A83" s="7" t="s">
        <v>411</v>
      </c>
      <c r="B83" s="65">
        <v>166</v>
      </c>
      <c r="C83" s="34">
        <f>IF(B95=0, "-", B83/B95)</f>
        <v>0.13408723747980614</v>
      </c>
      <c r="D83" s="65">
        <v>153</v>
      </c>
      <c r="E83" s="9">
        <f>IF(D95=0, "-", D83/D95)</f>
        <v>0.12259615384615384</v>
      </c>
      <c r="F83" s="81">
        <v>1204</v>
      </c>
      <c r="G83" s="34">
        <f>IF(F95=0, "-", F83/F95)</f>
        <v>0.11285031399381386</v>
      </c>
      <c r="H83" s="65">
        <v>1263</v>
      </c>
      <c r="I83" s="9">
        <f>IF(H95=0, "-", H83/H95)</f>
        <v>0.11338540263937517</v>
      </c>
      <c r="J83" s="8">
        <f t="shared" si="6"/>
        <v>8.4967320261437912E-2</v>
      </c>
      <c r="K83" s="9">
        <f t="shared" si="7"/>
        <v>-4.6714172604908948E-2</v>
      </c>
    </row>
    <row r="84" spans="1:11" x14ac:dyDescent="0.2">
      <c r="A84" s="7" t="s">
        <v>412</v>
      </c>
      <c r="B84" s="65">
        <v>3</v>
      </c>
      <c r="C84" s="34">
        <f>IF(B95=0, "-", B84/B95)</f>
        <v>2.4232633279483036E-3</v>
      </c>
      <c r="D84" s="65">
        <v>3</v>
      </c>
      <c r="E84" s="9">
        <f>IF(D95=0, "-", D84/D95)</f>
        <v>2.403846153846154E-3</v>
      </c>
      <c r="F84" s="81">
        <v>41</v>
      </c>
      <c r="G84" s="34">
        <f>IF(F95=0, "-", F84/F95)</f>
        <v>3.8429093635767176E-3</v>
      </c>
      <c r="H84" s="65">
        <v>32</v>
      </c>
      <c r="I84" s="9">
        <f>IF(H95=0, "-", H84/H95)</f>
        <v>2.8727892988598619E-3</v>
      </c>
      <c r="J84" s="8">
        <f t="shared" si="6"/>
        <v>0</v>
      </c>
      <c r="K84" s="9">
        <f t="shared" si="7"/>
        <v>0.28125</v>
      </c>
    </row>
    <row r="85" spans="1:11" x14ac:dyDescent="0.2">
      <c r="A85" s="7" t="s">
        <v>413</v>
      </c>
      <c r="B85" s="65">
        <v>0</v>
      </c>
      <c r="C85" s="34">
        <f>IF(B95=0, "-", B85/B95)</f>
        <v>0</v>
      </c>
      <c r="D85" s="65">
        <v>2</v>
      </c>
      <c r="E85" s="9">
        <f>IF(D95=0, "-", D85/D95)</f>
        <v>1.6025641025641025E-3</v>
      </c>
      <c r="F85" s="81">
        <v>3</v>
      </c>
      <c r="G85" s="34">
        <f>IF(F95=0, "-", F85/F95)</f>
        <v>2.8118849001780859E-4</v>
      </c>
      <c r="H85" s="65">
        <v>21</v>
      </c>
      <c r="I85" s="9">
        <f>IF(H95=0, "-", H85/H95)</f>
        <v>1.8852679773767843E-3</v>
      </c>
      <c r="J85" s="8">
        <f t="shared" si="6"/>
        <v>-1</v>
      </c>
      <c r="K85" s="9">
        <f t="shared" si="7"/>
        <v>-0.8571428571428571</v>
      </c>
    </row>
    <row r="86" spans="1:11" x14ac:dyDescent="0.2">
      <c r="A86" s="7" t="s">
        <v>414</v>
      </c>
      <c r="B86" s="65">
        <v>21</v>
      </c>
      <c r="C86" s="34">
        <f>IF(B95=0, "-", B86/B95)</f>
        <v>1.6962843295638127E-2</v>
      </c>
      <c r="D86" s="65">
        <v>18</v>
      </c>
      <c r="E86" s="9">
        <f>IF(D95=0, "-", D86/D95)</f>
        <v>1.4423076923076924E-2</v>
      </c>
      <c r="F86" s="81">
        <v>75</v>
      </c>
      <c r="G86" s="34">
        <f>IF(F95=0, "-", F86/F95)</f>
        <v>7.0297122504452154E-3</v>
      </c>
      <c r="H86" s="65">
        <v>116</v>
      </c>
      <c r="I86" s="9">
        <f>IF(H95=0, "-", H86/H95)</f>
        <v>1.0413861208366999E-2</v>
      </c>
      <c r="J86" s="8">
        <f t="shared" si="6"/>
        <v>0.16666666666666666</v>
      </c>
      <c r="K86" s="9">
        <f t="shared" si="7"/>
        <v>-0.35344827586206895</v>
      </c>
    </row>
    <row r="87" spans="1:11" x14ac:dyDescent="0.2">
      <c r="A87" s="7" t="s">
        <v>415</v>
      </c>
      <c r="B87" s="65">
        <v>10</v>
      </c>
      <c r="C87" s="34">
        <f>IF(B95=0, "-", B87/B95)</f>
        <v>8.0775444264943458E-3</v>
      </c>
      <c r="D87" s="65">
        <v>2</v>
      </c>
      <c r="E87" s="9">
        <f>IF(D95=0, "-", D87/D95)</f>
        <v>1.6025641025641025E-3</v>
      </c>
      <c r="F87" s="81">
        <v>40</v>
      </c>
      <c r="G87" s="34">
        <f>IF(F95=0, "-", F87/F95)</f>
        <v>3.7491798669041145E-3</v>
      </c>
      <c r="H87" s="65">
        <v>37</v>
      </c>
      <c r="I87" s="9">
        <f>IF(H95=0, "-", H87/H95)</f>
        <v>3.321662626806715E-3</v>
      </c>
      <c r="J87" s="8">
        <f t="shared" si="6"/>
        <v>4</v>
      </c>
      <c r="K87" s="9">
        <f t="shared" si="7"/>
        <v>8.1081081081081086E-2</v>
      </c>
    </row>
    <row r="88" spans="1:11" x14ac:dyDescent="0.2">
      <c r="A88" s="7" t="s">
        <v>416</v>
      </c>
      <c r="B88" s="65">
        <v>0</v>
      </c>
      <c r="C88" s="34">
        <f>IF(B95=0, "-", B88/B95)</f>
        <v>0</v>
      </c>
      <c r="D88" s="65">
        <v>0</v>
      </c>
      <c r="E88" s="9">
        <f>IF(D95=0, "-", D88/D95)</f>
        <v>0</v>
      </c>
      <c r="F88" s="81">
        <v>15</v>
      </c>
      <c r="G88" s="34">
        <f>IF(F95=0, "-", F88/F95)</f>
        <v>1.4059424500890429E-3</v>
      </c>
      <c r="H88" s="65">
        <v>0</v>
      </c>
      <c r="I88" s="9">
        <f>IF(H95=0, "-", H88/H95)</f>
        <v>0</v>
      </c>
      <c r="J88" s="8" t="str">
        <f t="shared" si="6"/>
        <v>-</v>
      </c>
      <c r="K88" s="9" t="str">
        <f t="shared" si="7"/>
        <v>-</v>
      </c>
    </row>
    <row r="89" spans="1:11" x14ac:dyDescent="0.2">
      <c r="A89" s="7" t="s">
        <v>417</v>
      </c>
      <c r="B89" s="65">
        <v>44</v>
      </c>
      <c r="C89" s="34">
        <f>IF(B95=0, "-", B89/B95)</f>
        <v>3.5541195476575124E-2</v>
      </c>
      <c r="D89" s="65">
        <v>170</v>
      </c>
      <c r="E89" s="9">
        <f>IF(D95=0, "-", D89/D95)</f>
        <v>0.13621794871794871</v>
      </c>
      <c r="F89" s="81">
        <v>755</v>
      </c>
      <c r="G89" s="34">
        <f>IF(F95=0, "-", F89/F95)</f>
        <v>7.0765769987815169E-2</v>
      </c>
      <c r="H89" s="65">
        <v>1006</v>
      </c>
      <c r="I89" s="9">
        <f>IF(H95=0, "-", H89/H95)</f>
        <v>9.0313313582906909E-2</v>
      </c>
      <c r="J89" s="8">
        <f t="shared" si="6"/>
        <v>-0.74117647058823533</v>
      </c>
      <c r="K89" s="9">
        <f t="shared" si="7"/>
        <v>-0.24950298210735586</v>
      </c>
    </row>
    <row r="90" spans="1:11" x14ac:dyDescent="0.2">
      <c r="A90" s="7" t="s">
        <v>418</v>
      </c>
      <c r="B90" s="65">
        <v>0</v>
      </c>
      <c r="C90" s="34">
        <f>IF(B95=0, "-", B90/B95)</f>
        <v>0</v>
      </c>
      <c r="D90" s="65">
        <v>0</v>
      </c>
      <c r="E90" s="9">
        <f>IF(D95=0, "-", D90/D95)</f>
        <v>0</v>
      </c>
      <c r="F90" s="81">
        <v>0</v>
      </c>
      <c r="G90" s="34">
        <f>IF(F95=0, "-", F90/F95)</f>
        <v>0</v>
      </c>
      <c r="H90" s="65">
        <v>43</v>
      </c>
      <c r="I90" s="9">
        <f>IF(H95=0, "-", H90/H95)</f>
        <v>3.8603106203429394E-3</v>
      </c>
      <c r="J90" s="8" t="str">
        <f t="shared" si="6"/>
        <v>-</v>
      </c>
      <c r="K90" s="9">
        <f t="shared" si="7"/>
        <v>-1</v>
      </c>
    </row>
    <row r="91" spans="1:11" x14ac:dyDescent="0.2">
      <c r="A91" s="7" t="s">
        <v>419</v>
      </c>
      <c r="B91" s="65">
        <v>323</v>
      </c>
      <c r="C91" s="34">
        <f>IF(B95=0, "-", B91/B95)</f>
        <v>0.26090468497576735</v>
      </c>
      <c r="D91" s="65">
        <v>129</v>
      </c>
      <c r="E91" s="9">
        <f>IF(D95=0, "-", D91/D95)</f>
        <v>0.10336538461538461</v>
      </c>
      <c r="F91" s="81">
        <v>2885</v>
      </c>
      <c r="G91" s="34">
        <f>IF(F95=0, "-", F91/F95)</f>
        <v>0.27040959790045926</v>
      </c>
      <c r="H91" s="65">
        <v>1599</v>
      </c>
      <c r="I91" s="9">
        <f>IF(H95=0, "-", H91/H95)</f>
        <v>0.14354969027740372</v>
      </c>
      <c r="J91" s="8">
        <f t="shared" si="6"/>
        <v>1.5038759689922481</v>
      </c>
      <c r="K91" s="9">
        <f t="shared" si="7"/>
        <v>0.80425265791119449</v>
      </c>
    </row>
    <row r="92" spans="1:11" x14ac:dyDescent="0.2">
      <c r="A92" s="7" t="s">
        <v>420</v>
      </c>
      <c r="B92" s="65">
        <v>1</v>
      </c>
      <c r="C92" s="34">
        <f>IF(B95=0, "-", B92/B95)</f>
        <v>8.0775444264943462E-4</v>
      </c>
      <c r="D92" s="65">
        <v>0</v>
      </c>
      <c r="E92" s="9">
        <f>IF(D95=0, "-", D92/D95)</f>
        <v>0</v>
      </c>
      <c r="F92" s="81">
        <v>15</v>
      </c>
      <c r="G92" s="34">
        <f>IF(F95=0, "-", F92/F95)</f>
        <v>1.4059424500890429E-3</v>
      </c>
      <c r="H92" s="65">
        <v>33</v>
      </c>
      <c r="I92" s="9">
        <f>IF(H95=0, "-", H92/H95)</f>
        <v>2.9625639644492324E-3</v>
      </c>
      <c r="J92" s="8" t="str">
        <f t="shared" si="6"/>
        <v>-</v>
      </c>
      <c r="K92" s="9">
        <f t="shared" si="7"/>
        <v>-0.54545454545454541</v>
      </c>
    </row>
    <row r="93" spans="1:11" x14ac:dyDescent="0.2">
      <c r="A93" s="7" t="s">
        <v>421</v>
      </c>
      <c r="B93" s="65">
        <v>44</v>
      </c>
      <c r="C93" s="34">
        <f>IF(B95=0, "-", B93/B95)</f>
        <v>3.5541195476575124E-2</v>
      </c>
      <c r="D93" s="65">
        <v>42</v>
      </c>
      <c r="E93" s="9">
        <f>IF(D95=0, "-", D93/D95)</f>
        <v>3.3653846153846152E-2</v>
      </c>
      <c r="F93" s="81">
        <v>309</v>
      </c>
      <c r="G93" s="34">
        <f>IF(F95=0, "-", F93/F95)</f>
        <v>2.8962414471834286E-2</v>
      </c>
      <c r="H93" s="65">
        <v>364</v>
      </c>
      <c r="I93" s="9">
        <f>IF(H95=0, "-", H93/H95)</f>
        <v>3.2677978274530929E-2</v>
      </c>
      <c r="J93" s="8">
        <f t="shared" si="6"/>
        <v>4.7619047619047616E-2</v>
      </c>
      <c r="K93" s="9">
        <f t="shared" si="7"/>
        <v>-0.15109890109890109</v>
      </c>
    </row>
    <row r="94" spans="1:11" x14ac:dyDescent="0.2">
      <c r="A94" s="2"/>
      <c r="B94" s="68"/>
      <c r="C94" s="33"/>
      <c r="D94" s="68"/>
      <c r="E94" s="6"/>
      <c r="F94" s="82"/>
      <c r="G94" s="33"/>
      <c r="H94" s="68"/>
      <c r="I94" s="6"/>
      <c r="J94" s="5"/>
      <c r="K94" s="6"/>
    </row>
    <row r="95" spans="1:11" s="43" customFormat="1" x14ac:dyDescent="0.2">
      <c r="A95" s="162" t="s">
        <v>613</v>
      </c>
      <c r="B95" s="71">
        <f>SUM(B71:B94)</f>
        <v>1238</v>
      </c>
      <c r="C95" s="40">
        <f>B95/7882</f>
        <v>0.15706673433138799</v>
      </c>
      <c r="D95" s="71">
        <f>SUM(D71:D94)</f>
        <v>1248</v>
      </c>
      <c r="E95" s="41">
        <f>D95/7767</f>
        <v>0.16067979915025107</v>
      </c>
      <c r="F95" s="77">
        <f>SUM(F71:F94)</f>
        <v>10669</v>
      </c>
      <c r="G95" s="42">
        <f>F95/62775</f>
        <v>0.16995619275189167</v>
      </c>
      <c r="H95" s="71">
        <f>SUM(H71:H94)</f>
        <v>11139</v>
      </c>
      <c r="I95" s="41">
        <f>H95/69402</f>
        <v>0.16049969741506009</v>
      </c>
      <c r="J95" s="37">
        <f>IF(D95=0, "-", IF((B95-D95)/D95&lt;10, (B95-D95)/D95, "&gt;999%"))</f>
        <v>-8.0128205128205121E-3</v>
      </c>
      <c r="K95" s="38">
        <f>IF(H95=0, "-", IF((F95-H95)/H95&lt;10, (F95-H95)/H95, "&gt;999%"))</f>
        <v>-4.2194092827004218E-2</v>
      </c>
    </row>
    <row r="96" spans="1:11" x14ac:dyDescent="0.2">
      <c r="B96" s="83"/>
      <c r="D96" s="83"/>
      <c r="F96" s="83"/>
      <c r="H96" s="83"/>
    </row>
    <row r="97" spans="1:11" x14ac:dyDescent="0.2">
      <c r="A97" s="163" t="s">
        <v>154</v>
      </c>
      <c r="B97" s="61" t="s">
        <v>12</v>
      </c>
      <c r="C97" s="62" t="s">
        <v>13</v>
      </c>
      <c r="D97" s="61" t="s">
        <v>12</v>
      </c>
      <c r="E97" s="63" t="s">
        <v>13</v>
      </c>
      <c r="F97" s="62" t="s">
        <v>12</v>
      </c>
      <c r="G97" s="62" t="s">
        <v>13</v>
      </c>
      <c r="H97" s="61" t="s">
        <v>12</v>
      </c>
      <c r="I97" s="63" t="s">
        <v>13</v>
      </c>
      <c r="J97" s="61"/>
      <c r="K97" s="63"/>
    </row>
    <row r="98" spans="1:11" x14ac:dyDescent="0.2">
      <c r="A98" s="7" t="s">
        <v>422</v>
      </c>
      <c r="B98" s="65">
        <v>13</v>
      </c>
      <c r="C98" s="34">
        <f>IF(B112=0, "-", B98/B112)</f>
        <v>7.7844311377245512E-2</v>
      </c>
      <c r="D98" s="65">
        <v>5</v>
      </c>
      <c r="E98" s="9">
        <f>IF(D112=0, "-", D98/D112)</f>
        <v>3.0303030303030304E-2</v>
      </c>
      <c r="F98" s="81">
        <v>41</v>
      </c>
      <c r="G98" s="34">
        <f>IF(F112=0, "-", F98/F112)</f>
        <v>3.241106719367589E-2</v>
      </c>
      <c r="H98" s="65">
        <v>15</v>
      </c>
      <c r="I98" s="9">
        <f>IF(H112=0, "-", H98/H112)</f>
        <v>1.1618900077459334E-2</v>
      </c>
      <c r="J98" s="8">
        <f t="shared" ref="J98:J110" si="8">IF(D98=0, "-", IF((B98-D98)/D98&lt;10, (B98-D98)/D98, "&gt;999%"))</f>
        <v>1.6</v>
      </c>
      <c r="K98" s="9">
        <f t="shared" ref="K98:K110" si="9">IF(H98=0, "-", IF((F98-H98)/H98&lt;10, (F98-H98)/H98, "&gt;999%"))</f>
        <v>1.7333333333333334</v>
      </c>
    </row>
    <row r="99" spans="1:11" x14ac:dyDescent="0.2">
      <c r="A99" s="7" t="s">
        <v>423</v>
      </c>
      <c r="B99" s="65">
        <v>20</v>
      </c>
      <c r="C99" s="34">
        <f>IF(B112=0, "-", B99/B112)</f>
        <v>0.11976047904191617</v>
      </c>
      <c r="D99" s="65">
        <v>17</v>
      </c>
      <c r="E99" s="9">
        <f>IF(D112=0, "-", D99/D112)</f>
        <v>0.10303030303030303</v>
      </c>
      <c r="F99" s="81">
        <v>160</v>
      </c>
      <c r="G99" s="34">
        <f>IF(F112=0, "-", F99/F112)</f>
        <v>0.12648221343873517</v>
      </c>
      <c r="H99" s="65">
        <v>156</v>
      </c>
      <c r="I99" s="9">
        <f>IF(H112=0, "-", H99/H112)</f>
        <v>0.12083656080557707</v>
      </c>
      <c r="J99" s="8">
        <f t="shared" si="8"/>
        <v>0.17647058823529413</v>
      </c>
      <c r="K99" s="9">
        <f t="shared" si="9"/>
        <v>2.564102564102564E-2</v>
      </c>
    </row>
    <row r="100" spans="1:11" x14ac:dyDescent="0.2">
      <c r="A100" s="7" t="s">
        <v>424</v>
      </c>
      <c r="B100" s="65">
        <v>24</v>
      </c>
      <c r="C100" s="34">
        <f>IF(B112=0, "-", B100/B112)</f>
        <v>0.1437125748502994</v>
      </c>
      <c r="D100" s="65">
        <v>33</v>
      </c>
      <c r="E100" s="9">
        <f>IF(D112=0, "-", D100/D112)</f>
        <v>0.2</v>
      </c>
      <c r="F100" s="81">
        <v>180</v>
      </c>
      <c r="G100" s="34">
        <f>IF(F112=0, "-", F100/F112)</f>
        <v>0.14229249011857709</v>
      </c>
      <c r="H100" s="65">
        <v>186</v>
      </c>
      <c r="I100" s="9">
        <f>IF(H112=0, "-", H100/H112)</f>
        <v>0.14407436096049575</v>
      </c>
      <c r="J100" s="8">
        <f t="shared" si="8"/>
        <v>-0.27272727272727271</v>
      </c>
      <c r="K100" s="9">
        <f t="shared" si="9"/>
        <v>-3.2258064516129031E-2</v>
      </c>
    </row>
    <row r="101" spans="1:11" x14ac:dyDescent="0.2">
      <c r="A101" s="7" t="s">
        <v>425</v>
      </c>
      <c r="B101" s="65">
        <v>7</v>
      </c>
      <c r="C101" s="34">
        <f>IF(B112=0, "-", B101/B112)</f>
        <v>4.1916167664670656E-2</v>
      </c>
      <c r="D101" s="65">
        <v>8</v>
      </c>
      <c r="E101" s="9">
        <f>IF(D112=0, "-", D101/D112)</f>
        <v>4.8484848484848485E-2</v>
      </c>
      <c r="F101" s="81">
        <v>53</v>
      </c>
      <c r="G101" s="34">
        <f>IF(F112=0, "-", F101/F112)</f>
        <v>4.1897233201581029E-2</v>
      </c>
      <c r="H101" s="65">
        <v>56</v>
      </c>
      <c r="I101" s="9">
        <f>IF(H112=0, "-", H101/H112)</f>
        <v>4.3377226955848176E-2</v>
      </c>
      <c r="J101" s="8">
        <f t="shared" si="8"/>
        <v>-0.125</v>
      </c>
      <c r="K101" s="9">
        <f t="shared" si="9"/>
        <v>-5.3571428571428568E-2</v>
      </c>
    </row>
    <row r="102" spans="1:11" x14ac:dyDescent="0.2">
      <c r="A102" s="7" t="s">
        <v>426</v>
      </c>
      <c r="B102" s="65">
        <v>4</v>
      </c>
      <c r="C102" s="34">
        <f>IF(B112=0, "-", B102/B112)</f>
        <v>2.3952095808383235E-2</v>
      </c>
      <c r="D102" s="65">
        <v>21</v>
      </c>
      <c r="E102" s="9">
        <f>IF(D112=0, "-", D102/D112)</f>
        <v>0.12727272727272726</v>
      </c>
      <c r="F102" s="81">
        <v>92</v>
      </c>
      <c r="G102" s="34">
        <f>IF(F112=0, "-", F102/F112)</f>
        <v>7.2727272727272724E-2</v>
      </c>
      <c r="H102" s="65">
        <v>122</v>
      </c>
      <c r="I102" s="9">
        <f>IF(H112=0, "-", H102/H112)</f>
        <v>9.450038729666925E-2</v>
      </c>
      <c r="J102" s="8">
        <f t="shared" si="8"/>
        <v>-0.80952380952380953</v>
      </c>
      <c r="K102" s="9">
        <f t="shared" si="9"/>
        <v>-0.24590163934426229</v>
      </c>
    </row>
    <row r="103" spans="1:11" x14ac:dyDescent="0.2">
      <c r="A103" s="7" t="s">
        <v>427</v>
      </c>
      <c r="B103" s="65">
        <v>7</v>
      </c>
      <c r="C103" s="34">
        <f>IF(B112=0, "-", B103/B112)</f>
        <v>4.1916167664670656E-2</v>
      </c>
      <c r="D103" s="65">
        <v>7</v>
      </c>
      <c r="E103" s="9">
        <f>IF(D112=0, "-", D103/D112)</f>
        <v>4.2424242424242427E-2</v>
      </c>
      <c r="F103" s="81">
        <v>80</v>
      </c>
      <c r="G103" s="34">
        <f>IF(F112=0, "-", F103/F112)</f>
        <v>6.3241106719367585E-2</v>
      </c>
      <c r="H103" s="65">
        <v>83</v>
      </c>
      <c r="I103" s="9">
        <f>IF(H112=0, "-", H103/H112)</f>
        <v>6.4291247095274978E-2</v>
      </c>
      <c r="J103" s="8">
        <f t="shared" si="8"/>
        <v>0</v>
      </c>
      <c r="K103" s="9">
        <f t="shared" si="9"/>
        <v>-3.614457831325301E-2</v>
      </c>
    </row>
    <row r="104" spans="1:11" x14ac:dyDescent="0.2">
      <c r="A104" s="7" t="s">
        <v>428</v>
      </c>
      <c r="B104" s="65">
        <v>14</v>
      </c>
      <c r="C104" s="34">
        <f>IF(B112=0, "-", B104/B112)</f>
        <v>8.3832335329341312E-2</v>
      </c>
      <c r="D104" s="65">
        <v>24</v>
      </c>
      <c r="E104" s="9">
        <f>IF(D112=0, "-", D104/D112)</f>
        <v>0.14545454545454545</v>
      </c>
      <c r="F104" s="81">
        <v>168</v>
      </c>
      <c r="G104" s="34">
        <f>IF(F112=0, "-", F104/F112)</f>
        <v>0.13280632411067195</v>
      </c>
      <c r="H104" s="65">
        <v>157</v>
      </c>
      <c r="I104" s="9">
        <f>IF(H112=0, "-", H104/H112)</f>
        <v>0.12161115414407436</v>
      </c>
      <c r="J104" s="8">
        <f t="shared" si="8"/>
        <v>-0.41666666666666669</v>
      </c>
      <c r="K104" s="9">
        <f t="shared" si="9"/>
        <v>7.0063694267515922E-2</v>
      </c>
    </row>
    <row r="105" spans="1:11" x14ac:dyDescent="0.2">
      <c r="A105" s="7" t="s">
        <v>429</v>
      </c>
      <c r="B105" s="65">
        <v>1</v>
      </c>
      <c r="C105" s="34">
        <f>IF(B112=0, "-", B105/B112)</f>
        <v>5.9880239520958087E-3</v>
      </c>
      <c r="D105" s="65">
        <v>0</v>
      </c>
      <c r="E105" s="9">
        <f>IF(D112=0, "-", D105/D112)</f>
        <v>0</v>
      </c>
      <c r="F105" s="81">
        <v>6</v>
      </c>
      <c r="G105" s="34">
        <f>IF(F112=0, "-", F105/F112)</f>
        <v>4.7430830039525695E-3</v>
      </c>
      <c r="H105" s="65">
        <v>0</v>
      </c>
      <c r="I105" s="9">
        <f>IF(H112=0, "-", H105/H112)</f>
        <v>0</v>
      </c>
      <c r="J105" s="8" t="str">
        <f t="shared" si="8"/>
        <v>-</v>
      </c>
      <c r="K105" s="9" t="str">
        <f t="shared" si="9"/>
        <v>-</v>
      </c>
    </row>
    <row r="106" spans="1:11" x14ac:dyDescent="0.2">
      <c r="A106" s="7" t="s">
        <v>430</v>
      </c>
      <c r="B106" s="65">
        <v>4</v>
      </c>
      <c r="C106" s="34">
        <f>IF(B112=0, "-", B106/B112)</f>
        <v>2.3952095808383235E-2</v>
      </c>
      <c r="D106" s="65">
        <v>0</v>
      </c>
      <c r="E106" s="9">
        <f>IF(D112=0, "-", D106/D112)</f>
        <v>0</v>
      </c>
      <c r="F106" s="81">
        <v>23</v>
      </c>
      <c r="G106" s="34">
        <f>IF(F112=0, "-", F106/F112)</f>
        <v>1.8181818181818181E-2</v>
      </c>
      <c r="H106" s="65">
        <v>0</v>
      </c>
      <c r="I106" s="9">
        <f>IF(H112=0, "-", H106/H112)</f>
        <v>0</v>
      </c>
      <c r="J106" s="8" t="str">
        <f t="shared" si="8"/>
        <v>-</v>
      </c>
      <c r="K106" s="9" t="str">
        <f t="shared" si="9"/>
        <v>-</v>
      </c>
    </row>
    <row r="107" spans="1:11" x14ac:dyDescent="0.2">
      <c r="A107" s="7" t="s">
        <v>431</v>
      </c>
      <c r="B107" s="65">
        <v>11</v>
      </c>
      <c r="C107" s="34">
        <f>IF(B112=0, "-", B107/B112)</f>
        <v>6.5868263473053898E-2</v>
      </c>
      <c r="D107" s="65">
        <v>2</v>
      </c>
      <c r="E107" s="9">
        <f>IF(D112=0, "-", D107/D112)</f>
        <v>1.2121212121212121E-2</v>
      </c>
      <c r="F107" s="81">
        <v>47</v>
      </c>
      <c r="G107" s="34">
        <f>IF(F112=0, "-", F107/F112)</f>
        <v>3.7154150197628459E-2</v>
      </c>
      <c r="H107" s="65">
        <v>34</v>
      </c>
      <c r="I107" s="9">
        <f>IF(H112=0, "-", H107/H112)</f>
        <v>2.6336173508907823E-2</v>
      </c>
      <c r="J107" s="8">
        <f t="shared" si="8"/>
        <v>4.5</v>
      </c>
      <c r="K107" s="9">
        <f t="shared" si="9"/>
        <v>0.38235294117647056</v>
      </c>
    </row>
    <row r="108" spans="1:11" x14ac:dyDescent="0.2">
      <c r="A108" s="7" t="s">
        <v>432</v>
      </c>
      <c r="B108" s="65">
        <v>16</v>
      </c>
      <c r="C108" s="34">
        <f>IF(B112=0, "-", B108/B112)</f>
        <v>9.580838323353294E-2</v>
      </c>
      <c r="D108" s="65">
        <v>21</v>
      </c>
      <c r="E108" s="9">
        <f>IF(D112=0, "-", D108/D112)</f>
        <v>0.12727272727272726</v>
      </c>
      <c r="F108" s="81">
        <v>161</v>
      </c>
      <c r="G108" s="34">
        <f>IF(F112=0, "-", F108/F112)</f>
        <v>0.12727272727272726</v>
      </c>
      <c r="H108" s="65">
        <v>221</v>
      </c>
      <c r="I108" s="9">
        <f>IF(H112=0, "-", H108/H112)</f>
        <v>0.17118512780790085</v>
      </c>
      <c r="J108" s="8">
        <f t="shared" si="8"/>
        <v>-0.23809523809523808</v>
      </c>
      <c r="K108" s="9">
        <f t="shared" si="9"/>
        <v>-0.27149321266968324</v>
      </c>
    </row>
    <row r="109" spans="1:11" x14ac:dyDescent="0.2">
      <c r="A109" s="7" t="s">
        <v>433</v>
      </c>
      <c r="B109" s="65">
        <v>20</v>
      </c>
      <c r="C109" s="34">
        <f>IF(B112=0, "-", B109/B112)</f>
        <v>0.11976047904191617</v>
      </c>
      <c r="D109" s="65">
        <v>9</v>
      </c>
      <c r="E109" s="9">
        <f>IF(D112=0, "-", D109/D112)</f>
        <v>5.4545454545454543E-2</v>
      </c>
      <c r="F109" s="81">
        <v>131</v>
      </c>
      <c r="G109" s="34">
        <f>IF(F112=0, "-", F109/F112)</f>
        <v>0.10355731225296443</v>
      </c>
      <c r="H109" s="65">
        <v>99</v>
      </c>
      <c r="I109" s="9">
        <f>IF(H112=0, "-", H109/H112)</f>
        <v>7.66847405112316E-2</v>
      </c>
      <c r="J109" s="8">
        <f t="shared" si="8"/>
        <v>1.2222222222222223</v>
      </c>
      <c r="K109" s="9">
        <f t="shared" si="9"/>
        <v>0.32323232323232326</v>
      </c>
    </row>
    <row r="110" spans="1:11" x14ac:dyDescent="0.2">
      <c r="A110" s="7" t="s">
        <v>434</v>
      </c>
      <c r="B110" s="65">
        <v>26</v>
      </c>
      <c r="C110" s="34">
        <f>IF(B112=0, "-", B110/B112)</f>
        <v>0.15568862275449102</v>
      </c>
      <c r="D110" s="65">
        <v>18</v>
      </c>
      <c r="E110" s="9">
        <f>IF(D112=0, "-", D110/D112)</f>
        <v>0.10909090909090909</v>
      </c>
      <c r="F110" s="81">
        <v>123</v>
      </c>
      <c r="G110" s="34">
        <f>IF(F112=0, "-", F110/F112)</f>
        <v>9.7233201581027662E-2</v>
      </c>
      <c r="H110" s="65">
        <v>162</v>
      </c>
      <c r="I110" s="9">
        <f>IF(H112=0, "-", H110/H112)</f>
        <v>0.1254841208365608</v>
      </c>
      <c r="J110" s="8">
        <f t="shared" si="8"/>
        <v>0.44444444444444442</v>
      </c>
      <c r="K110" s="9">
        <f t="shared" si="9"/>
        <v>-0.24074074074074073</v>
      </c>
    </row>
    <row r="111" spans="1:11" x14ac:dyDescent="0.2">
      <c r="A111" s="2"/>
      <c r="B111" s="68"/>
      <c r="C111" s="33"/>
      <c r="D111" s="68"/>
      <c r="E111" s="6"/>
      <c r="F111" s="82"/>
      <c r="G111" s="33"/>
      <c r="H111" s="68"/>
      <c r="I111" s="6"/>
      <c r="J111" s="5"/>
      <c r="K111" s="6"/>
    </row>
    <row r="112" spans="1:11" s="43" customFormat="1" x14ac:dyDescent="0.2">
      <c r="A112" s="162" t="s">
        <v>612</v>
      </c>
      <c r="B112" s="71">
        <f>SUM(B98:B111)</f>
        <v>167</v>
      </c>
      <c r="C112" s="40">
        <f>B112/7882</f>
        <v>2.1187515858919054E-2</v>
      </c>
      <c r="D112" s="71">
        <f>SUM(D98:D111)</f>
        <v>165</v>
      </c>
      <c r="E112" s="41">
        <f>D112/7767</f>
        <v>2.1243723445345693E-2</v>
      </c>
      <c r="F112" s="77">
        <f>SUM(F98:F111)</f>
        <v>1265</v>
      </c>
      <c r="G112" s="42">
        <f>F112/62775</f>
        <v>2.0151334129828752E-2</v>
      </c>
      <c r="H112" s="71">
        <f>SUM(H98:H111)</f>
        <v>1291</v>
      </c>
      <c r="I112" s="41">
        <f>H112/69402</f>
        <v>1.8601769401458173E-2</v>
      </c>
      <c r="J112" s="37">
        <f>IF(D112=0, "-", IF((B112-D112)/D112&lt;10, (B112-D112)/D112, "&gt;999%"))</f>
        <v>1.2121212121212121E-2</v>
      </c>
      <c r="K112" s="38">
        <f>IF(H112=0, "-", IF((F112-H112)/H112&lt;10, (F112-H112)/H112, "&gt;999%"))</f>
        <v>-2.0139426800929512E-2</v>
      </c>
    </row>
    <row r="113" spans="1:11" x14ac:dyDescent="0.2">
      <c r="B113" s="83"/>
      <c r="D113" s="83"/>
      <c r="F113" s="83"/>
      <c r="H113" s="83"/>
    </row>
    <row r="114" spans="1:11" s="43" customFormat="1" x14ac:dyDescent="0.2">
      <c r="A114" s="162" t="s">
        <v>611</v>
      </c>
      <c r="B114" s="71">
        <v>1405</v>
      </c>
      <c r="C114" s="40">
        <f>B114/7882</f>
        <v>0.17825425019030702</v>
      </c>
      <c r="D114" s="71">
        <v>1413</v>
      </c>
      <c r="E114" s="41">
        <f>D114/7767</f>
        <v>0.18192352259559674</v>
      </c>
      <c r="F114" s="77">
        <v>11934</v>
      </c>
      <c r="G114" s="42">
        <f>F114/62775</f>
        <v>0.19010752688172042</v>
      </c>
      <c r="H114" s="71">
        <v>12430</v>
      </c>
      <c r="I114" s="41">
        <f>H114/69402</f>
        <v>0.17910146681651826</v>
      </c>
      <c r="J114" s="37">
        <f>IF(D114=0, "-", IF((B114-D114)/D114&lt;10, (B114-D114)/D114, "&gt;999%"))</f>
        <v>-5.661712668082095E-3</v>
      </c>
      <c r="K114" s="38">
        <f>IF(H114=0, "-", IF((F114-H114)/H114&lt;10, (F114-H114)/H114, "&gt;999%"))</f>
        <v>-3.9903459372485919E-2</v>
      </c>
    </row>
    <row r="115" spans="1:11" x14ac:dyDescent="0.2">
      <c r="B115" s="83"/>
      <c r="D115" s="83"/>
      <c r="F115" s="83"/>
      <c r="H115" s="83"/>
    </row>
    <row r="116" spans="1:11" ht="15.75" x14ac:dyDescent="0.25">
      <c r="A116" s="164" t="s">
        <v>123</v>
      </c>
      <c r="B116" s="196" t="s">
        <v>1</v>
      </c>
      <c r="C116" s="200"/>
      <c r="D116" s="200"/>
      <c r="E116" s="197"/>
      <c r="F116" s="196" t="s">
        <v>14</v>
      </c>
      <c r="G116" s="200"/>
      <c r="H116" s="200"/>
      <c r="I116" s="197"/>
      <c r="J116" s="196" t="s">
        <v>15</v>
      </c>
      <c r="K116" s="197"/>
    </row>
    <row r="117" spans="1:11" x14ac:dyDescent="0.2">
      <c r="A117" s="22"/>
      <c r="B117" s="196">
        <f>VALUE(RIGHT($B$2, 4))</f>
        <v>2020</v>
      </c>
      <c r="C117" s="197"/>
      <c r="D117" s="196">
        <f>B117-1</f>
        <v>2019</v>
      </c>
      <c r="E117" s="204"/>
      <c r="F117" s="196">
        <f>B117</f>
        <v>2020</v>
      </c>
      <c r="G117" s="204"/>
      <c r="H117" s="196">
        <f>D117</f>
        <v>2019</v>
      </c>
      <c r="I117" s="204"/>
      <c r="J117" s="140" t="s">
        <v>4</v>
      </c>
      <c r="K117" s="141" t="s">
        <v>2</v>
      </c>
    </row>
    <row r="118" spans="1:11" x14ac:dyDescent="0.2">
      <c r="A118" s="163" t="s">
        <v>155</v>
      </c>
      <c r="B118" s="61" t="s">
        <v>12</v>
      </c>
      <c r="C118" s="62" t="s">
        <v>13</v>
      </c>
      <c r="D118" s="61" t="s">
        <v>12</v>
      </c>
      <c r="E118" s="63" t="s">
        <v>13</v>
      </c>
      <c r="F118" s="62" t="s">
        <v>12</v>
      </c>
      <c r="G118" s="62" t="s">
        <v>13</v>
      </c>
      <c r="H118" s="61" t="s">
        <v>12</v>
      </c>
      <c r="I118" s="63" t="s">
        <v>13</v>
      </c>
      <c r="J118" s="61"/>
      <c r="K118" s="63"/>
    </row>
    <row r="119" spans="1:11" x14ac:dyDescent="0.2">
      <c r="A119" s="7" t="s">
        <v>435</v>
      </c>
      <c r="B119" s="65">
        <v>3</v>
      </c>
      <c r="C119" s="34">
        <f>IF(B145=0, "-", B119/B145)</f>
        <v>4.4444444444444444E-3</v>
      </c>
      <c r="D119" s="65">
        <v>8</v>
      </c>
      <c r="E119" s="9">
        <f>IF(D145=0, "-", D119/D145)</f>
        <v>9.8400984009840101E-3</v>
      </c>
      <c r="F119" s="81">
        <v>71</v>
      </c>
      <c r="G119" s="34">
        <f>IF(F145=0, "-", F119/F145)</f>
        <v>1.0252707581227437E-2</v>
      </c>
      <c r="H119" s="65">
        <v>139</v>
      </c>
      <c r="I119" s="9">
        <f>IF(H145=0, "-", H119/H145)</f>
        <v>1.7484276729559749E-2</v>
      </c>
      <c r="J119" s="8">
        <f t="shared" ref="J119:J143" si="10">IF(D119=0, "-", IF((B119-D119)/D119&lt;10, (B119-D119)/D119, "&gt;999%"))</f>
        <v>-0.625</v>
      </c>
      <c r="K119" s="9">
        <f t="shared" ref="K119:K143" si="11">IF(H119=0, "-", IF((F119-H119)/H119&lt;10, (F119-H119)/H119, "&gt;999%"))</f>
        <v>-0.48920863309352519</v>
      </c>
    </row>
    <row r="120" spans="1:11" x14ac:dyDescent="0.2">
      <c r="A120" s="7" t="s">
        <v>436</v>
      </c>
      <c r="B120" s="65">
        <v>76</v>
      </c>
      <c r="C120" s="34">
        <f>IF(B145=0, "-", B120/B145)</f>
        <v>0.11259259259259259</v>
      </c>
      <c r="D120" s="65">
        <v>52</v>
      </c>
      <c r="E120" s="9">
        <f>IF(D145=0, "-", D120/D145)</f>
        <v>6.3960639606396058E-2</v>
      </c>
      <c r="F120" s="81">
        <v>455</v>
      </c>
      <c r="G120" s="34">
        <f>IF(F145=0, "-", F120/F145)</f>
        <v>6.5703971119133578E-2</v>
      </c>
      <c r="H120" s="65">
        <v>422</v>
      </c>
      <c r="I120" s="9">
        <f>IF(H145=0, "-", H120/H145)</f>
        <v>5.3081761006289307E-2</v>
      </c>
      <c r="J120" s="8">
        <f t="shared" si="10"/>
        <v>0.46153846153846156</v>
      </c>
      <c r="K120" s="9">
        <f t="shared" si="11"/>
        <v>7.8199052132701424E-2</v>
      </c>
    </row>
    <row r="121" spans="1:11" x14ac:dyDescent="0.2">
      <c r="A121" s="7" t="s">
        <v>437</v>
      </c>
      <c r="B121" s="65">
        <v>4</v>
      </c>
      <c r="C121" s="34">
        <f>IF(B145=0, "-", B121/B145)</f>
        <v>5.9259259259259256E-3</v>
      </c>
      <c r="D121" s="65">
        <v>1</v>
      </c>
      <c r="E121" s="9">
        <f>IF(D145=0, "-", D121/D145)</f>
        <v>1.2300123001230013E-3</v>
      </c>
      <c r="F121" s="81">
        <v>29</v>
      </c>
      <c r="G121" s="34">
        <f>IF(F145=0, "-", F121/F145)</f>
        <v>4.1877256317689529E-3</v>
      </c>
      <c r="H121" s="65">
        <v>15</v>
      </c>
      <c r="I121" s="9">
        <f>IF(H145=0, "-", H121/H145)</f>
        <v>1.8867924528301887E-3</v>
      </c>
      <c r="J121" s="8">
        <f t="shared" si="10"/>
        <v>3</v>
      </c>
      <c r="K121" s="9">
        <f t="shared" si="11"/>
        <v>0.93333333333333335</v>
      </c>
    </row>
    <row r="122" spans="1:11" x14ac:dyDescent="0.2">
      <c r="A122" s="7" t="s">
        <v>438</v>
      </c>
      <c r="B122" s="65">
        <v>4</v>
      </c>
      <c r="C122" s="34">
        <f>IF(B145=0, "-", B122/B145)</f>
        <v>5.9259259259259256E-3</v>
      </c>
      <c r="D122" s="65">
        <v>14</v>
      </c>
      <c r="E122" s="9">
        <f>IF(D145=0, "-", D122/D145)</f>
        <v>1.7220172201722016E-2</v>
      </c>
      <c r="F122" s="81">
        <v>101</v>
      </c>
      <c r="G122" s="34">
        <f>IF(F145=0, "-", F122/F145)</f>
        <v>1.4584837545126354E-2</v>
      </c>
      <c r="H122" s="65">
        <v>173</v>
      </c>
      <c r="I122" s="9">
        <f>IF(H145=0, "-", H122/H145)</f>
        <v>2.1761006289308178E-2</v>
      </c>
      <c r="J122" s="8">
        <f t="shared" si="10"/>
        <v>-0.7142857142857143</v>
      </c>
      <c r="K122" s="9">
        <f t="shared" si="11"/>
        <v>-0.41618497109826591</v>
      </c>
    </row>
    <row r="123" spans="1:11" x14ac:dyDescent="0.2">
      <c r="A123" s="7" t="s">
        <v>439</v>
      </c>
      <c r="B123" s="65">
        <v>0</v>
      </c>
      <c r="C123" s="34">
        <f>IF(B145=0, "-", B123/B145)</f>
        <v>0</v>
      </c>
      <c r="D123" s="65">
        <v>0</v>
      </c>
      <c r="E123" s="9">
        <f>IF(D145=0, "-", D123/D145)</f>
        <v>0</v>
      </c>
      <c r="F123" s="81">
        <v>0</v>
      </c>
      <c r="G123" s="34">
        <f>IF(F145=0, "-", F123/F145)</f>
        <v>0</v>
      </c>
      <c r="H123" s="65">
        <v>15</v>
      </c>
      <c r="I123" s="9">
        <f>IF(H145=0, "-", H123/H145)</f>
        <v>1.8867924528301887E-3</v>
      </c>
      <c r="J123" s="8" t="str">
        <f t="shared" si="10"/>
        <v>-</v>
      </c>
      <c r="K123" s="9">
        <f t="shared" si="11"/>
        <v>-1</v>
      </c>
    </row>
    <row r="124" spans="1:11" x14ac:dyDescent="0.2">
      <c r="A124" s="7" t="s">
        <v>440</v>
      </c>
      <c r="B124" s="65">
        <v>13</v>
      </c>
      <c r="C124" s="34">
        <f>IF(B145=0, "-", B124/B145)</f>
        <v>1.9259259259259261E-2</v>
      </c>
      <c r="D124" s="65">
        <v>30</v>
      </c>
      <c r="E124" s="9">
        <f>IF(D145=0, "-", D124/D145)</f>
        <v>3.6900369003690037E-2</v>
      </c>
      <c r="F124" s="81">
        <v>121</v>
      </c>
      <c r="G124" s="34">
        <f>IF(F145=0, "-", F124/F145)</f>
        <v>1.7472924187725631E-2</v>
      </c>
      <c r="H124" s="65">
        <v>189</v>
      </c>
      <c r="I124" s="9">
        <f>IF(H145=0, "-", H124/H145)</f>
        <v>2.3773584905660377E-2</v>
      </c>
      <c r="J124" s="8">
        <f t="shared" si="10"/>
        <v>-0.56666666666666665</v>
      </c>
      <c r="K124" s="9">
        <f t="shared" si="11"/>
        <v>-0.35978835978835977</v>
      </c>
    </row>
    <row r="125" spans="1:11" x14ac:dyDescent="0.2">
      <c r="A125" s="7" t="s">
        <v>441</v>
      </c>
      <c r="B125" s="65">
        <v>35</v>
      </c>
      <c r="C125" s="34">
        <f>IF(B145=0, "-", B125/B145)</f>
        <v>5.185185185185185E-2</v>
      </c>
      <c r="D125" s="65">
        <v>33</v>
      </c>
      <c r="E125" s="9">
        <f>IF(D145=0, "-", D125/D145)</f>
        <v>4.0590405904059039E-2</v>
      </c>
      <c r="F125" s="81">
        <v>329</v>
      </c>
      <c r="G125" s="34">
        <f>IF(F145=0, "-", F125/F145)</f>
        <v>4.7509025270758121E-2</v>
      </c>
      <c r="H125" s="65">
        <v>347</v>
      </c>
      <c r="I125" s="9">
        <f>IF(H145=0, "-", H125/H145)</f>
        <v>4.3647798742138366E-2</v>
      </c>
      <c r="J125" s="8">
        <f t="shared" si="10"/>
        <v>6.0606060606060608E-2</v>
      </c>
      <c r="K125" s="9">
        <f t="shared" si="11"/>
        <v>-5.1873198847262249E-2</v>
      </c>
    </row>
    <row r="126" spans="1:11" x14ac:dyDescent="0.2">
      <c r="A126" s="7" t="s">
        <v>442</v>
      </c>
      <c r="B126" s="65">
        <v>53</v>
      </c>
      <c r="C126" s="34">
        <f>IF(B145=0, "-", B126/B145)</f>
        <v>7.8518518518518515E-2</v>
      </c>
      <c r="D126" s="65">
        <v>64</v>
      </c>
      <c r="E126" s="9">
        <f>IF(D145=0, "-", D126/D145)</f>
        <v>7.8720787207872081E-2</v>
      </c>
      <c r="F126" s="81">
        <v>587</v>
      </c>
      <c r="G126" s="34">
        <f>IF(F145=0, "-", F126/F145)</f>
        <v>8.4765342960288814E-2</v>
      </c>
      <c r="H126" s="65">
        <v>569</v>
      </c>
      <c r="I126" s="9">
        <f>IF(H145=0, "-", H126/H145)</f>
        <v>7.1572327044025164E-2</v>
      </c>
      <c r="J126" s="8">
        <f t="shared" si="10"/>
        <v>-0.171875</v>
      </c>
      <c r="K126" s="9">
        <f t="shared" si="11"/>
        <v>3.163444639718805E-2</v>
      </c>
    </row>
    <row r="127" spans="1:11" x14ac:dyDescent="0.2">
      <c r="A127" s="7" t="s">
        <v>443</v>
      </c>
      <c r="B127" s="65">
        <v>14</v>
      </c>
      <c r="C127" s="34">
        <f>IF(B145=0, "-", B127/B145)</f>
        <v>2.074074074074074E-2</v>
      </c>
      <c r="D127" s="65">
        <v>16</v>
      </c>
      <c r="E127" s="9">
        <f>IF(D145=0, "-", D127/D145)</f>
        <v>1.968019680196802E-2</v>
      </c>
      <c r="F127" s="81">
        <v>143</v>
      </c>
      <c r="G127" s="34">
        <f>IF(F145=0, "-", F127/F145)</f>
        <v>2.0649819494584838E-2</v>
      </c>
      <c r="H127" s="65">
        <v>172</v>
      </c>
      <c r="I127" s="9">
        <f>IF(H145=0, "-", H127/H145)</f>
        <v>2.1635220125786163E-2</v>
      </c>
      <c r="J127" s="8">
        <f t="shared" si="10"/>
        <v>-0.125</v>
      </c>
      <c r="K127" s="9">
        <f t="shared" si="11"/>
        <v>-0.16860465116279069</v>
      </c>
    </row>
    <row r="128" spans="1:11" x14ac:dyDescent="0.2">
      <c r="A128" s="7" t="s">
        <v>444</v>
      </c>
      <c r="B128" s="65">
        <v>4</v>
      </c>
      <c r="C128" s="34">
        <f>IF(B145=0, "-", B128/B145)</f>
        <v>5.9259259259259256E-3</v>
      </c>
      <c r="D128" s="65">
        <v>12</v>
      </c>
      <c r="E128" s="9">
        <f>IF(D145=0, "-", D128/D145)</f>
        <v>1.4760147601476014E-2</v>
      </c>
      <c r="F128" s="81">
        <v>58</v>
      </c>
      <c r="G128" s="34">
        <f>IF(F145=0, "-", F128/F145)</f>
        <v>8.3754512635379058E-3</v>
      </c>
      <c r="H128" s="65">
        <v>70</v>
      </c>
      <c r="I128" s="9">
        <f>IF(H145=0, "-", H128/H145)</f>
        <v>8.8050314465408803E-3</v>
      </c>
      <c r="J128" s="8">
        <f t="shared" si="10"/>
        <v>-0.66666666666666663</v>
      </c>
      <c r="K128" s="9">
        <f t="shared" si="11"/>
        <v>-0.17142857142857143</v>
      </c>
    </row>
    <row r="129" spans="1:11" x14ac:dyDescent="0.2">
      <c r="A129" s="7" t="s">
        <v>445</v>
      </c>
      <c r="B129" s="65">
        <v>52</v>
      </c>
      <c r="C129" s="34">
        <f>IF(B145=0, "-", B129/B145)</f>
        <v>7.7037037037037043E-2</v>
      </c>
      <c r="D129" s="65">
        <v>13</v>
      </c>
      <c r="E129" s="9">
        <f>IF(D145=0, "-", D129/D145)</f>
        <v>1.5990159901599015E-2</v>
      </c>
      <c r="F129" s="81">
        <v>171</v>
      </c>
      <c r="G129" s="34">
        <f>IF(F145=0, "-", F129/F145)</f>
        <v>2.4693140794223828E-2</v>
      </c>
      <c r="H129" s="65">
        <v>171</v>
      </c>
      <c r="I129" s="9">
        <f>IF(H145=0, "-", H129/H145)</f>
        <v>2.1509433962264152E-2</v>
      </c>
      <c r="J129" s="8">
        <f t="shared" si="10"/>
        <v>3</v>
      </c>
      <c r="K129" s="9">
        <f t="shared" si="11"/>
        <v>0</v>
      </c>
    </row>
    <row r="130" spans="1:11" x14ac:dyDescent="0.2">
      <c r="A130" s="7" t="s">
        <v>446</v>
      </c>
      <c r="B130" s="65">
        <v>9</v>
      </c>
      <c r="C130" s="34">
        <f>IF(B145=0, "-", B130/B145)</f>
        <v>1.3333333333333334E-2</v>
      </c>
      <c r="D130" s="65">
        <v>0</v>
      </c>
      <c r="E130" s="9">
        <f>IF(D145=0, "-", D130/D145)</f>
        <v>0</v>
      </c>
      <c r="F130" s="81">
        <v>34</v>
      </c>
      <c r="G130" s="34">
        <f>IF(F145=0, "-", F130/F145)</f>
        <v>4.9097472924187723E-3</v>
      </c>
      <c r="H130" s="65">
        <v>12</v>
      </c>
      <c r="I130" s="9">
        <f>IF(H145=0, "-", H130/H145)</f>
        <v>1.5094339622641509E-3</v>
      </c>
      <c r="J130" s="8" t="str">
        <f t="shared" si="10"/>
        <v>-</v>
      </c>
      <c r="K130" s="9">
        <f t="shared" si="11"/>
        <v>1.8333333333333333</v>
      </c>
    </row>
    <row r="131" spans="1:11" x14ac:dyDescent="0.2">
      <c r="A131" s="7" t="s">
        <v>447</v>
      </c>
      <c r="B131" s="65">
        <v>36</v>
      </c>
      <c r="C131" s="34">
        <f>IF(B145=0, "-", B131/B145)</f>
        <v>5.3333333333333337E-2</v>
      </c>
      <c r="D131" s="65">
        <v>11</v>
      </c>
      <c r="E131" s="9">
        <f>IF(D145=0, "-", D131/D145)</f>
        <v>1.3530135301353014E-2</v>
      </c>
      <c r="F131" s="81">
        <v>198</v>
      </c>
      <c r="G131" s="34">
        <f>IF(F145=0, "-", F131/F145)</f>
        <v>2.8592057761732851E-2</v>
      </c>
      <c r="H131" s="65">
        <v>150</v>
      </c>
      <c r="I131" s="9">
        <f>IF(H145=0, "-", H131/H145)</f>
        <v>1.8867924528301886E-2</v>
      </c>
      <c r="J131" s="8">
        <f t="shared" si="10"/>
        <v>2.2727272727272729</v>
      </c>
      <c r="K131" s="9">
        <f t="shared" si="11"/>
        <v>0.32</v>
      </c>
    </row>
    <row r="132" spans="1:11" x14ac:dyDescent="0.2">
      <c r="A132" s="7" t="s">
        <v>448</v>
      </c>
      <c r="B132" s="65">
        <v>57</v>
      </c>
      <c r="C132" s="34">
        <f>IF(B145=0, "-", B132/B145)</f>
        <v>8.4444444444444447E-2</v>
      </c>
      <c r="D132" s="65">
        <v>62</v>
      </c>
      <c r="E132" s="9">
        <f>IF(D145=0, "-", D132/D145)</f>
        <v>7.626076260762607E-2</v>
      </c>
      <c r="F132" s="81">
        <v>420</v>
      </c>
      <c r="G132" s="34">
        <f>IF(F145=0, "-", F132/F145)</f>
        <v>6.0649819494584839E-2</v>
      </c>
      <c r="H132" s="65">
        <v>432</v>
      </c>
      <c r="I132" s="9">
        <f>IF(H145=0, "-", H132/H145)</f>
        <v>5.4339622641509433E-2</v>
      </c>
      <c r="J132" s="8">
        <f t="shared" si="10"/>
        <v>-8.0645161290322578E-2</v>
      </c>
      <c r="K132" s="9">
        <f t="shared" si="11"/>
        <v>-2.7777777777777776E-2</v>
      </c>
    </row>
    <row r="133" spans="1:11" x14ac:dyDescent="0.2">
      <c r="A133" s="7" t="s">
        <v>449</v>
      </c>
      <c r="B133" s="65">
        <v>34</v>
      </c>
      <c r="C133" s="34">
        <f>IF(B145=0, "-", B133/B145)</f>
        <v>5.0370370370370371E-2</v>
      </c>
      <c r="D133" s="65">
        <v>32</v>
      </c>
      <c r="E133" s="9">
        <f>IF(D145=0, "-", D133/D145)</f>
        <v>3.9360393603936041E-2</v>
      </c>
      <c r="F133" s="81">
        <v>330</v>
      </c>
      <c r="G133" s="34">
        <f>IF(F145=0, "-", F133/F145)</f>
        <v>4.7653429602888084E-2</v>
      </c>
      <c r="H133" s="65">
        <v>431</v>
      </c>
      <c r="I133" s="9">
        <f>IF(H145=0, "-", H133/H145)</f>
        <v>5.4213836477987422E-2</v>
      </c>
      <c r="J133" s="8">
        <f t="shared" si="10"/>
        <v>6.25E-2</v>
      </c>
      <c r="K133" s="9">
        <f t="shared" si="11"/>
        <v>-0.23433874709976799</v>
      </c>
    </row>
    <row r="134" spans="1:11" x14ac:dyDescent="0.2">
      <c r="A134" s="7" t="s">
        <v>450</v>
      </c>
      <c r="B134" s="65">
        <v>47</v>
      </c>
      <c r="C134" s="34">
        <f>IF(B145=0, "-", B134/B145)</f>
        <v>6.9629629629629625E-2</v>
      </c>
      <c r="D134" s="65">
        <v>62</v>
      </c>
      <c r="E134" s="9">
        <f>IF(D145=0, "-", D134/D145)</f>
        <v>7.626076260762607E-2</v>
      </c>
      <c r="F134" s="81">
        <v>603</v>
      </c>
      <c r="G134" s="34">
        <f>IF(F145=0, "-", F134/F145)</f>
        <v>8.7075812274368225E-2</v>
      </c>
      <c r="H134" s="65">
        <v>515</v>
      </c>
      <c r="I134" s="9">
        <f>IF(H145=0, "-", H134/H145)</f>
        <v>6.4779874213836477E-2</v>
      </c>
      <c r="J134" s="8">
        <f t="shared" si="10"/>
        <v>-0.24193548387096775</v>
      </c>
      <c r="K134" s="9">
        <f t="shared" si="11"/>
        <v>0.17087378640776699</v>
      </c>
    </row>
    <row r="135" spans="1:11" x14ac:dyDescent="0.2">
      <c r="A135" s="7" t="s">
        <v>451</v>
      </c>
      <c r="B135" s="65">
        <v>7</v>
      </c>
      <c r="C135" s="34">
        <f>IF(B145=0, "-", B135/B145)</f>
        <v>1.037037037037037E-2</v>
      </c>
      <c r="D135" s="65">
        <v>8</v>
      </c>
      <c r="E135" s="9">
        <f>IF(D145=0, "-", D135/D145)</f>
        <v>9.8400984009840101E-3</v>
      </c>
      <c r="F135" s="81">
        <v>48</v>
      </c>
      <c r="G135" s="34">
        <f>IF(F145=0, "-", F135/F145)</f>
        <v>6.9314079422382671E-3</v>
      </c>
      <c r="H135" s="65">
        <v>97</v>
      </c>
      <c r="I135" s="9">
        <f>IF(H145=0, "-", H135/H145)</f>
        <v>1.220125786163522E-2</v>
      </c>
      <c r="J135" s="8">
        <f t="shared" si="10"/>
        <v>-0.125</v>
      </c>
      <c r="K135" s="9">
        <f t="shared" si="11"/>
        <v>-0.50515463917525771</v>
      </c>
    </row>
    <row r="136" spans="1:11" x14ac:dyDescent="0.2">
      <c r="A136" s="7" t="s">
        <v>452</v>
      </c>
      <c r="B136" s="65">
        <v>9</v>
      </c>
      <c r="C136" s="34">
        <f>IF(B145=0, "-", B136/B145)</f>
        <v>1.3333333333333334E-2</v>
      </c>
      <c r="D136" s="65">
        <v>6</v>
      </c>
      <c r="E136" s="9">
        <f>IF(D145=0, "-", D136/D145)</f>
        <v>7.3800738007380072E-3</v>
      </c>
      <c r="F136" s="81">
        <v>69</v>
      </c>
      <c r="G136" s="34">
        <f>IF(F145=0, "-", F136/F145)</f>
        <v>9.9638989169675094E-3</v>
      </c>
      <c r="H136" s="65">
        <v>67</v>
      </c>
      <c r="I136" s="9">
        <f>IF(H145=0, "-", H136/H145)</f>
        <v>8.4276729559748433E-3</v>
      </c>
      <c r="J136" s="8">
        <f t="shared" si="10"/>
        <v>0.5</v>
      </c>
      <c r="K136" s="9">
        <f t="shared" si="11"/>
        <v>2.9850746268656716E-2</v>
      </c>
    </row>
    <row r="137" spans="1:11" x14ac:dyDescent="0.2">
      <c r="A137" s="7" t="s">
        <v>453</v>
      </c>
      <c r="B137" s="65">
        <v>2</v>
      </c>
      <c r="C137" s="34">
        <f>IF(B145=0, "-", B137/B145)</f>
        <v>2.9629629629629628E-3</v>
      </c>
      <c r="D137" s="65">
        <v>1</v>
      </c>
      <c r="E137" s="9">
        <f>IF(D145=0, "-", D137/D145)</f>
        <v>1.2300123001230013E-3</v>
      </c>
      <c r="F137" s="81">
        <v>24</v>
      </c>
      <c r="G137" s="34">
        <f>IF(F145=0, "-", F137/F145)</f>
        <v>3.4657039711191336E-3</v>
      </c>
      <c r="H137" s="65">
        <v>25</v>
      </c>
      <c r="I137" s="9">
        <f>IF(H145=0, "-", H137/H145)</f>
        <v>3.1446540880503146E-3</v>
      </c>
      <c r="J137" s="8">
        <f t="shared" si="10"/>
        <v>1</v>
      </c>
      <c r="K137" s="9">
        <f t="shared" si="11"/>
        <v>-0.04</v>
      </c>
    </row>
    <row r="138" spans="1:11" x14ac:dyDescent="0.2">
      <c r="A138" s="7" t="s">
        <v>454</v>
      </c>
      <c r="B138" s="65">
        <v>27</v>
      </c>
      <c r="C138" s="34">
        <f>IF(B145=0, "-", B138/B145)</f>
        <v>0.04</v>
      </c>
      <c r="D138" s="65">
        <v>53</v>
      </c>
      <c r="E138" s="9">
        <f>IF(D145=0, "-", D138/D145)</f>
        <v>6.519065190651907E-2</v>
      </c>
      <c r="F138" s="81">
        <v>341</v>
      </c>
      <c r="G138" s="34">
        <f>IF(F145=0, "-", F138/F145)</f>
        <v>4.9241877256317693E-2</v>
      </c>
      <c r="H138" s="65">
        <v>494</v>
      </c>
      <c r="I138" s="9">
        <f>IF(H145=0, "-", H138/H145)</f>
        <v>6.2138364779874215E-2</v>
      </c>
      <c r="J138" s="8">
        <f t="shared" si="10"/>
        <v>-0.49056603773584906</v>
      </c>
      <c r="K138" s="9">
        <f t="shared" si="11"/>
        <v>-0.30971659919028338</v>
      </c>
    </row>
    <row r="139" spans="1:11" x14ac:dyDescent="0.2">
      <c r="A139" s="7" t="s">
        <v>455</v>
      </c>
      <c r="B139" s="65">
        <v>50</v>
      </c>
      <c r="C139" s="34">
        <f>IF(B145=0, "-", B139/B145)</f>
        <v>7.407407407407407E-2</v>
      </c>
      <c r="D139" s="65">
        <v>19</v>
      </c>
      <c r="E139" s="9">
        <f>IF(D145=0, "-", D139/D145)</f>
        <v>2.3370233702337023E-2</v>
      </c>
      <c r="F139" s="81">
        <v>290</v>
      </c>
      <c r="G139" s="34">
        <f>IF(F145=0, "-", F139/F145)</f>
        <v>4.1877256317689529E-2</v>
      </c>
      <c r="H139" s="65">
        <v>361</v>
      </c>
      <c r="I139" s="9">
        <f>IF(H145=0, "-", H139/H145)</f>
        <v>4.5408805031446543E-2</v>
      </c>
      <c r="J139" s="8">
        <f t="shared" si="10"/>
        <v>1.631578947368421</v>
      </c>
      <c r="K139" s="9">
        <f t="shared" si="11"/>
        <v>-0.19667590027700832</v>
      </c>
    </row>
    <row r="140" spans="1:11" x14ac:dyDescent="0.2">
      <c r="A140" s="7" t="s">
        <v>456</v>
      </c>
      <c r="B140" s="65">
        <v>23</v>
      </c>
      <c r="C140" s="34">
        <f>IF(B145=0, "-", B140/B145)</f>
        <v>3.4074074074074076E-2</v>
      </c>
      <c r="D140" s="65">
        <v>66</v>
      </c>
      <c r="E140" s="9">
        <f>IF(D145=0, "-", D140/D145)</f>
        <v>8.1180811808118078E-2</v>
      </c>
      <c r="F140" s="81">
        <v>700</v>
      </c>
      <c r="G140" s="34">
        <f>IF(F145=0, "-", F140/F145)</f>
        <v>0.10108303249097472</v>
      </c>
      <c r="H140" s="65">
        <v>725</v>
      </c>
      <c r="I140" s="9">
        <f>IF(H145=0, "-", H140/H145)</f>
        <v>9.1194968553459113E-2</v>
      </c>
      <c r="J140" s="8">
        <f t="shared" si="10"/>
        <v>-0.65151515151515149</v>
      </c>
      <c r="K140" s="9">
        <f t="shared" si="11"/>
        <v>-3.4482758620689655E-2</v>
      </c>
    </row>
    <row r="141" spans="1:11" x14ac:dyDescent="0.2">
      <c r="A141" s="7" t="s">
        <v>457</v>
      </c>
      <c r="B141" s="65">
        <v>114</v>
      </c>
      <c r="C141" s="34">
        <f>IF(B145=0, "-", B141/B145)</f>
        <v>0.16888888888888889</v>
      </c>
      <c r="D141" s="65">
        <v>208</v>
      </c>
      <c r="E141" s="9">
        <f>IF(D145=0, "-", D141/D145)</f>
        <v>0.25584255842558423</v>
      </c>
      <c r="F141" s="81">
        <v>1663</v>
      </c>
      <c r="G141" s="34">
        <f>IF(F145=0, "-", F141/F145)</f>
        <v>0.24014440433212997</v>
      </c>
      <c r="H141" s="65">
        <v>2113</v>
      </c>
      <c r="I141" s="9">
        <f>IF(H145=0, "-", H141/H145)</f>
        <v>0.26578616352201256</v>
      </c>
      <c r="J141" s="8">
        <f t="shared" si="10"/>
        <v>-0.45192307692307693</v>
      </c>
      <c r="K141" s="9">
        <f t="shared" si="11"/>
        <v>-0.21296734500709891</v>
      </c>
    </row>
    <row r="142" spans="1:11" x14ac:dyDescent="0.2">
      <c r="A142" s="7" t="s">
        <v>458</v>
      </c>
      <c r="B142" s="65">
        <v>0</v>
      </c>
      <c r="C142" s="34">
        <f>IF(B145=0, "-", B142/B145)</f>
        <v>0</v>
      </c>
      <c r="D142" s="65">
        <v>0</v>
      </c>
      <c r="E142" s="9">
        <f>IF(D145=0, "-", D142/D145)</f>
        <v>0</v>
      </c>
      <c r="F142" s="81">
        <v>0</v>
      </c>
      <c r="G142" s="34">
        <f>IF(F145=0, "-", F142/F145)</f>
        <v>0</v>
      </c>
      <c r="H142" s="65">
        <v>8</v>
      </c>
      <c r="I142" s="9">
        <f>IF(H145=0, "-", H142/H145)</f>
        <v>1.0062893081761006E-3</v>
      </c>
      <c r="J142" s="8" t="str">
        <f t="shared" si="10"/>
        <v>-</v>
      </c>
      <c r="K142" s="9">
        <f t="shared" si="11"/>
        <v>-1</v>
      </c>
    </row>
    <row r="143" spans="1:11" x14ac:dyDescent="0.2">
      <c r="A143" s="7" t="s">
        <v>459</v>
      </c>
      <c r="B143" s="65">
        <v>2</v>
      </c>
      <c r="C143" s="34">
        <f>IF(B145=0, "-", B143/B145)</f>
        <v>2.9629629629629628E-3</v>
      </c>
      <c r="D143" s="65">
        <v>42</v>
      </c>
      <c r="E143" s="9">
        <f>IF(D145=0, "-", D143/D145)</f>
        <v>5.1660516605166053E-2</v>
      </c>
      <c r="F143" s="81">
        <v>140</v>
      </c>
      <c r="G143" s="34">
        <f>IF(F145=0, "-", F143/F145)</f>
        <v>2.0216606498194945E-2</v>
      </c>
      <c r="H143" s="65">
        <v>238</v>
      </c>
      <c r="I143" s="9">
        <f>IF(H145=0, "-", H143/H145)</f>
        <v>2.9937106918238993E-2</v>
      </c>
      <c r="J143" s="8">
        <f t="shared" si="10"/>
        <v>-0.95238095238095233</v>
      </c>
      <c r="K143" s="9">
        <f t="shared" si="11"/>
        <v>-0.41176470588235292</v>
      </c>
    </row>
    <row r="144" spans="1:11" x14ac:dyDescent="0.2">
      <c r="A144" s="2"/>
      <c r="B144" s="68"/>
      <c r="C144" s="33"/>
      <c r="D144" s="68"/>
      <c r="E144" s="6"/>
      <c r="F144" s="82"/>
      <c r="G144" s="33"/>
      <c r="H144" s="68"/>
      <c r="I144" s="6"/>
      <c r="J144" s="5"/>
      <c r="K144" s="6"/>
    </row>
    <row r="145" spans="1:11" s="43" customFormat="1" x14ac:dyDescent="0.2">
      <c r="A145" s="162" t="s">
        <v>610</v>
      </c>
      <c r="B145" s="71">
        <f>SUM(B119:B144)</f>
        <v>675</v>
      </c>
      <c r="C145" s="40">
        <f>B145/7882</f>
        <v>8.5638162902816548E-2</v>
      </c>
      <c r="D145" s="71">
        <f>SUM(D119:D144)</f>
        <v>813</v>
      </c>
      <c r="E145" s="41">
        <f>D145/7767</f>
        <v>0.10467361915797606</v>
      </c>
      <c r="F145" s="77">
        <f>SUM(F119:F144)</f>
        <v>6925</v>
      </c>
      <c r="G145" s="42">
        <f>F145/62775</f>
        <v>0.11031461569095978</v>
      </c>
      <c r="H145" s="71">
        <f>SUM(H119:H144)</f>
        <v>7950</v>
      </c>
      <c r="I145" s="41">
        <f>H145/69402</f>
        <v>0.114550012967926</v>
      </c>
      <c r="J145" s="37">
        <f>IF(D145=0, "-", IF((B145-D145)/D145&lt;10, (B145-D145)/D145, "&gt;999%"))</f>
        <v>-0.16974169741697417</v>
      </c>
      <c r="K145" s="38">
        <f>IF(H145=0, "-", IF((F145-H145)/H145&lt;10, (F145-H145)/H145, "&gt;999%"))</f>
        <v>-0.12893081761006289</v>
      </c>
    </row>
    <row r="146" spans="1:11" x14ac:dyDescent="0.2">
      <c r="B146" s="83"/>
      <c r="D146" s="83"/>
      <c r="F146" s="83"/>
      <c r="H146" s="83"/>
    </row>
    <row r="147" spans="1:11" x14ac:dyDescent="0.2">
      <c r="A147" s="163" t="s">
        <v>156</v>
      </c>
      <c r="B147" s="61" t="s">
        <v>12</v>
      </c>
      <c r="C147" s="62" t="s">
        <v>13</v>
      </c>
      <c r="D147" s="61" t="s">
        <v>12</v>
      </c>
      <c r="E147" s="63" t="s">
        <v>13</v>
      </c>
      <c r="F147" s="62" t="s">
        <v>12</v>
      </c>
      <c r="G147" s="62" t="s">
        <v>13</v>
      </c>
      <c r="H147" s="61" t="s">
        <v>12</v>
      </c>
      <c r="I147" s="63" t="s">
        <v>13</v>
      </c>
      <c r="J147" s="61"/>
      <c r="K147" s="63"/>
    </row>
    <row r="148" spans="1:11" x14ac:dyDescent="0.2">
      <c r="A148" s="7" t="s">
        <v>460</v>
      </c>
      <c r="B148" s="65">
        <v>3</v>
      </c>
      <c r="C148" s="34">
        <f>IF(B167=0, "-", B148/B167)</f>
        <v>0.03</v>
      </c>
      <c r="D148" s="65">
        <v>0</v>
      </c>
      <c r="E148" s="9">
        <f>IF(D167=0, "-", D148/D167)</f>
        <v>0</v>
      </c>
      <c r="F148" s="81">
        <v>3</v>
      </c>
      <c r="G148" s="34">
        <f>IF(F167=0, "-", F148/F167)</f>
        <v>4.048582995951417E-3</v>
      </c>
      <c r="H148" s="65">
        <v>0</v>
      </c>
      <c r="I148" s="9">
        <f>IF(H167=0, "-", H148/H167)</f>
        <v>0</v>
      </c>
      <c r="J148" s="8" t="str">
        <f t="shared" ref="J148:J165" si="12">IF(D148=0, "-", IF((B148-D148)/D148&lt;10, (B148-D148)/D148, "&gt;999%"))</f>
        <v>-</v>
      </c>
      <c r="K148" s="9" t="str">
        <f t="shared" ref="K148:K165" si="13">IF(H148=0, "-", IF((F148-H148)/H148&lt;10, (F148-H148)/H148, "&gt;999%"))</f>
        <v>-</v>
      </c>
    </row>
    <row r="149" spans="1:11" x14ac:dyDescent="0.2">
      <c r="A149" s="7" t="s">
        <v>461</v>
      </c>
      <c r="B149" s="65">
        <v>18</v>
      </c>
      <c r="C149" s="34">
        <f>IF(B167=0, "-", B149/B167)</f>
        <v>0.18</v>
      </c>
      <c r="D149" s="65">
        <v>24</v>
      </c>
      <c r="E149" s="9">
        <f>IF(D167=0, "-", D149/D167)</f>
        <v>0.26373626373626374</v>
      </c>
      <c r="F149" s="81">
        <v>65</v>
      </c>
      <c r="G149" s="34">
        <f>IF(F167=0, "-", F149/F167)</f>
        <v>8.771929824561403E-2</v>
      </c>
      <c r="H149" s="65">
        <v>35</v>
      </c>
      <c r="I149" s="9">
        <f>IF(H167=0, "-", H149/H167)</f>
        <v>5.1020408163265307E-2</v>
      </c>
      <c r="J149" s="8">
        <f t="shared" si="12"/>
        <v>-0.25</v>
      </c>
      <c r="K149" s="9">
        <f t="shared" si="13"/>
        <v>0.8571428571428571</v>
      </c>
    </row>
    <row r="150" spans="1:11" x14ac:dyDescent="0.2">
      <c r="A150" s="7" t="s">
        <v>462</v>
      </c>
      <c r="B150" s="65">
        <v>15</v>
      </c>
      <c r="C150" s="34">
        <f>IF(B167=0, "-", B150/B167)</f>
        <v>0.15</v>
      </c>
      <c r="D150" s="65">
        <v>17</v>
      </c>
      <c r="E150" s="9">
        <f>IF(D167=0, "-", D150/D167)</f>
        <v>0.18681318681318682</v>
      </c>
      <c r="F150" s="81">
        <v>87</v>
      </c>
      <c r="G150" s="34">
        <f>IF(F167=0, "-", F150/F167)</f>
        <v>0.11740890688259109</v>
      </c>
      <c r="H150" s="65">
        <v>120</v>
      </c>
      <c r="I150" s="9">
        <f>IF(H167=0, "-", H150/H167)</f>
        <v>0.1749271137026239</v>
      </c>
      <c r="J150" s="8">
        <f t="shared" si="12"/>
        <v>-0.11764705882352941</v>
      </c>
      <c r="K150" s="9">
        <f t="shared" si="13"/>
        <v>-0.27500000000000002</v>
      </c>
    </row>
    <row r="151" spans="1:11" x14ac:dyDescent="0.2">
      <c r="A151" s="7" t="s">
        <v>463</v>
      </c>
      <c r="B151" s="65">
        <v>2</v>
      </c>
      <c r="C151" s="34">
        <f>IF(B167=0, "-", B151/B167)</f>
        <v>0.02</v>
      </c>
      <c r="D151" s="65">
        <v>0</v>
      </c>
      <c r="E151" s="9">
        <f>IF(D167=0, "-", D151/D167)</f>
        <v>0</v>
      </c>
      <c r="F151" s="81">
        <v>35</v>
      </c>
      <c r="G151" s="34">
        <f>IF(F167=0, "-", F151/F167)</f>
        <v>4.7233468286099867E-2</v>
      </c>
      <c r="H151" s="65">
        <v>2</v>
      </c>
      <c r="I151" s="9">
        <f>IF(H167=0, "-", H151/H167)</f>
        <v>2.9154518950437317E-3</v>
      </c>
      <c r="J151" s="8" t="str">
        <f t="shared" si="12"/>
        <v>-</v>
      </c>
      <c r="K151" s="9" t="str">
        <f t="shared" si="13"/>
        <v>&gt;999%</v>
      </c>
    </row>
    <row r="152" spans="1:11" x14ac:dyDescent="0.2">
      <c r="A152" s="7" t="s">
        <v>464</v>
      </c>
      <c r="B152" s="65">
        <v>0</v>
      </c>
      <c r="C152" s="34">
        <f>IF(B167=0, "-", B152/B167)</f>
        <v>0</v>
      </c>
      <c r="D152" s="65">
        <v>0</v>
      </c>
      <c r="E152" s="9">
        <f>IF(D167=0, "-", D152/D167)</f>
        <v>0</v>
      </c>
      <c r="F152" s="81">
        <v>0</v>
      </c>
      <c r="G152" s="34">
        <f>IF(F167=0, "-", F152/F167)</f>
        <v>0</v>
      </c>
      <c r="H152" s="65">
        <v>2</v>
      </c>
      <c r="I152" s="9">
        <f>IF(H167=0, "-", H152/H167)</f>
        <v>2.9154518950437317E-3</v>
      </c>
      <c r="J152" s="8" t="str">
        <f t="shared" si="12"/>
        <v>-</v>
      </c>
      <c r="K152" s="9">
        <f t="shared" si="13"/>
        <v>-1</v>
      </c>
    </row>
    <row r="153" spans="1:11" x14ac:dyDescent="0.2">
      <c r="A153" s="7" t="s">
        <v>465</v>
      </c>
      <c r="B153" s="65">
        <v>3</v>
      </c>
      <c r="C153" s="34">
        <f>IF(B167=0, "-", B153/B167)</f>
        <v>0.03</v>
      </c>
      <c r="D153" s="65">
        <v>2</v>
      </c>
      <c r="E153" s="9">
        <f>IF(D167=0, "-", D153/D167)</f>
        <v>2.197802197802198E-2</v>
      </c>
      <c r="F153" s="81">
        <v>16</v>
      </c>
      <c r="G153" s="34">
        <f>IF(F167=0, "-", F153/F167)</f>
        <v>2.1592442645074223E-2</v>
      </c>
      <c r="H153" s="65">
        <v>22</v>
      </c>
      <c r="I153" s="9">
        <f>IF(H167=0, "-", H153/H167)</f>
        <v>3.2069970845481049E-2</v>
      </c>
      <c r="J153" s="8">
        <f t="shared" si="12"/>
        <v>0.5</v>
      </c>
      <c r="K153" s="9">
        <f t="shared" si="13"/>
        <v>-0.27272727272727271</v>
      </c>
    </row>
    <row r="154" spans="1:11" x14ac:dyDescent="0.2">
      <c r="A154" s="7" t="s">
        <v>466</v>
      </c>
      <c r="B154" s="65">
        <v>0</v>
      </c>
      <c r="C154" s="34">
        <f>IF(B167=0, "-", B154/B167)</f>
        <v>0</v>
      </c>
      <c r="D154" s="65">
        <v>1</v>
      </c>
      <c r="E154" s="9">
        <f>IF(D167=0, "-", D154/D167)</f>
        <v>1.098901098901099E-2</v>
      </c>
      <c r="F154" s="81">
        <v>4</v>
      </c>
      <c r="G154" s="34">
        <f>IF(F167=0, "-", F154/F167)</f>
        <v>5.3981106612685558E-3</v>
      </c>
      <c r="H154" s="65">
        <v>8</v>
      </c>
      <c r="I154" s="9">
        <f>IF(H167=0, "-", H154/H167)</f>
        <v>1.1661807580174927E-2</v>
      </c>
      <c r="J154" s="8">
        <f t="shared" si="12"/>
        <v>-1</v>
      </c>
      <c r="K154" s="9">
        <f t="shared" si="13"/>
        <v>-0.5</v>
      </c>
    </row>
    <row r="155" spans="1:11" x14ac:dyDescent="0.2">
      <c r="A155" s="7" t="s">
        <v>467</v>
      </c>
      <c r="B155" s="65">
        <v>5</v>
      </c>
      <c r="C155" s="34">
        <f>IF(B167=0, "-", B155/B167)</f>
        <v>0.05</v>
      </c>
      <c r="D155" s="65">
        <v>0</v>
      </c>
      <c r="E155" s="9">
        <f>IF(D167=0, "-", D155/D167)</f>
        <v>0</v>
      </c>
      <c r="F155" s="81">
        <v>11</v>
      </c>
      <c r="G155" s="34">
        <f>IF(F167=0, "-", F155/F167)</f>
        <v>1.4844804318488529E-2</v>
      </c>
      <c r="H155" s="65">
        <v>0</v>
      </c>
      <c r="I155" s="9">
        <f>IF(H167=0, "-", H155/H167)</f>
        <v>0</v>
      </c>
      <c r="J155" s="8" t="str">
        <f t="shared" si="12"/>
        <v>-</v>
      </c>
      <c r="K155" s="9" t="str">
        <f t="shared" si="13"/>
        <v>-</v>
      </c>
    </row>
    <row r="156" spans="1:11" x14ac:dyDescent="0.2">
      <c r="A156" s="7" t="s">
        <v>468</v>
      </c>
      <c r="B156" s="65">
        <v>8</v>
      </c>
      <c r="C156" s="34">
        <f>IF(B167=0, "-", B156/B167)</f>
        <v>0.08</v>
      </c>
      <c r="D156" s="65">
        <v>7</v>
      </c>
      <c r="E156" s="9">
        <f>IF(D167=0, "-", D156/D167)</f>
        <v>7.6923076923076927E-2</v>
      </c>
      <c r="F156" s="81">
        <v>93</v>
      </c>
      <c r="G156" s="34">
        <f>IF(F167=0, "-", F156/F167)</f>
        <v>0.12550607287449392</v>
      </c>
      <c r="H156" s="65">
        <v>108</v>
      </c>
      <c r="I156" s="9">
        <f>IF(H167=0, "-", H156/H167)</f>
        <v>0.15743440233236153</v>
      </c>
      <c r="J156" s="8">
        <f t="shared" si="12"/>
        <v>0.14285714285714285</v>
      </c>
      <c r="K156" s="9">
        <f t="shared" si="13"/>
        <v>-0.1388888888888889</v>
      </c>
    </row>
    <row r="157" spans="1:11" x14ac:dyDescent="0.2">
      <c r="A157" s="7" t="s">
        <v>469</v>
      </c>
      <c r="B157" s="65">
        <v>1</v>
      </c>
      <c r="C157" s="34">
        <f>IF(B167=0, "-", B157/B167)</f>
        <v>0.01</v>
      </c>
      <c r="D157" s="65">
        <v>2</v>
      </c>
      <c r="E157" s="9">
        <f>IF(D167=0, "-", D157/D167)</f>
        <v>2.197802197802198E-2</v>
      </c>
      <c r="F157" s="81">
        <v>19</v>
      </c>
      <c r="G157" s="34">
        <f>IF(F167=0, "-", F157/F167)</f>
        <v>2.564102564102564E-2</v>
      </c>
      <c r="H157" s="65">
        <v>51</v>
      </c>
      <c r="I157" s="9">
        <f>IF(H167=0, "-", H157/H167)</f>
        <v>7.4344023323615158E-2</v>
      </c>
      <c r="J157" s="8">
        <f t="shared" si="12"/>
        <v>-0.5</v>
      </c>
      <c r="K157" s="9">
        <f t="shared" si="13"/>
        <v>-0.62745098039215685</v>
      </c>
    </row>
    <row r="158" spans="1:11" x14ac:dyDescent="0.2">
      <c r="A158" s="7" t="s">
        <v>470</v>
      </c>
      <c r="B158" s="65">
        <v>3</v>
      </c>
      <c r="C158" s="34">
        <f>IF(B167=0, "-", B158/B167)</f>
        <v>0.03</v>
      </c>
      <c r="D158" s="65">
        <v>7</v>
      </c>
      <c r="E158" s="9">
        <f>IF(D167=0, "-", D158/D167)</f>
        <v>7.6923076923076927E-2</v>
      </c>
      <c r="F158" s="81">
        <v>74</v>
      </c>
      <c r="G158" s="34">
        <f>IF(F167=0, "-", F158/F167)</f>
        <v>9.9865047233468285E-2</v>
      </c>
      <c r="H158" s="65">
        <v>83</v>
      </c>
      <c r="I158" s="9">
        <f>IF(H167=0, "-", H158/H167)</f>
        <v>0.12099125364431487</v>
      </c>
      <c r="J158" s="8">
        <f t="shared" si="12"/>
        <v>-0.5714285714285714</v>
      </c>
      <c r="K158" s="9">
        <f t="shared" si="13"/>
        <v>-0.10843373493975904</v>
      </c>
    </row>
    <row r="159" spans="1:11" x14ac:dyDescent="0.2">
      <c r="A159" s="7" t="s">
        <v>471</v>
      </c>
      <c r="B159" s="65">
        <v>1</v>
      </c>
      <c r="C159" s="34">
        <f>IF(B167=0, "-", B159/B167)</f>
        <v>0.01</v>
      </c>
      <c r="D159" s="65">
        <v>0</v>
      </c>
      <c r="E159" s="9">
        <f>IF(D167=0, "-", D159/D167)</f>
        <v>0</v>
      </c>
      <c r="F159" s="81">
        <v>14</v>
      </c>
      <c r="G159" s="34">
        <f>IF(F167=0, "-", F159/F167)</f>
        <v>1.8893387314439947E-2</v>
      </c>
      <c r="H159" s="65">
        <v>17</v>
      </c>
      <c r="I159" s="9">
        <f>IF(H167=0, "-", H159/H167)</f>
        <v>2.478134110787172E-2</v>
      </c>
      <c r="J159" s="8" t="str">
        <f t="shared" si="12"/>
        <v>-</v>
      </c>
      <c r="K159" s="9">
        <f t="shared" si="13"/>
        <v>-0.17647058823529413</v>
      </c>
    </row>
    <row r="160" spans="1:11" x14ac:dyDescent="0.2">
      <c r="A160" s="7" t="s">
        <v>472</v>
      </c>
      <c r="B160" s="65">
        <v>3</v>
      </c>
      <c r="C160" s="34">
        <f>IF(B167=0, "-", B160/B167)</f>
        <v>0.03</v>
      </c>
      <c r="D160" s="65">
        <v>1</v>
      </c>
      <c r="E160" s="9">
        <f>IF(D167=0, "-", D160/D167)</f>
        <v>1.098901098901099E-2</v>
      </c>
      <c r="F160" s="81">
        <v>7</v>
      </c>
      <c r="G160" s="34">
        <f>IF(F167=0, "-", F160/F167)</f>
        <v>9.4466936572199737E-3</v>
      </c>
      <c r="H160" s="65">
        <v>14</v>
      </c>
      <c r="I160" s="9">
        <f>IF(H167=0, "-", H160/H167)</f>
        <v>2.0408163265306121E-2</v>
      </c>
      <c r="J160" s="8">
        <f t="shared" si="12"/>
        <v>2</v>
      </c>
      <c r="K160" s="9">
        <f t="shared" si="13"/>
        <v>-0.5</v>
      </c>
    </row>
    <row r="161" spans="1:11" x14ac:dyDescent="0.2">
      <c r="A161" s="7" t="s">
        <v>473</v>
      </c>
      <c r="B161" s="65">
        <v>12</v>
      </c>
      <c r="C161" s="34">
        <f>IF(B167=0, "-", B161/B167)</f>
        <v>0.12</v>
      </c>
      <c r="D161" s="65">
        <v>11</v>
      </c>
      <c r="E161" s="9">
        <f>IF(D167=0, "-", D161/D167)</f>
        <v>0.12087912087912088</v>
      </c>
      <c r="F161" s="81">
        <v>132</v>
      </c>
      <c r="G161" s="34">
        <f>IF(F167=0, "-", F161/F167)</f>
        <v>0.17813765182186234</v>
      </c>
      <c r="H161" s="65">
        <v>47</v>
      </c>
      <c r="I161" s="9">
        <f>IF(H167=0, "-", H161/H167)</f>
        <v>6.8513119533527692E-2</v>
      </c>
      <c r="J161" s="8">
        <f t="shared" si="12"/>
        <v>9.0909090909090912E-2</v>
      </c>
      <c r="K161" s="9">
        <f t="shared" si="13"/>
        <v>1.8085106382978724</v>
      </c>
    </row>
    <row r="162" spans="1:11" x14ac:dyDescent="0.2">
      <c r="A162" s="7" t="s">
        <v>474</v>
      </c>
      <c r="B162" s="65">
        <v>3</v>
      </c>
      <c r="C162" s="34">
        <f>IF(B167=0, "-", B162/B167)</f>
        <v>0.03</v>
      </c>
      <c r="D162" s="65">
        <v>0</v>
      </c>
      <c r="E162" s="9">
        <f>IF(D167=0, "-", D162/D167)</f>
        <v>0</v>
      </c>
      <c r="F162" s="81">
        <v>30</v>
      </c>
      <c r="G162" s="34">
        <f>IF(F167=0, "-", F162/F167)</f>
        <v>4.048582995951417E-2</v>
      </c>
      <c r="H162" s="65">
        <v>0</v>
      </c>
      <c r="I162" s="9">
        <f>IF(H167=0, "-", H162/H167)</f>
        <v>0</v>
      </c>
      <c r="J162" s="8" t="str">
        <f t="shared" si="12"/>
        <v>-</v>
      </c>
      <c r="K162" s="9" t="str">
        <f t="shared" si="13"/>
        <v>-</v>
      </c>
    </row>
    <row r="163" spans="1:11" x14ac:dyDescent="0.2">
      <c r="A163" s="7" t="s">
        <v>475</v>
      </c>
      <c r="B163" s="65">
        <v>5</v>
      </c>
      <c r="C163" s="34">
        <f>IF(B167=0, "-", B163/B167)</f>
        <v>0.05</v>
      </c>
      <c r="D163" s="65">
        <v>6</v>
      </c>
      <c r="E163" s="9">
        <f>IF(D167=0, "-", D163/D167)</f>
        <v>6.5934065934065936E-2</v>
      </c>
      <c r="F163" s="81">
        <v>43</v>
      </c>
      <c r="G163" s="34">
        <f>IF(F167=0, "-", F163/F167)</f>
        <v>5.8029689608636977E-2</v>
      </c>
      <c r="H163" s="65">
        <v>78</v>
      </c>
      <c r="I163" s="9">
        <f>IF(H167=0, "-", H163/H167)</f>
        <v>0.11370262390670553</v>
      </c>
      <c r="J163" s="8">
        <f t="shared" si="12"/>
        <v>-0.16666666666666666</v>
      </c>
      <c r="K163" s="9">
        <f t="shared" si="13"/>
        <v>-0.44871794871794873</v>
      </c>
    </row>
    <row r="164" spans="1:11" x14ac:dyDescent="0.2">
      <c r="A164" s="7" t="s">
        <v>476</v>
      </c>
      <c r="B164" s="65">
        <v>12</v>
      </c>
      <c r="C164" s="34">
        <f>IF(B167=0, "-", B164/B167)</f>
        <v>0.12</v>
      </c>
      <c r="D164" s="65">
        <v>9</v>
      </c>
      <c r="E164" s="9">
        <f>IF(D167=0, "-", D164/D167)</f>
        <v>9.8901098901098897E-2</v>
      </c>
      <c r="F164" s="81">
        <v>71</v>
      </c>
      <c r="G164" s="34">
        <f>IF(F167=0, "-", F164/F167)</f>
        <v>9.5816464237516871E-2</v>
      </c>
      <c r="H164" s="65">
        <v>59</v>
      </c>
      <c r="I164" s="9">
        <f>IF(H167=0, "-", H164/H167)</f>
        <v>8.600583090379009E-2</v>
      </c>
      <c r="J164" s="8">
        <f t="shared" si="12"/>
        <v>0.33333333333333331</v>
      </c>
      <c r="K164" s="9">
        <f t="shared" si="13"/>
        <v>0.20338983050847459</v>
      </c>
    </row>
    <row r="165" spans="1:11" x14ac:dyDescent="0.2">
      <c r="A165" s="7" t="s">
        <v>477</v>
      </c>
      <c r="B165" s="65">
        <v>6</v>
      </c>
      <c r="C165" s="34">
        <f>IF(B167=0, "-", B165/B167)</f>
        <v>0.06</v>
      </c>
      <c r="D165" s="65">
        <v>4</v>
      </c>
      <c r="E165" s="9">
        <f>IF(D167=0, "-", D165/D167)</f>
        <v>4.3956043956043959E-2</v>
      </c>
      <c r="F165" s="81">
        <v>37</v>
      </c>
      <c r="G165" s="34">
        <f>IF(F167=0, "-", F165/F167)</f>
        <v>4.9932523616734142E-2</v>
      </c>
      <c r="H165" s="65">
        <v>40</v>
      </c>
      <c r="I165" s="9">
        <f>IF(H167=0, "-", H165/H167)</f>
        <v>5.8309037900874633E-2</v>
      </c>
      <c r="J165" s="8">
        <f t="shared" si="12"/>
        <v>0.5</v>
      </c>
      <c r="K165" s="9">
        <f t="shared" si="13"/>
        <v>-7.4999999999999997E-2</v>
      </c>
    </row>
    <row r="166" spans="1:11" x14ac:dyDescent="0.2">
      <c r="A166" s="2"/>
      <c r="B166" s="68"/>
      <c r="C166" s="33"/>
      <c r="D166" s="68"/>
      <c r="E166" s="6"/>
      <c r="F166" s="82"/>
      <c r="G166" s="33"/>
      <c r="H166" s="68"/>
      <c r="I166" s="6"/>
      <c r="J166" s="5"/>
      <c r="K166" s="6"/>
    </row>
    <row r="167" spans="1:11" s="43" customFormat="1" x14ac:dyDescent="0.2">
      <c r="A167" s="162" t="s">
        <v>609</v>
      </c>
      <c r="B167" s="71">
        <f>SUM(B148:B166)</f>
        <v>100</v>
      </c>
      <c r="C167" s="40">
        <f>B167/7882</f>
        <v>1.2687135244861709E-2</v>
      </c>
      <c r="D167" s="71">
        <f>SUM(D148:D166)</f>
        <v>91</v>
      </c>
      <c r="E167" s="41">
        <f>D167/7767</f>
        <v>1.1716235354705807E-2</v>
      </c>
      <c r="F167" s="77">
        <f>SUM(F148:F166)</f>
        <v>741</v>
      </c>
      <c r="G167" s="42">
        <f>F167/62775</f>
        <v>1.1804062126642772E-2</v>
      </c>
      <c r="H167" s="71">
        <f>SUM(H148:H166)</f>
        <v>686</v>
      </c>
      <c r="I167" s="41">
        <f>H167/69402</f>
        <v>9.88444137056569E-3</v>
      </c>
      <c r="J167" s="37">
        <f>IF(D167=0, "-", IF((B167-D167)/D167&lt;10, (B167-D167)/D167, "&gt;999%"))</f>
        <v>9.8901098901098897E-2</v>
      </c>
      <c r="K167" s="38">
        <f>IF(H167=0, "-", IF((F167-H167)/H167&lt;10, (F167-H167)/H167, "&gt;999%"))</f>
        <v>8.0174927113702624E-2</v>
      </c>
    </row>
    <row r="168" spans="1:11" x14ac:dyDescent="0.2">
      <c r="B168" s="83"/>
      <c r="D168" s="83"/>
      <c r="F168" s="83"/>
      <c r="H168" s="83"/>
    </row>
    <row r="169" spans="1:11" s="43" customFormat="1" x14ac:dyDescent="0.2">
      <c r="A169" s="162" t="s">
        <v>608</v>
      </c>
      <c r="B169" s="71">
        <v>775</v>
      </c>
      <c r="C169" s="40">
        <f>B169/7882</f>
        <v>9.832529814767825E-2</v>
      </c>
      <c r="D169" s="71">
        <v>904</v>
      </c>
      <c r="E169" s="41">
        <f>D169/7767</f>
        <v>0.11638985451268186</v>
      </c>
      <c r="F169" s="77">
        <v>7666</v>
      </c>
      <c r="G169" s="42">
        <f>F169/62775</f>
        <v>0.12211867781760255</v>
      </c>
      <c r="H169" s="71">
        <v>8636</v>
      </c>
      <c r="I169" s="41">
        <f>H169/69402</f>
        <v>0.12443445433849169</v>
      </c>
      <c r="J169" s="37">
        <f>IF(D169=0, "-", IF((B169-D169)/D169&lt;10, (B169-D169)/D169, "&gt;999%"))</f>
        <v>-0.14269911504424779</v>
      </c>
      <c r="K169" s="38">
        <f>IF(H169=0, "-", IF((F169-H169)/H169&lt;10, (F169-H169)/H169, "&gt;999%"))</f>
        <v>-0.11232051875868458</v>
      </c>
    </row>
    <row r="170" spans="1:11" x14ac:dyDescent="0.2">
      <c r="B170" s="83"/>
      <c r="D170" s="83"/>
      <c r="F170" s="83"/>
      <c r="H170" s="83"/>
    </row>
    <row r="171" spans="1:11" ht="15.75" x14ac:dyDescent="0.25">
      <c r="A171" s="164" t="s">
        <v>124</v>
      </c>
      <c r="B171" s="196" t="s">
        <v>1</v>
      </c>
      <c r="C171" s="200"/>
      <c r="D171" s="200"/>
      <c r="E171" s="197"/>
      <c r="F171" s="196" t="s">
        <v>14</v>
      </c>
      <c r="G171" s="200"/>
      <c r="H171" s="200"/>
      <c r="I171" s="197"/>
      <c r="J171" s="196" t="s">
        <v>15</v>
      </c>
      <c r="K171" s="197"/>
    </row>
    <row r="172" spans="1:11" x14ac:dyDescent="0.2">
      <c r="A172" s="22"/>
      <c r="B172" s="196">
        <f>VALUE(RIGHT($B$2, 4))</f>
        <v>2020</v>
      </c>
      <c r="C172" s="197"/>
      <c r="D172" s="196">
        <f>B172-1</f>
        <v>2019</v>
      </c>
      <c r="E172" s="204"/>
      <c r="F172" s="196">
        <f>B172</f>
        <v>2020</v>
      </c>
      <c r="G172" s="204"/>
      <c r="H172" s="196">
        <f>D172</f>
        <v>2019</v>
      </c>
      <c r="I172" s="204"/>
      <c r="J172" s="140" t="s">
        <v>4</v>
      </c>
      <c r="K172" s="141" t="s">
        <v>2</v>
      </c>
    </row>
    <row r="173" spans="1:11" x14ac:dyDescent="0.2">
      <c r="A173" s="163" t="s">
        <v>157</v>
      </c>
      <c r="B173" s="61" t="s">
        <v>12</v>
      </c>
      <c r="C173" s="62" t="s">
        <v>13</v>
      </c>
      <c r="D173" s="61" t="s">
        <v>12</v>
      </c>
      <c r="E173" s="63" t="s">
        <v>13</v>
      </c>
      <c r="F173" s="62" t="s">
        <v>12</v>
      </c>
      <c r="G173" s="62" t="s">
        <v>13</v>
      </c>
      <c r="H173" s="61" t="s">
        <v>12</v>
      </c>
      <c r="I173" s="63" t="s">
        <v>13</v>
      </c>
      <c r="J173" s="61"/>
      <c r="K173" s="63"/>
    </row>
    <row r="174" spans="1:11" x14ac:dyDescent="0.2">
      <c r="A174" s="7" t="s">
        <v>478</v>
      </c>
      <c r="B174" s="65">
        <v>19</v>
      </c>
      <c r="C174" s="34">
        <f>IF(B177=0, "-", B174/B177)</f>
        <v>9.5959595959595953E-2</v>
      </c>
      <c r="D174" s="65">
        <v>24</v>
      </c>
      <c r="E174" s="9">
        <f>IF(D177=0, "-", D174/D177)</f>
        <v>0.13793103448275862</v>
      </c>
      <c r="F174" s="81">
        <v>265</v>
      </c>
      <c r="G174" s="34">
        <f>IF(F177=0, "-", F174/F177)</f>
        <v>0.14887640449438203</v>
      </c>
      <c r="H174" s="65">
        <v>187</v>
      </c>
      <c r="I174" s="9">
        <f>IF(H177=0, "-", H174/H177)</f>
        <v>0.10080862533692722</v>
      </c>
      <c r="J174" s="8">
        <f>IF(D174=0, "-", IF((B174-D174)/D174&lt;10, (B174-D174)/D174, "&gt;999%"))</f>
        <v>-0.20833333333333334</v>
      </c>
      <c r="K174" s="9">
        <f>IF(H174=0, "-", IF((F174-H174)/H174&lt;10, (F174-H174)/H174, "&gt;999%"))</f>
        <v>0.41711229946524064</v>
      </c>
    </row>
    <row r="175" spans="1:11" x14ac:dyDescent="0.2">
      <c r="A175" s="7" t="s">
        <v>479</v>
      </c>
      <c r="B175" s="65">
        <v>179</v>
      </c>
      <c r="C175" s="34">
        <f>IF(B177=0, "-", B175/B177)</f>
        <v>0.90404040404040409</v>
      </c>
      <c r="D175" s="65">
        <v>150</v>
      </c>
      <c r="E175" s="9">
        <f>IF(D177=0, "-", D175/D177)</f>
        <v>0.86206896551724133</v>
      </c>
      <c r="F175" s="81">
        <v>1515</v>
      </c>
      <c r="G175" s="34">
        <f>IF(F177=0, "-", F175/F177)</f>
        <v>0.851123595505618</v>
      </c>
      <c r="H175" s="65">
        <v>1668</v>
      </c>
      <c r="I175" s="9">
        <f>IF(H177=0, "-", H175/H177)</f>
        <v>0.89919137466307275</v>
      </c>
      <c r="J175" s="8">
        <f>IF(D175=0, "-", IF((B175-D175)/D175&lt;10, (B175-D175)/D175, "&gt;999%"))</f>
        <v>0.19333333333333333</v>
      </c>
      <c r="K175" s="9">
        <f>IF(H175=0, "-", IF((F175-H175)/H175&lt;10, (F175-H175)/H175, "&gt;999%"))</f>
        <v>-9.172661870503597E-2</v>
      </c>
    </row>
    <row r="176" spans="1:11" x14ac:dyDescent="0.2">
      <c r="A176" s="2"/>
      <c r="B176" s="68"/>
      <c r="C176" s="33"/>
      <c r="D176" s="68"/>
      <c r="E176" s="6"/>
      <c r="F176" s="82"/>
      <c r="G176" s="33"/>
      <c r="H176" s="68"/>
      <c r="I176" s="6"/>
      <c r="J176" s="5"/>
      <c r="K176" s="6"/>
    </row>
    <row r="177" spans="1:11" s="43" customFormat="1" x14ac:dyDescent="0.2">
      <c r="A177" s="162" t="s">
        <v>607</v>
      </c>
      <c r="B177" s="71">
        <f>SUM(B174:B176)</f>
        <v>198</v>
      </c>
      <c r="C177" s="40">
        <f>B177/7882</f>
        <v>2.5120527784826187E-2</v>
      </c>
      <c r="D177" s="71">
        <f>SUM(D174:D176)</f>
        <v>174</v>
      </c>
      <c r="E177" s="41">
        <f>D177/7767</f>
        <v>2.2402471996910003E-2</v>
      </c>
      <c r="F177" s="77">
        <f>SUM(F174:F176)</f>
        <v>1780</v>
      </c>
      <c r="G177" s="42">
        <f>F177/62775</f>
        <v>2.8355236957387495E-2</v>
      </c>
      <c r="H177" s="71">
        <f>SUM(H174:H176)</f>
        <v>1855</v>
      </c>
      <c r="I177" s="41">
        <f>H177/69402</f>
        <v>2.6728336359182734E-2</v>
      </c>
      <c r="J177" s="37">
        <f>IF(D177=0, "-", IF((B177-D177)/D177&lt;10, (B177-D177)/D177, "&gt;999%"))</f>
        <v>0.13793103448275862</v>
      </c>
      <c r="K177" s="38">
        <f>IF(H177=0, "-", IF((F177-H177)/H177&lt;10, (F177-H177)/H177, "&gt;999%"))</f>
        <v>-4.0431266846361183E-2</v>
      </c>
    </row>
    <row r="178" spans="1:11" x14ac:dyDescent="0.2">
      <c r="B178" s="83"/>
      <c r="D178" s="83"/>
      <c r="F178" s="83"/>
      <c r="H178" s="83"/>
    </row>
    <row r="179" spans="1:11" x14ac:dyDescent="0.2">
      <c r="A179" s="163" t="s">
        <v>158</v>
      </c>
      <c r="B179" s="61" t="s">
        <v>12</v>
      </c>
      <c r="C179" s="62" t="s">
        <v>13</v>
      </c>
      <c r="D179" s="61" t="s">
        <v>12</v>
      </c>
      <c r="E179" s="63" t="s">
        <v>13</v>
      </c>
      <c r="F179" s="62" t="s">
        <v>12</v>
      </c>
      <c r="G179" s="62" t="s">
        <v>13</v>
      </c>
      <c r="H179" s="61" t="s">
        <v>12</v>
      </c>
      <c r="I179" s="63" t="s">
        <v>13</v>
      </c>
      <c r="J179" s="61"/>
      <c r="K179" s="63"/>
    </row>
    <row r="180" spans="1:11" x14ac:dyDescent="0.2">
      <c r="A180" s="7" t="s">
        <v>480</v>
      </c>
      <c r="B180" s="65">
        <v>8</v>
      </c>
      <c r="C180" s="34">
        <f>IF(B193=0, "-", B180/B193)</f>
        <v>0.2857142857142857</v>
      </c>
      <c r="D180" s="65">
        <v>3</v>
      </c>
      <c r="E180" s="9">
        <f>IF(D193=0, "-", D180/D193)</f>
        <v>0.11538461538461539</v>
      </c>
      <c r="F180" s="81">
        <v>16</v>
      </c>
      <c r="G180" s="34">
        <f>IF(F193=0, "-", F180/F193)</f>
        <v>9.8765432098765427E-2</v>
      </c>
      <c r="H180" s="65">
        <v>27</v>
      </c>
      <c r="I180" s="9">
        <f>IF(H193=0, "-", H180/H193)</f>
        <v>0.14438502673796791</v>
      </c>
      <c r="J180" s="8">
        <f t="shared" ref="J180:J191" si="14">IF(D180=0, "-", IF((B180-D180)/D180&lt;10, (B180-D180)/D180, "&gt;999%"))</f>
        <v>1.6666666666666667</v>
      </c>
      <c r="K180" s="9">
        <f t="shared" ref="K180:K191" si="15">IF(H180=0, "-", IF((F180-H180)/H180&lt;10, (F180-H180)/H180, "&gt;999%"))</f>
        <v>-0.40740740740740738</v>
      </c>
    </row>
    <row r="181" spans="1:11" x14ac:dyDescent="0.2">
      <c r="A181" s="7" t="s">
        <v>481</v>
      </c>
      <c r="B181" s="65">
        <v>0</v>
      </c>
      <c r="C181" s="34">
        <f>IF(B193=0, "-", B181/B193)</f>
        <v>0</v>
      </c>
      <c r="D181" s="65">
        <v>0</v>
      </c>
      <c r="E181" s="9">
        <f>IF(D193=0, "-", D181/D193)</f>
        <v>0</v>
      </c>
      <c r="F181" s="81">
        <v>4</v>
      </c>
      <c r="G181" s="34">
        <f>IF(F193=0, "-", F181/F193)</f>
        <v>2.4691358024691357E-2</v>
      </c>
      <c r="H181" s="65">
        <v>5</v>
      </c>
      <c r="I181" s="9">
        <f>IF(H193=0, "-", H181/H193)</f>
        <v>2.6737967914438502E-2</v>
      </c>
      <c r="J181" s="8" t="str">
        <f t="shared" si="14"/>
        <v>-</v>
      </c>
      <c r="K181" s="9">
        <f t="shared" si="15"/>
        <v>-0.2</v>
      </c>
    </row>
    <row r="182" spans="1:11" x14ac:dyDescent="0.2">
      <c r="A182" s="7" t="s">
        <v>482</v>
      </c>
      <c r="B182" s="65">
        <v>6</v>
      </c>
      <c r="C182" s="34">
        <f>IF(B193=0, "-", B182/B193)</f>
        <v>0.21428571428571427</v>
      </c>
      <c r="D182" s="65">
        <v>4</v>
      </c>
      <c r="E182" s="9">
        <f>IF(D193=0, "-", D182/D193)</f>
        <v>0.15384615384615385</v>
      </c>
      <c r="F182" s="81">
        <v>27</v>
      </c>
      <c r="G182" s="34">
        <f>IF(F193=0, "-", F182/F193)</f>
        <v>0.16666666666666666</v>
      </c>
      <c r="H182" s="65">
        <v>20</v>
      </c>
      <c r="I182" s="9">
        <f>IF(H193=0, "-", H182/H193)</f>
        <v>0.10695187165775401</v>
      </c>
      <c r="J182" s="8">
        <f t="shared" si="14"/>
        <v>0.5</v>
      </c>
      <c r="K182" s="9">
        <f t="shared" si="15"/>
        <v>0.35</v>
      </c>
    </row>
    <row r="183" spans="1:11" x14ac:dyDescent="0.2">
      <c r="A183" s="7" t="s">
        <v>483</v>
      </c>
      <c r="B183" s="65">
        <v>0</v>
      </c>
      <c r="C183" s="34">
        <f>IF(B193=0, "-", B183/B193)</f>
        <v>0</v>
      </c>
      <c r="D183" s="65">
        <v>1</v>
      </c>
      <c r="E183" s="9">
        <f>IF(D193=0, "-", D183/D193)</f>
        <v>3.8461538461538464E-2</v>
      </c>
      <c r="F183" s="81">
        <v>0</v>
      </c>
      <c r="G183" s="34">
        <f>IF(F193=0, "-", F183/F193)</f>
        <v>0</v>
      </c>
      <c r="H183" s="65">
        <v>4</v>
      </c>
      <c r="I183" s="9">
        <f>IF(H193=0, "-", H183/H193)</f>
        <v>2.1390374331550801E-2</v>
      </c>
      <c r="J183" s="8">
        <f t="shared" si="14"/>
        <v>-1</v>
      </c>
      <c r="K183" s="9">
        <f t="shared" si="15"/>
        <v>-1</v>
      </c>
    </row>
    <row r="184" spans="1:11" x14ac:dyDescent="0.2">
      <c r="A184" s="7" t="s">
        <v>484</v>
      </c>
      <c r="B184" s="65">
        <v>1</v>
      </c>
      <c r="C184" s="34">
        <f>IF(B193=0, "-", B184/B193)</f>
        <v>3.5714285714285712E-2</v>
      </c>
      <c r="D184" s="65">
        <v>0</v>
      </c>
      <c r="E184" s="9">
        <f>IF(D193=0, "-", D184/D193)</f>
        <v>0</v>
      </c>
      <c r="F184" s="81">
        <v>3</v>
      </c>
      <c r="G184" s="34">
        <f>IF(F193=0, "-", F184/F193)</f>
        <v>1.8518518518518517E-2</v>
      </c>
      <c r="H184" s="65">
        <v>11</v>
      </c>
      <c r="I184" s="9">
        <f>IF(H193=0, "-", H184/H193)</f>
        <v>5.8823529411764705E-2</v>
      </c>
      <c r="J184" s="8" t="str">
        <f t="shared" si="14"/>
        <v>-</v>
      </c>
      <c r="K184" s="9">
        <f t="shared" si="15"/>
        <v>-0.72727272727272729</v>
      </c>
    </row>
    <row r="185" spans="1:11" x14ac:dyDescent="0.2">
      <c r="A185" s="7" t="s">
        <v>485</v>
      </c>
      <c r="B185" s="65">
        <v>4</v>
      </c>
      <c r="C185" s="34">
        <f>IF(B193=0, "-", B185/B193)</f>
        <v>0.14285714285714285</v>
      </c>
      <c r="D185" s="65">
        <v>9</v>
      </c>
      <c r="E185" s="9">
        <f>IF(D193=0, "-", D185/D193)</f>
        <v>0.34615384615384615</v>
      </c>
      <c r="F185" s="81">
        <v>50</v>
      </c>
      <c r="G185" s="34">
        <f>IF(F193=0, "-", F185/F193)</f>
        <v>0.30864197530864196</v>
      </c>
      <c r="H185" s="65">
        <v>60</v>
      </c>
      <c r="I185" s="9">
        <f>IF(H193=0, "-", H185/H193)</f>
        <v>0.32085561497326204</v>
      </c>
      <c r="J185" s="8">
        <f t="shared" si="14"/>
        <v>-0.55555555555555558</v>
      </c>
      <c r="K185" s="9">
        <f t="shared" si="15"/>
        <v>-0.16666666666666666</v>
      </c>
    </row>
    <row r="186" spans="1:11" x14ac:dyDescent="0.2">
      <c r="A186" s="7" t="s">
        <v>486</v>
      </c>
      <c r="B186" s="65">
        <v>1</v>
      </c>
      <c r="C186" s="34">
        <f>IF(B193=0, "-", B186/B193)</f>
        <v>3.5714285714285712E-2</v>
      </c>
      <c r="D186" s="65">
        <v>6</v>
      </c>
      <c r="E186" s="9">
        <f>IF(D193=0, "-", D186/D193)</f>
        <v>0.23076923076923078</v>
      </c>
      <c r="F186" s="81">
        <v>9</v>
      </c>
      <c r="G186" s="34">
        <f>IF(F193=0, "-", F186/F193)</f>
        <v>5.5555555555555552E-2</v>
      </c>
      <c r="H186" s="65">
        <v>19</v>
      </c>
      <c r="I186" s="9">
        <f>IF(H193=0, "-", H186/H193)</f>
        <v>0.10160427807486631</v>
      </c>
      <c r="J186" s="8">
        <f t="shared" si="14"/>
        <v>-0.83333333333333337</v>
      </c>
      <c r="K186" s="9">
        <f t="shared" si="15"/>
        <v>-0.52631578947368418</v>
      </c>
    </row>
    <row r="187" spans="1:11" x14ac:dyDescent="0.2">
      <c r="A187" s="7" t="s">
        <v>487</v>
      </c>
      <c r="B187" s="65">
        <v>2</v>
      </c>
      <c r="C187" s="34">
        <f>IF(B193=0, "-", B187/B193)</f>
        <v>7.1428571428571425E-2</v>
      </c>
      <c r="D187" s="65">
        <v>3</v>
      </c>
      <c r="E187" s="9">
        <f>IF(D193=0, "-", D187/D193)</f>
        <v>0.11538461538461539</v>
      </c>
      <c r="F187" s="81">
        <v>18</v>
      </c>
      <c r="G187" s="34">
        <f>IF(F193=0, "-", F187/F193)</f>
        <v>0.1111111111111111</v>
      </c>
      <c r="H187" s="65">
        <v>16</v>
      </c>
      <c r="I187" s="9">
        <f>IF(H193=0, "-", H187/H193)</f>
        <v>8.5561497326203204E-2</v>
      </c>
      <c r="J187" s="8">
        <f t="shared" si="14"/>
        <v>-0.33333333333333331</v>
      </c>
      <c r="K187" s="9">
        <f t="shared" si="15"/>
        <v>0.125</v>
      </c>
    </row>
    <row r="188" spans="1:11" x14ac:dyDescent="0.2">
      <c r="A188" s="7" t="s">
        <v>488</v>
      </c>
      <c r="B188" s="65">
        <v>3</v>
      </c>
      <c r="C188" s="34">
        <f>IF(B193=0, "-", B188/B193)</f>
        <v>0.10714285714285714</v>
      </c>
      <c r="D188" s="65">
        <v>0</v>
      </c>
      <c r="E188" s="9">
        <f>IF(D193=0, "-", D188/D193)</f>
        <v>0</v>
      </c>
      <c r="F188" s="81">
        <v>9</v>
      </c>
      <c r="G188" s="34">
        <f>IF(F193=0, "-", F188/F193)</f>
        <v>5.5555555555555552E-2</v>
      </c>
      <c r="H188" s="65">
        <v>10</v>
      </c>
      <c r="I188" s="9">
        <f>IF(H193=0, "-", H188/H193)</f>
        <v>5.3475935828877004E-2</v>
      </c>
      <c r="J188" s="8" t="str">
        <f t="shared" si="14"/>
        <v>-</v>
      </c>
      <c r="K188" s="9">
        <f t="shared" si="15"/>
        <v>-0.1</v>
      </c>
    </row>
    <row r="189" spans="1:11" x14ac:dyDescent="0.2">
      <c r="A189" s="7" t="s">
        <v>489</v>
      </c>
      <c r="B189" s="65">
        <v>3</v>
      </c>
      <c r="C189" s="34">
        <f>IF(B193=0, "-", B189/B193)</f>
        <v>0.10714285714285714</v>
      </c>
      <c r="D189" s="65">
        <v>0</v>
      </c>
      <c r="E189" s="9">
        <f>IF(D193=0, "-", D189/D193)</f>
        <v>0</v>
      </c>
      <c r="F189" s="81">
        <v>24</v>
      </c>
      <c r="G189" s="34">
        <f>IF(F193=0, "-", F189/F193)</f>
        <v>0.14814814814814814</v>
      </c>
      <c r="H189" s="65">
        <v>11</v>
      </c>
      <c r="I189" s="9">
        <f>IF(H193=0, "-", H189/H193)</f>
        <v>5.8823529411764705E-2</v>
      </c>
      <c r="J189" s="8" t="str">
        <f t="shared" si="14"/>
        <v>-</v>
      </c>
      <c r="K189" s="9">
        <f t="shared" si="15"/>
        <v>1.1818181818181819</v>
      </c>
    </row>
    <row r="190" spans="1:11" x14ac:dyDescent="0.2">
      <c r="A190" s="7" t="s">
        <v>490</v>
      </c>
      <c r="B190" s="65">
        <v>0</v>
      </c>
      <c r="C190" s="34">
        <f>IF(B193=0, "-", B190/B193)</f>
        <v>0</v>
      </c>
      <c r="D190" s="65">
        <v>0</v>
      </c>
      <c r="E190" s="9">
        <f>IF(D193=0, "-", D190/D193)</f>
        <v>0</v>
      </c>
      <c r="F190" s="81">
        <v>0</v>
      </c>
      <c r="G190" s="34">
        <f>IF(F193=0, "-", F190/F193)</f>
        <v>0</v>
      </c>
      <c r="H190" s="65">
        <v>3</v>
      </c>
      <c r="I190" s="9">
        <f>IF(H193=0, "-", H190/H193)</f>
        <v>1.6042780748663103E-2</v>
      </c>
      <c r="J190" s="8" t="str">
        <f t="shared" si="14"/>
        <v>-</v>
      </c>
      <c r="K190" s="9">
        <f t="shared" si="15"/>
        <v>-1</v>
      </c>
    </row>
    <row r="191" spans="1:11" x14ac:dyDescent="0.2">
      <c r="A191" s="7" t="s">
        <v>491</v>
      </c>
      <c r="B191" s="65">
        <v>0</v>
      </c>
      <c r="C191" s="34">
        <f>IF(B193=0, "-", B191/B193)</f>
        <v>0</v>
      </c>
      <c r="D191" s="65">
        <v>0</v>
      </c>
      <c r="E191" s="9">
        <f>IF(D193=0, "-", D191/D193)</f>
        <v>0</v>
      </c>
      <c r="F191" s="81">
        <v>2</v>
      </c>
      <c r="G191" s="34">
        <f>IF(F193=0, "-", F191/F193)</f>
        <v>1.2345679012345678E-2</v>
      </c>
      <c r="H191" s="65">
        <v>1</v>
      </c>
      <c r="I191" s="9">
        <f>IF(H193=0, "-", H191/H193)</f>
        <v>5.3475935828877002E-3</v>
      </c>
      <c r="J191" s="8" t="str">
        <f t="shared" si="14"/>
        <v>-</v>
      </c>
      <c r="K191" s="9">
        <f t="shared" si="15"/>
        <v>1</v>
      </c>
    </row>
    <row r="192" spans="1:11" x14ac:dyDescent="0.2">
      <c r="A192" s="2"/>
      <c r="B192" s="68"/>
      <c r="C192" s="33"/>
      <c r="D192" s="68"/>
      <c r="E192" s="6"/>
      <c r="F192" s="82"/>
      <c r="G192" s="33"/>
      <c r="H192" s="68"/>
      <c r="I192" s="6"/>
      <c r="J192" s="5"/>
      <c r="K192" s="6"/>
    </row>
    <row r="193" spans="1:11" s="43" customFormat="1" x14ac:dyDescent="0.2">
      <c r="A193" s="162" t="s">
        <v>606</v>
      </c>
      <c r="B193" s="71">
        <f>SUM(B180:B192)</f>
        <v>28</v>
      </c>
      <c r="C193" s="40">
        <f>B193/7882</f>
        <v>3.552397868561279E-3</v>
      </c>
      <c r="D193" s="71">
        <f>SUM(D180:D192)</f>
        <v>26</v>
      </c>
      <c r="E193" s="41">
        <f>D193/7767</f>
        <v>3.3474958156302303E-3</v>
      </c>
      <c r="F193" s="77">
        <f>SUM(F180:F192)</f>
        <v>162</v>
      </c>
      <c r="G193" s="42">
        <f>F193/62775</f>
        <v>2.5806451612903226E-3</v>
      </c>
      <c r="H193" s="71">
        <f>SUM(H180:H192)</f>
        <v>187</v>
      </c>
      <c r="I193" s="41">
        <f>H193/69402</f>
        <v>2.6944468459122214E-3</v>
      </c>
      <c r="J193" s="37">
        <f>IF(D193=0, "-", IF((B193-D193)/D193&lt;10, (B193-D193)/D193, "&gt;999%"))</f>
        <v>7.6923076923076927E-2</v>
      </c>
      <c r="K193" s="38">
        <f>IF(H193=0, "-", IF((F193-H193)/H193&lt;10, (F193-H193)/H193, "&gt;999%"))</f>
        <v>-0.13368983957219252</v>
      </c>
    </row>
    <row r="194" spans="1:11" x14ac:dyDescent="0.2">
      <c r="B194" s="83"/>
      <c r="D194" s="83"/>
      <c r="F194" s="83"/>
      <c r="H194" s="83"/>
    </row>
    <row r="195" spans="1:11" s="43" customFormat="1" x14ac:dyDescent="0.2">
      <c r="A195" s="162" t="s">
        <v>605</v>
      </c>
      <c r="B195" s="71">
        <v>226</v>
      </c>
      <c r="C195" s="40">
        <f>B195/7882</f>
        <v>2.8672925653387464E-2</v>
      </c>
      <c r="D195" s="71">
        <v>200</v>
      </c>
      <c r="E195" s="41">
        <f>D195/7767</f>
        <v>2.5749967812540235E-2</v>
      </c>
      <c r="F195" s="77">
        <v>1942</v>
      </c>
      <c r="G195" s="42">
        <f>F195/62775</f>
        <v>3.0935882118677819E-2</v>
      </c>
      <c r="H195" s="71">
        <v>2042</v>
      </c>
      <c r="I195" s="41">
        <f>H195/69402</f>
        <v>2.9422783205094952E-2</v>
      </c>
      <c r="J195" s="37">
        <f>IF(D195=0, "-", IF((B195-D195)/D195&lt;10, (B195-D195)/D195, "&gt;999%"))</f>
        <v>0.13</v>
      </c>
      <c r="K195" s="38">
        <f>IF(H195=0, "-", IF((F195-H195)/H195&lt;10, (F195-H195)/H195, "&gt;999%"))</f>
        <v>-4.8971596474045052E-2</v>
      </c>
    </row>
    <row r="196" spans="1:11" x14ac:dyDescent="0.2">
      <c r="B196" s="83"/>
      <c r="D196" s="83"/>
      <c r="F196" s="83"/>
      <c r="H196" s="83"/>
    </row>
    <row r="197" spans="1:11" x14ac:dyDescent="0.2">
      <c r="A197" s="27" t="s">
        <v>603</v>
      </c>
      <c r="B197" s="71">
        <f>B201-B199</f>
        <v>3235</v>
      </c>
      <c r="C197" s="40">
        <f>B197/7882</f>
        <v>0.41042882517127632</v>
      </c>
      <c r="D197" s="71">
        <f>D201-D199</f>
        <v>3380</v>
      </c>
      <c r="E197" s="41">
        <f>D197/7767</f>
        <v>0.43517445603192995</v>
      </c>
      <c r="F197" s="77">
        <f>F201-F199</f>
        <v>27645</v>
      </c>
      <c r="G197" s="42">
        <f>F197/62775</f>
        <v>0.44038231780167264</v>
      </c>
      <c r="H197" s="71">
        <f>H201-H199</f>
        <v>28851</v>
      </c>
      <c r="I197" s="41">
        <f>H197/69402</f>
        <v>0.41570848102360164</v>
      </c>
      <c r="J197" s="37">
        <f>IF(D197=0, "-", IF((B197-D197)/D197&lt;10, (B197-D197)/D197, "&gt;999%"))</f>
        <v>-4.2899408284023666E-2</v>
      </c>
      <c r="K197" s="38">
        <f>IF(H197=0, "-", IF((F197-H197)/H197&lt;10, (F197-H197)/H197, "&gt;999%"))</f>
        <v>-4.1800977435790788E-2</v>
      </c>
    </row>
    <row r="198" spans="1:11" x14ac:dyDescent="0.2">
      <c r="A198" s="27"/>
      <c r="B198" s="71"/>
      <c r="C198" s="40"/>
      <c r="D198" s="71"/>
      <c r="E198" s="41"/>
      <c r="F198" s="77"/>
      <c r="G198" s="42"/>
      <c r="H198" s="71"/>
      <c r="I198" s="41"/>
      <c r="J198" s="37"/>
      <c r="K198" s="38"/>
    </row>
    <row r="199" spans="1:11" x14ac:dyDescent="0.2">
      <c r="A199" s="27" t="s">
        <v>604</v>
      </c>
      <c r="B199" s="71">
        <v>414</v>
      </c>
      <c r="C199" s="40">
        <f>B199/7882</f>
        <v>5.2524739913727483E-2</v>
      </c>
      <c r="D199" s="71">
        <v>370</v>
      </c>
      <c r="E199" s="41">
        <f>D199/7767</f>
        <v>4.7637440453199432E-2</v>
      </c>
      <c r="F199" s="77">
        <v>2959</v>
      </c>
      <c r="G199" s="42">
        <f>F199/62775</f>
        <v>4.7136598964555951E-2</v>
      </c>
      <c r="H199" s="71">
        <v>2854</v>
      </c>
      <c r="I199" s="41">
        <f>H199/69402</f>
        <v>4.11227342151523E-2</v>
      </c>
      <c r="J199" s="37">
        <f>IF(D199=0, "-", IF((B199-D199)/D199&lt;10, (B199-D199)/D199, "&gt;999%"))</f>
        <v>0.11891891891891893</v>
      </c>
      <c r="K199" s="38">
        <f>IF(H199=0, "-", IF((F199-H199)/H199&lt;10, (F199-H199)/H199, "&gt;999%"))</f>
        <v>3.6790469516468118E-2</v>
      </c>
    </row>
    <row r="200" spans="1:11" x14ac:dyDescent="0.2">
      <c r="A200" s="27"/>
      <c r="B200" s="71"/>
      <c r="C200" s="40"/>
      <c r="D200" s="71"/>
      <c r="E200" s="41"/>
      <c r="F200" s="77"/>
      <c r="G200" s="42"/>
      <c r="H200" s="71"/>
      <c r="I200" s="41"/>
      <c r="J200" s="37"/>
      <c r="K200" s="38"/>
    </row>
    <row r="201" spans="1:11" x14ac:dyDescent="0.2">
      <c r="A201" s="27" t="s">
        <v>602</v>
      </c>
      <c r="B201" s="71">
        <v>3649</v>
      </c>
      <c r="C201" s="40">
        <f>B201/7882</f>
        <v>0.46295356508500379</v>
      </c>
      <c r="D201" s="71">
        <v>3750</v>
      </c>
      <c r="E201" s="41">
        <f>D201/7767</f>
        <v>0.4828118964851294</v>
      </c>
      <c r="F201" s="77">
        <v>30604</v>
      </c>
      <c r="G201" s="42">
        <f>F201/62775</f>
        <v>0.4875189167662286</v>
      </c>
      <c r="H201" s="71">
        <v>31705</v>
      </c>
      <c r="I201" s="41">
        <f>H201/69402</f>
        <v>0.45683121523875392</v>
      </c>
      <c r="J201" s="37">
        <f>IF(D201=0, "-", IF((B201-D201)/D201&lt;10, (B201-D201)/D201, "&gt;999%"))</f>
        <v>-2.6933333333333333E-2</v>
      </c>
      <c r="K201" s="38">
        <f>IF(H201=0, "-", IF((F201-H201)/H201&lt;10, (F201-H201)/H201, "&gt;999%"))</f>
        <v>-3.4726383851127585E-2</v>
      </c>
    </row>
  </sheetData>
  <mergeCells count="37">
    <mergeCell ref="B1:K1"/>
    <mergeCell ref="B2:K2"/>
    <mergeCell ref="B171:E171"/>
    <mergeCell ref="F171:I171"/>
    <mergeCell ref="J171:K171"/>
    <mergeCell ref="B172:C172"/>
    <mergeCell ref="D172:E172"/>
    <mergeCell ref="F172:G172"/>
    <mergeCell ref="H172:I172"/>
    <mergeCell ref="B116:E116"/>
    <mergeCell ref="F116:I116"/>
    <mergeCell ref="J116:K116"/>
    <mergeCell ref="B117:C117"/>
    <mergeCell ref="D117:E117"/>
    <mergeCell ref="F117:G117"/>
    <mergeCell ref="H117:I117"/>
    <mergeCell ref="B68:E68"/>
    <mergeCell ref="F68:I68"/>
    <mergeCell ref="J68:K68"/>
    <mergeCell ref="B69:C69"/>
    <mergeCell ref="D69:E69"/>
    <mergeCell ref="F69:G69"/>
    <mergeCell ref="H69:I69"/>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7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630</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13</v>
      </c>
      <c r="C7" s="39">
        <f>IF(B46=0, "-", B7/B46)</f>
        <v>3.5626198958618798E-3</v>
      </c>
      <c r="D7" s="65">
        <v>5</v>
      </c>
      <c r="E7" s="21">
        <f>IF(D46=0, "-", D7/D46)</f>
        <v>1.3333333333333333E-3</v>
      </c>
      <c r="F7" s="81">
        <v>41</v>
      </c>
      <c r="G7" s="39">
        <f>IF(F46=0, "-", F7/F46)</f>
        <v>1.339694157626454E-3</v>
      </c>
      <c r="H7" s="65">
        <v>15</v>
      </c>
      <c r="I7" s="21">
        <f>IF(H46=0, "-", H7/H46)</f>
        <v>4.7311149660936763E-4</v>
      </c>
      <c r="J7" s="20">
        <f t="shared" ref="J7:J44" si="0">IF(D7=0, "-", IF((B7-D7)/D7&lt;10, (B7-D7)/D7, "&gt;999%"))</f>
        <v>1.6</v>
      </c>
      <c r="K7" s="21">
        <f t="shared" ref="K7:K44" si="1">IF(H7=0, "-", IF((F7-H7)/H7&lt;10, (F7-H7)/H7, "&gt;999%"))</f>
        <v>1.7333333333333334</v>
      </c>
    </row>
    <row r="8" spans="1:11" x14ac:dyDescent="0.2">
      <c r="A8" s="7" t="s">
        <v>34</v>
      </c>
      <c r="B8" s="65">
        <v>81</v>
      </c>
      <c r="C8" s="39">
        <f>IF(B46=0, "-", B8/B46)</f>
        <v>2.2197862428062484E-2</v>
      </c>
      <c r="D8" s="65">
        <v>50</v>
      </c>
      <c r="E8" s="21">
        <f>IF(D46=0, "-", D8/D46)</f>
        <v>1.3333333333333334E-2</v>
      </c>
      <c r="F8" s="81">
        <v>507</v>
      </c>
      <c r="G8" s="39">
        <f>IF(F46=0, "-", F8/F46)</f>
        <v>1.6566461900405175E-2</v>
      </c>
      <c r="H8" s="65">
        <v>307</v>
      </c>
      <c r="I8" s="21">
        <f>IF(H46=0, "-", H8/H46)</f>
        <v>9.6830152972717243E-3</v>
      </c>
      <c r="J8" s="20">
        <f t="shared" si="0"/>
        <v>0.62</v>
      </c>
      <c r="K8" s="21">
        <f t="shared" si="1"/>
        <v>0.65146579804560256</v>
      </c>
    </row>
    <row r="9" spans="1:11" x14ac:dyDescent="0.2">
      <c r="A9" s="7" t="s">
        <v>35</v>
      </c>
      <c r="B9" s="65">
        <v>0</v>
      </c>
      <c r="C9" s="39">
        <f>IF(B46=0, "-", B9/B46)</f>
        <v>0</v>
      </c>
      <c r="D9" s="65">
        <v>0</v>
      </c>
      <c r="E9" s="21">
        <f>IF(D46=0, "-", D9/D46)</f>
        <v>0</v>
      </c>
      <c r="F9" s="81">
        <v>4</v>
      </c>
      <c r="G9" s="39">
        <f>IF(F46=0, "-", F9/F46)</f>
        <v>1.3070186903672723E-4</v>
      </c>
      <c r="H9" s="65">
        <v>5</v>
      </c>
      <c r="I9" s="21">
        <f>IF(H46=0, "-", H9/H46)</f>
        <v>1.5770383220312253E-4</v>
      </c>
      <c r="J9" s="20" t="str">
        <f t="shared" si="0"/>
        <v>-</v>
      </c>
      <c r="K9" s="21">
        <f t="shared" si="1"/>
        <v>-0.2</v>
      </c>
    </row>
    <row r="10" spans="1:11" x14ac:dyDescent="0.2">
      <c r="A10" s="7" t="s">
        <v>36</v>
      </c>
      <c r="B10" s="65">
        <v>89</v>
      </c>
      <c r="C10" s="39">
        <f>IF(B46=0, "-", B10/B46)</f>
        <v>2.4390243902439025E-2</v>
      </c>
      <c r="D10" s="65">
        <v>106</v>
      </c>
      <c r="E10" s="21">
        <f>IF(D46=0, "-", D10/D46)</f>
        <v>2.8266666666666666E-2</v>
      </c>
      <c r="F10" s="81">
        <v>530</v>
      </c>
      <c r="G10" s="39">
        <f>IF(F46=0, "-", F10/F46)</f>
        <v>1.7317997647366357E-2</v>
      </c>
      <c r="H10" s="65">
        <v>581</v>
      </c>
      <c r="I10" s="21">
        <f>IF(H46=0, "-", H10/H46)</f>
        <v>1.832518530200284E-2</v>
      </c>
      <c r="J10" s="20">
        <f t="shared" si="0"/>
        <v>-0.16037735849056603</v>
      </c>
      <c r="K10" s="21">
        <f t="shared" si="1"/>
        <v>-8.7779690189328741E-2</v>
      </c>
    </row>
    <row r="11" spans="1:11" x14ac:dyDescent="0.2">
      <c r="A11" s="7" t="s">
        <v>38</v>
      </c>
      <c r="B11" s="65">
        <v>0</v>
      </c>
      <c r="C11" s="39">
        <f>IF(B46=0, "-", B11/B46)</f>
        <v>0</v>
      </c>
      <c r="D11" s="65">
        <v>1</v>
      </c>
      <c r="E11" s="21">
        <f>IF(D46=0, "-", D11/D46)</f>
        <v>2.6666666666666668E-4</v>
      </c>
      <c r="F11" s="81">
        <v>5</v>
      </c>
      <c r="G11" s="39">
        <f>IF(F46=0, "-", F11/F46)</f>
        <v>1.6337733629590904E-4</v>
      </c>
      <c r="H11" s="65">
        <v>2</v>
      </c>
      <c r="I11" s="21">
        <f>IF(H46=0, "-", H11/H46)</f>
        <v>6.3081532881249016E-5</v>
      </c>
      <c r="J11" s="20">
        <f t="shared" si="0"/>
        <v>-1</v>
      </c>
      <c r="K11" s="21">
        <f t="shared" si="1"/>
        <v>1.5</v>
      </c>
    </row>
    <row r="12" spans="1:11" x14ac:dyDescent="0.2">
      <c r="A12" s="7" t="s">
        <v>42</v>
      </c>
      <c r="B12" s="65">
        <v>2</v>
      </c>
      <c r="C12" s="39">
        <f>IF(B46=0, "-", B12/B46)</f>
        <v>5.4809536859413543E-4</v>
      </c>
      <c r="D12" s="65">
        <v>1</v>
      </c>
      <c r="E12" s="21">
        <f>IF(D46=0, "-", D12/D46)</f>
        <v>2.6666666666666668E-4</v>
      </c>
      <c r="F12" s="81">
        <v>6</v>
      </c>
      <c r="G12" s="39">
        <f>IF(F46=0, "-", F12/F46)</f>
        <v>1.9605280355509085E-4</v>
      </c>
      <c r="H12" s="65">
        <v>8</v>
      </c>
      <c r="I12" s="21">
        <f>IF(H46=0, "-", H12/H46)</f>
        <v>2.5232613152499606E-4</v>
      </c>
      <c r="J12" s="20">
        <f t="shared" si="0"/>
        <v>1</v>
      </c>
      <c r="K12" s="21">
        <f t="shared" si="1"/>
        <v>-0.25</v>
      </c>
    </row>
    <row r="13" spans="1:11" x14ac:dyDescent="0.2">
      <c r="A13" s="7" t="s">
        <v>44</v>
      </c>
      <c r="B13" s="65">
        <v>96</v>
      </c>
      <c r="C13" s="39">
        <f>IF(B46=0, "-", B13/B46)</f>
        <v>2.6308577692518497E-2</v>
      </c>
      <c r="D13" s="65">
        <v>96</v>
      </c>
      <c r="E13" s="21">
        <f>IF(D46=0, "-", D13/D46)</f>
        <v>2.5600000000000001E-2</v>
      </c>
      <c r="F13" s="81">
        <v>638</v>
      </c>
      <c r="G13" s="39">
        <f>IF(F46=0, "-", F13/F46)</f>
        <v>2.0846948111357993E-2</v>
      </c>
      <c r="H13" s="65">
        <v>848</v>
      </c>
      <c r="I13" s="21">
        <f>IF(H46=0, "-", H13/H46)</f>
        <v>2.6746569941649583E-2</v>
      </c>
      <c r="J13" s="20">
        <f t="shared" si="0"/>
        <v>0</v>
      </c>
      <c r="K13" s="21">
        <f t="shared" si="1"/>
        <v>-0.24764150943396226</v>
      </c>
    </row>
    <row r="14" spans="1:11" x14ac:dyDescent="0.2">
      <c r="A14" s="7" t="s">
        <v>49</v>
      </c>
      <c r="B14" s="65">
        <v>42</v>
      </c>
      <c r="C14" s="39">
        <f>IF(B46=0, "-", B14/B46)</f>
        <v>1.1510002740476843E-2</v>
      </c>
      <c r="D14" s="65">
        <v>3</v>
      </c>
      <c r="E14" s="21">
        <f>IF(D46=0, "-", D14/D46)</f>
        <v>8.0000000000000004E-4</v>
      </c>
      <c r="F14" s="81">
        <v>139</v>
      </c>
      <c r="G14" s="39">
        <f>IF(F46=0, "-", F14/F46)</f>
        <v>4.5418899490262711E-3</v>
      </c>
      <c r="H14" s="65">
        <v>45</v>
      </c>
      <c r="I14" s="21">
        <f>IF(H46=0, "-", H14/H46)</f>
        <v>1.4193344898281027E-3</v>
      </c>
      <c r="J14" s="20" t="str">
        <f t="shared" si="0"/>
        <v>&gt;999%</v>
      </c>
      <c r="K14" s="21">
        <f t="shared" si="1"/>
        <v>2.088888888888889</v>
      </c>
    </row>
    <row r="15" spans="1:11" x14ac:dyDescent="0.2">
      <c r="A15" s="7" t="s">
        <v>51</v>
      </c>
      <c r="B15" s="65">
        <v>35</v>
      </c>
      <c r="C15" s="39">
        <f>IF(B46=0, "-", B15/B46)</f>
        <v>9.5916689503973696E-3</v>
      </c>
      <c r="D15" s="65">
        <v>71</v>
      </c>
      <c r="E15" s="21">
        <f>IF(D46=0, "-", D15/D46)</f>
        <v>1.8933333333333333E-2</v>
      </c>
      <c r="F15" s="81">
        <v>560</v>
      </c>
      <c r="G15" s="39">
        <f>IF(F46=0, "-", F15/F46)</f>
        <v>1.8298261665141813E-2</v>
      </c>
      <c r="H15" s="65">
        <v>796</v>
      </c>
      <c r="I15" s="21">
        <f>IF(H46=0, "-", H15/H46)</f>
        <v>2.5106450086737106E-2</v>
      </c>
      <c r="J15" s="20">
        <f t="shared" si="0"/>
        <v>-0.50704225352112675</v>
      </c>
      <c r="K15" s="21">
        <f t="shared" si="1"/>
        <v>-0.29648241206030151</v>
      </c>
    </row>
    <row r="16" spans="1:11" x14ac:dyDescent="0.2">
      <c r="A16" s="7" t="s">
        <v>52</v>
      </c>
      <c r="B16" s="65">
        <v>77</v>
      </c>
      <c r="C16" s="39">
        <f>IF(B46=0, "-", B16/B46)</f>
        <v>2.1101671690874211E-2</v>
      </c>
      <c r="D16" s="65">
        <v>131</v>
      </c>
      <c r="E16" s="21">
        <f>IF(D46=0, "-", D16/D46)</f>
        <v>3.493333333333333E-2</v>
      </c>
      <c r="F16" s="81">
        <v>1187</v>
      </c>
      <c r="G16" s="39">
        <f>IF(F46=0, "-", F16/F46)</f>
        <v>3.8785779636648803E-2</v>
      </c>
      <c r="H16" s="65">
        <v>1441</v>
      </c>
      <c r="I16" s="21">
        <f>IF(H46=0, "-", H16/H46)</f>
        <v>4.5450244440939917E-2</v>
      </c>
      <c r="J16" s="20">
        <f t="shared" si="0"/>
        <v>-0.41221374045801529</v>
      </c>
      <c r="K16" s="21">
        <f t="shared" si="1"/>
        <v>-0.17626648160999306</v>
      </c>
    </row>
    <row r="17" spans="1:11" x14ac:dyDescent="0.2">
      <c r="A17" s="7" t="s">
        <v>53</v>
      </c>
      <c r="B17" s="65">
        <v>421</v>
      </c>
      <c r="C17" s="39">
        <f>IF(B46=0, "-", B17/B46)</f>
        <v>0.1153740750890655</v>
      </c>
      <c r="D17" s="65">
        <v>364</v>
      </c>
      <c r="E17" s="21">
        <f>IF(D46=0, "-", D17/D46)</f>
        <v>9.7066666666666662E-2</v>
      </c>
      <c r="F17" s="81">
        <v>2571</v>
      </c>
      <c r="G17" s="39">
        <f>IF(F46=0, "-", F17/F46)</f>
        <v>8.4008626323356428E-2</v>
      </c>
      <c r="H17" s="65">
        <v>2661</v>
      </c>
      <c r="I17" s="21">
        <f>IF(H46=0, "-", H17/H46)</f>
        <v>8.3929979498501811E-2</v>
      </c>
      <c r="J17" s="20">
        <f t="shared" si="0"/>
        <v>0.15659340659340659</v>
      </c>
      <c r="K17" s="21">
        <f t="shared" si="1"/>
        <v>-3.3821871476888386E-2</v>
      </c>
    </row>
    <row r="18" spans="1:11" x14ac:dyDescent="0.2">
      <c r="A18" s="7" t="s">
        <v>55</v>
      </c>
      <c r="B18" s="65">
        <v>0</v>
      </c>
      <c r="C18" s="39">
        <f>IF(B46=0, "-", B18/B46)</f>
        <v>0</v>
      </c>
      <c r="D18" s="65">
        <v>3</v>
      </c>
      <c r="E18" s="21">
        <f>IF(D46=0, "-", D18/D46)</f>
        <v>8.0000000000000004E-4</v>
      </c>
      <c r="F18" s="81">
        <v>6</v>
      </c>
      <c r="G18" s="39">
        <f>IF(F46=0, "-", F18/F46)</f>
        <v>1.9605280355509085E-4</v>
      </c>
      <c r="H18" s="65">
        <v>10</v>
      </c>
      <c r="I18" s="21">
        <f>IF(H46=0, "-", H18/H46)</f>
        <v>3.1540766440624505E-4</v>
      </c>
      <c r="J18" s="20">
        <f t="shared" si="0"/>
        <v>-1</v>
      </c>
      <c r="K18" s="21">
        <f t="shared" si="1"/>
        <v>-0.4</v>
      </c>
    </row>
    <row r="19" spans="1:11" x14ac:dyDescent="0.2">
      <c r="A19" s="7" t="s">
        <v>58</v>
      </c>
      <c r="B19" s="65">
        <v>53</v>
      </c>
      <c r="C19" s="39">
        <f>IF(B46=0, "-", B19/B46)</f>
        <v>1.4524527267744588E-2</v>
      </c>
      <c r="D19" s="65">
        <v>64</v>
      </c>
      <c r="E19" s="21">
        <f>IF(D46=0, "-", D19/D46)</f>
        <v>1.7066666666666667E-2</v>
      </c>
      <c r="F19" s="81">
        <v>587</v>
      </c>
      <c r="G19" s="39">
        <f>IF(F46=0, "-", F19/F46)</f>
        <v>1.9180499281139719E-2</v>
      </c>
      <c r="H19" s="65">
        <v>569</v>
      </c>
      <c r="I19" s="21">
        <f>IF(H46=0, "-", H19/H46)</f>
        <v>1.7946696104715346E-2</v>
      </c>
      <c r="J19" s="20">
        <f t="shared" si="0"/>
        <v>-0.171875</v>
      </c>
      <c r="K19" s="21">
        <f t="shared" si="1"/>
        <v>3.163444639718805E-2</v>
      </c>
    </row>
    <row r="20" spans="1:11" x14ac:dyDescent="0.2">
      <c r="A20" s="7" t="s">
        <v>61</v>
      </c>
      <c r="B20" s="65">
        <v>10</v>
      </c>
      <c r="C20" s="39">
        <f>IF(B46=0, "-", B20/B46)</f>
        <v>2.7404768429706767E-3</v>
      </c>
      <c r="D20" s="65">
        <v>10</v>
      </c>
      <c r="E20" s="21">
        <f>IF(D46=0, "-", D20/D46)</f>
        <v>2.6666666666666666E-3</v>
      </c>
      <c r="F20" s="81">
        <v>75</v>
      </c>
      <c r="G20" s="39">
        <f>IF(F46=0, "-", F20/F46)</f>
        <v>2.4506600444386354E-3</v>
      </c>
      <c r="H20" s="65">
        <v>86</v>
      </c>
      <c r="I20" s="21">
        <f>IF(H46=0, "-", H20/H46)</f>
        <v>2.7125059138937077E-3</v>
      </c>
      <c r="J20" s="20">
        <f t="shared" si="0"/>
        <v>0</v>
      </c>
      <c r="K20" s="21">
        <f t="shared" si="1"/>
        <v>-0.12790697674418605</v>
      </c>
    </row>
    <row r="21" spans="1:11" x14ac:dyDescent="0.2">
      <c r="A21" s="7" t="s">
        <v>62</v>
      </c>
      <c r="B21" s="65">
        <v>24</v>
      </c>
      <c r="C21" s="39">
        <f>IF(B46=0, "-", B21/B46)</f>
        <v>6.5771444231296243E-3</v>
      </c>
      <c r="D21" s="65">
        <v>33</v>
      </c>
      <c r="E21" s="21">
        <f>IF(D46=0, "-", D21/D46)</f>
        <v>8.8000000000000005E-3</v>
      </c>
      <c r="F21" s="81">
        <v>244</v>
      </c>
      <c r="G21" s="39">
        <f>IF(F46=0, "-", F21/F46)</f>
        <v>7.972814011240361E-3</v>
      </c>
      <c r="H21" s="65">
        <v>325</v>
      </c>
      <c r="I21" s="21">
        <f>IF(H46=0, "-", H21/H46)</f>
        <v>1.0250749093202964E-2</v>
      </c>
      <c r="J21" s="20">
        <f t="shared" si="0"/>
        <v>-0.27272727272727271</v>
      </c>
      <c r="K21" s="21">
        <f t="shared" si="1"/>
        <v>-0.24923076923076923</v>
      </c>
    </row>
    <row r="22" spans="1:11" x14ac:dyDescent="0.2">
      <c r="A22" s="7" t="s">
        <v>64</v>
      </c>
      <c r="B22" s="65">
        <v>212</v>
      </c>
      <c r="C22" s="39">
        <f>IF(B46=0, "-", B22/B46)</f>
        <v>5.809810907097835E-2</v>
      </c>
      <c r="D22" s="65">
        <v>74</v>
      </c>
      <c r="E22" s="21">
        <f>IF(D46=0, "-", D22/D46)</f>
        <v>1.9733333333333332E-2</v>
      </c>
      <c r="F22" s="81">
        <v>1356</v>
      </c>
      <c r="G22" s="39">
        <f>IF(F46=0, "-", F22/F46)</f>
        <v>4.4307933603450526E-2</v>
      </c>
      <c r="H22" s="65">
        <v>995</v>
      </c>
      <c r="I22" s="21">
        <f>IF(H46=0, "-", H22/H46)</f>
        <v>3.1383062608421386E-2</v>
      </c>
      <c r="J22" s="20">
        <f t="shared" si="0"/>
        <v>1.8648648648648649</v>
      </c>
      <c r="K22" s="21">
        <f t="shared" si="1"/>
        <v>0.36281407035175878</v>
      </c>
    </row>
    <row r="23" spans="1:11" x14ac:dyDescent="0.2">
      <c r="A23" s="7" t="s">
        <v>65</v>
      </c>
      <c r="B23" s="65">
        <v>1</v>
      </c>
      <c r="C23" s="39">
        <f>IF(B46=0, "-", B23/B46)</f>
        <v>2.7404768429706771E-4</v>
      </c>
      <c r="D23" s="65">
        <v>0</v>
      </c>
      <c r="E23" s="21">
        <f>IF(D46=0, "-", D23/D46)</f>
        <v>0</v>
      </c>
      <c r="F23" s="81">
        <v>3</v>
      </c>
      <c r="G23" s="39">
        <f>IF(F46=0, "-", F23/F46)</f>
        <v>9.8026401777545424E-5</v>
      </c>
      <c r="H23" s="65">
        <v>11</v>
      </c>
      <c r="I23" s="21">
        <f>IF(H46=0, "-", H23/H46)</f>
        <v>3.469484308468696E-4</v>
      </c>
      <c r="J23" s="20" t="str">
        <f t="shared" si="0"/>
        <v>-</v>
      </c>
      <c r="K23" s="21">
        <f t="shared" si="1"/>
        <v>-0.72727272727272729</v>
      </c>
    </row>
    <row r="24" spans="1:11" x14ac:dyDescent="0.2">
      <c r="A24" s="7" t="s">
        <v>66</v>
      </c>
      <c r="B24" s="65">
        <v>30</v>
      </c>
      <c r="C24" s="39">
        <f>IF(B46=0, "-", B24/B46)</f>
        <v>8.2214305289120305E-3</v>
      </c>
      <c r="D24" s="65">
        <v>52</v>
      </c>
      <c r="E24" s="21">
        <f>IF(D46=0, "-", D24/D46)</f>
        <v>1.3866666666666666E-2</v>
      </c>
      <c r="F24" s="81">
        <v>354</v>
      </c>
      <c r="G24" s="39">
        <f>IF(F46=0, "-", F24/F46)</f>
        <v>1.156711540975036E-2</v>
      </c>
      <c r="H24" s="65">
        <v>443</v>
      </c>
      <c r="I24" s="21">
        <f>IF(H46=0, "-", H24/H46)</f>
        <v>1.3972559533196656E-2</v>
      </c>
      <c r="J24" s="20">
        <f t="shared" si="0"/>
        <v>-0.42307692307692307</v>
      </c>
      <c r="K24" s="21">
        <f t="shared" si="1"/>
        <v>-0.20090293453724606</v>
      </c>
    </row>
    <row r="25" spans="1:11" x14ac:dyDescent="0.2">
      <c r="A25" s="7" t="s">
        <v>67</v>
      </c>
      <c r="B25" s="65">
        <v>9</v>
      </c>
      <c r="C25" s="39">
        <f>IF(B46=0, "-", B25/B46)</f>
        <v>2.466429158673609E-3</v>
      </c>
      <c r="D25" s="65">
        <v>0</v>
      </c>
      <c r="E25" s="21">
        <f>IF(D46=0, "-", D25/D46)</f>
        <v>0</v>
      </c>
      <c r="F25" s="81">
        <v>34</v>
      </c>
      <c r="G25" s="39">
        <f>IF(F46=0, "-", F25/F46)</f>
        <v>1.1109658868121814E-3</v>
      </c>
      <c r="H25" s="65">
        <v>12</v>
      </c>
      <c r="I25" s="21">
        <f>IF(H46=0, "-", H25/H46)</f>
        <v>3.784891972874941E-4</v>
      </c>
      <c r="J25" s="20" t="str">
        <f t="shared" si="0"/>
        <v>-</v>
      </c>
      <c r="K25" s="21">
        <f t="shared" si="1"/>
        <v>1.8333333333333333</v>
      </c>
    </row>
    <row r="26" spans="1:11" x14ac:dyDescent="0.2">
      <c r="A26" s="7" t="s">
        <v>68</v>
      </c>
      <c r="B26" s="65">
        <v>22</v>
      </c>
      <c r="C26" s="39">
        <f>IF(B46=0, "-", B26/B46)</f>
        <v>6.0290490545354888E-3</v>
      </c>
      <c r="D26" s="65">
        <v>39</v>
      </c>
      <c r="E26" s="21">
        <f>IF(D46=0, "-", D26/D46)</f>
        <v>1.04E-2</v>
      </c>
      <c r="F26" s="81">
        <v>321</v>
      </c>
      <c r="G26" s="39">
        <f>IF(F46=0, "-", F26/F46)</f>
        <v>1.0488824990197361E-2</v>
      </c>
      <c r="H26" s="65">
        <v>340</v>
      </c>
      <c r="I26" s="21">
        <f>IF(H46=0, "-", H26/H46)</f>
        <v>1.0723860589812333E-2</v>
      </c>
      <c r="J26" s="20">
        <f t="shared" si="0"/>
        <v>-0.4358974358974359</v>
      </c>
      <c r="K26" s="21">
        <f t="shared" si="1"/>
        <v>-5.5882352941176473E-2</v>
      </c>
    </row>
    <row r="27" spans="1:11" x14ac:dyDescent="0.2">
      <c r="A27" s="7" t="s">
        <v>72</v>
      </c>
      <c r="B27" s="65">
        <v>1</v>
      </c>
      <c r="C27" s="39">
        <f>IF(B46=0, "-", B27/B46)</f>
        <v>2.7404768429706771E-4</v>
      </c>
      <c r="D27" s="65">
        <v>0</v>
      </c>
      <c r="E27" s="21">
        <f>IF(D46=0, "-", D27/D46)</f>
        <v>0</v>
      </c>
      <c r="F27" s="81">
        <v>14</v>
      </c>
      <c r="G27" s="39">
        <f>IF(F46=0, "-", F27/F46)</f>
        <v>4.5745654162854531E-4</v>
      </c>
      <c r="H27" s="65">
        <v>17</v>
      </c>
      <c r="I27" s="21">
        <f>IF(H46=0, "-", H27/H46)</f>
        <v>5.3619302949061668E-4</v>
      </c>
      <c r="J27" s="20" t="str">
        <f t="shared" si="0"/>
        <v>-</v>
      </c>
      <c r="K27" s="21">
        <f t="shared" si="1"/>
        <v>-0.17647058823529413</v>
      </c>
    </row>
    <row r="28" spans="1:11" x14ac:dyDescent="0.2">
      <c r="A28" s="7" t="s">
        <v>73</v>
      </c>
      <c r="B28" s="65">
        <v>446</v>
      </c>
      <c r="C28" s="39">
        <f>IF(B46=0, "-", B28/B46)</f>
        <v>0.1222252671964922</v>
      </c>
      <c r="D28" s="65">
        <v>378</v>
      </c>
      <c r="E28" s="21">
        <f>IF(D46=0, "-", D28/D46)</f>
        <v>0.1008</v>
      </c>
      <c r="F28" s="81">
        <v>3301</v>
      </c>
      <c r="G28" s="39">
        <f>IF(F46=0, "-", F28/F46)</f>
        <v>0.10786171742255914</v>
      </c>
      <c r="H28" s="65">
        <v>3066</v>
      </c>
      <c r="I28" s="21">
        <f>IF(H46=0, "-", H28/H46)</f>
        <v>9.6703989906954738E-2</v>
      </c>
      <c r="J28" s="20">
        <f t="shared" si="0"/>
        <v>0.17989417989417988</v>
      </c>
      <c r="K28" s="21">
        <f t="shared" si="1"/>
        <v>7.6647097195042396E-2</v>
      </c>
    </row>
    <row r="29" spans="1:11" x14ac:dyDescent="0.2">
      <c r="A29" s="7" t="s">
        <v>75</v>
      </c>
      <c r="B29" s="65">
        <v>77</v>
      </c>
      <c r="C29" s="39">
        <f>IF(B46=0, "-", B29/B46)</f>
        <v>2.1101671690874211E-2</v>
      </c>
      <c r="D29" s="65">
        <v>39</v>
      </c>
      <c r="E29" s="21">
        <f>IF(D46=0, "-", D29/D46)</f>
        <v>1.04E-2</v>
      </c>
      <c r="F29" s="81">
        <v>501</v>
      </c>
      <c r="G29" s="39">
        <f>IF(F46=0, "-", F29/F46)</f>
        <v>1.6370409096850086E-2</v>
      </c>
      <c r="H29" s="65">
        <v>420</v>
      </c>
      <c r="I29" s="21">
        <f>IF(H46=0, "-", H29/H46)</f>
        <v>1.3247121905062293E-2</v>
      </c>
      <c r="J29" s="20">
        <f t="shared" si="0"/>
        <v>0.97435897435897434</v>
      </c>
      <c r="K29" s="21">
        <f t="shared" si="1"/>
        <v>0.19285714285714287</v>
      </c>
    </row>
    <row r="30" spans="1:11" x14ac:dyDescent="0.2">
      <c r="A30" s="7" t="s">
        <v>78</v>
      </c>
      <c r="B30" s="65">
        <v>47</v>
      </c>
      <c r="C30" s="39">
        <f>IF(B46=0, "-", B30/B46)</f>
        <v>1.2880241161962182E-2</v>
      </c>
      <c r="D30" s="65">
        <v>14</v>
      </c>
      <c r="E30" s="21">
        <f>IF(D46=0, "-", D30/D46)</f>
        <v>3.7333333333333333E-3</v>
      </c>
      <c r="F30" s="81">
        <v>242</v>
      </c>
      <c r="G30" s="39">
        <f>IF(F46=0, "-", F30/F46)</f>
        <v>7.9074630767219968E-3</v>
      </c>
      <c r="H30" s="65">
        <v>145</v>
      </c>
      <c r="I30" s="21">
        <f>IF(H46=0, "-", H30/H46)</f>
        <v>4.5734111338905535E-3</v>
      </c>
      <c r="J30" s="20">
        <f t="shared" si="0"/>
        <v>2.3571428571428572</v>
      </c>
      <c r="K30" s="21">
        <f t="shared" si="1"/>
        <v>0.66896551724137931</v>
      </c>
    </row>
    <row r="31" spans="1:11" x14ac:dyDescent="0.2">
      <c r="A31" s="7" t="s">
        <v>79</v>
      </c>
      <c r="B31" s="65">
        <v>6</v>
      </c>
      <c r="C31" s="39">
        <f>IF(B46=0, "-", B31/B46)</f>
        <v>1.6442861057824061E-3</v>
      </c>
      <c r="D31" s="65">
        <v>6</v>
      </c>
      <c r="E31" s="21">
        <f>IF(D46=0, "-", D31/D46)</f>
        <v>1.6000000000000001E-3</v>
      </c>
      <c r="F31" s="81">
        <v>37</v>
      </c>
      <c r="G31" s="39">
        <f>IF(F46=0, "-", F31/F46)</f>
        <v>1.2089922885897269E-3</v>
      </c>
      <c r="H31" s="65">
        <v>39</v>
      </c>
      <c r="I31" s="21">
        <f>IF(H46=0, "-", H31/H46)</f>
        <v>1.2300898911843559E-3</v>
      </c>
      <c r="J31" s="20">
        <f t="shared" si="0"/>
        <v>0</v>
      </c>
      <c r="K31" s="21">
        <f t="shared" si="1"/>
        <v>-5.128205128205128E-2</v>
      </c>
    </row>
    <row r="32" spans="1:11" x14ac:dyDescent="0.2">
      <c r="A32" s="7" t="s">
        <v>80</v>
      </c>
      <c r="B32" s="65">
        <v>398</v>
      </c>
      <c r="C32" s="39">
        <f>IF(B46=0, "-", B32/B46)</f>
        <v>0.10907097835023294</v>
      </c>
      <c r="D32" s="65">
        <v>774</v>
      </c>
      <c r="E32" s="21">
        <f>IF(D46=0, "-", D32/D46)</f>
        <v>0.2064</v>
      </c>
      <c r="F32" s="81">
        <v>3734</v>
      </c>
      <c r="G32" s="39">
        <f>IF(F46=0, "-", F32/F46)</f>
        <v>0.12201019474578487</v>
      </c>
      <c r="H32" s="65">
        <v>4763</v>
      </c>
      <c r="I32" s="21">
        <f>IF(H46=0, "-", H32/H46)</f>
        <v>0.15022867055669453</v>
      </c>
      <c r="J32" s="20">
        <f t="shared" si="0"/>
        <v>-0.48578811369509045</v>
      </c>
      <c r="K32" s="21">
        <f t="shared" si="1"/>
        <v>-0.21604031072853244</v>
      </c>
    </row>
    <row r="33" spans="1:11" x14ac:dyDescent="0.2">
      <c r="A33" s="7" t="s">
        <v>81</v>
      </c>
      <c r="B33" s="65">
        <v>242</v>
      </c>
      <c r="C33" s="39">
        <f>IF(B46=0, "-", B33/B46)</f>
        <v>6.6319539599890384E-2</v>
      </c>
      <c r="D33" s="65">
        <v>236</v>
      </c>
      <c r="E33" s="21">
        <f>IF(D46=0, "-", D33/D46)</f>
        <v>6.2933333333333327E-2</v>
      </c>
      <c r="F33" s="81">
        <v>2079</v>
      </c>
      <c r="G33" s="39">
        <f>IF(F46=0, "-", F33/F46)</f>
        <v>6.793229643183897E-2</v>
      </c>
      <c r="H33" s="65">
        <v>2173</v>
      </c>
      <c r="I33" s="21">
        <f>IF(H46=0, "-", H33/H46)</f>
        <v>6.8538085475477059E-2</v>
      </c>
      <c r="J33" s="20">
        <f t="shared" si="0"/>
        <v>2.5423728813559324E-2</v>
      </c>
      <c r="K33" s="21">
        <f t="shared" si="1"/>
        <v>-4.3258168430740908E-2</v>
      </c>
    </row>
    <row r="34" spans="1:11" x14ac:dyDescent="0.2">
      <c r="A34" s="7" t="s">
        <v>82</v>
      </c>
      <c r="B34" s="65">
        <v>3</v>
      </c>
      <c r="C34" s="39">
        <f>IF(B46=0, "-", B34/B46)</f>
        <v>8.2214305289120303E-4</v>
      </c>
      <c r="D34" s="65">
        <v>6</v>
      </c>
      <c r="E34" s="21">
        <f>IF(D46=0, "-", D34/D46)</f>
        <v>1.6000000000000001E-3</v>
      </c>
      <c r="F34" s="81">
        <v>44</v>
      </c>
      <c r="G34" s="39">
        <f>IF(F46=0, "-", F34/F46)</f>
        <v>1.4377205594039994E-3</v>
      </c>
      <c r="H34" s="65">
        <v>58</v>
      </c>
      <c r="I34" s="21">
        <f>IF(H46=0, "-", H34/H46)</f>
        <v>1.8293644535562214E-3</v>
      </c>
      <c r="J34" s="20">
        <f t="shared" si="0"/>
        <v>-0.5</v>
      </c>
      <c r="K34" s="21">
        <f t="shared" si="1"/>
        <v>-0.2413793103448276</v>
      </c>
    </row>
    <row r="35" spans="1:11" x14ac:dyDescent="0.2">
      <c r="A35" s="7" t="s">
        <v>83</v>
      </c>
      <c r="B35" s="65">
        <v>28</v>
      </c>
      <c r="C35" s="39">
        <f>IF(B46=0, "-", B35/B46)</f>
        <v>7.6733351603178951E-3</v>
      </c>
      <c r="D35" s="65">
        <v>15</v>
      </c>
      <c r="E35" s="21">
        <f>IF(D46=0, "-", D35/D46)</f>
        <v>4.0000000000000001E-3</v>
      </c>
      <c r="F35" s="81">
        <v>204</v>
      </c>
      <c r="G35" s="39">
        <f>IF(F46=0, "-", F35/F46)</f>
        <v>6.6657953208730889E-3</v>
      </c>
      <c r="H35" s="65">
        <v>177</v>
      </c>
      <c r="I35" s="21">
        <f>IF(H46=0, "-", H35/H46)</f>
        <v>5.5827156599905382E-3</v>
      </c>
      <c r="J35" s="20">
        <f t="shared" si="0"/>
        <v>0.8666666666666667</v>
      </c>
      <c r="K35" s="21">
        <f t="shared" si="1"/>
        <v>0.15254237288135594</v>
      </c>
    </row>
    <row r="36" spans="1:11" x14ac:dyDescent="0.2">
      <c r="A36" s="7" t="s">
        <v>85</v>
      </c>
      <c r="B36" s="65">
        <v>25</v>
      </c>
      <c r="C36" s="39">
        <f>IF(B46=0, "-", B36/B46)</f>
        <v>6.8511921074266924E-3</v>
      </c>
      <c r="D36" s="65">
        <v>19</v>
      </c>
      <c r="E36" s="21">
        <f>IF(D46=0, "-", D36/D46)</f>
        <v>5.0666666666666664E-3</v>
      </c>
      <c r="F36" s="81">
        <v>106</v>
      </c>
      <c r="G36" s="39">
        <f>IF(F46=0, "-", F36/F46)</f>
        <v>3.4635995294732716E-3</v>
      </c>
      <c r="H36" s="65">
        <v>134</v>
      </c>
      <c r="I36" s="21">
        <f>IF(H46=0, "-", H36/H46)</f>
        <v>4.2264627030436843E-3</v>
      </c>
      <c r="J36" s="20">
        <f t="shared" si="0"/>
        <v>0.31578947368421051</v>
      </c>
      <c r="K36" s="21">
        <f t="shared" si="1"/>
        <v>-0.20895522388059701</v>
      </c>
    </row>
    <row r="37" spans="1:11" x14ac:dyDescent="0.2">
      <c r="A37" s="7" t="s">
        <v>86</v>
      </c>
      <c r="B37" s="65">
        <v>0</v>
      </c>
      <c r="C37" s="39">
        <f>IF(B46=0, "-", B37/B46)</f>
        <v>0</v>
      </c>
      <c r="D37" s="65">
        <v>0</v>
      </c>
      <c r="E37" s="21">
        <f>IF(D46=0, "-", D37/D46)</f>
        <v>0</v>
      </c>
      <c r="F37" s="81">
        <v>2</v>
      </c>
      <c r="G37" s="39">
        <f>IF(F46=0, "-", F37/F46)</f>
        <v>6.5350934518363616E-5</v>
      </c>
      <c r="H37" s="65">
        <v>1</v>
      </c>
      <c r="I37" s="21">
        <f>IF(H46=0, "-", H37/H46)</f>
        <v>3.1540766440624508E-5</v>
      </c>
      <c r="J37" s="20" t="str">
        <f t="shared" si="0"/>
        <v>-</v>
      </c>
      <c r="K37" s="21">
        <f t="shared" si="1"/>
        <v>1</v>
      </c>
    </row>
    <row r="38" spans="1:11" x14ac:dyDescent="0.2">
      <c r="A38" s="7" t="s">
        <v>88</v>
      </c>
      <c r="B38" s="65">
        <v>20</v>
      </c>
      <c r="C38" s="39">
        <f>IF(B46=0, "-", B38/B46)</f>
        <v>5.4809536859413534E-3</v>
      </c>
      <c r="D38" s="65">
        <v>8</v>
      </c>
      <c r="E38" s="21">
        <f>IF(D46=0, "-", D38/D46)</f>
        <v>2.1333333333333334E-3</v>
      </c>
      <c r="F38" s="81">
        <v>110</v>
      </c>
      <c r="G38" s="39">
        <f>IF(F46=0, "-", F38/F46)</f>
        <v>3.5943013985099987E-3</v>
      </c>
      <c r="H38" s="65">
        <v>104</v>
      </c>
      <c r="I38" s="21">
        <f>IF(H46=0, "-", H38/H46)</f>
        <v>3.2802397098249487E-3</v>
      </c>
      <c r="J38" s="20">
        <f t="shared" si="0"/>
        <v>1.5</v>
      </c>
      <c r="K38" s="21">
        <f t="shared" si="1"/>
        <v>5.7692307692307696E-2</v>
      </c>
    </row>
    <row r="39" spans="1:11" x14ac:dyDescent="0.2">
      <c r="A39" s="7" t="s">
        <v>89</v>
      </c>
      <c r="B39" s="65">
        <v>2</v>
      </c>
      <c r="C39" s="39">
        <f>IF(B46=0, "-", B39/B46)</f>
        <v>5.4809536859413543E-4</v>
      </c>
      <c r="D39" s="65">
        <v>7</v>
      </c>
      <c r="E39" s="21">
        <f>IF(D46=0, "-", D39/D46)</f>
        <v>1.8666666666666666E-3</v>
      </c>
      <c r="F39" s="81">
        <v>44</v>
      </c>
      <c r="G39" s="39">
        <f>IF(F46=0, "-", F39/F46)</f>
        <v>1.4377205594039994E-3</v>
      </c>
      <c r="H39" s="65">
        <v>42</v>
      </c>
      <c r="I39" s="21">
        <f>IF(H46=0, "-", H39/H46)</f>
        <v>1.3247121905062293E-3</v>
      </c>
      <c r="J39" s="20">
        <f t="shared" si="0"/>
        <v>-0.7142857142857143</v>
      </c>
      <c r="K39" s="21">
        <f t="shared" si="1"/>
        <v>4.7619047619047616E-2</v>
      </c>
    </row>
    <row r="40" spans="1:11" x14ac:dyDescent="0.2">
      <c r="A40" s="7" t="s">
        <v>90</v>
      </c>
      <c r="B40" s="65">
        <v>122</v>
      </c>
      <c r="C40" s="39">
        <f>IF(B46=0, "-", B40/B46)</f>
        <v>3.3433817484242255E-2</v>
      </c>
      <c r="D40" s="65">
        <v>299</v>
      </c>
      <c r="E40" s="21">
        <f>IF(D46=0, "-", D40/D46)</f>
        <v>7.9733333333333337E-2</v>
      </c>
      <c r="F40" s="81">
        <v>1629</v>
      </c>
      <c r="G40" s="39">
        <f>IF(F46=0, "-", F40/F46)</f>
        <v>5.3228336165207162E-2</v>
      </c>
      <c r="H40" s="65">
        <v>2160</v>
      </c>
      <c r="I40" s="21">
        <f>IF(H46=0, "-", H40/H46)</f>
        <v>6.8128055511748942E-2</v>
      </c>
      <c r="J40" s="20">
        <f t="shared" si="0"/>
        <v>-0.59197324414715724</v>
      </c>
      <c r="K40" s="21">
        <f t="shared" si="1"/>
        <v>-0.24583333333333332</v>
      </c>
    </row>
    <row r="41" spans="1:11" x14ac:dyDescent="0.2">
      <c r="A41" s="7" t="s">
        <v>91</v>
      </c>
      <c r="B41" s="65">
        <v>159</v>
      </c>
      <c r="C41" s="39">
        <f>IF(B46=0, "-", B41/B46)</f>
        <v>4.3573581803233764E-2</v>
      </c>
      <c r="D41" s="65">
        <v>89</v>
      </c>
      <c r="E41" s="21">
        <f>IF(D46=0, "-", D41/D46)</f>
        <v>2.3733333333333332E-2</v>
      </c>
      <c r="F41" s="81">
        <v>883</v>
      </c>
      <c r="G41" s="39">
        <f>IF(F46=0, "-", F41/F46)</f>
        <v>2.8852437589857536E-2</v>
      </c>
      <c r="H41" s="65">
        <v>930</v>
      </c>
      <c r="I41" s="21">
        <f>IF(H46=0, "-", H41/H46)</f>
        <v>2.9332912789780792E-2</v>
      </c>
      <c r="J41" s="20">
        <f t="shared" si="0"/>
        <v>0.7865168539325843</v>
      </c>
      <c r="K41" s="21">
        <f t="shared" si="1"/>
        <v>-5.053763440860215E-2</v>
      </c>
    </row>
    <row r="42" spans="1:11" x14ac:dyDescent="0.2">
      <c r="A42" s="7" t="s">
        <v>92</v>
      </c>
      <c r="B42" s="65">
        <v>696</v>
      </c>
      <c r="C42" s="39">
        <f>IF(B46=0, "-", B42/B46)</f>
        <v>0.19073718827075911</v>
      </c>
      <c r="D42" s="65">
        <v>628</v>
      </c>
      <c r="E42" s="21">
        <f>IF(D46=0, "-", D42/D46)</f>
        <v>0.16746666666666668</v>
      </c>
      <c r="F42" s="81">
        <v>7496</v>
      </c>
      <c r="G42" s="39">
        <f>IF(F46=0, "-", F42/F46)</f>
        <v>0.24493530257482682</v>
      </c>
      <c r="H42" s="65">
        <v>6931</v>
      </c>
      <c r="I42" s="21">
        <f>IF(H46=0, "-", H42/H46)</f>
        <v>0.21860905219996846</v>
      </c>
      <c r="J42" s="20">
        <f t="shared" si="0"/>
        <v>0.10828025477707007</v>
      </c>
      <c r="K42" s="21">
        <f t="shared" si="1"/>
        <v>8.151781849660944E-2</v>
      </c>
    </row>
    <row r="43" spans="1:11" x14ac:dyDescent="0.2">
      <c r="A43" s="7" t="s">
        <v>94</v>
      </c>
      <c r="B43" s="65">
        <v>116</v>
      </c>
      <c r="C43" s="39">
        <f>IF(B46=0, "-", B43/B46)</f>
        <v>3.178953137845985E-2</v>
      </c>
      <c r="D43" s="65">
        <v>93</v>
      </c>
      <c r="E43" s="21">
        <f>IF(D46=0, "-", D43/D46)</f>
        <v>2.4799999999999999E-2</v>
      </c>
      <c r="F43" s="81">
        <v>721</v>
      </c>
      <c r="G43" s="39">
        <f>IF(F46=0, "-", F43/F46)</f>
        <v>2.3559011893870083E-2</v>
      </c>
      <c r="H43" s="65">
        <v>702</v>
      </c>
      <c r="I43" s="21">
        <f>IF(H46=0, "-", H43/H46)</f>
        <v>2.2141618041318405E-2</v>
      </c>
      <c r="J43" s="20">
        <f t="shared" si="0"/>
        <v>0.24731182795698925</v>
      </c>
      <c r="K43" s="21">
        <f t="shared" si="1"/>
        <v>2.7065527065527065E-2</v>
      </c>
    </row>
    <row r="44" spans="1:11" x14ac:dyDescent="0.2">
      <c r="A44" s="7" t="s">
        <v>95</v>
      </c>
      <c r="B44" s="65">
        <v>44</v>
      </c>
      <c r="C44" s="39">
        <f>IF(B46=0, "-", B44/B46)</f>
        <v>1.2058098109070978E-2</v>
      </c>
      <c r="D44" s="65">
        <v>36</v>
      </c>
      <c r="E44" s="21">
        <f>IF(D46=0, "-", D44/D46)</f>
        <v>9.5999999999999992E-3</v>
      </c>
      <c r="F44" s="81">
        <v>289</v>
      </c>
      <c r="G44" s="39">
        <f>IF(F46=0, "-", F44/F46)</f>
        <v>9.4432100379035419E-3</v>
      </c>
      <c r="H44" s="65">
        <v>343</v>
      </c>
      <c r="I44" s="21">
        <f>IF(H46=0, "-", H44/H46)</f>
        <v>1.0818482889134206E-2</v>
      </c>
      <c r="J44" s="20">
        <f t="shared" si="0"/>
        <v>0.22222222222222221</v>
      </c>
      <c r="K44" s="21">
        <f t="shared" si="1"/>
        <v>-0.15743440233236153</v>
      </c>
    </row>
    <row r="45" spans="1:11" x14ac:dyDescent="0.2">
      <c r="A45" s="2"/>
      <c r="B45" s="68"/>
      <c r="C45" s="33"/>
      <c r="D45" s="68"/>
      <c r="E45" s="6"/>
      <c r="F45" s="82"/>
      <c r="G45" s="33"/>
      <c r="H45" s="68"/>
      <c r="I45" s="6"/>
      <c r="J45" s="5"/>
      <c r="K45" s="6"/>
    </row>
    <row r="46" spans="1:11" s="43" customFormat="1" x14ac:dyDescent="0.2">
      <c r="A46" s="162" t="s">
        <v>602</v>
      </c>
      <c r="B46" s="71">
        <f>SUM(B7:B45)</f>
        <v>3649</v>
      </c>
      <c r="C46" s="40">
        <v>1</v>
      </c>
      <c r="D46" s="71">
        <f>SUM(D7:D45)</f>
        <v>3750</v>
      </c>
      <c r="E46" s="41">
        <v>1</v>
      </c>
      <c r="F46" s="77">
        <f>SUM(F7:F45)</f>
        <v>30604</v>
      </c>
      <c r="G46" s="42">
        <v>1</v>
      </c>
      <c r="H46" s="71">
        <f>SUM(H7:H45)</f>
        <v>31705</v>
      </c>
      <c r="I46" s="41">
        <v>1</v>
      </c>
      <c r="J46" s="37">
        <f>IF(D46=0, "-", (B46-D46)/D46)</f>
        <v>-2.6933333333333333E-2</v>
      </c>
      <c r="K46" s="38">
        <f>IF(H46=0, "-", (F46-H46)/H46)</f>
        <v>-3.4726383851127585E-2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492</v>
      </c>
      <c r="B7" s="65">
        <v>0</v>
      </c>
      <c r="C7" s="34">
        <f>IF(B12=0, "-", B7/B12)</f>
        <v>0</v>
      </c>
      <c r="D7" s="65">
        <v>0</v>
      </c>
      <c r="E7" s="9">
        <f>IF(D12=0, "-", D7/D12)</f>
        <v>0</v>
      </c>
      <c r="F7" s="81">
        <v>1</v>
      </c>
      <c r="G7" s="34">
        <f>IF(F12=0, "-", F7/F12)</f>
        <v>2.5062656641604009E-3</v>
      </c>
      <c r="H7" s="65">
        <v>0</v>
      </c>
      <c r="I7" s="9">
        <f>IF(H12=0, "-", H7/H12)</f>
        <v>0</v>
      </c>
      <c r="J7" s="8" t="str">
        <f>IF(D7=0, "-", IF((B7-D7)/D7&lt;10, (B7-D7)/D7, "&gt;999%"))</f>
        <v>-</v>
      </c>
      <c r="K7" s="9" t="str">
        <f>IF(H7=0, "-", IF((F7-H7)/H7&lt;10, (F7-H7)/H7, "&gt;999%"))</f>
        <v>-</v>
      </c>
    </row>
    <row r="8" spans="1:11" x14ac:dyDescent="0.2">
      <c r="A8" s="7" t="s">
        <v>493</v>
      </c>
      <c r="B8" s="65">
        <v>0</v>
      </c>
      <c r="C8" s="34">
        <f>IF(B12=0, "-", B8/B12)</f>
        <v>0</v>
      </c>
      <c r="D8" s="65">
        <v>0</v>
      </c>
      <c r="E8" s="9">
        <f>IF(D12=0, "-", D8/D12)</f>
        <v>0</v>
      </c>
      <c r="F8" s="81">
        <v>5</v>
      </c>
      <c r="G8" s="34">
        <f>IF(F12=0, "-", F8/F12)</f>
        <v>1.2531328320802004E-2</v>
      </c>
      <c r="H8" s="65">
        <v>1</v>
      </c>
      <c r="I8" s="9">
        <f>IF(H12=0, "-", H8/H12)</f>
        <v>2.6954177897574125E-3</v>
      </c>
      <c r="J8" s="8" t="str">
        <f>IF(D8=0, "-", IF((B8-D8)/D8&lt;10, (B8-D8)/D8, "&gt;999%"))</f>
        <v>-</v>
      </c>
      <c r="K8" s="9">
        <f>IF(H8=0, "-", IF((F8-H8)/H8&lt;10, (F8-H8)/H8, "&gt;999%"))</f>
        <v>4</v>
      </c>
    </row>
    <row r="9" spans="1:11" x14ac:dyDescent="0.2">
      <c r="A9" s="7" t="s">
        <v>494</v>
      </c>
      <c r="B9" s="65">
        <v>0</v>
      </c>
      <c r="C9" s="34">
        <f>IF(B12=0, "-", B9/B12)</f>
        <v>0</v>
      </c>
      <c r="D9" s="65">
        <v>0</v>
      </c>
      <c r="E9" s="9">
        <f>IF(D12=0, "-", D9/D12)</f>
        <v>0</v>
      </c>
      <c r="F9" s="81">
        <v>0</v>
      </c>
      <c r="G9" s="34">
        <f>IF(F12=0, "-", F9/F12)</f>
        <v>0</v>
      </c>
      <c r="H9" s="65">
        <v>6</v>
      </c>
      <c r="I9" s="9">
        <f>IF(H12=0, "-", H9/H12)</f>
        <v>1.6172506738544475E-2</v>
      </c>
      <c r="J9" s="8" t="str">
        <f>IF(D9=0, "-", IF((B9-D9)/D9&lt;10, (B9-D9)/D9, "&gt;999%"))</f>
        <v>-</v>
      </c>
      <c r="K9" s="9">
        <f>IF(H9=0, "-", IF((F9-H9)/H9&lt;10, (F9-H9)/H9, "&gt;999%"))</f>
        <v>-1</v>
      </c>
    </row>
    <row r="10" spans="1:11" x14ac:dyDescent="0.2">
      <c r="A10" s="7" t="s">
        <v>495</v>
      </c>
      <c r="B10" s="65">
        <v>32</v>
      </c>
      <c r="C10" s="34">
        <f>IF(B12=0, "-", B10/B12)</f>
        <v>1</v>
      </c>
      <c r="D10" s="65">
        <v>55</v>
      </c>
      <c r="E10" s="9">
        <f>IF(D12=0, "-", D10/D12)</f>
        <v>1</v>
      </c>
      <c r="F10" s="81">
        <v>393</v>
      </c>
      <c r="G10" s="34">
        <f>IF(F12=0, "-", F10/F12)</f>
        <v>0.98496240601503759</v>
      </c>
      <c r="H10" s="65">
        <v>364</v>
      </c>
      <c r="I10" s="9">
        <f>IF(H12=0, "-", H10/H12)</f>
        <v>0.98113207547169812</v>
      </c>
      <c r="J10" s="8">
        <f>IF(D10=0, "-", IF((B10-D10)/D10&lt;10, (B10-D10)/D10, "&gt;999%"))</f>
        <v>-0.41818181818181815</v>
      </c>
      <c r="K10" s="9">
        <f>IF(H10=0, "-", IF((F10-H10)/H10&lt;10, (F10-H10)/H10, "&gt;999%"))</f>
        <v>7.9670329670329665E-2</v>
      </c>
    </row>
    <row r="11" spans="1:11" x14ac:dyDescent="0.2">
      <c r="A11" s="2"/>
      <c r="B11" s="68"/>
      <c r="C11" s="33"/>
      <c r="D11" s="68"/>
      <c r="E11" s="6"/>
      <c r="F11" s="82"/>
      <c r="G11" s="33"/>
      <c r="H11" s="68"/>
      <c r="I11" s="6"/>
      <c r="J11" s="5"/>
      <c r="K11" s="6"/>
    </row>
    <row r="12" spans="1:11" s="43" customFormat="1" x14ac:dyDescent="0.2">
      <c r="A12" s="162" t="s">
        <v>624</v>
      </c>
      <c r="B12" s="71">
        <f>SUM(B7:B11)</f>
        <v>32</v>
      </c>
      <c r="C12" s="40">
        <f>B12/7882</f>
        <v>4.0598832783557475E-3</v>
      </c>
      <c r="D12" s="71">
        <f>SUM(D7:D11)</f>
        <v>55</v>
      </c>
      <c r="E12" s="41">
        <f>D12/7767</f>
        <v>7.0812411484485645E-3</v>
      </c>
      <c r="F12" s="77">
        <f>SUM(F7:F11)</f>
        <v>399</v>
      </c>
      <c r="G12" s="42">
        <f>F12/62775</f>
        <v>6.3560334528076461E-3</v>
      </c>
      <c r="H12" s="71">
        <f>SUM(H7:H11)</f>
        <v>371</v>
      </c>
      <c r="I12" s="41">
        <f>H12/69402</f>
        <v>5.3456672718365465E-3</v>
      </c>
      <c r="J12" s="37">
        <f>IF(D12=0, "-", IF((B12-D12)/D12&lt;10, (B12-D12)/D12, "&gt;999%"))</f>
        <v>-0.41818181818181815</v>
      </c>
      <c r="K12" s="38">
        <f>IF(H12=0, "-", IF((F12-H12)/H12&lt;10, (F12-H12)/H12, "&gt;999%"))</f>
        <v>7.5471698113207544E-2</v>
      </c>
    </row>
    <row r="13" spans="1:11" x14ac:dyDescent="0.2">
      <c r="B13" s="83"/>
      <c r="D13" s="83"/>
      <c r="F13" s="83"/>
      <c r="H13" s="83"/>
    </row>
    <row r="14" spans="1:11" x14ac:dyDescent="0.2">
      <c r="A14" s="163" t="s">
        <v>128</v>
      </c>
      <c r="B14" s="61" t="s">
        <v>12</v>
      </c>
      <c r="C14" s="62" t="s">
        <v>13</v>
      </c>
      <c r="D14" s="61" t="s">
        <v>12</v>
      </c>
      <c r="E14" s="63" t="s">
        <v>13</v>
      </c>
      <c r="F14" s="62" t="s">
        <v>12</v>
      </c>
      <c r="G14" s="62" t="s">
        <v>13</v>
      </c>
      <c r="H14" s="61" t="s">
        <v>12</v>
      </c>
      <c r="I14" s="63" t="s">
        <v>13</v>
      </c>
      <c r="J14" s="61"/>
      <c r="K14" s="63"/>
    </row>
    <row r="15" spans="1:11" x14ac:dyDescent="0.2">
      <c r="A15" s="7" t="s">
        <v>496</v>
      </c>
      <c r="B15" s="65">
        <v>3</v>
      </c>
      <c r="C15" s="34">
        <f>IF(B17=0, "-", B15/B17)</f>
        <v>1</v>
      </c>
      <c r="D15" s="65">
        <v>4</v>
      </c>
      <c r="E15" s="9">
        <f>IF(D17=0, "-", D15/D17)</f>
        <v>1</v>
      </c>
      <c r="F15" s="81">
        <v>73</v>
      </c>
      <c r="G15" s="34">
        <f>IF(F17=0, "-", F15/F17)</f>
        <v>1</v>
      </c>
      <c r="H15" s="65">
        <v>50</v>
      </c>
      <c r="I15" s="9">
        <f>IF(H17=0, "-", H15/H17)</f>
        <v>1</v>
      </c>
      <c r="J15" s="8">
        <f>IF(D15=0, "-", IF((B15-D15)/D15&lt;10, (B15-D15)/D15, "&gt;999%"))</f>
        <v>-0.25</v>
      </c>
      <c r="K15" s="9">
        <f>IF(H15=0, "-", IF((F15-H15)/H15&lt;10, (F15-H15)/H15, "&gt;999%"))</f>
        <v>0.46</v>
      </c>
    </row>
    <row r="16" spans="1:11" x14ac:dyDescent="0.2">
      <c r="A16" s="2"/>
      <c r="B16" s="68"/>
      <c r="C16" s="33"/>
      <c r="D16" s="68"/>
      <c r="E16" s="6"/>
      <c r="F16" s="82"/>
      <c r="G16" s="33"/>
      <c r="H16" s="68"/>
      <c r="I16" s="6"/>
      <c r="J16" s="5"/>
      <c r="K16" s="6"/>
    </row>
    <row r="17" spans="1:11" s="43" customFormat="1" x14ac:dyDescent="0.2">
      <c r="A17" s="162" t="s">
        <v>623</v>
      </c>
      <c r="B17" s="71">
        <f>SUM(B15:B16)</f>
        <v>3</v>
      </c>
      <c r="C17" s="40">
        <f>B17/7882</f>
        <v>3.8061405734585131E-4</v>
      </c>
      <c r="D17" s="71">
        <f>SUM(D15:D16)</f>
        <v>4</v>
      </c>
      <c r="E17" s="41">
        <f>D17/7767</f>
        <v>5.1499935625080471E-4</v>
      </c>
      <c r="F17" s="77">
        <f>SUM(F15:F16)</f>
        <v>73</v>
      </c>
      <c r="G17" s="42">
        <f>F17/62775</f>
        <v>1.1628833134209478E-3</v>
      </c>
      <c r="H17" s="71">
        <f>SUM(H15:H16)</f>
        <v>50</v>
      </c>
      <c r="I17" s="41">
        <f>H17/69402</f>
        <v>7.2044033313161001E-4</v>
      </c>
      <c r="J17" s="37">
        <f>IF(D17=0, "-", IF((B17-D17)/D17&lt;10, (B17-D17)/D17, "&gt;999%"))</f>
        <v>-0.25</v>
      </c>
      <c r="K17" s="38">
        <f>IF(H17=0, "-", IF((F17-H17)/H17&lt;10, (F17-H17)/H17, "&gt;999%"))</f>
        <v>0.46</v>
      </c>
    </row>
    <row r="18" spans="1:11" x14ac:dyDescent="0.2">
      <c r="B18" s="83"/>
      <c r="D18" s="83"/>
      <c r="F18" s="83"/>
      <c r="H18" s="83"/>
    </row>
    <row r="19" spans="1:11" x14ac:dyDescent="0.2">
      <c r="A19" s="163" t="s">
        <v>129</v>
      </c>
      <c r="B19" s="61" t="s">
        <v>12</v>
      </c>
      <c r="C19" s="62" t="s">
        <v>13</v>
      </c>
      <c r="D19" s="61" t="s">
        <v>12</v>
      </c>
      <c r="E19" s="63" t="s">
        <v>13</v>
      </c>
      <c r="F19" s="62" t="s">
        <v>12</v>
      </c>
      <c r="G19" s="62" t="s">
        <v>13</v>
      </c>
      <c r="H19" s="61" t="s">
        <v>12</v>
      </c>
      <c r="I19" s="63" t="s">
        <v>13</v>
      </c>
      <c r="J19" s="61"/>
      <c r="K19" s="63"/>
    </row>
    <row r="20" spans="1:11" x14ac:dyDescent="0.2">
      <c r="A20" s="7" t="s">
        <v>497</v>
      </c>
      <c r="B20" s="65">
        <v>0</v>
      </c>
      <c r="C20" s="34">
        <f>IF(B26=0, "-", B20/B26)</f>
        <v>0</v>
      </c>
      <c r="D20" s="65">
        <v>0</v>
      </c>
      <c r="E20" s="9">
        <f>IF(D26=0, "-", D20/D26)</f>
        <v>0</v>
      </c>
      <c r="F20" s="81">
        <v>0</v>
      </c>
      <c r="G20" s="34">
        <f>IF(F26=0, "-", F20/F26)</f>
        <v>0</v>
      </c>
      <c r="H20" s="65">
        <v>2</v>
      </c>
      <c r="I20" s="9">
        <f>IF(H26=0, "-", H20/H26)</f>
        <v>1.282051282051282E-2</v>
      </c>
      <c r="J20" s="8" t="str">
        <f>IF(D20=0, "-", IF((B20-D20)/D20&lt;10, (B20-D20)/D20, "&gt;999%"))</f>
        <v>-</v>
      </c>
      <c r="K20" s="9">
        <f>IF(H20=0, "-", IF((F20-H20)/H20&lt;10, (F20-H20)/H20, "&gt;999%"))</f>
        <v>-1</v>
      </c>
    </row>
    <row r="21" spans="1:11" x14ac:dyDescent="0.2">
      <c r="A21" s="7" t="s">
        <v>498</v>
      </c>
      <c r="B21" s="65">
        <v>1</v>
      </c>
      <c r="C21" s="34">
        <f>IF(B26=0, "-", B21/B26)</f>
        <v>4.3478260869565216E-2</v>
      </c>
      <c r="D21" s="65">
        <v>4</v>
      </c>
      <c r="E21" s="9">
        <f>IF(D26=0, "-", D21/D26)</f>
        <v>0.36363636363636365</v>
      </c>
      <c r="F21" s="81">
        <v>9</v>
      </c>
      <c r="G21" s="34">
        <f>IF(F26=0, "-", F21/F26)</f>
        <v>6.2937062937062943E-2</v>
      </c>
      <c r="H21" s="65">
        <v>10</v>
      </c>
      <c r="I21" s="9">
        <f>IF(H26=0, "-", H21/H26)</f>
        <v>6.4102564102564097E-2</v>
      </c>
      <c r="J21" s="8">
        <f>IF(D21=0, "-", IF((B21-D21)/D21&lt;10, (B21-D21)/D21, "&gt;999%"))</f>
        <v>-0.75</v>
      </c>
      <c r="K21" s="9">
        <f>IF(H21=0, "-", IF((F21-H21)/H21&lt;10, (F21-H21)/H21, "&gt;999%"))</f>
        <v>-0.1</v>
      </c>
    </row>
    <row r="22" spans="1:11" x14ac:dyDescent="0.2">
      <c r="A22" s="7" t="s">
        <v>499</v>
      </c>
      <c r="B22" s="65">
        <v>1</v>
      </c>
      <c r="C22" s="34">
        <f>IF(B26=0, "-", B22/B26)</f>
        <v>4.3478260869565216E-2</v>
      </c>
      <c r="D22" s="65">
        <v>0</v>
      </c>
      <c r="E22" s="9">
        <f>IF(D26=0, "-", D22/D26)</f>
        <v>0</v>
      </c>
      <c r="F22" s="81">
        <v>7</v>
      </c>
      <c r="G22" s="34">
        <f>IF(F26=0, "-", F22/F26)</f>
        <v>4.8951048951048952E-2</v>
      </c>
      <c r="H22" s="65">
        <v>0</v>
      </c>
      <c r="I22" s="9">
        <f>IF(H26=0, "-", H22/H26)</f>
        <v>0</v>
      </c>
      <c r="J22" s="8" t="str">
        <f>IF(D22=0, "-", IF((B22-D22)/D22&lt;10, (B22-D22)/D22, "&gt;999%"))</f>
        <v>-</v>
      </c>
      <c r="K22" s="9" t="str">
        <f>IF(H22=0, "-", IF((F22-H22)/H22&lt;10, (F22-H22)/H22, "&gt;999%"))</f>
        <v>-</v>
      </c>
    </row>
    <row r="23" spans="1:11" x14ac:dyDescent="0.2">
      <c r="A23" s="7" t="s">
        <v>500</v>
      </c>
      <c r="B23" s="65">
        <v>6</v>
      </c>
      <c r="C23" s="34">
        <f>IF(B26=0, "-", B23/B26)</f>
        <v>0.2608695652173913</v>
      </c>
      <c r="D23" s="65">
        <v>2</v>
      </c>
      <c r="E23" s="9">
        <f>IF(D26=0, "-", D23/D26)</f>
        <v>0.18181818181818182</v>
      </c>
      <c r="F23" s="81">
        <v>35</v>
      </c>
      <c r="G23" s="34">
        <f>IF(F26=0, "-", F23/F26)</f>
        <v>0.24475524475524477</v>
      </c>
      <c r="H23" s="65">
        <v>48</v>
      </c>
      <c r="I23" s="9">
        <f>IF(H26=0, "-", H23/H26)</f>
        <v>0.30769230769230771</v>
      </c>
      <c r="J23" s="8">
        <f>IF(D23=0, "-", IF((B23-D23)/D23&lt;10, (B23-D23)/D23, "&gt;999%"))</f>
        <v>2</v>
      </c>
      <c r="K23" s="9">
        <f>IF(H23=0, "-", IF((F23-H23)/H23&lt;10, (F23-H23)/H23, "&gt;999%"))</f>
        <v>-0.27083333333333331</v>
      </c>
    </row>
    <row r="24" spans="1:11" x14ac:dyDescent="0.2">
      <c r="A24" s="7" t="s">
        <v>501</v>
      </c>
      <c r="B24" s="65">
        <v>15</v>
      </c>
      <c r="C24" s="34">
        <f>IF(B26=0, "-", B24/B26)</f>
        <v>0.65217391304347827</v>
      </c>
      <c r="D24" s="65">
        <v>5</v>
      </c>
      <c r="E24" s="9">
        <f>IF(D26=0, "-", D24/D26)</f>
        <v>0.45454545454545453</v>
      </c>
      <c r="F24" s="81">
        <v>92</v>
      </c>
      <c r="G24" s="34">
        <f>IF(F26=0, "-", F24/F26)</f>
        <v>0.64335664335664333</v>
      </c>
      <c r="H24" s="65">
        <v>96</v>
      </c>
      <c r="I24" s="9">
        <f>IF(H26=0, "-", H24/H26)</f>
        <v>0.61538461538461542</v>
      </c>
      <c r="J24" s="8">
        <f>IF(D24=0, "-", IF((B24-D24)/D24&lt;10, (B24-D24)/D24, "&gt;999%"))</f>
        <v>2</v>
      </c>
      <c r="K24" s="9">
        <f>IF(H24=0, "-", IF((F24-H24)/H24&lt;10, (F24-H24)/H24, "&gt;999%"))</f>
        <v>-4.1666666666666664E-2</v>
      </c>
    </row>
    <row r="25" spans="1:11" x14ac:dyDescent="0.2">
      <c r="A25" s="2"/>
      <c r="B25" s="68"/>
      <c r="C25" s="33"/>
      <c r="D25" s="68"/>
      <c r="E25" s="6"/>
      <c r="F25" s="82"/>
      <c r="G25" s="33"/>
      <c r="H25" s="68"/>
      <c r="I25" s="6"/>
      <c r="J25" s="5"/>
      <c r="K25" s="6"/>
    </row>
    <row r="26" spans="1:11" s="43" customFormat="1" x14ac:dyDescent="0.2">
      <c r="A26" s="162" t="s">
        <v>622</v>
      </c>
      <c r="B26" s="71">
        <f>SUM(B20:B25)</f>
        <v>23</v>
      </c>
      <c r="C26" s="40">
        <f>B26/7882</f>
        <v>2.9180411063181935E-3</v>
      </c>
      <c r="D26" s="71">
        <f>SUM(D20:D25)</f>
        <v>11</v>
      </c>
      <c r="E26" s="41">
        <f>D26/7767</f>
        <v>1.4162482296897129E-3</v>
      </c>
      <c r="F26" s="77">
        <f>SUM(F20:F25)</f>
        <v>143</v>
      </c>
      <c r="G26" s="42">
        <f>F26/62775</f>
        <v>2.2779769016328154E-3</v>
      </c>
      <c r="H26" s="71">
        <f>SUM(H20:H25)</f>
        <v>156</v>
      </c>
      <c r="I26" s="41">
        <f>H26/69402</f>
        <v>2.2477738393706231E-3</v>
      </c>
      <c r="J26" s="37">
        <f>IF(D26=0, "-", IF((B26-D26)/D26&lt;10, (B26-D26)/D26, "&gt;999%"))</f>
        <v>1.0909090909090908</v>
      </c>
      <c r="K26" s="38">
        <f>IF(H26=0, "-", IF((F26-H26)/H26&lt;10, (F26-H26)/H26, "&gt;999%"))</f>
        <v>-8.3333333333333329E-2</v>
      </c>
    </row>
    <row r="27" spans="1:11" x14ac:dyDescent="0.2">
      <c r="B27" s="83"/>
      <c r="D27" s="83"/>
      <c r="F27" s="83"/>
      <c r="H27" s="83"/>
    </row>
    <row r="28" spans="1:11" x14ac:dyDescent="0.2">
      <c r="A28" s="163" t="s">
        <v>130</v>
      </c>
      <c r="B28" s="61" t="s">
        <v>12</v>
      </c>
      <c r="C28" s="62" t="s">
        <v>13</v>
      </c>
      <c r="D28" s="61" t="s">
        <v>12</v>
      </c>
      <c r="E28" s="63" t="s">
        <v>13</v>
      </c>
      <c r="F28" s="62" t="s">
        <v>12</v>
      </c>
      <c r="G28" s="62" t="s">
        <v>13</v>
      </c>
      <c r="H28" s="61" t="s">
        <v>12</v>
      </c>
      <c r="I28" s="63" t="s">
        <v>13</v>
      </c>
      <c r="J28" s="61"/>
      <c r="K28" s="63"/>
    </row>
    <row r="29" spans="1:11" x14ac:dyDescent="0.2">
      <c r="A29" s="7" t="s">
        <v>502</v>
      </c>
      <c r="B29" s="65">
        <v>4</v>
      </c>
      <c r="C29" s="34">
        <f>IF(B40=0, "-", B29/B40)</f>
        <v>5.5555555555555552E-2</v>
      </c>
      <c r="D29" s="65">
        <v>13</v>
      </c>
      <c r="E29" s="9">
        <f>IF(D40=0, "-", D29/D40)</f>
        <v>0.15294117647058825</v>
      </c>
      <c r="F29" s="81">
        <v>144</v>
      </c>
      <c r="G29" s="34">
        <f>IF(F40=0, "-", F29/F40)</f>
        <v>0.18972332015810275</v>
      </c>
      <c r="H29" s="65">
        <v>145</v>
      </c>
      <c r="I29" s="9">
        <f>IF(H40=0, "-", H29/H40)</f>
        <v>0.15916575192096596</v>
      </c>
      <c r="J29" s="8">
        <f t="shared" ref="J29:J38" si="0">IF(D29=0, "-", IF((B29-D29)/D29&lt;10, (B29-D29)/D29, "&gt;999%"))</f>
        <v>-0.69230769230769229</v>
      </c>
      <c r="K29" s="9">
        <f t="shared" ref="K29:K38" si="1">IF(H29=0, "-", IF((F29-H29)/H29&lt;10, (F29-H29)/H29, "&gt;999%"))</f>
        <v>-6.8965517241379309E-3</v>
      </c>
    </row>
    <row r="30" spans="1:11" x14ac:dyDescent="0.2">
      <c r="A30" s="7" t="s">
        <v>503</v>
      </c>
      <c r="B30" s="65">
        <v>18</v>
      </c>
      <c r="C30" s="34">
        <f>IF(B40=0, "-", B30/B40)</f>
        <v>0.25</v>
      </c>
      <c r="D30" s="65">
        <v>21</v>
      </c>
      <c r="E30" s="9">
        <f>IF(D40=0, "-", D30/D40)</f>
        <v>0.24705882352941178</v>
      </c>
      <c r="F30" s="81">
        <v>159</v>
      </c>
      <c r="G30" s="34">
        <f>IF(F40=0, "-", F30/F40)</f>
        <v>0.20948616600790515</v>
      </c>
      <c r="H30" s="65">
        <v>204</v>
      </c>
      <c r="I30" s="9">
        <f>IF(H40=0, "-", H30/H40)</f>
        <v>0.2239297475301866</v>
      </c>
      <c r="J30" s="8">
        <f t="shared" si="0"/>
        <v>-0.14285714285714285</v>
      </c>
      <c r="K30" s="9">
        <f t="shared" si="1"/>
        <v>-0.22058823529411764</v>
      </c>
    </row>
    <row r="31" spans="1:11" x14ac:dyDescent="0.2">
      <c r="A31" s="7" t="s">
        <v>504</v>
      </c>
      <c r="B31" s="65">
        <v>8</v>
      </c>
      <c r="C31" s="34">
        <f>IF(B40=0, "-", B31/B40)</f>
        <v>0.1111111111111111</v>
      </c>
      <c r="D31" s="65">
        <v>10</v>
      </c>
      <c r="E31" s="9">
        <f>IF(D40=0, "-", D31/D40)</f>
        <v>0.11764705882352941</v>
      </c>
      <c r="F31" s="81">
        <v>61</v>
      </c>
      <c r="G31" s="34">
        <f>IF(F40=0, "-", F31/F40)</f>
        <v>8.0368906455862976E-2</v>
      </c>
      <c r="H31" s="65">
        <v>47</v>
      </c>
      <c r="I31" s="9">
        <f>IF(H40=0, "-", H31/H40)</f>
        <v>5.159165751920966E-2</v>
      </c>
      <c r="J31" s="8">
        <f t="shared" si="0"/>
        <v>-0.2</v>
      </c>
      <c r="K31" s="9">
        <f t="shared" si="1"/>
        <v>0.2978723404255319</v>
      </c>
    </row>
    <row r="32" spans="1:11" x14ac:dyDescent="0.2">
      <c r="A32" s="7" t="s">
        <v>505</v>
      </c>
      <c r="B32" s="65">
        <v>1</v>
      </c>
      <c r="C32" s="34">
        <f>IF(B40=0, "-", B32/B40)</f>
        <v>1.3888888888888888E-2</v>
      </c>
      <c r="D32" s="65">
        <v>0</v>
      </c>
      <c r="E32" s="9">
        <f>IF(D40=0, "-", D32/D40)</f>
        <v>0</v>
      </c>
      <c r="F32" s="81">
        <v>17</v>
      </c>
      <c r="G32" s="34">
        <f>IF(F40=0, "-", F32/F40)</f>
        <v>2.2397891963109356E-2</v>
      </c>
      <c r="H32" s="65">
        <v>19</v>
      </c>
      <c r="I32" s="9">
        <f>IF(H40=0, "-", H32/H40)</f>
        <v>2.0856201975850714E-2</v>
      </c>
      <c r="J32" s="8" t="str">
        <f t="shared" si="0"/>
        <v>-</v>
      </c>
      <c r="K32" s="9">
        <f t="shared" si="1"/>
        <v>-0.10526315789473684</v>
      </c>
    </row>
    <row r="33" spans="1:11" x14ac:dyDescent="0.2">
      <c r="A33" s="7" t="s">
        <v>506</v>
      </c>
      <c r="B33" s="65">
        <v>13</v>
      </c>
      <c r="C33" s="34">
        <f>IF(B40=0, "-", B33/B40)</f>
        <v>0.18055555555555555</v>
      </c>
      <c r="D33" s="65">
        <v>2</v>
      </c>
      <c r="E33" s="9">
        <f>IF(D40=0, "-", D33/D40)</f>
        <v>2.3529411764705882E-2</v>
      </c>
      <c r="F33" s="81">
        <v>74</v>
      </c>
      <c r="G33" s="34">
        <f>IF(F40=0, "-", F33/F40)</f>
        <v>9.7496706192358368E-2</v>
      </c>
      <c r="H33" s="65">
        <v>28</v>
      </c>
      <c r="I33" s="9">
        <f>IF(H40=0, "-", H33/H40)</f>
        <v>3.0735455543358946E-2</v>
      </c>
      <c r="J33" s="8">
        <f t="shared" si="0"/>
        <v>5.5</v>
      </c>
      <c r="K33" s="9">
        <f t="shared" si="1"/>
        <v>1.6428571428571428</v>
      </c>
    </row>
    <row r="34" spans="1:11" x14ac:dyDescent="0.2">
      <c r="A34" s="7" t="s">
        <v>507</v>
      </c>
      <c r="B34" s="65">
        <v>3</v>
      </c>
      <c r="C34" s="34">
        <f>IF(B40=0, "-", B34/B40)</f>
        <v>4.1666666666666664E-2</v>
      </c>
      <c r="D34" s="65">
        <v>0</v>
      </c>
      <c r="E34" s="9">
        <f>IF(D40=0, "-", D34/D40)</f>
        <v>0</v>
      </c>
      <c r="F34" s="81">
        <v>19</v>
      </c>
      <c r="G34" s="34">
        <f>IF(F40=0, "-", F34/F40)</f>
        <v>2.5032938076416336E-2</v>
      </c>
      <c r="H34" s="65">
        <v>0</v>
      </c>
      <c r="I34" s="9">
        <f>IF(H40=0, "-", H34/H40)</f>
        <v>0</v>
      </c>
      <c r="J34" s="8" t="str">
        <f t="shared" si="0"/>
        <v>-</v>
      </c>
      <c r="K34" s="9" t="str">
        <f t="shared" si="1"/>
        <v>-</v>
      </c>
    </row>
    <row r="35" spans="1:11" x14ac:dyDescent="0.2">
      <c r="A35" s="7" t="s">
        <v>508</v>
      </c>
      <c r="B35" s="65">
        <v>0</v>
      </c>
      <c r="C35" s="34">
        <f>IF(B40=0, "-", B35/B40)</f>
        <v>0</v>
      </c>
      <c r="D35" s="65">
        <v>0</v>
      </c>
      <c r="E35" s="9">
        <f>IF(D40=0, "-", D35/D40)</f>
        <v>0</v>
      </c>
      <c r="F35" s="81">
        <v>2</v>
      </c>
      <c r="G35" s="34">
        <f>IF(F40=0, "-", F35/F40)</f>
        <v>2.635046113306983E-3</v>
      </c>
      <c r="H35" s="65">
        <v>1</v>
      </c>
      <c r="I35" s="9">
        <f>IF(H40=0, "-", H35/H40)</f>
        <v>1.0976948408342481E-3</v>
      </c>
      <c r="J35" s="8" t="str">
        <f t="shared" si="0"/>
        <v>-</v>
      </c>
      <c r="K35" s="9">
        <f t="shared" si="1"/>
        <v>1</v>
      </c>
    </row>
    <row r="36" spans="1:11" x14ac:dyDescent="0.2">
      <c r="A36" s="7" t="s">
        <v>509</v>
      </c>
      <c r="B36" s="65">
        <v>7</v>
      </c>
      <c r="C36" s="34">
        <f>IF(B40=0, "-", B36/B40)</f>
        <v>9.7222222222222224E-2</v>
      </c>
      <c r="D36" s="65">
        <v>6</v>
      </c>
      <c r="E36" s="9">
        <f>IF(D40=0, "-", D36/D40)</f>
        <v>7.0588235294117646E-2</v>
      </c>
      <c r="F36" s="81">
        <v>57</v>
      </c>
      <c r="G36" s="34">
        <f>IF(F40=0, "-", F36/F40)</f>
        <v>7.5098814229249009E-2</v>
      </c>
      <c r="H36" s="65">
        <v>105</v>
      </c>
      <c r="I36" s="9">
        <f>IF(H40=0, "-", H36/H40)</f>
        <v>0.11525795828759605</v>
      </c>
      <c r="J36" s="8">
        <f t="shared" si="0"/>
        <v>0.16666666666666666</v>
      </c>
      <c r="K36" s="9">
        <f t="shared" si="1"/>
        <v>-0.45714285714285713</v>
      </c>
    </row>
    <row r="37" spans="1:11" x14ac:dyDescent="0.2">
      <c r="A37" s="7" t="s">
        <v>510</v>
      </c>
      <c r="B37" s="65">
        <v>18</v>
      </c>
      <c r="C37" s="34">
        <f>IF(B40=0, "-", B37/B40)</f>
        <v>0.25</v>
      </c>
      <c r="D37" s="65">
        <v>21</v>
      </c>
      <c r="E37" s="9">
        <f>IF(D40=0, "-", D37/D40)</f>
        <v>0.24705882352941178</v>
      </c>
      <c r="F37" s="81">
        <v>216</v>
      </c>
      <c r="G37" s="34">
        <f>IF(F40=0, "-", F37/F40)</f>
        <v>0.28458498023715417</v>
      </c>
      <c r="H37" s="65">
        <v>307</v>
      </c>
      <c r="I37" s="9">
        <f>IF(H40=0, "-", H37/H40)</f>
        <v>0.33699231613611413</v>
      </c>
      <c r="J37" s="8">
        <f t="shared" si="0"/>
        <v>-0.14285714285714285</v>
      </c>
      <c r="K37" s="9">
        <f t="shared" si="1"/>
        <v>-0.29641693811074921</v>
      </c>
    </row>
    <row r="38" spans="1:11" x14ac:dyDescent="0.2">
      <c r="A38" s="7" t="s">
        <v>511</v>
      </c>
      <c r="B38" s="65">
        <v>0</v>
      </c>
      <c r="C38" s="34">
        <f>IF(B40=0, "-", B38/B40)</f>
        <v>0</v>
      </c>
      <c r="D38" s="65">
        <v>12</v>
      </c>
      <c r="E38" s="9">
        <f>IF(D40=0, "-", D38/D40)</f>
        <v>0.14117647058823529</v>
      </c>
      <c r="F38" s="81">
        <v>10</v>
      </c>
      <c r="G38" s="34">
        <f>IF(F40=0, "-", F38/F40)</f>
        <v>1.3175230566534914E-2</v>
      </c>
      <c r="H38" s="65">
        <v>55</v>
      </c>
      <c r="I38" s="9">
        <f>IF(H40=0, "-", H38/H40)</f>
        <v>6.0373216245883647E-2</v>
      </c>
      <c r="J38" s="8">
        <f t="shared" si="0"/>
        <v>-1</v>
      </c>
      <c r="K38" s="9">
        <f t="shared" si="1"/>
        <v>-0.81818181818181823</v>
      </c>
    </row>
    <row r="39" spans="1:11" x14ac:dyDescent="0.2">
      <c r="A39" s="2"/>
      <c r="B39" s="68"/>
      <c r="C39" s="33"/>
      <c r="D39" s="68"/>
      <c r="E39" s="6"/>
      <c r="F39" s="82"/>
      <c r="G39" s="33"/>
      <c r="H39" s="68"/>
      <c r="I39" s="6"/>
      <c r="J39" s="5"/>
      <c r="K39" s="6"/>
    </row>
    <row r="40" spans="1:11" s="43" customFormat="1" x14ac:dyDescent="0.2">
      <c r="A40" s="162" t="s">
        <v>621</v>
      </c>
      <c r="B40" s="71">
        <f>SUM(B29:B39)</f>
        <v>72</v>
      </c>
      <c r="C40" s="40">
        <f>B40/7882</f>
        <v>9.1347373763004322E-3</v>
      </c>
      <c r="D40" s="71">
        <f>SUM(D29:D39)</f>
        <v>85</v>
      </c>
      <c r="E40" s="41">
        <f>D40/7767</f>
        <v>1.09437363203296E-2</v>
      </c>
      <c r="F40" s="77">
        <f>SUM(F29:F39)</f>
        <v>759</v>
      </c>
      <c r="G40" s="42">
        <f>F40/62775</f>
        <v>1.2090800477897252E-2</v>
      </c>
      <c r="H40" s="71">
        <f>SUM(H29:H39)</f>
        <v>911</v>
      </c>
      <c r="I40" s="41">
        <f>H40/69402</f>
        <v>1.3126422869657935E-2</v>
      </c>
      <c r="J40" s="37">
        <f>IF(D40=0, "-", IF((B40-D40)/D40&lt;10, (B40-D40)/D40, "&gt;999%"))</f>
        <v>-0.15294117647058825</v>
      </c>
      <c r="K40" s="38">
        <f>IF(H40=0, "-", IF((F40-H40)/H40&lt;10, (F40-H40)/H40, "&gt;999%"))</f>
        <v>-0.16684961580680571</v>
      </c>
    </row>
    <row r="41" spans="1:11" x14ac:dyDescent="0.2">
      <c r="B41" s="83"/>
      <c r="D41" s="83"/>
      <c r="F41" s="83"/>
      <c r="H41" s="83"/>
    </row>
    <row r="42" spans="1:11" x14ac:dyDescent="0.2">
      <c r="A42" s="163" t="s">
        <v>131</v>
      </c>
      <c r="B42" s="61" t="s">
        <v>12</v>
      </c>
      <c r="C42" s="62" t="s">
        <v>13</v>
      </c>
      <c r="D42" s="61" t="s">
        <v>12</v>
      </c>
      <c r="E42" s="63" t="s">
        <v>13</v>
      </c>
      <c r="F42" s="62" t="s">
        <v>12</v>
      </c>
      <c r="G42" s="62" t="s">
        <v>13</v>
      </c>
      <c r="H42" s="61" t="s">
        <v>12</v>
      </c>
      <c r="I42" s="63" t="s">
        <v>13</v>
      </c>
      <c r="J42" s="61"/>
      <c r="K42" s="63"/>
    </row>
    <row r="43" spans="1:11" x14ac:dyDescent="0.2">
      <c r="A43" s="7" t="s">
        <v>512</v>
      </c>
      <c r="B43" s="65">
        <v>41</v>
      </c>
      <c r="C43" s="34">
        <f>IF(B54=0, "-", B43/B54)</f>
        <v>0.21578947368421053</v>
      </c>
      <c r="D43" s="65">
        <v>28</v>
      </c>
      <c r="E43" s="9">
        <f>IF(D54=0, "-", D43/D54)</f>
        <v>0.15300546448087432</v>
      </c>
      <c r="F43" s="81">
        <v>212</v>
      </c>
      <c r="G43" s="34">
        <f>IF(F54=0, "-", F43/F54)</f>
        <v>0.14794138171667831</v>
      </c>
      <c r="H43" s="65">
        <v>257</v>
      </c>
      <c r="I43" s="9">
        <f>IF(H54=0, "-", H43/H54)</f>
        <v>0.14907192575406034</v>
      </c>
      <c r="J43" s="8">
        <f t="shared" ref="J43:J52" si="2">IF(D43=0, "-", IF((B43-D43)/D43&lt;10, (B43-D43)/D43, "&gt;999%"))</f>
        <v>0.4642857142857143</v>
      </c>
      <c r="K43" s="9">
        <f t="shared" ref="K43:K52" si="3">IF(H43=0, "-", IF((F43-H43)/H43&lt;10, (F43-H43)/H43, "&gt;999%"))</f>
        <v>-0.17509727626459143</v>
      </c>
    </row>
    <row r="44" spans="1:11" x14ac:dyDescent="0.2">
      <c r="A44" s="7" t="s">
        <v>513</v>
      </c>
      <c r="B44" s="65">
        <v>18</v>
      </c>
      <c r="C44" s="34">
        <f>IF(B54=0, "-", B44/B54)</f>
        <v>9.4736842105263161E-2</v>
      </c>
      <c r="D44" s="65">
        <v>4</v>
      </c>
      <c r="E44" s="9">
        <f>IF(D54=0, "-", D44/D54)</f>
        <v>2.185792349726776E-2</v>
      </c>
      <c r="F44" s="81">
        <v>49</v>
      </c>
      <c r="G44" s="34">
        <f>IF(F54=0, "-", F44/F54)</f>
        <v>3.4193998604326585E-2</v>
      </c>
      <c r="H44" s="65">
        <v>24</v>
      </c>
      <c r="I44" s="9">
        <f>IF(H54=0, "-", H44/H54)</f>
        <v>1.3921113689095127E-2</v>
      </c>
      <c r="J44" s="8">
        <f t="shared" si="2"/>
        <v>3.5</v>
      </c>
      <c r="K44" s="9">
        <f t="shared" si="3"/>
        <v>1.0416666666666667</v>
      </c>
    </row>
    <row r="45" spans="1:11" x14ac:dyDescent="0.2">
      <c r="A45" s="7" t="s">
        <v>514</v>
      </c>
      <c r="B45" s="65">
        <v>1</v>
      </c>
      <c r="C45" s="34">
        <f>IF(B54=0, "-", B45/B54)</f>
        <v>5.263157894736842E-3</v>
      </c>
      <c r="D45" s="65">
        <v>6</v>
      </c>
      <c r="E45" s="9">
        <f>IF(D54=0, "-", D45/D54)</f>
        <v>3.2786885245901641E-2</v>
      </c>
      <c r="F45" s="81">
        <v>45</v>
      </c>
      <c r="G45" s="34">
        <f>IF(F54=0, "-", F45/F54)</f>
        <v>3.1402651779483599E-2</v>
      </c>
      <c r="H45" s="65">
        <v>91</v>
      </c>
      <c r="I45" s="9">
        <f>IF(H54=0, "-", H45/H54)</f>
        <v>5.2784222737819027E-2</v>
      </c>
      <c r="J45" s="8">
        <f t="shared" si="2"/>
        <v>-0.83333333333333337</v>
      </c>
      <c r="K45" s="9">
        <f t="shared" si="3"/>
        <v>-0.50549450549450547</v>
      </c>
    </row>
    <row r="46" spans="1:11" x14ac:dyDescent="0.2">
      <c r="A46" s="7" t="s">
        <v>515</v>
      </c>
      <c r="B46" s="65">
        <v>8</v>
      </c>
      <c r="C46" s="34">
        <f>IF(B54=0, "-", B46/B54)</f>
        <v>4.2105263157894736E-2</v>
      </c>
      <c r="D46" s="65">
        <v>45</v>
      </c>
      <c r="E46" s="9">
        <f>IF(D54=0, "-", D46/D54)</f>
        <v>0.24590163934426229</v>
      </c>
      <c r="F46" s="81">
        <v>182</v>
      </c>
      <c r="G46" s="34">
        <f>IF(F54=0, "-", F46/F54)</f>
        <v>0.1270062805303559</v>
      </c>
      <c r="H46" s="65">
        <v>249</v>
      </c>
      <c r="I46" s="9">
        <f>IF(H54=0, "-", H46/H54)</f>
        <v>0.14443155452436196</v>
      </c>
      <c r="J46" s="8">
        <f t="shared" si="2"/>
        <v>-0.82222222222222219</v>
      </c>
      <c r="K46" s="9">
        <f t="shared" si="3"/>
        <v>-0.26907630522088355</v>
      </c>
    </row>
    <row r="47" spans="1:11" x14ac:dyDescent="0.2">
      <c r="A47" s="7" t="s">
        <v>516</v>
      </c>
      <c r="B47" s="65">
        <v>3</v>
      </c>
      <c r="C47" s="34">
        <f>IF(B54=0, "-", B47/B54)</f>
        <v>1.5789473684210527E-2</v>
      </c>
      <c r="D47" s="65">
        <v>10</v>
      </c>
      <c r="E47" s="9">
        <f>IF(D54=0, "-", D47/D54)</f>
        <v>5.4644808743169397E-2</v>
      </c>
      <c r="F47" s="81">
        <v>60</v>
      </c>
      <c r="G47" s="34">
        <f>IF(F54=0, "-", F47/F54)</f>
        <v>4.1870202372644799E-2</v>
      </c>
      <c r="H47" s="65">
        <v>83</v>
      </c>
      <c r="I47" s="9">
        <f>IF(H54=0, "-", H47/H54)</f>
        <v>4.8143851508120651E-2</v>
      </c>
      <c r="J47" s="8">
        <f t="shared" si="2"/>
        <v>-0.7</v>
      </c>
      <c r="K47" s="9">
        <f t="shared" si="3"/>
        <v>-0.27710843373493976</v>
      </c>
    </row>
    <row r="48" spans="1:11" x14ac:dyDescent="0.2">
      <c r="A48" s="7" t="s">
        <v>517</v>
      </c>
      <c r="B48" s="65">
        <v>0</v>
      </c>
      <c r="C48" s="34">
        <f>IF(B54=0, "-", B48/B54)</f>
        <v>0</v>
      </c>
      <c r="D48" s="65">
        <v>1</v>
      </c>
      <c r="E48" s="9">
        <f>IF(D54=0, "-", D48/D54)</f>
        <v>5.4644808743169399E-3</v>
      </c>
      <c r="F48" s="81">
        <v>1</v>
      </c>
      <c r="G48" s="34">
        <f>IF(F54=0, "-", F48/F54)</f>
        <v>6.9783670621074664E-4</v>
      </c>
      <c r="H48" s="65">
        <v>2</v>
      </c>
      <c r="I48" s="9">
        <f>IF(H54=0, "-", H48/H54)</f>
        <v>1.1600928074245939E-3</v>
      </c>
      <c r="J48" s="8">
        <f t="shared" si="2"/>
        <v>-1</v>
      </c>
      <c r="K48" s="9">
        <f t="shared" si="3"/>
        <v>-0.5</v>
      </c>
    </row>
    <row r="49" spans="1:11" x14ac:dyDescent="0.2">
      <c r="A49" s="7" t="s">
        <v>518</v>
      </c>
      <c r="B49" s="65">
        <v>35</v>
      </c>
      <c r="C49" s="34">
        <f>IF(B54=0, "-", B49/B54)</f>
        <v>0.18421052631578946</v>
      </c>
      <c r="D49" s="65">
        <v>18</v>
      </c>
      <c r="E49" s="9">
        <f>IF(D54=0, "-", D49/D54)</f>
        <v>9.8360655737704916E-2</v>
      </c>
      <c r="F49" s="81">
        <v>214</v>
      </c>
      <c r="G49" s="34">
        <f>IF(F54=0, "-", F49/F54)</f>
        <v>0.14933705512909978</v>
      </c>
      <c r="H49" s="65">
        <v>251</v>
      </c>
      <c r="I49" s="9">
        <f>IF(H54=0, "-", H49/H54)</f>
        <v>0.14559164733178653</v>
      </c>
      <c r="J49" s="8">
        <f t="shared" si="2"/>
        <v>0.94444444444444442</v>
      </c>
      <c r="K49" s="9">
        <f t="shared" si="3"/>
        <v>-0.14741035856573706</v>
      </c>
    </row>
    <row r="50" spans="1:11" x14ac:dyDescent="0.2">
      <c r="A50" s="7" t="s">
        <v>519</v>
      </c>
      <c r="B50" s="65">
        <v>7</v>
      </c>
      <c r="C50" s="34">
        <f>IF(B54=0, "-", B50/B54)</f>
        <v>3.6842105263157891E-2</v>
      </c>
      <c r="D50" s="65">
        <v>11</v>
      </c>
      <c r="E50" s="9">
        <f>IF(D54=0, "-", D50/D54)</f>
        <v>6.0109289617486336E-2</v>
      </c>
      <c r="F50" s="81">
        <v>88</v>
      </c>
      <c r="G50" s="34">
        <f>IF(F54=0, "-", F50/F54)</f>
        <v>6.1409630146545706E-2</v>
      </c>
      <c r="H50" s="65">
        <v>104</v>
      </c>
      <c r="I50" s="9">
        <f>IF(H54=0, "-", H50/H54)</f>
        <v>6.0324825986078884E-2</v>
      </c>
      <c r="J50" s="8">
        <f t="shared" si="2"/>
        <v>-0.36363636363636365</v>
      </c>
      <c r="K50" s="9">
        <f t="shared" si="3"/>
        <v>-0.15384615384615385</v>
      </c>
    </row>
    <row r="51" spans="1:11" x14ac:dyDescent="0.2">
      <c r="A51" s="7" t="s">
        <v>520</v>
      </c>
      <c r="B51" s="65">
        <v>75</v>
      </c>
      <c r="C51" s="34">
        <f>IF(B54=0, "-", B51/B54)</f>
        <v>0.39473684210526316</v>
      </c>
      <c r="D51" s="65">
        <v>60</v>
      </c>
      <c r="E51" s="9">
        <f>IF(D54=0, "-", D51/D54)</f>
        <v>0.32786885245901637</v>
      </c>
      <c r="F51" s="81">
        <v>577</v>
      </c>
      <c r="G51" s="34">
        <f>IF(F54=0, "-", F51/F54)</f>
        <v>0.40265177948360081</v>
      </c>
      <c r="H51" s="65">
        <v>660</v>
      </c>
      <c r="I51" s="9">
        <f>IF(H54=0, "-", H51/H54)</f>
        <v>0.38283062645011601</v>
      </c>
      <c r="J51" s="8">
        <f t="shared" si="2"/>
        <v>0.25</v>
      </c>
      <c r="K51" s="9">
        <f t="shared" si="3"/>
        <v>-0.12575757575757576</v>
      </c>
    </row>
    <row r="52" spans="1:11" x14ac:dyDescent="0.2">
      <c r="A52" s="7" t="s">
        <v>521</v>
      </c>
      <c r="B52" s="65">
        <v>2</v>
      </c>
      <c r="C52" s="34">
        <f>IF(B54=0, "-", B52/B54)</f>
        <v>1.0526315789473684E-2</v>
      </c>
      <c r="D52" s="65">
        <v>0</v>
      </c>
      <c r="E52" s="9">
        <f>IF(D54=0, "-", D52/D54)</f>
        <v>0</v>
      </c>
      <c r="F52" s="81">
        <v>5</v>
      </c>
      <c r="G52" s="34">
        <f>IF(F54=0, "-", F52/F54)</f>
        <v>3.4891835310537334E-3</v>
      </c>
      <c r="H52" s="65">
        <v>3</v>
      </c>
      <c r="I52" s="9">
        <f>IF(H54=0, "-", H52/H54)</f>
        <v>1.7401392111368909E-3</v>
      </c>
      <c r="J52" s="8" t="str">
        <f t="shared" si="2"/>
        <v>-</v>
      </c>
      <c r="K52" s="9">
        <f t="shared" si="3"/>
        <v>0.66666666666666663</v>
      </c>
    </row>
    <row r="53" spans="1:11" x14ac:dyDescent="0.2">
      <c r="A53" s="2"/>
      <c r="B53" s="68"/>
      <c r="C53" s="33"/>
      <c r="D53" s="68"/>
      <c r="E53" s="6"/>
      <c r="F53" s="82"/>
      <c r="G53" s="33"/>
      <c r="H53" s="68"/>
      <c r="I53" s="6"/>
      <c r="J53" s="5"/>
      <c r="K53" s="6"/>
    </row>
    <row r="54" spans="1:11" s="43" customFormat="1" x14ac:dyDescent="0.2">
      <c r="A54" s="162" t="s">
        <v>620</v>
      </c>
      <c r="B54" s="71">
        <f>SUM(B43:B53)</f>
        <v>190</v>
      </c>
      <c r="C54" s="40">
        <f>B54/7882</f>
        <v>2.4105556965237248E-2</v>
      </c>
      <c r="D54" s="71">
        <f>SUM(D43:D53)</f>
        <v>183</v>
      </c>
      <c r="E54" s="41">
        <f>D54/7767</f>
        <v>2.3561220548474315E-2</v>
      </c>
      <c r="F54" s="77">
        <f>SUM(F43:F53)</f>
        <v>1433</v>
      </c>
      <c r="G54" s="42">
        <f>F54/62775</f>
        <v>2.2827558741537236E-2</v>
      </c>
      <c r="H54" s="71">
        <f>SUM(H43:H53)</f>
        <v>1724</v>
      </c>
      <c r="I54" s="41">
        <f>H54/69402</f>
        <v>2.4840782686377915E-2</v>
      </c>
      <c r="J54" s="37">
        <f>IF(D54=0, "-", IF((B54-D54)/D54&lt;10, (B54-D54)/D54, "&gt;999%"))</f>
        <v>3.825136612021858E-2</v>
      </c>
      <c r="K54" s="38">
        <f>IF(H54=0, "-", IF((F54-H54)/H54&lt;10, (F54-H54)/H54, "&gt;999%"))</f>
        <v>-0.16879350348027841</v>
      </c>
    </row>
    <row r="55" spans="1:11" x14ac:dyDescent="0.2">
      <c r="B55" s="83"/>
      <c r="D55" s="83"/>
      <c r="F55" s="83"/>
      <c r="H55" s="83"/>
    </row>
    <row r="56" spans="1:11" x14ac:dyDescent="0.2">
      <c r="A56" s="163" t="s">
        <v>132</v>
      </c>
      <c r="B56" s="61" t="s">
        <v>12</v>
      </c>
      <c r="C56" s="62" t="s">
        <v>13</v>
      </c>
      <c r="D56" s="61" t="s">
        <v>12</v>
      </c>
      <c r="E56" s="63" t="s">
        <v>13</v>
      </c>
      <c r="F56" s="62" t="s">
        <v>12</v>
      </c>
      <c r="G56" s="62" t="s">
        <v>13</v>
      </c>
      <c r="H56" s="61" t="s">
        <v>12</v>
      </c>
      <c r="I56" s="63" t="s">
        <v>13</v>
      </c>
      <c r="J56" s="61"/>
      <c r="K56" s="63"/>
    </row>
    <row r="57" spans="1:11" x14ac:dyDescent="0.2">
      <c r="A57" s="7" t="s">
        <v>522</v>
      </c>
      <c r="B57" s="65">
        <v>389</v>
      </c>
      <c r="C57" s="34">
        <f>IF(B77=0, "-", B57/B77)</f>
        <v>0.24056895485466914</v>
      </c>
      <c r="D57" s="65">
        <v>280</v>
      </c>
      <c r="E57" s="9">
        <f>IF(D77=0, "-", D57/D77)</f>
        <v>0.19138755980861244</v>
      </c>
      <c r="F57" s="81">
        <v>2599</v>
      </c>
      <c r="G57" s="34">
        <f>IF(F77=0, "-", F57/F77)</f>
        <v>0.20214669051878353</v>
      </c>
      <c r="H57" s="65">
        <v>2632</v>
      </c>
      <c r="I57" s="9">
        <f>IF(H77=0, "-", H57/H77)</f>
        <v>0.18916199511283599</v>
      </c>
      <c r="J57" s="8">
        <f t="shared" ref="J57:J75" si="4">IF(D57=0, "-", IF((B57-D57)/D57&lt;10, (B57-D57)/D57, "&gt;999%"))</f>
        <v>0.38928571428571429</v>
      </c>
      <c r="K57" s="9">
        <f t="shared" ref="K57:K75" si="5">IF(H57=0, "-", IF((F57-H57)/H57&lt;10, (F57-H57)/H57, "&gt;999%"))</f>
        <v>-1.2537993920972644E-2</v>
      </c>
    </row>
    <row r="58" spans="1:11" x14ac:dyDescent="0.2">
      <c r="A58" s="7" t="s">
        <v>523</v>
      </c>
      <c r="B58" s="65">
        <v>6</v>
      </c>
      <c r="C58" s="34">
        <f>IF(B77=0, "-", B58/B77)</f>
        <v>3.7105751391465678E-3</v>
      </c>
      <c r="D58" s="65">
        <v>1</v>
      </c>
      <c r="E58" s="9">
        <f>IF(D77=0, "-", D58/D77)</f>
        <v>6.8352699931647305E-4</v>
      </c>
      <c r="F58" s="81">
        <v>33</v>
      </c>
      <c r="G58" s="34">
        <f>IF(F77=0, "-", F58/F77)</f>
        <v>2.5666951855020611E-3</v>
      </c>
      <c r="H58" s="65">
        <v>21</v>
      </c>
      <c r="I58" s="9">
        <f>IF(H77=0, "-", H58/H77)</f>
        <v>1.5092712376024149E-3</v>
      </c>
      <c r="J58" s="8">
        <f t="shared" si="4"/>
        <v>5</v>
      </c>
      <c r="K58" s="9">
        <f t="shared" si="5"/>
        <v>0.5714285714285714</v>
      </c>
    </row>
    <row r="59" spans="1:11" x14ac:dyDescent="0.2">
      <c r="A59" s="7" t="s">
        <v>524</v>
      </c>
      <c r="B59" s="65">
        <v>8</v>
      </c>
      <c r="C59" s="34">
        <f>IF(B77=0, "-", B59/B77)</f>
        <v>4.9474335188620907E-3</v>
      </c>
      <c r="D59" s="65">
        <v>97</v>
      </c>
      <c r="E59" s="9">
        <f>IF(D77=0, "-", D59/D77)</f>
        <v>6.6302118933697876E-2</v>
      </c>
      <c r="F59" s="81">
        <v>544</v>
      </c>
      <c r="G59" s="34">
        <f>IF(F77=0, "-", F59/F77)</f>
        <v>4.2311581239791556E-2</v>
      </c>
      <c r="H59" s="65">
        <v>1143</v>
      </c>
      <c r="I59" s="9">
        <f>IF(H77=0, "-", H59/H77)</f>
        <v>8.2147477360931434E-2</v>
      </c>
      <c r="J59" s="8">
        <f t="shared" si="4"/>
        <v>-0.91752577319587625</v>
      </c>
      <c r="K59" s="9">
        <f t="shared" si="5"/>
        <v>-0.52405949256342954</v>
      </c>
    </row>
    <row r="60" spans="1:11" x14ac:dyDescent="0.2">
      <c r="A60" s="7" t="s">
        <v>525</v>
      </c>
      <c r="B60" s="65">
        <v>89</v>
      </c>
      <c r="C60" s="34">
        <f>IF(B77=0, "-", B60/B77)</f>
        <v>5.5040197897340756E-2</v>
      </c>
      <c r="D60" s="65">
        <v>122</v>
      </c>
      <c r="E60" s="9">
        <f>IF(D77=0, "-", D60/D77)</f>
        <v>8.3390293916609709E-2</v>
      </c>
      <c r="F60" s="81">
        <v>651</v>
      </c>
      <c r="G60" s="34">
        <f>IF(F77=0, "-", F60/F77)</f>
        <v>5.0633895932177021E-2</v>
      </c>
      <c r="H60" s="65">
        <v>926</v>
      </c>
      <c r="I60" s="9">
        <f>IF(H77=0, "-", H60/H77)</f>
        <v>6.6551674572373154E-2</v>
      </c>
      <c r="J60" s="8">
        <f t="shared" si="4"/>
        <v>-0.27049180327868855</v>
      </c>
      <c r="K60" s="9">
        <f t="shared" si="5"/>
        <v>-0.29697624190064797</v>
      </c>
    </row>
    <row r="61" spans="1:11" x14ac:dyDescent="0.2">
      <c r="A61" s="7" t="s">
        <v>526</v>
      </c>
      <c r="B61" s="65">
        <v>3</v>
      </c>
      <c r="C61" s="34">
        <f>IF(B77=0, "-", B61/B77)</f>
        <v>1.8552875695732839E-3</v>
      </c>
      <c r="D61" s="65">
        <v>0</v>
      </c>
      <c r="E61" s="9">
        <f>IF(D77=0, "-", D61/D77)</f>
        <v>0</v>
      </c>
      <c r="F61" s="81">
        <v>18</v>
      </c>
      <c r="G61" s="34">
        <f>IF(F77=0, "-", F61/F77)</f>
        <v>1.400015555728397E-3</v>
      </c>
      <c r="H61" s="65">
        <v>0</v>
      </c>
      <c r="I61" s="9">
        <f>IF(H77=0, "-", H61/H77)</f>
        <v>0</v>
      </c>
      <c r="J61" s="8" t="str">
        <f t="shared" si="4"/>
        <v>-</v>
      </c>
      <c r="K61" s="9" t="str">
        <f t="shared" si="5"/>
        <v>-</v>
      </c>
    </row>
    <row r="62" spans="1:11" x14ac:dyDescent="0.2">
      <c r="A62" s="7" t="s">
        <v>527</v>
      </c>
      <c r="B62" s="65">
        <v>44</v>
      </c>
      <c r="C62" s="34">
        <f>IF(B77=0, "-", B62/B77)</f>
        <v>2.7210884353741496E-2</v>
      </c>
      <c r="D62" s="65">
        <v>33</v>
      </c>
      <c r="E62" s="9">
        <f>IF(D77=0, "-", D62/D77)</f>
        <v>2.2556390977443608E-2</v>
      </c>
      <c r="F62" s="81">
        <v>266</v>
      </c>
      <c r="G62" s="34">
        <f>IF(F77=0, "-", F62/F77)</f>
        <v>2.0689118767986309E-2</v>
      </c>
      <c r="H62" s="65">
        <v>221</v>
      </c>
      <c r="I62" s="9">
        <f>IF(H77=0, "-", H62/H77)</f>
        <v>1.588328302429208E-2</v>
      </c>
      <c r="J62" s="8">
        <f t="shared" si="4"/>
        <v>0.33333333333333331</v>
      </c>
      <c r="K62" s="9">
        <f t="shared" si="5"/>
        <v>0.20361990950226244</v>
      </c>
    </row>
    <row r="63" spans="1:11" x14ac:dyDescent="0.2">
      <c r="A63" s="7" t="s">
        <v>528</v>
      </c>
      <c r="B63" s="65">
        <v>26</v>
      </c>
      <c r="C63" s="34">
        <f>IF(B77=0, "-", B63/B77)</f>
        <v>1.6079158936301793E-2</v>
      </c>
      <c r="D63" s="65">
        <v>46</v>
      </c>
      <c r="E63" s="9">
        <f>IF(D77=0, "-", D63/D77)</f>
        <v>3.1442241968557758E-2</v>
      </c>
      <c r="F63" s="81">
        <v>380</v>
      </c>
      <c r="G63" s="34">
        <f>IF(F77=0, "-", F63/F77)</f>
        <v>2.9555883954266157E-2</v>
      </c>
      <c r="H63" s="65">
        <v>393</v>
      </c>
      <c r="I63" s="9">
        <f>IF(H77=0, "-", H63/H77)</f>
        <v>2.8244933160845191E-2</v>
      </c>
      <c r="J63" s="8">
        <f t="shared" si="4"/>
        <v>-0.43478260869565216</v>
      </c>
      <c r="K63" s="9">
        <f t="shared" si="5"/>
        <v>-3.3078880407124679E-2</v>
      </c>
    </row>
    <row r="64" spans="1:11" x14ac:dyDescent="0.2">
      <c r="A64" s="7" t="s">
        <v>529</v>
      </c>
      <c r="B64" s="65">
        <v>0</v>
      </c>
      <c r="C64" s="34">
        <f>IF(B77=0, "-", B64/B77)</f>
        <v>0</v>
      </c>
      <c r="D64" s="65">
        <v>2</v>
      </c>
      <c r="E64" s="9">
        <f>IF(D77=0, "-", D64/D77)</f>
        <v>1.3670539986329461E-3</v>
      </c>
      <c r="F64" s="81">
        <v>0</v>
      </c>
      <c r="G64" s="34">
        <f>IF(F77=0, "-", F64/F77)</f>
        <v>0</v>
      </c>
      <c r="H64" s="65">
        <v>4</v>
      </c>
      <c r="I64" s="9">
        <f>IF(H77=0, "-", H64/H77)</f>
        <v>2.8748023573379328E-4</v>
      </c>
      <c r="J64" s="8">
        <f t="shared" si="4"/>
        <v>-1</v>
      </c>
      <c r="K64" s="9">
        <f t="shared" si="5"/>
        <v>-1</v>
      </c>
    </row>
    <row r="65" spans="1:11" x14ac:dyDescent="0.2">
      <c r="A65" s="7" t="s">
        <v>530</v>
      </c>
      <c r="B65" s="65">
        <v>24</v>
      </c>
      <c r="C65" s="34">
        <f>IF(B77=0, "-", B65/B77)</f>
        <v>1.4842300556586271E-2</v>
      </c>
      <c r="D65" s="65">
        <v>10</v>
      </c>
      <c r="E65" s="9">
        <f>IF(D77=0, "-", D65/D77)</f>
        <v>6.8352699931647299E-3</v>
      </c>
      <c r="F65" s="81">
        <v>167</v>
      </c>
      <c r="G65" s="34">
        <f>IF(F77=0, "-", F65/F77)</f>
        <v>1.2989033211480127E-2</v>
      </c>
      <c r="H65" s="65">
        <v>112</v>
      </c>
      <c r="I65" s="9">
        <f>IF(H77=0, "-", H65/H77)</f>
        <v>8.0494466005462117E-3</v>
      </c>
      <c r="J65" s="8">
        <f t="shared" si="4"/>
        <v>1.4</v>
      </c>
      <c r="K65" s="9">
        <f t="shared" si="5"/>
        <v>0.49107142857142855</v>
      </c>
    </row>
    <row r="66" spans="1:11" x14ac:dyDescent="0.2">
      <c r="A66" s="7" t="s">
        <v>531</v>
      </c>
      <c r="B66" s="65">
        <v>229</v>
      </c>
      <c r="C66" s="34">
        <f>IF(B77=0, "-", B66/B77)</f>
        <v>0.14162028447742733</v>
      </c>
      <c r="D66" s="65">
        <v>214</v>
      </c>
      <c r="E66" s="9">
        <f>IF(D77=0, "-", D66/D77)</f>
        <v>0.14627477785372522</v>
      </c>
      <c r="F66" s="81">
        <v>1313</v>
      </c>
      <c r="G66" s="34">
        <f>IF(F77=0, "-", F66/F77)</f>
        <v>0.10212335692618807</v>
      </c>
      <c r="H66" s="65">
        <v>1388</v>
      </c>
      <c r="I66" s="9">
        <f>IF(H77=0, "-", H66/H77)</f>
        <v>9.9755641799626274E-2</v>
      </c>
      <c r="J66" s="8">
        <f t="shared" si="4"/>
        <v>7.0093457943925228E-2</v>
      </c>
      <c r="K66" s="9">
        <f t="shared" si="5"/>
        <v>-5.4034582132564839E-2</v>
      </c>
    </row>
    <row r="67" spans="1:11" x14ac:dyDescent="0.2">
      <c r="A67" s="7" t="s">
        <v>532</v>
      </c>
      <c r="B67" s="65">
        <v>86</v>
      </c>
      <c r="C67" s="34">
        <f>IF(B77=0, "-", B67/B77)</f>
        <v>5.3184910327767468E-2</v>
      </c>
      <c r="D67" s="65">
        <v>68</v>
      </c>
      <c r="E67" s="9">
        <f>IF(D77=0, "-", D67/D77)</f>
        <v>4.6479835953520163E-2</v>
      </c>
      <c r="F67" s="81">
        <v>605</v>
      </c>
      <c r="G67" s="34">
        <f>IF(F77=0, "-", F67/F77)</f>
        <v>4.7056078400871122E-2</v>
      </c>
      <c r="H67" s="65">
        <v>700</v>
      </c>
      <c r="I67" s="9">
        <f>IF(H77=0, "-", H67/H77)</f>
        <v>5.030904125341383E-2</v>
      </c>
      <c r="J67" s="8">
        <f t="shared" si="4"/>
        <v>0.26470588235294118</v>
      </c>
      <c r="K67" s="9">
        <f t="shared" si="5"/>
        <v>-0.1357142857142857</v>
      </c>
    </row>
    <row r="68" spans="1:11" x14ac:dyDescent="0.2">
      <c r="A68" s="7" t="s">
        <v>533</v>
      </c>
      <c r="B68" s="65">
        <v>13</v>
      </c>
      <c r="C68" s="34">
        <f>IF(B77=0, "-", B68/B77)</f>
        <v>8.0395794681508963E-3</v>
      </c>
      <c r="D68" s="65">
        <v>9</v>
      </c>
      <c r="E68" s="9">
        <f>IF(D77=0, "-", D68/D77)</f>
        <v>6.1517429938482571E-3</v>
      </c>
      <c r="F68" s="81">
        <v>126</v>
      </c>
      <c r="G68" s="34">
        <f>IF(F77=0, "-", F68/F77)</f>
        <v>9.8001088900987795E-3</v>
      </c>
      <c r="H68" s="65">
        <v>44</v>
      </c>
      <c r="I68" s="9">
        <f>IF(H77=0, "-", H68/H77)</f>
        <v>3.1622825930717265E-3</v>
      </c>
      <c r="J68" s="8">
        <f t="shared" si="4"/>
        <v>0.44444444444444442</v>
      </c>
      <c r="K68" s="9">
        <f t="shared" si="5"/>
        <v>1.8636363636363635</v>
      </c>
    </row>
    <row r="69" spans="1:11" x14ac:dyDescent="0.2">
      <c r="A69" s="7" t="s">
        <v>534</v>
      </c>
      <c r="B69" s="65">
        <v>2</v>
      </c>
      <c r="C69" s="34">
        <f>IF(B77=0, "-", B69/B77)</f>
        <v>1.2368583797155227E-3</v>
      </c>
      <c r="D69" s="65">
        <v>4</v>
      </c>
      <c r="E69" s="9">
        <f>IF(D77=0, "-", D69/D77)</f>
        <v>2.7341079972658922E-3</v>
      </c>
      <c r="F69" s="81">
        <v>67</v>
      </c>
      <c r="G69" s="34">
        <f>IF(F77=0, "-", F69/F77)</f>
        <v>5.2111690129890333E-3</v>
      </c>
      <c r="H69" s="65">
        <v>41</v>
      </c>
      <c r="I69" s="9">
        <f>IF(H77=0, "-", H69/H77)</f>
        <v>2.9466724162713815E-3</v>
      </c>
      <c r="J69" s="8">
        <f t="shared" si="4"/>
        <v>-0.5</v>
      </c>
      <c r="K69" s="9">
        <f t="shared" si="5"/>
        <v>0.63414634146341464</v>
      </c>
    </row>
    <row r="70" spans="1:11" x14ac:dyDescent="0.2">
      <c r="A70" s="7" t="s">
        <v>535</v>
      </c>
      <c r="B70" s="65">
        <v>1</v>
      </c>
      <c r="C70" s="34">
        <f>IF(B77=0, "-", B70/B77)</f>
        <v>6.1842918985776133E-4</v>
      </c>
      <c r="D70" s="65">
        <v>0</v>
      </c>
      <c r="E70" s="9">
        <f>IF(D77=0, "-", D70/D77)</f>
        <v>0</v>
      </c>
      <c r="F70" s="81">
        <v>6</v>
      </c>
      <c r="G70" s="34">
        <f>IF(F77=0, "-", F70/F77)</f>
        <v>4.6667185190946565E-4</v>
      </c>
      <c r="H70" s="65">
        <v>0</v>
      </c>
      <c r="I70" s="9">
        <f>IF(H77=0, "-", H70/H77)</f>
        <v>0</v>
      </c>
      <c r="J70" s="8" t="str">
        <f t="shared" si="4"/>
        <v>-</v>
      </c>
      <c r="K70" s="9" t="str">
        <f t="shared" si="5"/>
        <v>-</v>
      </c>
    </row>
    <row r="71" spans="1:11" x14ac:dyDescent="0.2">
      <c r="A71" s="7" t="s">
        <v>536</v>
      </c>
      <c r="B71" s="65">
        <v>0</v>
      </c>
      <c r="C71" s="34">
        <f>IF(B77=0, "-", B71/B77)</f>
        <v>0</v>
      </c>
      <c r="D71" s="65">
        <v>1</v>
      </c>
      <c r="E71" s="9">
        <f>IF(D77=0, "-", D71/D77)</f>
        <v>6.8352699931647305E-4</v>
      </c>
      <c r="F71" s="81">
        <v>1</v>
      </c>
      <c r="G71" s="34">
        <f>IF(F77=0, "-", F71/F77)</f>
        <v>7.7778641984910937E-5</v>
      </c>
      <c r="H71" s="65">
        <v>10</v>
      </c>
      <c r="I71" s="9">
        <f>IF(H77=0, "-", H71/H77)</f>
        <v>7.187005893344833E-4</v>
      </c>
      <c r="J71" s="8">
        <f t="shared" si="4"/>
        <v>-1</v>
      </c>
      <c r="K71" s="9">
        <f t="shared" si="5"/>
        <v>-0.9</v>
      </c>
    </row>
    <row r="72" spans="1:11" x14ac:dyDescent="0.2">
      <c r="A72" s="7" t="s">
        <v>537</v>
      </c>
      <c r="B72" s="65">
        <v>7</v>
      </c>
      <c r="C72" s="34">
        <f>IF(B77=0, "-", B72/B77)</f>
        <v>4.329004329004329E-3</v>
      </c>
      <c r="D72" s="65">
        <v>11</v>
      </c>
      <c r="E72" s="9">
        <f>IF(D77=0, "-", D72/D77)</f>
        <v>7.5187969924812026E-3</v>
      </c>
      <c r="F72" s="81">
        <v>69</v>
      </c>
      <c r="G72" s="34">
        <f>IF(F77=0, "-", F72/F77)</f>
        <v>5.3667262969588547E-3</v>
      </c>
      <c r="H72" s="65">
        <v>33</v>
      </c>
      <c r="I72" s="9">
        <f>IF(H77=0, "-", H72/H77)</f>
        <v>2.3717119448037945E-3</v>
      </c>
      <c r="J72" s="8">
        <f t="shared" si="4"/>
        <v>-0.36363636363636365</v>
      </c>
      <c r="K72" s="9">
        <f t="shared" si="5"/>
        <v>1.0909090909090908</v>
      </c>
    </row>
    <row r="73" spans="1:11" x14ac:dyDescent="0.2">
      <c r="A73" s="7" t="s">
        <v>538</v>
      </c>
      <c r="B73" s="65">
        <v>486</v>
      </c>
      <c r="C73" s="34">
        <f>IF(B77=0, "-", B73/B77)</f>
        <v>0.30055658627087201</v>
      </c>
      <c r="D73" s="65">
        <v>393</v>
      </c>
      <c r="E73" s="9">
        <f>IF(D77=0, "-", D73/D77)</f>
        <v>0.26862611073137388</v>
      </c>
      <c r="F73" s="81">
        <v>4061</v>
      </c>
      <c r="G73" s="34">
        <f>IF(F77=0, "-", F73/F77)</f>
        <v>0.31585906510072337</v>
      </c>
      <c r="H73" s="65">
        <v>4357</v>
      </c>
      <c r="I73" s="9">
        <f>IF(H77=0, "-", H73/H77)</f>
        <v>0.31313784677303436</v>
      </c>
      <c r="J73" s="8">
        <f t="shared" si="4"/>
        <v>0.23664122137404581</v>
      </c>
      <c r="K73" s="9">
        <f t="shared" si="5"/>
        <v>-6.7936653660775767E-2</v>
      </c>
    </row>
    <row r="74" spans="1:11" x14ac:dyDescent="0.2">
      <c r="A74" s="7" t="s">
        <v>539</v>
      </c>
      <c r="B74" s="65">
        <v>153</v>
      </c>
      <c r="C74" s="34">
        <f>IF(B77=0, "-", B74/B77)</f>
        <v>9.4619666048237475E-2</v>
      </c>
      <c r="D74" s="65">
        <v>137</v>
      </c>
      <c r="E74" s="9">
        <f>IF(D77=0, "-", D74/D77)</f>
        <v>9.3643198906356806E-2</v>
      </c>
      <c r="F74" s="81">
        <v>1498</v>
      </c>
      <c r="G74" s="34">
        <f>IF(F77=0, "-", F74/F77)</f>
        <v>0.11651240569339659</v>
      </c>
      <c r="H74" s="65">
        <v>1438</v>
      </c>
      <c r="I74" s="9">
        <f>IF(H77=0, "-", H74/H77)</f>
        <v>0.10334914474629869</v>
      </c>
      <c r="J74" s="8">
        <f t="shared" si="4"/>
        <v>0.11678832116788321</v>
      </c>
      <c r="K74" s="9">
        <f t="shared" si="5"/>
        <v>4.1724617524339362E-2</v>
      </c>
    </row>
    <row r="75" spans="1:11" x14ac:dyDescent="0.2">
      <c r="A75" s="7" t="s">
        <v>540</v>
      </c>
      <c r="B75" s="65">
        <v>51</v>
      </c>
      <c r="C75" s="34">
        <f>IF(B77=0, "-", B75/B77)</f>
        <v>3.1539888682745827E-2</v>
      </c>
      <c r="D75" s="65">
        <v>35</v>
      </c>
      <c r="E75" s="9">
        <f>IF(D77=0, "-", D75/D77)</f>
        <v>2.3923444976076555E-2</v>
      </c>
      <c r="F75" s="81">
        <v>453</v>
      </c>
      <c r="G75" s="34">
        <f>IF(F77=0, "-", F75/F77)</f>
        <v>3.5233724819164661E-2</v>
      </c>
      <c r="H75" s="65">
        <v>451</v>
      </c>
      <c r="I75" s="9">
        <f>IF(H77=0, "-", H75/H77)</f>
        <v>3.2413396578985197E-2</v>
      </c>
      <c r="J75" s="8">
        <f t="shared" si="4"/>
        <v>0.45714285714285713</v>
      </c>
      <c r="K75" s="9">
        <f t="shared" si="5"/>
        <v>4.434589800443459E-3</v>
      </c>
    </row>
    <row r="76" spans="1:11" x14ac:dyDescent="0.2">
      <c r="A76" s="2"/>
      <c r="B76" s="68"/>
      <c r="C76" s="33"/>
      <c r="D76" s="68"/>
      <c r="E76" s="6"/>
      <c r="F76" s="82"/>
      <c r="G76" s="33"/>
      <c r="H76" s="68"/>
      <c r="I76" s="6"/>
      <c r="J76" s="5"/>
      <c r="K76" s="6"/>
    </row>
    <row r="77" spans="1:11" s="43" customFormat="1" x14ac:dyDescent="0.2">
      <c r="A77" s="162" t="s">
        <v>619</v>
      </c>
      <c r="B77" s="71">
        <f>SUM(B57:B76)</f>
        <v>1617</v>
      </c>
      <c r="C77" s="40">
        <f>B77/7882</f>
        <v>0.20515097690941386</v>
      </c>
      <c r="D77" s="71">
        <f>SUM(D57:D76)</f>
        <v>1463</v>
      </c>
      <c r="E77" s="41">
        <f>D77/7767</f>
        <v>0.1883610145487318</v>
      </c>
      <c r="F77" s="77">
        <f>SUM(F57:F76)</f>
        <v>12857</v>
      </c>
      <c r="G77" s="42">
        <f>F77/62775</f>
        <v>0.20481083233771405</v>
      </c>
      <c r="H77" s="71">
        <f>SUM(H57:H76)</f>
        <v>13914</v>
      </c>
      <c r="I77" s="41">
        <f>H77/69402</f>
        <v>0.20048413590386444</v>
      </c>
      <c r="J77" s="37">
        <f>IF(D77=0, "-", IF((B77-D77)/D77&lt;10, (B77-D77)/D77, "&gt;999%"))</f>
        <v>0.10526315789473684</v>
      </c>
      <c r="K77" s="38">
        <f>IF(H77=0, "-", IF((F77-H77)/H77&lt;10, (F77-H77)/H77, "&gt;999%"))</f>
        <v>-7.5966652292654882E-2</v>
      </c>
    </row>
    <row r="78" spans="1:11" x14ac:dyDescent="0.2">
      <c r="B78" s="83"/>
      <c r="D78" s="83"/>
      <c r="F78" s="83"/>
      <c r="H78" s="83"/>
    </row>
    <row r="79" spans="1:11" x14ac:dyDescent="0.2">
      <c r="A79" s="27" t="s">
        <v>618</v>
      </c>
      <c r="B79" s="71">
        <v>1937</v>
      </c>
      <c r="C79" s="40">
        <f>B79/7882</f>
        <v>0.24574980969297133</v>
      </c>
      <c r="D79" s="71">
        <v>1801</v>
      </c>
      <c r="E79" s="41">
        <f>D79/7767</f>
        <v>0.23187846015192481</v>
      </c>
      <c r="F79" s="77">
        <v>15664</v>
      </c>
      <c r="G79" s="42">
        <f>F79/62775</f>
        <v>0.24952608522500996</v>
      </c>
      <c r="H79" s="71">
        <v>17126</v>
      </c>
      <c r="I79" s="41">
        <f>H79/69402</f>
        <v>0.24676522290423908</v>
      </c>
      <c r="J79" s="37">
        <f>IF(D79=0, "-", IF((B79-D79)/D79&lt;10, (B79-D79)/D79, "&gt;999%"))</f>
        <v>7.5513603553581346E-2</v>
      </c>
      <c r="K79" s="38">
        <f>IF(H79=0, "-", IF((F79-H79)/H79&lt;10, (F79-H79)/H79, "&gt;999%"))</f>
        <v>-8.5367277823192811E-2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631</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0</v>
      </c>
      <c r="C7" s="39">
        <f>IF(B29=0, "-", B7/B29)</f>
        <v>0</v>
      </c>
      <c r="D7" s="65">
        <v>0</v>
      </c>
      <c r="E7" s="21">
        <f>IF(D29=0, "-", D7/D29)</f>
        <v>0</v>
      </c>
      <c r="F7" s="81">
        <v>0</v>
      </c>
      <c r="G7" s="39">
        <f>IF(F29=0, "-", F7/F29)</f>
        <v>0</v>
      </c>
      <c r="H7" s="65">
        <v>2</v>
      </c>
      <c r="I7" s="21">
        <f>IF(H29=0, "-", H7/H29)</f>
        <v>1.1678150181011328E-4</v>
      </c>
      <c r="J7" s="20" t="str">
        <f t="shared" ref="J7:J27" si="0">IF(D7=0, "-", IF((B7-D7)/D7&lt;10, (B7-D7)/D7, "&gt;999%"))</f>
        <v>-</v>
      </c>
      <c r="K7" s="21">
        <f t="shared" ref="K7:K27" si="1">IF(H7=0, "-", IF((F7-H7)/H7&lt;10, (F7-H7)/H7, "&gt;999%"))</f>
        <v>-1</v>
      </c>
    </row>
    <row r="8" spans="1:11" x14ac:dyDescent="0.2">
      <c r="A8" s="7" t="s">
        <v>43</v>
      </c>
      <c r="B8" s="65">
        <v>1</v>
      </c>
      <c r="C8" s="39">
        <f>IF(B29=0, "-", B8/B29)</f>
        <v>5.1626226122870422E-4</v>
      </c>
      <c r="D8" s="65">
        <v>4</v>
      </c>
      <c r="E8" s="21">
        <f>IF(D29=0, "-", D8/D29)</f>
        <v>2.2209883398112162E-3</v>
      </c>
      <c r="F8" s="81">
        <v>9</v>
      </c>
      <c r="G8" s="39">
        <f>IF(F29=0, "-", F8/F29)</f>
        <v>5.745658835546476E-4</v>
      </c>
      <c r="H8" s="65">
        <v>10</v>
      </c>
      <c r="I8" s="21">
        <f>IF(H29=0, "-", H8/H29)</f>
        <v>5.8390750905056639E-4</v>
      </c>
      <c r="J8" s="20">
        <f t="shared" si="0"/>
        <v>-0.75</v>
      </c>
      <c r="K8" s="21">
        <f t="shared" si="1"/>
        <v>-0.1</v>
      </c>
    </row>
    <row r="9" spans="1:11" x14ac:dyDescent="0.2">
      <c r="A9" s="7" t="s">
        <v>44</v>
      </c>
      <c r="B9" s="65">
        <v>434</v>
      </c>
      <c r="C9" s="39">
        <f>IF(B29=0, "-", B9/B29)</f>
        <v>0.22405782137325761</v>
      </c>
      <c r="D9" s="65">
        <v>321</v>
      </c>
      <c r="E9" s="21">
        <f>IF(D29=0, "-", D9/D29)</f>
        <v>0.17823431426985009</v>
      </c>
      <c r="F9" s="81">
        <v>2955</v>
      </c>
      <c r="G9" s="39">
        <f>IF(F29=0, "-", F9/F29)</f>
        <v>0.18864913176710929</v>
      </c>
      <c r="H9" s="65">
        <v>3034</v>
      </c>
      <c r="I9" s="21">
        <f>IF(H29=0, "-", H9/H29)</f>
        <v>0.17715753824594185</v>
      </c>
      <c r="J9" s="20">
        <f t="shared" si="0"/>
        <v>0.35202492211838005</v>
      </c>
      <c r="K9" s="21">
        <f t="shared" si="1"/>
        <v>-2.6038233355306525E-2</v>
      </c>
    </row>
    <row r="10" spans="1:11" x14ac:dyDescent="0.2">
      <c r="A10" s="7" t="s">
        <v>48</v>
      </c>
      <c r="B10" s="65">
        <v>24</v>
      </c>
      <c r="C10" s="39">
        <f>IF(B29=0, "-", B10/B29)</f>
        <v>1.23902942694889E-2</v>
      </c>
      <c r="D10" s="65">
        <v>5</v>
      </c>
      <c r="E10" s="21">
        <f>IF(D29=0, "-", D10/D29)</f>
        <v>2.7762354247640201E-3</v>
      </c>
      <c r="F10" s="81">
        <v>82</v>
      </c>
      <c r="G10" s="39">
        <f>IF(F29=0, "-", F10/F29)</f>
        <v>5.2349336057201223E-3</v>
      </c>
      <c r="H10" s="65">
        <v>45</v>
      </c>
      <c r="I10" s="21">
        <f>IF(H29=0, "-", H10/H29)</f>
        <v>2.6275837907275487E-3</v>
      </c>
      <c r="J10" s="20">
        <f t="shared" si="0"/>
        <v>3.8</v>
      </c>
      <c r="K10" s="21">
        <f t="shared" si="1"/>
        <v>0.82222222222222219</v>
      </c>
    </row>
    <row r="11" spans="1:11" x14ac:dyDescent="0.2">
      <c r="A11" s="7" t="s">
        <v>51</v>
      </c>
      <c r="B11" s="65">
        <v>9</v>
      </c>
      <c r="C11" s="39">
        <f>IF(B29=0, "-", B11/B29)</f>
        <v>4.6463603510583373E-3</v>
      </c>
      <c r="D11" s="65">
        <v>103</v>
      </c>
      <c r="E11" s="21">
        <f>IF(D29=0, "-", D11/D29)</f>
        <v>5.719044975013881E-2</v>
      </c>
      <c r="F11" s="81">
        <v>589</v>
      </c>
      <c r="G11" s="39">
        <f>IF(F29=0, "-", F11/F29)</f>
        <v>3.760214504596527E-2</v>
      </c>
      <c r="H11" s="65">
        <v>1234</v>
      </c>
      <c r="I11" s="21">
        <f>IF(H29=0, "-", H11/H29)</f>
        <v>7.2054186616839891E-2</v>
      </c>
      <c r="J11" s="20">
        <f t="shared" si="0"/>
        <v>-0.91262135922330101</v>
      </c>
      <c r="K11" s="21">
        <f t="shared" si="1"/>
        <v>-0.52269043760129663</v>
      </c>
    </row>
    <row r="12" spans="1:11" x14ac:dyDescent="0.2">
      <c r="A12" s="7" t="s">
        <v>53</v>
      </c>
      <c r="B12" s="65">
        <v>18</v>
      </c>
      <c r="C12" s="39">
        <f>IF(B29=0, "-", B12/B29)</f>
        <v>9.2927207021166747E-3</v>
      </c>
      <c r="D12" s="65">
        <v>21</v>
      </c>
      <c r="E12" s="21">
        <f>IF(D29=0, "-", D12/D29)</f>
        <v>1.1660188784008884E-2</v>
      </c>
      <c r="F12" s="81">
        <v>159</v>
      </c>
      <c r="G12" s="39">
        <f>IF(F29=0, "-", F12/F29)</f>
        <v>1.0150663942798774E-2</v>
      </c>
      <c r="H12" s="65">
        <v>204</v>
      </c>
      <c r="I12" s="21">
        <f>IF(H29=0, "-", H12/H29)</f>
        <v>1.1911713184631554E-2</v>
      </c>
      <c r="J12" s="20">
        <f t="shared" si="0"/>
        <v>-0.14285714285714285</v>
      </c>
      <c r="K12" s="21">
        <f t="shared" si="1"/>
        <v>-0.22058823529411764</v>
      </c>
    </row>
    <row r="13" spans="1:11" x14ac:dyDescent="0.2">
      <c r="A13" s="7" t="s">
        <v>58</v>
      </c>
      <c r="B13" s="65">
        <v>97</v>
      </c>
      <c r="C13" s="39">
        <f>IF(B29=0, "-", B13/B29)</f>
        <v>5.0077439339184307E-2</v>
      </c>
      <c r="D13" s="65">
        <v>167</v>
      </c>
      <c r="E13" s="21">
        <f>IF(D29=0, "-", D13/D29)</f>
        <v>9.2726263187118269E-2</v>
      </c>
      <c r="F13" s="81">
        <v>833</v>
      </c>
      <c r="G13" s="39">
        <f>IF(F29=0, "-", F13/F29)</f>
        <v>5.3179264555669049E-2</v>
      </c>
      <c r="H13" s="65">
        <v>1175</v>
      </c>
      <c r="I13" s="21">
        <f>IF(H29=0, "-", H13/H29)</f>
        <v>6.8609132313441554E-2</v>
      </c>
      <c r="J13" s="20">
        <f t="shared" si="0"/>
        <v>-0.41916167664670656</v>
      </c>
      <c r="K13" s="21">
        <f t="shared" si="1"/>
        <v>-0.29106382978723405</v>
      </c>
    </row>
    <row r="14" spans="1:11" x14ac:dyDescent="0.2">
      <c r="A14" s="7" t="s">
        <v>59</v>
      </c>
      <c r="B14" s="65">
        <v>0</v>
      </c>
      <c r="C14" s="39">
        <f>IF(B29=0, "-", B14/B29)</f>
        <v>0</v>
      </c>
      <c r="D14" s="65">
        <v>0</v>
      </c>
      <c r="E14" s="21">
        <f>IF(D29=0, "-", D14/D29)</f>
        <v>0</v>
      </c>
      <c r="F14" s="81">
        <v>1</v>
      </c>
      <c r="G14" s="39">
        <f>IF(F29=0, "-", F14/F29)</f>
        <v>6.384065372829418E-5</v>
      </c>
      <c r="H14" s="65">
        <v>0</v>
      </c>
      <c r="I14" s="21">
        <f>IF(H29=0, "-", H14/H29)</f>
        <v>0</v>
      </c>
      <c r="J14" s="20" t="str">
        <f t="shared" si="0"/>
        <v>-</v>
      </c>
      <c r="K14" s="21" t="str">
        <f t="shared" si="1"/>
        <v>-</v>
      </c>
    </row>
    <row r="15" spans="1:11" x14ac:dyDescent="0.2">
      <c r="A15" s="7" t="s">
        <v>62</v>
      </c>
      <c r="B15" s="65">
        <v>3</v>
      </c>
      <c r="C15" s="39">
        <f>IF(B29=0, "-", B15/B29)</f>
        <v>1.5487867836861124E-3</v>
      </c>
      <c r="D15" s="65">
        <v>0</v>
      </c>
      <c r="E15" s="21">
        <f>IF(D29=0, "-", D15/D29)</f>
        <v>0</v>
      </c>
      <c r="F15" s="81">
        <v>18</v>
      </c>
      <c r="G15" s="39">
        <f>IF(F29=0, "-", F15/F29)</f>
        <v>1.1491317671092952E-3</v>
      </c>
      <c r="H15" s="65">
        <v>0</v>
      </c>
      <c r="I15" s="21">
        <f>IF(H29=0, "-", H15/H29)</f>
        <v>0</v>
      </c>
      <c r="J15" s="20" t="str">
        <f t="shared" si="0"/>
        <v>-</v>
      </c>
      <c r="K15" s="21" t="str">
        <f t="shared" si="1"/>
        <v>-</v>
      </c>
    </row>
    <row r="16" spans="1:11" x14ac:dyDescent="0.2">
      <c r="A16" s="7" t="s">
        <v>67</v>
      </c>
      <c r="B16" s="65">
        <v>53</v>
      </c>
      <c r="C16" s="39">
        <f>IF(B29=0, "-", B16/B29)</f>
        <v>2.7361899845121322E-2</v>
      </c>
      <c r="D16" s="65">
        <v>43</v>
      </c>
      <c r="E16" s="21">
        <f>IF(D29=0, "-", D16/D29)</f>
        <v>2.3875624652970572E-2</v>
      </c>
      <c r="F16" s="81">
        <v>344</v>
      </c>
      <c r="G16" s="39">
        <f>IF(F29=0, "-", F16/F29)</f>
        <v>2.1961184882533197E-2</v>
      </c>
      <c r="H16" s="65">
        <v>287</v>
      </c>
      <c r="I16" s="21">
        <f>IF(H29=0, "-", H16/H29)</f>
        <v>1.6758145509751254E-2</v>
      </c>
      <c r="J16" s="20">
        <f t="shared" si="0"/>
        <v>0.23255813953488372</v>
      </c>
      <c r="K16" s="21">
        <f t="shared" si="1"/>
        <v>0.19860627177700349</v>
      </c>
    </row>
    <row r="17" spans="1:11" x14ac:dyDescent="0.2">
      <c r="A17" s="7" t="s">
        <v>73</v>
      </c>
      <c r="B17" s="65">
        <v>29</v>
      </c>
      <c r="C17" s="39">
        <f>IF(B29=0, "-", B17/B29)</f>
        <v>1.4971605575632421E-2</v>
      </c>
      <c r="D17" s="65">
        <v>56</v>
      </c>
      <c r="E17" s="21">
        <f>IF(D29=0, "-", D17/D29)</f>
        <v>3.1093836757357024E-2</v>
      </c>
      <c r="F17" s="81">
        <v>440</v>
      </c>
      <c r="G17" s="39">
        <f>IF(F29=0, "-", F17/F29)</f>
        <v>2.8089887640449437E-2</v>
      </c>
      <c r="H17" s="65">
        <v>476</v>
      </c>
      <c r="I17" s="21">
        <f>IF(H29=0, "-", H17/H29)</f>
        <v>2.779399743080696E-2</v>
      </c>
      <c r="J17" s="20">
        <f t="shared" si="0"/>
        <v>-0.48214285714285715</v>
      </c>
      <c r="K17" s="21">
        <f t="shared" si="1"/>
        <v>-7.5630252100840331E-2</v>
      </c>
    </row>
    <row r="18" spans="1:11" x14ac:dyDescent="0.2">
      <c r="A18" s="7" t="s">
        <v>75</v>
      </c>
      <c r="B18" s="65">
        <v>0</v>
      </c>
      <c r="C18" s="39">
        <f>IF(B29=0, "-", B18/B29)</f>
        <v>0</v>
      </c>
      <c r="D18" s="65">
        <v>2</v>
      </c>
      <c r="E18" s="21">
        <f>IF(D29=0, "-", D18/D29)</f>
        <v>1.1104941699056081E-3</v>
      </c>
      <c r="F18" s="81">
        <v>0</v>
      </c>
      <c r="G18" s="39">
        <f>IF(F29=0, "-", F18/F29)</f>
        <v>0</v>
      </c>
      <c r="H18" s="65">
        <v>4</v>
      </c>
      <c r="I18" s="21">
        <f>IF(H29=0, "-", H18/H29)</f>
        <v>2.3356300362022657E-4</v>
      </c>
      <c r="J18" s="20">
        <f t="shared" si="0"/>
        <v>-1</v>
      </c>
      <c r="K18" s="21">
        <f t="shared" si="1"/>
        <v>-1</v>
      </c>
    </row>
    <row r="19" spans="1:11" x14ac:dyDescent="0.2">
      <c r="A19" s="7" t="s">
        <v>77</v>
      </c>
      <c r="B19" s="65">
        <v>37</v>
      </c>
      <c r="C19" s="39">
        <f>IF(B29=0, "-", B19/B29)</f>
        <v>1.9101703665462055E-2</v>
      </c>
      <c r="D19" s="65">
        <v>13</v>
      </c>
      <c r="E19" s="21">
        <f>IF(D29=0, "-", D19/D29)</f>
        <v>7.2182121043864516E-3</v>
      </c>
      <c r="F19" s="81">
        <v>247</v>
      </c>
      <c r="G19" s="39">
        <f>IF(F29=0, "-", F19/F29)</f>
        <v>1.5768641470888661E-2</v>
      </c>
      <c r="H19" s="65">
        <v>143</v>
      </c>
      <c r="I19" s="21">
        <f>IF(H29=0, "-", H19/H29)</f>
        <v>8.3498773794230992E-3</v>
      </c>
      <c r="J19" s="20">
        <f t="shared" si="0"/>
        <v>1.8461538461538463</v>
      </c>
      <c r="K19" s="21">
        <f t="shared" si="1"/>
        <v>0.72727272727272729</v>
      </c>
    </row>
    <row r="20" spans="1:11" x14ac:dyDescent="0.2">
      <c r="A20" s="7" t="s">
        <v>80</v>
      </c>
      <c r="B20" s="65">
        <v>267</v>
      </c>
      <c r="C20" s="39">
        <f>IF(B29=0, "-", B20/B29)</f>
        <v>0.13784202374806401</v>
      </c>
      <c r="D20" s="65">
        <v>232</v>
      </c>
      <c r="E20" s="21">
        <f>IF(D29=0, "-", D20/D29)</f>
        <v>0.12881732370905052</v>
      </c>
      <c r="F20" s="81">
        <v>1546</v>
      </c>
      <c r="G20" s="39">
        <f>IF(F29=0, "-", F20/F29)</f>
        <v>9.8697650663942801E-2</v>
      </c>
      <c r="H20" s="65">
        <v>1639</v>
      </c>
      <c r="I20" s="21">
        <f>IF(H29=0, "-", H20/H29)</f>
        <v>9.5702440733387836E-2</v>
      </c>
      <c r="J20" s="20">
        <f t="shared" si="0"/>
        <v>0.15086206896551724</v>
      </c>
      <c r="K20" s="21">
        <f t="shared" si="1"/>
        <v>-5.6741915802318486E-2</v>
      </c>
    </row>
    <row r="21" spans="1:11" x14ac:dyDescent="0.2">
      <c r="A21" s="7" t="s">
        <v>81</v>
      </c>
      <c r="B21" s="65">
        <v>93</v>
      </c>
      <c r="C21" s="39">
        <f>IF(B29=0, "-", B21/B29)</f>
        <v>4.8012390294269486E-2</v>
      </c>
      <c r="D21" s="65">
        <v>79</v>
      </c>
      <c r="E21" s="21">
        <f>IF(D29=0, "-", D21/D29)</f>
        <v>4.3864519711271518E-2</v>
      </c>
      <c r="F21" s="81">
        <v>693</v>
      </c>
      <c r="G21" s="39">
        <f>IF(F29=0, "-", F21/F29)</f>
        <v>4.4241573033707862E-2</v>
      </c>
      <c r="H21" s="65">
        <v>804</v>
      </c>
      <c r="I21" s="21">
        <f>IF(H29=0, "-", H21/H29)</f>
        <v>4.6946163727665538E-2</v>
      </c>
      <c r="J21" s="20">
        <f t="shared" si="0"/>
        <v>0.17721518987341772</v>
      </c>
      <c r="K21" s="21">
        <f t="shared" si="1"/>
        <v>-0.13805970149253732</v>
      </c>
    </row>
    <row r="22" spans="1:11" x14ac:dyDescent="0.2">
      <c r="A22" s="7" t="s">
        <v>82</v>
      </c>
      <c r="B22" s="65">
        <v>1</v>
      </c>
      <c r="C22" s="39">
        <f>IF(B29=0, "-", B22/B29)</f>
        <v>5.1626226122870422E-4</v>
      </c>
      <c r="D22" s="65">
        <v>0</v>
      </c>
      <c r="E22" s="21">
        <f>IF(D29=0, "-", D22/D29)</f>
        <v>0</v>
      </c>
      <c r="F22" s="81">
        <v>9</v>
      </c>
      <c r="G22" s="39">
        <f>IF(F29=0, "-", F22/F29)</f>
        <v>5.745658835546476E-4</v>
      </c>
      <c r="H22" s="65">
        <v>1</v>
      </c>
      <c r="I22" s="21">
        <f>IF(H29=0, "-", H22/H29)</f>
        <v>5.8390750905056642E-5</v>
      </c>
      <c r="J22" s="20" t="str">
        <f t="shared" si="0"/>
        <v>-</v>
      </c>
      <c r="K22" s="21">
        <f t="shared" si="1"/>
        <v>8</v>
      </c>
    </row>
    <row r="23" spans="1:11" x14ac:dyDescent="0.2">
      <c r="A23" s="7" t="s">
        <v>84</v>
      </c>
      <c r="B23" s="65">
        <v>16</v>
      </c>
      <c r="C23" s="39">
        <f>IF(B29=0, "-", B23/B29)</f>
        <v>8.2601961796592675E-3</v>
      </c>
      <c r="D23" s="65">
        <v>14</v>
      </c>
      <c r="E23" s="21">
        <f>IF(D29=0, "-", D23/D29)</f>
        <v>7.773459189339256E-3</v>
      </c>
      <c r="F23" s="81">
        <v>200</v>
      </c>
      <c r="G23" s="39">
        <f>IF(F29=0, "-", F23/F29)</f>
        <v>1.2768130745658836E-2</v>
      </c>
      <c r="H23" s="65">
        <v>95</v>
      </c>
      <c r="I23" s="21">
        <f>IF(H29=0, "-", H23/H29)</f>
        <v>5.547121335980381E-3</v>
      </c>
      <c r="J23" s="20">
        <f t="shared" si="0"/>
        <v>0.14285714285714285</v>
      </c>
      <c r="K23" s="21">
        <f t="shared" si="1"/>
        <v>1.1052631578947369</v>
      </c>
    </row>
    <row r="24" spans="1:11" x14ac:dyDescent="0.2">
      <c r="A24" s="7" t="s">
        <v>85</v>
      </c>
      <c r="B24" s="65">
        <v>13</v>
      </c>
      <c r="C24" s="39">
        <f>IF(B29=0, "-", B24/B29)</f>
        <v>6.7114093959731542E-3</v>
      </c>
      <c r="D24" s="65">
        <v>8</v>
      </c>
      <c r="E24" s="21">
        <f>IF(D29=0, "-", D24/D29)</f>
        <v>4.4419766796224324E-3</v>
      </c>
      <c r="F24" s="81">
        <v>92</v>
      </c>
      <c r="G24" s="39">
        <f>IF(F29=0, "-", F24/F29)</f>
        <v>5.8733401430030646E-3</v>
      </c>
      <c r="H24" s="65">
        <v>159</v>
      </c>
      <c r="I24" s="21">
        <f>IF(H29=0, "-", H24/H29)</f>
        <v>9.2841293939040052E-3</v>
      </c>
      <c r="J24" s="20">
        <f t="shared" si="0"/>
        <v>0.625</v>
      </c>
      <c r="K24" s="21">
        <f t="shared" si="1"/>
        <v>-0.42138364779874216</v>
      </c>
    </row>
    <row r="25" spans="1:11" x14ac:dyDescent="0.2">
      <c r="A25" s="7" t="s">
        <v>89</v>
      </c>
      <c r="B25" s="65">
        <v>7</v>
      </c>
      <c r="C25" s="39">
        <f>IF(B29=0, "-", B25/B29)</f>
        <v>3.6138358286009293E-3</v>
      </c>
      <c r="D25" s="65">
        <v>11</v>
      </c>
      <c r="E25" s="21">
        <f>IF(D29=0, "-", D25/D29)</f>
        <v>6.1077179344808438E-3</v>
      </c>
      <c r="F25" s="81">
        <v>69</v>
      </c>
      <c r="G25" s="39">
        <f>IF(F29=0, "-", F25/F29)</f>
        <v>4.4050051072522982E-3</v>
      </c>
      <c r="H25" s="65">
        <v>33</v>
      </c>
      <c r="I25" s="21">
        <f>IF(H29=0, "-", H25/H29)</f>
        <v>1.9268947798668692E-3</v>
      </c>
      <c r="J25" s="20">
        <f t="shared" si="0"/>
        <v>-0.36363636363636365</v>
      </c>
      <c r="K25" s="21">
        <f t="shared" si="1"/>
        <v>1.0909090909090908</v>
      </c>
    </row>
    <row r="26" spans="1:11" x14ac:dyDescent="0.2">
      <c r="A26" s="7" t="s">
        <v>92</v>
      </c>
      <c r="B26" s="65">
        <v>767</v>
      </c>
      <c r="C26" s="39">
        <f>IF(B29=0, "-", B26/B29)</f>
        <v>0.39597315436241609</v>
      </c>
      <c r="D26" s="65">
        <v>670</v>
      </c>
      <c r="E26" s="21">
        <f>IF(D29=0, "-", D26/D29)</f>
        <v>0.37201554691837868</v>
      </c>
      <c r="F26" s="81">
        <v>6818</v>
      </c>
      <c r="G26" s="39">
        <f>IF(F29=0, "-", F26/F29)</f>
        <v>0.43526557711950969</v>
      </c>
      <c r="H26" s="65">
        <v>7176</v>
      </c>
      <c r="I26" s="21">
        <f>IF(H29=0, "-", H26/H29)</f>
        <v>0.41901202849468644</v>
      </c>
      <c r="J26" s="20">
        <f t="shared" si="0"/>
        <v>0.14477611940298507</v>
      </c>
      <c r="K26" s="21">
        <f t="shared" si="1"/>
        <v>-4.9888517279821624E-2</v>
      </c>
    </row>
    <row r="27" spans="1:11" x14ac:dyDescent="0.2">
      <c r="A27" s="7" t="s">
        <v>94</v>
      </c>
      <c r="B27" s="65">
        <v>68</v>
      </c>
      <c r="C27" s="39">
        <f>IF(B29=0, "-", B27/B29)</f>
        <v>3.5105833763551884E-2</v>
      </c>
      <c r="D27" s="65">
        <v>52</v>
      </c>
      <c r="E27" s="21">
        <f>IF(D29=0, "-", D27/D29)</f>
        <v>2.8872848417545807E-2</v>
      </c>
      <c r="F27" s="81">
        <v>560</v>
      </c>
      <c r="G27" s="39">
        <f>IF(F29=0, "-", F27/F29)</f>
        <v>3.5750766087844742E-2</v>
      </c>
      <c r="H27" s="65">
        <v>605</v>
      </c>
      <c r="I27" s="21">
        <f>IF(H29=0, "-", H27/H29)</f>
        <v>3.5326404297559268E-2</v>
      </c>
      <c r="J27" s="20">
        <f t="shared" si="0"/>
        <v>0.30769230769230771</v>
      </c>
      <c r="K27" s="21">
        <f t="shared" si="1"/>
        <v>-7.43801652892562E-2</v>
      </c>
    </row>
    <row r="28" spans="1:11" x14ac:dyDescent="0.2">
      <c r="A28" s="2"/>
      <c r="B28" s="68"/>
      <c r="C28" s="33"/>
      <c r="D28" s="68"/>
      <c r="E28" s="6"/>
      <c r="F28" s="82"/>
      <c r="G28" s="33"/>
      <c r="H28" s="68"/>
      <c r="I28" s="6"/>
      <c r="J28" s="5"/>
      <c r="K28" s="6"/>
    </row>
    <row r="29" spans="1:11" s="43" customFormat="1" x14ac:dyDescent="0.2">
      <c r="A29" s="162" t="s">
        <v>618</v>
      </c>
      <c r="B29" s="71">
        <f>SUM(B7:B28)</f>
        <v>1937</v>
      </c>
      <c r="C29" s="40">
        <v>1</v>
      </c>
      <c r="D29" s="71">
        <f>SUM(D7:D28)</f>
        <v>1801</v>
      </c>
      <c r="E29" s="41">
        <v>1</v>
      </c>
      <c r="F29" s="77">
        <f>SUM(F7:F28)</f>
        <v>15664</v>
      </c>
      <c r="G29" s="42">
        <v>1</v>
      </c>
      <c r="H29" s="71">
        <f>SUM(H7:H28)</f>
        <v>17126</v>
      </c>
      <c r="I29" s="41">
        <v>1</v>
      </c>
      <c r="J29" s="37">
        <f>IF(D29=0, "-", (B29-D29)/D29)</f>
        <v>7.5513603553581346E-2</v>
      </c>
      <c r="K29" s="38">
        <f>IF(H29=0, "-", (F29-H29)/H29)</f>
        <v>-8.5367277823192811E-2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5"/>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541</v>
      </c>
      <c r="B7" s="65">
        <v>10</v>
      </c>
      <c r="C7" s="34">
        <f>IF(B20=0, "-", B7/B20)</f>
        <v>5.7803468208092484E-2</v>
      </c>
      <c r="D7" s="65">
        <v>7</v>
      </c>
      <c r="E7" s="9">
        <f>IF(D20=0, "-", D7/D20)</f>
        <v>6.4814814814814811E-2</v>
      </c>
      <c r="F7" s="81">
        <v>54</v>
      </c>
      <c r="G7" s="34">
        <f>IF(F20=0, "-", F7/F20)</f>
        <v>4.1828040278853604E-2</v>
      </c>
      <c r="H7" s="65">
        <v>66</v>
      </c>
      <c r="I7" s="9">
        <f>IF(H20=0, "-", H7/H20)</f>
        <v>6.3157894736842107E-2</v>
      </c>
      <c r="J7" s="8">
        <f t="shared" ref="J7:J18" si="0">IF(D7=0, "-", IF((B7-D7)/D7&lt;10, (B7-D7)/D7, "&gt;999%"))</f>
        <v>0.42857142857142855</v>
      </c>
      <c r="K7" s="9">
        <f t="shared" ref="K7:K18" si="1">IF(H7=0, "-", IF((F7-H7)/H7&lt;10, (F7-H7)/H7, "&gt;999%"))</f>
        <v>-0.18181818181818182</v>
      </c>
    </row>
    <row r="8" spans="1:11" x14ac:dyDescent="0.2">
      <c r="A8" s="7" t="s">
        <v>542</v>
      </c>
      <c r="B8" s="65">
        <v>7</v>
      </c>
      <c r="C8" s="34">
        <f>IF(B20=0, "-", B8/B20)</f>
        <v>4.046242774566474E-2</v>
      </c>
      <c r="D8" s="65">
        <v>7</v>
      </c>
      <c r="E8" s="9">
        <f>IF(D20=0, "-", D8/D20)</f>
        <v>6.4814814814814811E-2</v>
      </c>
      <c r="F8" s="81">
        <v>66</v>
      </c>
      <c r="G8" s="34">
        <f>IF(F20=0, "-", F8/F20)</f>
        <v>5.1123160340821067E-2</v>
      </c>
      <c r="H8" s="65">
        <v>48</v>
      </c>
      <c r="I8" s="9">
        <f>IF(H20=0, "-", H8/H20)</f>
        <v>4.5933014354066985E-2</v>
      </c>
      <c r="J8" s="8">
        <f t="shared" si="0"/>
        <v>0</v>
      </c>
      <c r="K8" s="9">
        <f t="shared" si="1"/>
        <v>0.375</v>
      </c>
    </row>
    <row r="9" spans="1:11" x14ac:dyDescent="0.2">
      <c r="A9" s="7" t="s">
        <v>543</v>
      </c>
      <c r="B9" s="65">
        <v>29</v>
      </c>
      <c r="C9" s="34">
        <f>IF(B20=0, "-", B9/B20)</f>
        <v>0.16763005780346821</v>
      </c>
      <c r="D9" s="65">
        <v>5</v>
      </c>
      <c r="E9" s="9">
        <f>IF(D20=0, "-", D9/D20)</f>
        <v>4.6296296296296294E-2</v>
      </c>
      <c r="F9" s="81">
        <v>242</v>
      </c>
      <c r="G9" s="34">
        <f>IF(F20=0, "-", F9/F20)</f>
        <v>0.18745158791634392</v>
      </c>
      <c r="H9" s="65">
        <v>124</v>
      </c>
      <c r="I9" s="9">
        <f>IF(H20=0, "-", H9/H20)</f>
        <v>0.11866028708133972</v>
      </c>
      <c r="J9" s="8">
        <f t="shared" si="0"/>
        <v>4.8</v>
      </c>
      <c r="K9" s="9">
        <f t="shared" si="1"/>
        <v>0.95161290322580649</v>
      </c>
    </row>
    <row r="10" spans="1:11" x14ac:dyDescent="0.2">
      <c r="A10" s="7" t="s">
        <v>544</v>
      </c>
      <c r="B10" s="65">
        <v>37</v>
      </c>
      <c r="C10" s="34">
        <f>IF(B20=0, "-", B10/B20)</f>
        <v>0.2138728323699422</v>
      </c>
      <c r="D10" s="65">
        <v>27</v>
      </c>
      <c r="E10" s="9">
        <f>IF(D20=0, "-", D10/D20)</f>
        <v>0.25</v>
      </c>
      <c r="F10" s="81">
        <v>227</v>
      </c>
      <c r="G10" s="34">
        <f>IF(F20=0, "-", F10/F20)</f>
        <v>0.17583268783888459</v>
      </c>
      <c r="H10" s="65">
        <v>217</v>
      </c>
      <c r="I10" s="9">
        <f>IF(H20=0, "-", H10/H20)</f>
        <v>0.20765550239234451</v>
      </c>
      <c r="J10" s="8">
        <f t="shared" si="0"/>
        <v>0.37037037037037035</v>
      </c>
      <c r="K10" s="9">
        <f t="shared" si="1"/>
        <v>4.6082949308755762E-2</v>
      </c>
    </row>
    <row r="11" spans="1:11" x14ac:dyDescent="0.2">
      <c r="A11" s="7" t="s">
        <v>545</v>
      </c>
      <c r="B11" s="65">
        <v>0</v>
      </c>
      <c r="C11" s="34">
        <f>IF(B20=0, "-", B11/B20)</f>
        <v>0</v>
      </c>
      <c r="D11" s="65">
        <v>1</v>
      </c>
      <c r="E11" s="9">
        <f>IF(D20=0, "-", D11/D20)</f>
        <v>9.2592592592592587E-3</v>
      </c>
      <c r="F11" s="81">
        <v>16</v>
      </c>
      <c r="G11" s="34">
        <f>IF(F20=0, "-", F11/F20)</f>
        <v>1.2393493415956624E-2</v>
      </c>
      <c r="H11" s="65">
        <v>8</v>
      </c>
      <c r="I11" s="9">
        <f>IF(H20=0, "-", H11/H20)</f>
        <v>7.6555023923444978E-3</v>
      </c>
      <c r="J11" s="8">
        <f t="shared" si="0"/>
        <v>-1</v>
      </c>
      <c r="K11" s="9">
        <f t="shared" si="1"/>
        <v>1</v>
      </c>
    </row>
    <row r="12" spans="1:11" x14ac:dyDescent="0.2">
      <c r="A12" s="7" t="s">
        <v>546</v>
      </c>
      <c r="B12" s="65">
        <v>0</v>
      </c>
      <c r="C12" s="34">
        <f>IF(B20=0, "-", B12/B20)</f>
        <v>0</v>
      </c>
      <c r="D12" s="65">
        <v>0</v>
      </c>
      <c r="E12" s="9">
        <f>IF(D20=0, "-", D12/D20)</f>
        <v>0</v>
      </c>
      <c r="F12" s="81">
        <v>3</v>
      </c>
      <c r="G12" s="34">
        <f>IF(F20=0, "-", F12/F20)</f>
        <v>2.3237800154918666E-3</v>
      </c>
      <c r="H12" s="65">
        <v>5</v>
      </c>
      <c r="I12" s="9">
        <f>IF(H20=0, "-", H12/H20)</f>
        <v>4.7846889952153108E-3</v>
      </c>
      <c r="J12" s="8" t="str">
        <f t="shared" si="0"/>
        <v>-</v>
      </c>
      <c r="K12" s="9">
        <f t="shared" si="1"/>
        <v>-0.4</v>
      </c>
    </row>
    <row r="13" spans="1:11" x14ac:dyDescent="0.2">
      <c r="A13" s="7" t="s">
        <v>547</v>
      </c>
      <c r="B13" s="65">
        <v>50</v>
      </c>
      <c r="C13" s="34">
        <f>IF(B20=0, "-", B13/B20)</f>
        <v>0.28901734104046245</v>
      </c>
      <c r="D13" s="65">
        <v>38</v>
      </c>
      <c r="E13" s="9">
        <f>IF(D20=0, "-", D13/D20)</f>
        <v>0.35185185185185186</v>
      </c>
      <c r="F13" s="81">
        <v>405</v>
      </c>
      <c r="G13" s="34">
        <f>IF(F20=0, "-", F13/F20)</f>
        <v>0.31371030209140199</v>
      </c>
      <c r="H13" s="65">
        <v>361</v>
      </c>
      <c r="I13" s="9">
        <f>IF(H20=0, "-", H13/H20)</f>
        <v>0.34545454545454546</v>
      </c>
      <c r="J13" s="8">
        <f t="shared" si="0"/>
        <v>0.31578947368421051</v>
      </c>
      <c r="K13" s="9">
        <f t="shared" si="1"/>
        <v>0.12188365650969529</v>
      </c>
    </row>
    <row r="14" spans="1:11" x14ac:dyDescent="0.2">
      <c r="A14" s="7" t="s">
        <v>548</v>
      </c>
      <c r="B14" s="65">
        <v>2</v>
      </c>
      <c r="C14" s="34">
        <f>IF(B20=0, "-", B14/B20)</f>
        <v>1.1560693641618497E-2</v>
      </c>
      <c r="D14" s="65">
        <v>1</v>
      </c>
      <c r="E14" s="9">
        <f>IF(D20=0, "-", D14/D20)</f>
        <v>9.2592592592592587E-3</v>
      </c>
      <c r="F14" s="81">
        <v>21</v>
      </c>
      <c r="G14" s="34">
        <f>IF(F20=0, "-", F14/F20)</f>
        <v>1.6266460108443067E-2</v>
      </c>
      <c r="H14" s="65">
        <v>25</v>
      </c>
      <c r="I14" s="9">
        <f>IF(H20=0, "-", H14/H20)</f>
        <v>2.3923444976076555E-2</v>
      </c>
      <c r="J14" s="8">
        <f t="shared" si="0"/>
        <v>1</v>
      </c>
      <c r="K14" s="9">
        <f t="shared" si="1"/>
        <v>-0.16</v>
      </c>
    </row>
    <row r="15" spans="1:11" x14ac:dyDescent="0.2">
      <c r="A15" s="7" t="s">
        <v>549</v>
      </c>
      <c r="B15" s="65">
        <v>0</v>
      </c>
      <c r="C15" s="34">
        <f>IF(B20=0, "-", B15/B20)</f>
        <v>0</v>
      </c>
      <c r="D15" s="65">
        <v>2</v>
      </c>
      <c r="E15" s="9">
        <f>IF(D20=0, "-", D15/D20)</f>
        <v>1.8518518518518517E-2</v>
      </c>
      <c r="F15" s="81">
        <v>6</v>
      </c>
      <c r="G15" s="34">
        <f>IF(F20=0, "-", F15/F20)</f>
        <v>4.6475600309837332E-3</v>
      </c>
      <c r="H15" s="65">
        <v>5</v>
      </c>
      <c r="I15" s="9">
        <f>IF(H20=0, "-", H15/H20)</f>
        <v>4.7846889952153108E-3</v>
      </c>
      <c r="J15" s="8">
        <f t="shared" si="0"/>
        <v>-1</v>
      </c>
      <c r="K15" s="9">
        <f t="shared" si="1"/>
        <v>0.2</v>
      </c>
    </row>
    <row r="16" spans="1:11" x14ac:dyDescent="0.2">
      <c r="A16" s="7" t="s">
        <v>550</v>
      </c>
      <c r="B16" s="65">
        <v>18</v>
      </c>
      <c r="C16" s="34">
        <f>IF(B20=0, "-", B16/B20)</f>
        <v>0.10404624277456648</v>
      </c>
      <c r="D16" s="65">
        <v>14</v>
      </c>
      <c r="E16" s="9">
        <f>IF(D20=0, "-", D16/D20)</f>
        <v>0.12962962962962962</v>
      </c>
      <c r="F16" s="81">
        <v>146</v>
      </c>
      <c r="G16" s="34">
        <f>IF(F20=0, "-", F16/F20)</f>
        <v>0.11309062742060419</v>
      </c>
      <c r="H16" s="65">
        <v>102</v>
      </c>
      <c r="I16" s="9">
        <f>IF(H20=0, "-", H16/H20)</f>
        <v>9.7607655502392338E-2</v>
      </c>
      <c r="J16" s="8">
        <f t="shared" si="0"/>
        <v>0.2857142857142857</v>
      </c>
      <c r="K16" s="9">
        <f t="shared" si="1"/>
        <v>0.43137254901960786</v>
      </c>
    </row>
    <row r="17" spans="1:11" x14ac:dyDescent="0.2">
      <c r="A17" s="7" t="s">
        <v>551</v>
      </c>
      <c r="B17" s="65">
        <v>8</v>
      </c>
      <c r="C17" s="34">
        <f>IF(B20=0, "-", B17/B20)</f>
        <v>4.6242774566473986E-2</v>
      </c>
      <c r="D17" s="65">
        <v>1</v>
      </c>
      <c r="E17" s="9">
        <f>IF(D20=0, "-", D17/D20)</f>
        <v>9.2592592592592587E-3</v>
      </c>
      <c r="F17" s="81">
        <v>43</v>
      </c>
      <c r="G17" s="34">
        <f>IF(F20=0, "-", F17/F20)</f>
        <v>3.3307513555383424E-2</v>
      </c>
      <c r="H17" s="65">
        <v>35</v>
      </c>
      <c r="I17" s="9">
        <f>IF(H20=0, "-", H17/H20)</f>
        <v>3.3492822966507178E-2</v>
      </c>
      <c r="J17" s="8">
        <f t="shared" si="0"/>
        <v>7</v>
      </c>
      <c r="K17" s="9">
        <f t="shared" si="1"/>
        <v>0.22857142857142856</v>
      </c>
    </row>
    <row r="18" spans="1:11" x14ac:dyDescent="0.2">
      <c r="A18" s="7" t="s">
        <v>552</v>
      </c>
      <c r="B18" s="65">
        <v>12</v>
      </c>
      <c r="C18" s="34">
        <f>IF(B20=0, "-", B18/B20)</f>
        <v>6.9364161849710976E-2</v>
      </c>
      <c r="D18" s="65">
        <v>5</v>
      </c>
      <c r="E18" s="9">
        <f>IF(D20=0, "-", D18/D20)</f>
        <v>4.6296296296296294E-2</v>
      </c>
      <c r="F18" s="81">
        <v>62</v>
      </c>
      <c r="G18" s="34">
        <f>IF(F20=0, "-", F18/F20)</f>
        <v>4.8024786986831915E-2</v>
      </c>
      <c r="H18" s="65">
        <v>49</v>
      </c>
      <c r="I18" s="9">
        <f>IF(H20=0, "-", H18/H20)</f>
        <v>4.6889952153110051E-2</v>
      </c>
      <c r="J18" s="8">
        <f t="shared" si="0"/>
        <v>1.4</v>
      </c>
      <c r="K18" s="9">
        <f t="shared" si="1"/>
        <v>0.26530612244897961</v>
      </c>
    </row>
    <row r="19" spans="1:11" x14ac:dyDescent="0.2">
      <c r="A19" s="2"/>
      <c r="B19" s="68"/>
      <c r="C19" s="33"/>
      <c r="D19" s="68"/>
      <c r="E19" s="6"/>
      <c r="F19" s="82"/>
      <c r="G19" s="33"/>
      <c r="H19" s="68"/>
      <c r="I19" s="6"/>
      <c r="J19" s="5"/>
      <c r="K19" s="6"/>
    </row>
    <row r="20" spans="1:11" s="43" customFormat="1" x14ac:dyDescent="0.2">
      <c r="A20" s="162" t="s">
        <v>628</v>
      </c>
      <c r="B20" s="71">
        <f>SUM(B7:B19)</f>
        <v>173</v>
      </c>
      <c r="C20" s="40">
        <f>B20/7882</f>
        <v>2.1948743973610758E-2</v>
      </c>
      <c r="D20" s="71">
        <f>SUM(D7:D19)</f>
        <v>108</v>
      </c>
      <c r="E20" s="41">
        <f>D20/7767</f>
        <v>1.3904982618771726E-2</v>
      </c>
      <c r="F20" s="77">
        <f>SUM(F7:F19)</f>
        <v>1291</v>
      </c>
      <c r="G20" s="42">
        <f>F20/62775</f>
        <v>2.0565511748307449E-2</v>
      </c>
      <c r="H20" s="71">
        <f>SUM(H7:H19)</f>
        <v>1045</v>
      </c>
      <c r="I20" s="41">
        <f>H20/69402</f>
        <v>1.5057202962450649E-2</v>
      </c>
      <c r="J20" s="37">
        <f>IF(D20=0, "-", IF((B20-D20)/D20&lt;10, (B20-D20)/D20, "&gt;999%"))</f>
        <v>0.60185185185185186</v>
      </c>
      <c r="K20" s="38">
        <f>IF(H20=0, "-", IF((F20-H20)/H20&lt;10, (F20-H20)/H20, "&gt;999%"))</f>
        <v>0.23540669856459331</v>
      </c>
    </row>
    <row r="21" spans="1:11" x14ac:dyDescent="0.2">
      <c r="B21" s="83"/>
      <c r="D21" s="83"/>
      <c r="F21" s="83"/>
      <c r="H21" s="83"/>
    </row>
    <row r="22" spans="1:11" x14ac:dyDescent="0.2">
      <c r="A22" s="163" t="s">
        <v>134</v>
      </c>
      <c r="B22" s="61" t="s">
        <v>12</v>
      </c>
      <c r="C22" s="62" t="s">
        <v>13</v>
      </c>
      <c r="D22" s="61" t="s">
        <v>12</v>
      </c>
      <c r="E22" s="63" t="s">
        <v>13</v>
      </c>
      <c r="F22" s="62" t="s">
        <v>12</v>
      </c>
      <c r="G22" s="62" t="s">
        <v>13</v>
      </c>
      <c r="H22" s="61" t="s">
        <v>12</v>
      </c>
      <c r="I22" s="63" t="s">
        <v>13</v>
      </c>
      <c r="J22" s="61"/>
      <c r="K22" s="63"/>
    </row>
    <row r="23" spans="1:11" x14ac:dyDescent="0.2">
      <c r="A23" s="7" t="s">
        <v>553</v>
      </c>
      <c r="B23" s="65">
        <v>7</v>
      </c>
      <c r="C23" s="34">
        <f>IF(B33=0, "-", B23/B33)</f>
        <v>0.1111111111111111</v>
      </c>
      <c r="D23" s="65">
        <v>1</v>
      </c>
      <c r="E23" s="9">
        <f>IF(D33=0, "-", D23/D33)</f>
        <v>2.6315789473684209E-2</v>
      </c>
      <c r="F23" s="81">
        <v>62</v>
      </c>
      <c r="G23" s="34">
        <f>IF(F33=0, "-", F23/F33)</f>
        <v>0.13276231263383298</v>
      </c>
      <c r="H23" s="65">
        <v>36</v>
      </c>
      <c r="I23" s="9">
        <f>IF(H33=0, "-", H23/H33)</f>
        <v>8.1632653061224483E-2</v>
      </c>
      <c r="J23" s="8">
        <f t="shared" ref="J23:J31" si="2">IF(D23=0, "-", IF((B23-D23)/D23&lt;10, (B23-D23)/D23, "&gt;999%"))</f>
        <v>6</v>
      </c>
      <c r="K23" s="9">
        <f t="shared" ref="K23:K31" si="3">IF(H23=0, "-", IF((F23-H23)/H23&lt;10, (F23-H23)/H23, "&gt;999%"))</f>
        <v>0.72222222222222221</v>
      </c>
    </row>
    <row r="24" spans="1:11" x14ac:dyDescent="0.2">
      <c r="A24" s="7" t="s">
        <v>554</v>
      </c>
      <c r="B24" s="65">
        <v>27</v>
      </c>
      <c r="C24" s="34">
        <f>IF(B33=0, "-", B24/B33)</f>
        <v>0.42857142857142855</v>
      </c>
      <c r="D24" s="65">
        <v>9</v>
      </c>
      <c r="E24" s="9">
        <f>IF(D33=0, "-", D24/D33)</f>
        <v>0.23684210526315788</v>
      </c>
      <c r="F24" s="81">
        <v>151</v>
      </c>
      <c r="G24" s="34">
        <f>IF(F33=0, "-", F24/F33)</f>
        <v>0.32334047109207709</v>
      </c>
      <c r="H24" s="65">
        <v>157</v>
      </c>
      <c r="I24" s="9">
        <f>IF(H33=0, "-", H24/H33)</f>
        <v>0.35600907029478457</v>
      </c>
      <c r="J24" s="8">
        <f t="shared" si="2"/>
        <v>2</v>
      </c>
      <c r="K24" s="9">
        <f t="shared" si="3"/>
        <v>-3.8216560509554139E-2</v>
      </c>
    </row>
    <row r="25" spans="1:11" x14ac:dyDescent="0.2">
      <c r="A25" s="7" t="s">
        <v>555</v>
      </c>
      <c r="B25" s="65">
        <v>27</v>
      </c>
      <c r="C25" s="34">
        <f>IF(B33=0, "-", B25/B33)</f>
        <v>0.42857142857142855</v>
      </c>
      <c r="D25" s="65">
        <v>22</v>
      </c>
      <c r="E25" s="9">
        <f>IF(D33=0, "-", D25/D33)</f>
        <v>0.57894736842105265</v>
      </c>
      <c r="F25" s="81">
        <v>219</v>
      </c>
      <c r="G25" s="34">
        <f>IF(F33=0, "-", F25/F33)</f>
        <v>0.46895074946466808</v>
      </c>
      <c r="H25" s="65">
        <v>197</v>
      </c>
      <c r="I25" s="9">
        <f>IF(H33=0, "-", H25/H33)</f>
        <v>0.44671201814058958</v>
      </c>
      <c r="J25" s="8">
        <f t="shared" si="2"/>
        <v>0.22727272727272727</v>
      </c>
      <c r="K25" s="9">
        <f t="shared" si="3"/>
        <v>0.1116751269035533</v>
      </c>
    </row>
    <row r="26" spans="1:11" x14ac:dyDescent="0.2">
      <c r="A26" s="7" t="s">
        <v>556</v>
      </c>
      <c r="B26" s="65">
        <v>1</v>
      </c>
      <c r="C26" s="34">
        <f>IF(B33=0, "-", B26/B33)</f>
        <v>1.5873015873015872E-2</v>
      </c>
      <c r="D26" s="65">
        <v>1</v>
      </c>
      <c r="E26" s="9">
        <f>IF(D33=0, "-", D26/D33)</f>
        <v>2.6315789473684209E-2</v>
      </c>
      <c r="F26" s="81">
        <v>4</v>
      </c>
      <c r="G26" s="34">
        <f>IF(F33=0, "-", F26/F33)</f>
        <v>8.5653104925053538E-3</v>
      </c>
      <c r="H26" s="65">
        <v>3</v>
      </c>
      <c r="I26" s="9">
        <f>IF(H33=0, "-", H26/H33)</f>
        <v>6.8027210884353739E-3</v>
      </c>
      <c r="J26" s="8">
        <f t="shared" si="2"/>
        <v>0</v>
      </c>
      <c r="K26" s="9">
        <f t="shared" si="3"/>
        <v>0.33333333333333331</v>
      </c>
    </row>
    <row r="27" spans="1:11" x14ac:dyDescent="0.2">
      <c r="A27" s="7" t="s">
        <v>557</v>
      </c>
      <c r="B27" s="65">
        <v>1</v>
      </c>
      <c r="C27" s="34">
        <f>IF(B33=0, "-", B27/B33)</f>
        <v>1.5873015873015872E-2</v>
      </c>
      <c r="D27" s="65">
        <v>2</v>
      </c>
      <c r="E27" s="9">
        <f>IF(D33=0, "-", D27/D33)</f>
        <v>5.2631578947368418E-2</v>
      </c>
      <c r="F27" s="81">
        <v>10</v>
      </c>
      <c r="G27" s="34">
        <f>IF(F33=0, "-", F27/F33)</f>
        <v>2.1413276231263382E-2</v>
      </c>
      <c r="H27" s="65">
        <v>15</v>
      </c>
      <c r="I27" s="9">
        <f>IF(H33=0, "-", H27/H33)</f>
        <v>3.4013605442176874E-2</v>
      </c>
      <c r="J27" s="8">
        <f t="shared" si="2"/>
        <v>-0.5</v>
      </c>
      <c r="K27" s="9">
        <f t="shared" si="3"/>
        <v>-0.33333333333333331</v>
      </c>
    </row>
    <row r="28" spans="1:11" x14ac:dyDescent="0.2">
      <c r="A28" s="7" t="s">
        <v>558</v>
      </c>
      <c r="B28" s="65">
        <v>0</v>
      </c>
      <c r="C28" s="34">
        <f>IF(B33=0, "-", B28/B33)</f>
        <v>0</v>
      </c>
      <c r="D28" s="65">
        <v>0</v>
      </c>
      <c r="E28" s="9">
        <f>IF(D33=0, "-", D28/D33)</f>
        <v>0</v>
      </c>
      <c r="F28" s="81">
        <v>1</v>
      </c>
      <c r="G28" s="34">
        <f>IF(F33=0, "-", F28/F33)</f>
        <v>2.1413276231263384E-3</v>
      </c>
      <c r="H28" s="65">
        <v>0</v>
      </c>
      <c r="I28" s="9">
        <f>IF(H33=0, "-", H28/H33)</f>
        <v>0</v>
      </c>
      <c r="J28" s="8" t="str">
        <f t="shared" si="2"/>
        <v>-</v>
      </c>
      <c r="K28" s="9" t="str">
        <f t="shared" si="3"/>
        <v>-</v>
      </c>
    </row>
    <row r="29" spans="1:11" x14ac:dyDescent="0.2">
      <c r="A29" s="7" t="s">
        <v>559</v>
      </c>
      <c r="B29" s="65">
        <v>0</v>
      </c>
      <c r="C29" s="34">
        <f>IF(B33=0, "-", B29/B33)</f>
        <v>0</v>
      </c>
      <c r="D29" s="65">
        <v>0</v>
      </c>
      <c r="E29" s="9">
        <f>IF(D33=0, "-", D29/D33)</f>
        <v>0</v>
      </c>
      <c r="F29" s="81">
        <v>6</v>
      </c>
      <c r="G29" s="34">
        <f>IF(F33=0, "-", F29/F33)</f>
        <v>1.284796573875803E-2</v>
      </c>
      <c r="H29" s="65">
        <v>2</v>
      </c>
      <c r="I29" s="9">
        <f>IF(H33=0, "-", H29/H33)</f>
        <v>4.5351473922902496E-3</v>
      </c>
      <c r="J29" s="8" t="str">
        <f t="shared" si="2"/>
        <v>-</v>
      </c>
      <c r="K29" s="9">
        <f t="shared" si="3"/>
        <v>2</v>
      </c>
    </row>
    <row r="30" spans="1:11" x14ac:dyDescent="0.2">
      <c r="A30" s="7" t="s">
        <v>560</v>
      </c>
      <c r="B30" s="65">
        <v>0</v>
      </c>
      <c r="C30" s="34">
        <f>IF(B33=0, "-", B30/B33)</f>
        <v>0</v>
      </c>
      <c r="D30" s="65">
        <v>3</v>
      </c>
      <c r="E30" s="9">
        <f>IF(D33=0, "-", D30/D33)</f>
        <v>7.8947368421052627E-2</v>
      </c>
      <c r="F30" s="81">
        <v>9</v>
      </c>
      <c r="G30" s="34">
        <f>IF(F33=0, "-", F30/F33)</f>
        <v>1.9271948608137045E-2</v>
      </c>
      <c r="H30" s="65">
        <v>27</v>
      </c>
      <c r="I30" s="9">
        <f>IF(H33=0, "-", H30/H33)</f>
        <v>6.1224489795918366E-2</v>
      </c>
      <c r="J30" s="8">
        <f t="shared" si="2"/>
        <v>-1</v>
      </c>
      <c r="K30" s="9">
        <f t="shared" si="3"/>
        <v>-0.66666666666666663</v>
      </c>
    </row>
    <row r="31" spans="1:11" x14ac:dyDescent="0.2">
      <c r="A31" s="7" t="s">
        <v>561</v>
      </c>
      <c r="B31" s="65">
        <v>0</v>
      </c>
      <c r="C31" s="34">
        <f>IF(B33=0, "-", B31/B33)</f>
        <v>0</v>
      </c>
      <c r="D31" s="65">
        <v>0</v>
      </c>
      <c r="E31" s="9">
        <f>IF(D33=0, "-", D31/D33)</f>
        <v>0</v>
      </c>
      <c r="F31" s="81">
        <v>5</v>
      </c>
      <c r="G31" s="34">
        <f>IF(F33=0, "-", F31/F33)</f>
        <v>1.0706638115631691E-2</v>
      </c>
      <c r="H31" s="65">
        <v>4</v>
      </c>
      <c r="I31" s="9">
        <f>IF(H33=0, "-", H31/H33)</f>
        <v>9.0702947845804991E-3</v>
      </c>
      <c r="J31" s="8" t="str">
        <f t="shared" si="2"/>
        <v>-</v>
      </c>
      <c r="K31" s="9">
        <f t="shared" si="3"/>
        <v>0.25</v>
      </c>
    </row>
    <row r="32" spans="1:11" x14ac:dyDescent="0.2">
      <c r="A32" s="2"/>
      <c r="B32" s="68"/>
      <c r="C32" s="33"/>
      <c r="D32" s="68"/>
      <c r="E32" s="6"/>
      <c r="F32" s="82"/>
      <c r="G32" s="33"/>
      <c r="H32" s="68"/>
      <c r="I32" s="6"/>
      <c r="J32" s="5"/>
      <c r="K32" s="6"/>
    </row>
    <row r="33" spans="1:11" s="43" customFormat="1" x14ac:dyDescent="0.2">
      <c r="A33" s="162" t="s">
        <v>627</v>
      </c>
      <c r="B33" s="71">
        <f>SUM(B23:B32)</f>
        <v>63</v>
      </c>
      <c r="C33" s="40">
        <f>B33/7882</f>
        <v>7.9928952042628773E-3</v>
      </c>
      <c r="D33" s="71">
        <f>SUM(D23:D32)</f>
        <v>38</v>
      </c>
      <c r="E33" s="41">
        <f>D33/7767</f>
        <v>4.8924938843826447E-3</v>
      </c>
      <c r="F33" s="77">
        <f>SUM(F23:F32)</f>
        <v>467</v>
      </c>
      <c r="G33" s="42">
        <f>F33/62775</f>
        <v>7.4392672242134606E-3</v>
      </c>
      <c r="H33" s="71">
        <f>SUM(H23:H32)</f>
        <v>441</v>
      </c>
      <c r="I33" s="41">
        <f>H33/69402</f>
        <v>6.354283738220801E-3</v>
      </c>
      <c r="J33" s="37">
        <f>IF(D33=0, "-", IF((B33-D33)/D33&lt;10, (B33-D33)/D33, "&gt;999%"))</f>
        <v>0.65789473684210531</v>
      </c>
      <c r="K33" s="38">
        <f>IF(H33=0, "-", IF((F33-H33)/H33&lt;10, (F33-H33)/H33, "&gt;999%"))</f>
        <v>5.8956916099773243E-2</v>
      </c>
    </row>
    <row r="34" spans="1:11" x14ac:dyDescent="0.2">
      <c r="B34" s="83"/>
      <c r="D34" s="83"/>
      <c r="F34" s="83"/>
      <c r="H34" s="83"/>
    </row>
    <row r="35" spans="1:11" x14ac:dyDescent="0.2">
      <c r="A35" s="163" t="s">
        <v>135</v>
      </c>
      <c r="B35" s="61" t="s">
        <v>12</v>
      </c>
      <c r="C35" s="62" t="s">
        <v>13</v>
      </c>
      <c r="D35" s="61" t="s">
        <v>12</v>
      </c>
      <c r="E35" s="63" t="s">
        <v>13</v>
      </c>
      <c r="F35" s="62" t="s">
        <v>12</v>
      </c>
      <c r="G35" s="62" t="s">
        <v>13</v>
      </c>
      <c r="H35" s="61" t="s">
        <v>12</v>
      </c>
      <c r="I35" s="63" t="s">
        <v>13</v>
      </c>
      <c r="J35" s="61"/>
      <c r="K35" s="63"/>
    </row>
    <row r="36" spans="1:11" x14ac:dyDescent="0.2">
      <c r="A36" s="7" t="s">
        <v>562</v>
      </c>
      <c r="B36" s="65">
        <v>0</v>
      </c>
      <c r="C36" s="34">
        <f>IF(B53=0, "-", B36/B53)</f>
        <v>0</v>
      </c>
      <c r="D36" s="65">
        <v>1</v>
      </c>
      <c r="E36" s="9">
        <f>IF(D53=0, "-", D36/D53)</f>
        <v>7.462686567164179E-3</v>
      </c>
      <c r="F36" s="81">
        <v>12</v>
      </c>
      <c r="G36" s="34">
        <f>IF(F53=0, "-", F36/F53)</f>
        <v>1.2295081967213115E-2</v>
      </c>
      <c r="H36" s="65">
        <v>16</v>
      </c>
      <c r="I36" s="9">
        <f>IF(H53=0, "-", H36/H53)</f>
        <v>1.5549076773566569E-2</v>
      </c>
      <c r="J36" s="8">
        <f t="shared" ref="J36:J51" si="4">IF(D36=0, "-", IF((B36-D36)/D36&lt;10, (B36-D36)/D36, "&gt;999%"))</f>
        <v>-1</v>
      </c>
      <c r="K36" s="9">
        <f t="shared" ref="K36:K51" si="5">IF(H36=0, "-", IF((F36-H36)/H36&lt;10, (F36-H36)/H36, "&gt;999%"))</f>
        <v>-0.25</v>
      </c>
    </row>
    <row r="37" spans="1:11" x14ac:dyDescent="0.2">
      <c r="A37" s="7" t="s">
        <v>563</v>
      </c>
      <c r="B37" s="65">
        <v>2</v>
      </c>
      <c r="C37" s="34">
        <f>IF(B53=0, "-", B37/B53)</f>
        <v>1.7241379310344827E-2</v>
      </c>
      <c r="D37" s="65">
        <v>0</v>
      </c>
      <c r="E37" s="9">
        <f>IF(D53=0, "-", D37/D53)</f>
        <v>0</v>
      </c>
      <c r="F37" s="81">
        <v>2</v>
      </c>
      <c r="G37" s="34">
        <f>IF(F53=0, "-", F37/F53)</f>
        <v>2.0491803278688526E-3</v>
      </c>
      <c r="H37" s="65">
        <v>0</v>
      </c>
      <c r="I37" s="9">
        <f>IF(H53=0, "-", H37/H53)</f>
        <v>0</v>
      </c>
      <c r="J37" s="8" t="str">
        <f t="shared" si="4"/>
        <v>-</v>
      </c>
      <c r="K37" s="9" t="str">
        <f t="shared" si="5"/>
        <v>-</v>
      </c>
    </row>
    <row r="38" spans="1:11" x14ac:dyDescent="0.2">
      <c r="A38" s="7" t="s">
        <v>564</v>
      </c>
      <c r="B38" s="65">
        <v>4</v>
      </c>
      <c r="C38" s="34">
        <f>IF(B53=0, "-", B38/B53)</f>
        <v>3.4482758620689655E-2</v>
      </c>
      <c r="D38" s="65">
        <v>0</v>
      </c>
      <c r="E38" s="9">
        <f>IF(D53=0, "-", D38/D53)</f>
        <v>0</v>
      </c>
      <c r="F38" s="81">
        <v>12</v>
      </c>
      <c r="G38" s="34">
        <f>IF(F53=0, "-", F38/F53)</f>
        <v>1.2295081967213115E-2</v>
      </c>
      <c r="H38" s="65">
        <v>10</v>
      </c>
      <c r="I38" s="9">
        <f>IF(H53=0, "-", H38/H53)</f>
        <v>9.7181729834791061E-3</v>
      </c>
      <c r="J38" s="8" t="str">
        <f t="shared" si="4"/>
        <v>-</v>
      </c>
      <c r="K38" s="9">
        <f t="shared" si="5"/>
        <v>0.2</v>
      </c>
    </row>
    <row r="39" spans="1:11" x14ac:dyDescent="0.2">
      <c r="A39" s="7" t="s">
        <v>565</v>
      </c>
      <c r="B39" s="65">
        <v>3</v>
      </c>
      <c r="C39" s="34">
        <f>IF(B53=0, "-", B39/B53)</f>
        <v>2.5862068965517241E-2</v>
      </c>
      <c r="D39" s="65">
        <v>3</v>
      </c>
      <c r="E39" s="9">
        <f>IF(D53=0, "-", D39/D53)</f>
        <v>2.2388059701492536E-2</v>
      </c>
      <c r="F39" s="81">
        <v>32</v>
      </c>
      <c r="G39" s="34">
        <f>IF(F53=0, "-", F39/F53)</f>
        <v>3.2786885245901641E-2</v>
      </c>
      <c r="H39" s="65">
        <v>17</v>
      </c>
      <c r="I39" s="9">
        <f>IF(H53=0, "-", H39/H53)</f>
        <v>1.6520894071914479E-2</v>
      </c>
      <c r="J39" s="8">
        <f t="shared" si="4"/>
        <v>0</v>
      </c>
      <c r="K39" s="9">
        <f t="shared" si="5"/>
        <v>0.88235294117647056</v>
      </c>
    </row>
    <row r="40" spans="1:11" x14ac:dyDescent="0.2">
      <c r="A40" s="7" t="s">
        <v>566</v>
      </c>
      <c r="B40" s="65">
        <v>8</v>
      </c>
      <c r="C40" s="34">
        <f>IF(B53=0, "-", B40/B53)</f>
        <v>6.8965517241379309E-2</v>
      </c>
      <c r="D40" s="65">
        <v>15</v>
      </c>
      <c r="E40" s="9">
        <f>IF(D53=0, "-", D40/D53)</f>
        <v>0.11194029850746269</v>
      </c>
      <c r="F40" s="81">
        <v>93</v>
      </c>
      <c r="G40" s="34">
        <f>IF(F53=0, "-", F40/F53)</f>
        <v>9.5286885245901634E-2</v>
      </c>
      <c r="H40" s="65">
        <v>92</v>
      </c>
      <c r="I40" s="9">
        <f>IF(H53=0, "-", H40/H53)</f>
        <v>8.9407191448007781E-2</v>
      </c>
      <c r="J40" s="8">
        <f t="shared" si="4"/>
        <v>-0.46666666666666667</v>
      </c>
      <c r="K40" s="9">
        <f t="shared" si="5"/>
        <v>1.0869565217391304E-2</v>
      </c>
    </row>
    <row r="41" spans="1:11" x14ac:dyDescent="0.2">
      <c r="A41" s="7" t="s">
        <v>56</v>
      </c>
      <c r="B41" s="65">
        <v>0</v>
      </c>
      <c r="C41" s="34">
        <f>IF(B53=0, "-", B41/B53)</f>
        <v>0</v>
      </c>
      <c r="D41" s="65">
        <v>0</v>
      </c>
      <c r="E41" s="9">
        <f>IF(D53=0, "-", D41/D53)</f>
        <v>0</v>
      </c>
      <c r="F41" s="81">
        <v>4</v>
      </c>
      <c r="G41" s="34">
        <f>IF(F53=0, "-", F41/F53)</f>
        <v>4.0983606557377051E-3</v>
      </c>
      <c r="H41" s="65">
        <v>4</v>
      </c>
      <c r="I41" s="9">
        <f>IF(H53=0, "-", H41/H53)</f>
        <v>3.8872691933916422E-3</v>
      </c>
      <c r="J41" s="8" t="str">
        <f t="shared" si="4"/>
        <v>-</v>
      </c>
      <c r="K41" s="9">
        <f t="shared" si="5"/>
        <v>0</v>
      </c>
    </row>
    <row r="42" spans="1:11" x14ac:dyDescent="0.2">
      <c r="A42" s="7" t="s">
        <v>567</v>
      </c>
      <c r="B42" s="65">
        <v>33</v>
      </c>
      <c r="C42" s="34">
        <f>IF(B53=0, "-", B42/B53)</f>
        <v>0.28448275862068967</v>
      </c>
      <c r="D42" s="65">
        <v>32</v>
      </c>
      <c r="E42" s="9">
        <f>IF(D53=0, "-", D42/D53)</f>
        <v>0.23880597014925373</v>
      </c>
      <c r="F42" s="81">
        <v>216</v>
      </c>
      <c r="G42" s="34">
        <f>IF(F53=0, "-", F42/F53)</f>
        <v>0.22131147540983606</v>
      </c>
      <c r="H42" s="65">
        <v>217</v>
      </c>
      <c r="I42" s="9">
        <f>IF(H53=0, "-", H42/H53)</f>
        <v>0.21088435374149661</v>
      </c>
      <c r="J42" s="8">
        <f t="shared" si="4"/>
        <v>3.125E-2</v>
      </c>
      <c r="K42" s="9">
        <f t="shared" si="5"/>
        <v>-4.608294930875576E-3</v>
      </c>
    </row>
    <row r="43" spans="1:11" x14ac:dyDescent="0.2">
      <c r="A43" s="7" t="s">
        <v>568</v>
      </c>
      <c r="B43" s="65">
        <v>4</v>
      </c>
      <c r="C43" s="34">
        <f>IF(B53=0, "-", B43/B53)</f>
        <v>3.4482758620689655E-2</v>
      </c>
      <c r="D43" s="65">
        <v>5</v>
      </c>
      <c r="E43" s="9">
        <f>IF(D53=0, "-", D43/D53)</f>
        <v>3.7313432835820892E-2</v>
      </c>
      <c r="F43" s="81">
        <v>23</v>
      </c>
      <c r="G43" s="34">
        <f>IF(F53=0, "-", F43/F53)</f>
        <v>2.3565573770491802E-2</v>
      </c>
      <c r="H43" s="65">
        <v>23</v>
      </c>
      <c r="I43" s="9">
        <f>IF(H53=0, "-", H43/H53)</f>
        <v>2.2351797862001945E-2</v>
      </c>
      <c r="J43" s="8">
        <f t="shared" si="4"/>
        <v>-0.2</v>
      </c>
      <c r="K43" s="9">
        <f t="shared" si="5"/>
        <v>0</v>
      </c>
    </row>
    <row r="44" spans="1:11" x14ac:dyDescent="0.2">
      <c r="A44" s="7" t="s">
        <v>63</v>
      </c>
      <c r="B44" s="65">
        <v>18</v>
      </c>
      <c r="C44" s="34">
        <f>IF(B53=0, "-", B44/B53)</f>
        <v>0.15517241379310345</v>
      </c>
      <c r="D44" s="65">
        <v>19</v>
      </c>
      <c r="E44" s="9">
        <f>IF(D53=0, "-", D44/D53)</f>
        <v>0.1417910447761194</v>
      </c>
      <c r="F44" s="81">
        <v>104</v>
      </c>
      <c r="G44" s="34">
        <f>IF(F53=0, "-", F44/F53)</f>
        <v>0.10655737704918032</v>
      </c>
      <c r="H44" s="65">
        <v>99</v>
      </c>
      <c r="I44" s="9">
        <f>IF(H53=0, "-", H44/H53)</f>
        <v>9.6209912536443148E-2</v>
      </c>
      <c r="J44" s="8">
        <f t="shared" si="4"/>
        <v>-5.2631578947368418E-2</v>
      </c>
      <c r="K44" s="9">
        <f t="shared" si="5"/>
        <v>5.0505050505050504E-2</v>
      </c>
    </row>
    <row r="45" spans="1:11" x14ac:dyDescent="0.2">
      <c r="A45" s="7" t="s">
        <v>569</v>
      </c>
      <c r="B45" s="65">
        <v>4</v>
      </c>
      <c r="C45" s="34">
        <f>IF(B53=0, "-", B45/B53)</f>
        <v>3.4482758620689655E-2</v>
      </c>
      <c r="D45" s="65">
        <v>13</v>
      </c>
      <c r="E45" s="9">
        <f>IF(D53=0, "-", D45/D53)</f>
        <v>9.7014925373134331E-2</v>
      </c>
      <c r="F45" s="81">
        <v>54</v>
      </c>
      <c r="G45" s="34">
        <f>IF(F53=0, "-", F45/F53)</f>
        <v>5.5327868852459015E-2</v>
      </c>
      <c r="H45" s="65">
        <v>75</v>
      </c>
      <c r="I45" s="9">
        <f>IF(H53=0, "-", H45/H53)</f>
        <v>7.2886297376093298E-2</v>
      </c>
      <c r="J45" s="8">
        <f t="shared" si="4"/>
        <v>-0.69230769230769229</v>
      </c>
      <c r="K45" s="9">
        <f t="shared" si="5"/>
        <v>-0.28000000000000003</v>
      </c>
    </row>
    <row r="46" spans="1:11" x14ac:dyDescent="0.2">
      <c r="A46" s="7" t="s">
        <v>570</v>
      </c>
      <c r="B46" s="65">
        <v>10</v>
      </c>
      <c r="C46" s="34">
        <f>IF(B53=0, "-", B46/B53)</f>
        <v>8.6206896551724144E-2</v>
      </c>
      <c r="D46" s="65">
        <v>3</v>
      </c>
      <c r="E46" s="9">
        <f>IF(D53=0, "-", D46/D53)</f>
        <v>2.2388059701492536E-2</v>
      </c>
      <c r="F46" s="81">
        <v>41</v>
      </c>
      <c r="G46" s="34">
        <f>IF(F53=0, "-", F46/F53)</f>
        <v>4.2008196721311473E-2</v>
      </c>
      <c r="H46" s="65">
        <v>34</v>
      </c>
      <c r="I46" s="9">
        <f>IF(H53=0, "-", H46/H53)</f>
        <v>3.3041788143828958E-2</v>
      </c>
      <c r="J46" s="8">
        <f t="shared" si="4"/>
        <v>2.3333333333333335</v>
      </c>
      <c r="K46" s="9">
        <f t="shared" si="5"/>
        <v>0.20588235294117646</v>
      </c>
    </row>
    <row r="47" spans="1:11" x14ac:dyDescent="0.2">
      <c r="A47" s="7" t="s">
        <v>571</v>
      </c>
      <c r="B47" s="65">
        <v>2</v>
      </c>
      <c r="C47" s="34">
        <f>IF(B53=0, "-", B47/B53)</f>
        <v>1.7241379310344827E-2</v>
      </c>
      <c r="D47" s="65">
        <v>9</v>
      </c>
      <c r="E47" s="9">
        <f>IF(D53=0, "-", D47/D53)</f>
        <v>6.7164179104477612E-2</v>
      </c>
      <c r="F47" s="81">
        <v>51</v>
      </c>
      <c r="G47" s="34">
        <f>IF(F53=0, "-", F47/F53)</f>
        <v>5.225409836065574E-2</v>
      </c>
      <c r="H47" s="65">
        <v>110</v>
      </c>
      <c r="I47" s="9">
        <f>IF(H53=0, "-", H47/H53)</f>
        <v>0.10689990281827016</v>
      </c>
      <c r="J47" s="8">
        <f t="shared" si="4"/>
        <v>-0.77777777777777779</v>
      </c>
      <c r="K47" s="9">
        <f t="shared" si="5"/>
        <v>-0.53636363636363638</v>
      </c>
    </row>
    <row r="48" spans="1:11" x14ac:dyDescent="0.2">
      <c r="A48" s="7" t="s">
        <v>572</v>
      </c>
      <c r="B48" s="65">
        <v>8</v>
      </c>
      <c r="C48" s="34">
        <f>IF(B53=0, "-", B48/B53)</f>
        <v>6.8965517241379309E-2</v>
      </c>
      <c r="D48" s="65">
        <v>10</v>
      </c>
      <c r="E48" s="9">
        <f>IF(D53=0, "-", D48/D53)</f>
        <v>7.4626865671641784E-2</v>
      </c>
      <c r="F48" s="81">
        <v>97</v>
      </c>
      <c r="G48" s="34">
        <f>IF(F53=0, "-", F48/F53)</f>
        <v>9.9385245901639344E-2</v>
      </c>
      <c r="H48" s="65">
        <v>91</v>
      </c>
      <c r="I48" s="9">
        <f>IF(H53=0, "-", H48/H53)</f>
        <v>8.8435374149659865E-2</v>
      </c>
      <c r="J48" s="8">
        <f t="shared" si="4"/>
        <v>-0.2</v>
      </c>
      <c r="K48" s="9">
        <f t="shared" si="5"/>
        <v>6.5934065934065936E-2</v>
      </c>
    </row>
    <row r="49" spans="1:11" x14ac:dyDescent="0.2">
      <c r="A49" s="7" t="s">
        <v>573</v>
      </c>
      <c r="B49" s="65">
        <v>8</v>
      </c>
      <c r="C49" s="34">
        <f>IF(B53=0, "-", B49/B53)</f>
        <v>6.8965517241379309E-2</v>
      </c>
      <c r="D49" s="65">
        <v>2</v>
      </c>
      <c r="E49" s="9">
        <f>IF(D53=0, "-", D49/D53)</f>
        <v>1.4925373134328358E-2</v>
      </c>
      <c r="F49" s="81">
        <v>50</v>
      </c>
      <c r="G49" s="34">
        <f>IF(F53=0, "-", F49/F53)</f>
        <v>5.1229508196721313E-2</v>
      </c>
      <c r="H49" s="65">
        <v>30</v>
      </c>
      <c r="I49" s="9">
        <f>IF(H53=0, "-", H49/H53)</f>
        <v>2.9154518950437316E-2</v>
      </c>
      <c r="J49" s="8">
        <f t="shared" si="4"/>
        <v>3</v>
      </c>
      <c r="K49" s="9">
        <f t="shared" si="5"/>
        <v>0.66666666666666663</v>
      </c>
    </row>
    <row r="50" spans="1:11" x14ac:dyDescent="0.2">
      <c r="A50" s="7" t="s">
        <v>574</v>
      </c>
      <c r="B50" s="65">
        <v>9</v>
      </c>
      <c r="C50" s="34">
        <f>IF(B53=0, "-", B50/B53)</f>
        <v>7.7586206896551727E-2</v>
      </c>
      <c r="D50" s="65">
        <v>21</v>
      </c>
      <c r="E50" s="9">
        <f>IF(D53=0, "-", D50/D53)</f>
        <v>0.15671641791044777</v>
      </c>
      <c r="F50" s="81">
        <v>174</v>
      </c>
      <c r="G50" s="34">
        <f>IF(F53=0, "-", F50/F53)</f>
        <v>0.17827868852459017</v>
      </c>
      <c r="H50" s="65">
        <v>196</v>
      </c>
      <c r="I50" s="9">
        <f>IF(H53=0, "-", H50/H53)</f>
        <v>0.19047619047619047</v>
      </c>
      <c r="J50" s="8">
        <f t="shared" si="4"/>
        <v>-0.5714285714285714</v>
      </c>
      <c r="K50" s="9">
        <f t="shared" si="5"/>
        <v>-0.11224489795918367</v>
      </c>
    </row>
    <row r="51" spans="1:11" x14ac:dyDescent="0.2">
      <c r="A51" s="7" t="s">
        <v>575</v>
      </c>
      <c r="B51" s="65">
        <v>3</v>
      </c>
      <c r="C51" s="34">
        <f>IF(B53=0, "-", B51/B53)</f>
        <v>2.5862068965517241E-2</v>
      </c>
      <c r="D51" s="65">
        <v>1</v>
      </c>
      <c r="E51" s="9">
        <f>IF(D53=0, "-", D51/D53)</f>
        <v>7.462686567164179E-3</v>
      </c>
      <c r="F51" s="81">
        <v>11</v>
      </c>
      <c r="G51" s="34">
        <f>IF(F53=0, "-", F51/F53)</f>
        <v>1.1270491803278689E-2</v>
      </c>
      <c r="H51" s="65">
        <v>15</v>
      </c>
      <c r="I51" s="9">
        <f>IF(H53=0, "-", H51/H53)</f>
        <v>1.4577259475218658E-2</v>
      </c>
      <c r="J51" s="8">
        <f t="shared" si="4"/>
        <v>2</v>
      </c>
      <c r="K51" s="9">
        <f t="shared" si="5"/>
        <v>-0.26666666666666666</v>
      </c>
    </row>
    <row r="52" spans="1:11" x14ac:dyDescent="0.2">
      <c r="A52" s="2"/>
      <c r="B52" s="68"/>
      <c r="C52" s="33"/>
      <c r="D52" s="68"/>
      <c r="E52" s="6"/>
      <c r="F52" s="82"/>
      <c r="G52" s="33"/>
      <c r="H52" s="68"/>
      <c r="I52" s="6"/>
      <c r="J52" s="5"/>
      <c r="K52" s="6"/>
    </row>
    <row r="53" spans="1:11" s="43" customFormat="1" x14ac:dyDescent="0.2">
      <c r="A53" s="162" t="s">
        <v>626</v>
      </c>
      <c r="B53" s="71">
        <f>SUM(B36:B52)</f>
        <v>116</v>
      </c>
      <c r="C53" s="40">
        <f>B53/7882</f>
        <v>1.4717076884039584E-2</v>
      </c>
      <c r="D53" s="71">
        <f>SUM(D36:D52)</f>
        <v>134</v>
      </c>
      <c r="E53" s="41">
        <f>D53/7767</f>
        <v>1.7252478434401957E-2</v>
      </c>
      <c r="F53" s="77">
        <f>SUM(F36:F52)</f>
        <v>976</v>
      </c>
      <c r="G53" s="42">
        <f>F53/62775</f>
        <v>1.5547590601354043E-2</v>
      </c>
      <c r="H53" s="71">
        <f>SUM(H36:H52)</f>
        <v>1029</v>
      </c>
      <c r="I53" s="41">
        <f>H53/69402</f>
        <v>1.4826662055848535E-2</v>
      </c>
      <c r="J53" s="37">
        <f>IF(D53=0, "-", IF((B53-D53)/D53&lt;10, (B53-D53)/D53, "&gt;999%"))</f>
        <v>-0.13432835820895522</v>
      </c>
      <c r="K53" s="38">
        <f>IF(H53=0, "-", IF((F53-H53)/H53&lt;10, (F53-H53)/H53, "&gt;999%"))</f>
        <v>-5.1506316812439258E-2</v>
      </c>
    </row>
    <row r="54" spans="1:11" x14ac:dyDescent="0.2">
      <c r="B54" s="83"/>
      <c r="D54" s="83"/>
      <c r="F54" s="83"/>
      <c r="H54" s="83"/>
    </row>
    <row r="55" spans="1:11" x14ac:dyDescent="0.2">
      <c r="A55" s="27" t="s">
        <v>625</v>
      </c>
      <c r="B55" s="71">
        <v>352</v>
      </c>
      <c r="C55" s="40">
        <f>B55/7882</f>
        <v>4.4658716061913219E-2</v>
      </c>
      <c r="D55" s="71">
        <v>280</v>
      </c>
      <c r="E55" s="41">
        <f>D55/7767</f>
        <v>3.6049954937556326E-2</v>
      </c>
      <c r="F55" s="77">
        <v>2734</v>
      </c>
      <c r="G55" s="42">
        <f>F55/62775</f>
        <v>4.3552369573874948E-2</v>
      </c>
      <c r="H55" s="71">
        <v>2515</v>
      </c>
      <c r="I55" s="41">
        <f>H55/69402</f>
        <v>3.6238148756519983E-2</v>
      </c>
      <c r="J55" s="37">
        <f>IF(D55=0, "-", IF((B55-D55)/D55&lt;10, (B55-D55)/D55, "&gt;999%"))</f>
        <v>0.25714285714285712</v>
      </c>
      <c r="K55" s="38">
        <f>IF(H55=0, "-", IF((F55-H55)/H55&lt;10, (F55-H55)/H55, "&gt;999%"))</f>
        <v>8.7077534791252478E-2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632</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0</v>
      </c>
      <c r="C7" s="39">
        <f>IF(B30=0, "-", B7/B30)</f>
        <v>0</v>
      </c>
      <c r="D7" s="65">
        <v>1</v>
      </c>
      <c r="E7" s="21">
        <f>IF(D30=0, "-", D7/D30)</f>
        <v>3.5714285714285713E-3</v>
      </c>
      <c r="F7" s="81">
        <v>12</v>
      </c>
      <c r="G7" s="39">
        <f>IF(F30=0, "-", F7/F30)</f>
        <v>4.3891733723482075E-3</v>
      </c>
      <c r="H7" s="65">
        <v>16</v>
      </c>
      <c r="I7" s="21">
        <f>IF(H30=0, "-", H7/H30)</f>
        <v>6.3618290258449306E-3</v>
      </c>
      <c r="J7" s="20">
        <f t="shared" ref="J7:J28" si="0">IF(D7=0, "-", IF((B7-D7)/D7&lt;10, (B7-D7)/D7, "&gt;999%"))</f>
        <v>-1</v>
      </c>
      <c r="K7" s="21">
        <f t="shared" ref="K7:K28" si="1">IF(H7=0, "-", IF((F7-H7)/H7&lt;10, (F7-H7)/H7, "&gt;999%"))</f>
        <v>-0.25</v>
      </c>
    </row>
    <row r="8" spans="1:11" x14ac:dyDescent="0.2">
      <c r="A8" s="7" t="s">
        <v>40</v>
      </c>
      <c r="B8" s="65">
        <v>2</v>
      </c>
      <c r="C8" s="39">
        <f>IF(B30=0, "-", B8/B30)</f>
        <v>5.681818181818182E-3</v>
      </c>
      <c r="D8" s="65">
        <v>0</v>
      </c>
      <c r="E8" s="21">
        <f>IF(D30=0, "-", D8/D30)</f>
        <v>0</v>
      </c>
      <c r="F8" s="81">
        <v>2</v>
      </c>
      <c r="G8" s="39">
        <f>IF(F30=0, "-", F8/F30)</f>
        <v>7.3152889539136799E-4</v>
      </c>
      <c r="H8" s="65">
        <v>0</v>
      </c>
      <c r="I8" s="21">
        <f>IF(H30=0, "-", H8/H30)</f>
        <v>0</v>
      </c>
      <c r="J8" s="20" t="str">
        <f t="shared" si="0"/>
        <v>-</v>
      </c>
      <c r="K8" s="21" t="str">
        <f t="shared" si="1"/>
        <v>-</v>
      </c>
    </row>
    <row r="9" spans="1:11" x14ac:dyDescent="0.2">
      <c r="A9" s="7" t="s">
        <v>43</v>
      </c>
      <c r="B9" s="65">
        <v>10</v>
      </c>
      <c r="C9" s="39">
        <f>IF(B30=0, "-", B9/B30)</f>
        <v>2.8409090909090908E-2</v>
      </c>
      <c r="D9" s="65">
        <v>7</v>
      </c>
      <c r="E9" s="21">
        <f>IF(D30=0, "-", D9/D30)</f>
        <v>2.5000000000000001E-2</v>
      </c>
      <c r="F9" s="81">
        <v>54</v>
      </c>
      <c r="G9" s="39">
        <f>IF(F30=0, "-", F9/F30)</f>
        <v>1.9751280175566936E-2</v>
      </c>
      <c r="H9" s="65">
        <v>66</v>
      </c>
      <c r="I9" s="21">
        <f>IF(H30=0, "-", H9/H30)</f>
        <v>2.6242544731610338E-2</v>
      </c>
      <c r="J9" s="20">
        <f t="shared" si="0"/>
        <v>0.42857142857142855</v>
      </c>
      <c r="K9" s="21">
        <f t="shared" si="1"/>
        <v>-0.18181818181818182</v>
      </c>
    </row>
    <row r="10" spans="1:11" x14ac:dyDescent="0.2">
      <c r="A10" s="7" t="s">
        <v>44</v>
      </c>
      <c r="B10" s="65">
        <v>7</v>
      </c>
      <c r="C10" s="39">
        <f>IF(B30=0, "-", B10/B30)</f>
        <v>1.9886363636363636E-2</v>
      </c>
      <c r="D10" s="65">
        <v>7</v>
      </c>
      <c r="E10" s="21">
        <f>IF(D30=0, "-", D10/D30)</f>
        <v>2.5000000000000001E-2</v>
      </c>
      <c r="F10" s="81">
        <v>66</v>
      </c>
      <c r="G10" s="39">
        <f>IF(F30=0, "-", F10/F30)</f>
        <v>2.4140453547915143E-2</v>
      </c>
      <c r="H10" s="65">
        <v>48</v>
      </c>
      <c r="I10" s="21">
        <f>IF(H30=0, "-", H10/H30)</f>
        <v>1.9085487077534793E-2</v>
      </c>
      <c r="J10" s="20">
        <f t="shared" si="0"/>
        <v>0</v>
      </c>
      <c r="K10" s="21">
        <f t="shared" si="1"/>
        <v>0.375</v>
      </c>
    </row>
    <row r="11" spans="1:11" x14ac:dyDescent="0.2">
      <c r="A11" s="7" t="s">
        <v>45</v>
      </c>
      <c r="B11" s="65">
        <v>4</v>
      </c>
      <c r="C11" s="39">
        <f>IF(B30=0, "-", B11/B30)</f>
        <v>1.1363636363636364E-2</v>
      </c>
      <c r="D11" s="65">
        <v>0</v>
      </c>
      <c r="E11" s="21">
        <f>IF(D30=0, "-", D11/D30)</f>
        <v>0</v>
      </c>
      <c r="F11" s="81">
        <v>12</v>
      </c>
      <c r="G11" s="39">
        <f>IF(F30=0, "-", F11/F30)</f>
        <v>4.3891733723482075E-3</v>
      </c>
      <c r="H11" s="65">
        <v>10</v>
      </c>
      <c r="I11" s="21">
        <f>IF(H30=0, "-", H11/H30)</f>
        <v>3.9761431411530811E-3</v>
      </c>
      <c r="J11" s="20" t="str">
        <f t="shared" si="0"/>
        <v>-</v>
      </c>
      <c r="K11" s="21">
        <f t="shared" si="1"/>
        <v>0.2</v>
      </c>
    </row>
    <row r="12" spans="1:11" x14ac:dyDescent="0.2">
      <c r="A12" s="7" t="s">
        <v>46</v>
      </c>
      <c r="B12" s="65">
        <v>39</v>
      </c>
      <c r="C12" s="39">
        <f>IF(B30=0, "-", B12/B30)</f>
        <v>0.11079545454545454</v>
      </c>
      <c r="D12" s="65">
        <v>9</v>
      </c>
      <c r="E12" s="21">
        <f>IF(D30=0, "-", D12/D30)</f>
        <v>3.214285714285714E-2</v>
      </c>
      <c r="F12" s="81">
        <v>336</v>
      </c>
      <c r="G12" s="39">
        <f>IF(F30=0, "-", F12/F30)</f>
        <v>0.12289685442574981</v>
      </c>
      <c r="H12" s="65">
        <v>177</v>
      </c>
      <c r="I12" s="21">
        <f>IF(H30=0, "-", H12/H30)</f>
        <v>7.0377733598409542E-2</v>
      </c>
      <c r="J12" s="20">
        <f t="shared" si="0"/>
        <v>3.3333333333333335</v>
      </c>
      <c r="K12" s="21">
        <f t="shared" si="1"/>
        <v>0.89830508474576276</v>
      </c>
    </row>
    <row r="13" spans="1:11" x14ac:dyDescent="0.2">
      <c r="A13" s="7" t="s">
        <v>50</v>
      </c>
      <c r="B13" s="65">
        <v>72</v>
      </c>
      <c r="C13" s="39">
        <f>IF(B30=0, "-", B13/B30)</f>
        <v>0.20454545454545456</v>
      </c>
      <c r="D13" s="65">
        <v>51</v>
      </c>
      <c r="E13" s="21">
        <f>IF(D30=0, "-", D13/D30)</f>
        <v>0.18214285714285713</v>
      </c>
      <c r="F13" s="81">
        <v>471</v>
      </c>
      <c r="G13" s="39">
        <f>IF(F30=0, "-", F13/F30)</f>
        <v>0.17227505486466715</v>
      </c>
      <c r="H13" s="65">
        <v>466</v>
      </c>
      <c r="I13" s="21">
        <f>IF(H30=0, "-", H13/H30)</f>
        <v>0.1852882703777336</v>
      </c>
      <c r="J13" s="20">
        <f t="shared" si="0"/>
        <v>0.41176470588235292</v>
      </c>
      <c r="K13" s="21">
        <f t="shared" si="1"/>
        <v>1.0729613733905579E-2</v>
      </c>
    </row>
    <row r="14" spans="1:11" x14ac:dyDescent="0.2">
      <c r="A14" s="7" t="s">
        <v>54</v>
      </c>
      <c r="B14" s="65">
        <v>0</v>
      </c>
      <c r="C14" s="39">
        <f>IF(B30=0, "-", B14/B30)</f>
        <v>0</v>
      </c>
      <c r="D14" s="65">
        <v>1</v>
      </c>
      <c r="E14" s="21">
        <f>IF(D30=0, "-", D14/D30)</f>
        <v>3.5714285714285713E-3</v>
      </c>
      <c r="F14" s="81">
        <v>19</v>
      </c>
      <c r="G14" s="39">
        <f>IF(F30=0, "-", F14/F30)</f>
        <v>6.9495245062179958E-3</v>
      </c>
      <c r="H14" s="65">
        <v>13</v>
      </c>
      <c r="I14" s="21">
        <f>IF(H30=0, "-", H14/H30)</f>
        <v>5.1689860834990059E-3</v>
      </c>
      <c r="J14" s="20">
        <f t="shared" si="0"/>
        <v>-1</v>
      </c>
      <c r="K14" s="21">
        <f t="shared" si="1"/>
        <v>0.46153846153846156</v>
      </c>
    </row>
    <row r="15" spans="1:11" x14ac:dyDescent="0.2">
      <c r="A15" s="7" t="s">
        <v>56</v>
      </c>
      <c r="B15" s="65">
        <v>0</v>
      </c>
      <c r="C15" s="39">
        <f>IF(B30=0, "-", B15/B30)</f>
        <v>0</v>
      </c>
      <c r="D15" s="65">
        <v>0</v>
      </c>
      <c r="E15" s="21">
        <f>IF(D30=0, "-", D15/D30)</f>
        <v>0</v>
      </c>
      <c r="F15" s="81">
        <v>4</v>
      </c>
      <c r="G15" s="39">
        <f>IF(F30=0, "-", F15/F30)</f>
        <v>1.463057790782736E-3</v>
      </c>
      <c r="H15" s="65">
        <v>4</v>
      </c>
      <c r="I15" s="21">
        <f>IF(H30=0, "-", H15/H30)</f>
        <v>1.5904572564612327E-3</v>
      </c>
      <c r="J15" s="20" t="str">
        <f t="shared" si="0"/>
        <v>-</v>
      </c>
      <c r="K15" s="21">
        <f t="shared" si="1"/>
        <v>0</v>
      </c>
    </row>
    <row r="16" spans="1:11" x14ac:dyDescent="0.2">
      <c r="A16" s="7" t="s">
        <v>57</v>
      </c>
      <c r="B16" s="65">
        <v>110</v>
      </c>
      <c r="C16" s="39">
        <f>IF(B30=0, "-", B16/B30)</f>
        <v>0.3125</v>
      </c>
      <c r="D16" s="65">
        <v>92</v>
      </c>
      <c r="E16" s="21">
        <f>IF(D30=0, "-", D16/D30)</f>
        <v>0.32857142857142857</v>
      </c>
      <c r="F16" s="81">
        <v>840</v>
      </c>
      <c r="G16" s="39">
        <f>IF(F30=0, "-", F16/F30)</f>
        <v>0.30724213606437456</v>
      </c>
      <c r="H16" s="65">
        <v>775</v>
      </c>
      <c r="I16" s="21">
        <f>IF(H30=0, "-", H16/H30)</f>
        <v>0.30815109343936381</v>
      </c>
      <c r="J16" s="20">
        <f t="shared" si="0"/>
        <v>0.19565217391304349</v>
      </c>
      <c r="K16" s="21">
        <f t="shared" si="1"/>
        <v>8.387096774193549E-2</v>
      </c>
    </row>
    <row r="17" spans="1:11" x14ac:dyDescent="0.2">
      <c r="A17" s="7" t="s">
        <v>60</v>
      </c>
      <c r="B17" s="65">
        <v>7</v>
      </c>
      <c r="C17" s="39">
        <f>IF(B30=0, "-", B17/B30)</f>
        <v>1.9886363636363636E-2</v>
      </c>
      <c r="D17" s="65">
        <v>9</v>
      </c>
      <c r="E17" s="21">
        <f>IF(D30=0, "-", D17/D30)</f>
        <v>3.214285714285714E-2</v>
      </c>
      <c r="F17" s="81">
        <v>54</v>
      </c>
      <c r="G17" s="39">
        <f>IF(F30=0, "-", F17/F30)</f>
        <v>1.9751280175566936E-2</v>
      </c>
      <c r="H17" s="65">
        <v>56</v>
      </c>
      <c r="I17" s="21">
        <f>IF(H30=0, "-", H17/H30)</f>
        <v>2.2266401590457258E-2</v>
      </c>
      <c r="J17" s="20">
        <f t="shared" si="0"/>
        <v>-0.22222222222222221</v>
      </c>
      <c r="K17" s="21">
        <f t="shared" si="1"/>
        <v>-3.5714285714285712E-2</v>
      </c>
    </row>
    <row r="18" spans="1:11" x14ac:dyDescent="0.2">
      <c r="A18" s="7" t="s">
        <v>63</v>
      </c>
      <c r="B18" s="65">
        <v>18</v>
      </c>
      <c r="C18" s="39">
        <f>IF(B30=0, "-", B18/B30)</f>
        <v>5.113636363636364E-2</v>
      </c>
      <c r="D18" s="65">
        <v>19</v>
      </c>
      <c r="E18" s="21">
        <f>IF(D30=0, "-", D18/D30)</f>
        <v>6.7857142857142852E-2</v>
      </c>
      <c r="F18" s="81">
        <v>104</v>
      </c>
      <c r="G18" s="39">
        <f>IF(F30=0, "-", F18/F30)</f>
        <v>3.8039502560351136E-2</v>
      </c>
      <c r="H18" s="65">
        <v>99</v>
      </c>
      <c r="I18" s="21">
        <f>IF(H30=0, "-", H18/H30)</f>
        <v>3.9363817097415509E-2</v>
      </c>
      <c r="J18" s="20">
        <f t="shared" si="0"/>
        <v>-5.2631578947368418E-2</v>
      </c>
      <c r="K18" s="21">
        <f t="shared" si="1"/>
        <v>5.0505050505050504E-2</v>
      </c>
    </row>
    <row r="19" spans="1:11" x14ac:dyDescent="0.2">
      <c r="A19" s="7" t="s">
        <v>70</v>
      </c>
      <c r="B19" s="65">
        <v>4</v>
      </c>
      <c r="C19" s="39">
        <f>IF(B30=0, "-", B19/B30)</f>
        <v>1.1363636363636364E-2</v>
      </c>
      <c r="D19" s="65">
        <v>13</v>
      </c>
      <c r="E19" s="21">
        <f>IF(D30=0, "-", D19/D30)</f>
        <v>4.642857142857143E-2</v>
      </c>
      <c r="F19" s="81">
        <v>54</v>
      </c>
      <c r="G19" s="39">
        <f>IF(F30=0, "-", F19/F30)</f>
        <v>1.9751280175566936E-2</v>
      </c>
      <c r="H19" s="65">
        <v>75</v>
      </c>
      <c r="I19" s="21">
        <f>IF(H30=0, "-", H19/H30)</f>
        <v>2.982107355864811E-2</v>
      </c>
      <c r="J19" s="20">
        <f t="shared" si="0"/>
        <v>-0.69230769230769229</v>
      </c>
      <c r="K19" s="21">
        <f t="shared" si="1"/>
        <v>-0.28000000000000003</v>
      </c>
    </row>
    <row r="20" spans="1:11" x14ac:dyDescent="0.2">
      <c r="A20" s="7" t="s">
        <v>71</v>
      </c>
      <c r="B20" s="65">
        <v>11</v>
      </c>
      <c r="C20" s="39">
        <f>IF(B30=0, "-", B20/B30)</f>
        <v>3.125E-2</v>
      </c>
      <c r="D20" s="65">
        <v>5</v>
      </c>
      <c r="E20" s="21">
        <f>IF(D30=0, "-", D20/D30)</f>
        <v>1.7857142857142856E-2</v>
      </c>
      <c r="F20" s="81">
        <v>51</v>
      </c>
      <c r="G20" s="39">
        <f>IF(F30=0, "-", F20/F30)</f>
        <v>1.8653986832479885E-2</v>
      </c>
      <c r="H20" s="65">
        <v>49</v>
      </c>
      <c r="I20" s="21">
        <f>IF(H30=0, "-", H20/H30)</f>
        <v>1.94831013916501E-2</v>
      </c>
      <c r="J20" s="20">
        <f t="shared" si="0"/>
        <v>1.2</v>
      </c>
      <c r="K20" s="21">
        <f t="shared" si="1"/>
        <v>4.0816326530612242E-2</v>
      </c>
    </row>
    <row r="21" spans="1:11" x14ac:dyDescent="0.2">
      <c r="A21" s="7" t="s">
        <v>76</v>
      </c>
      <c r="B21" s="65">
        <v>2</v>
      </c>
      <c r="C21" s="39">
        <f>IF(B30=0, "-", B21/B30)</f>
        <v>5.681818181818182E-3</v>
      </c>
      <c r="D21" s="65">
        <v>9</v>
      </c>
      <c r="E21" s="21">
        <f>IF(D30=0, "-", D21/D30)</f>
        <v>3.214285714285714E-2</v>
      </c>
      <c r="F21" s="81">
        <v>52</v>
      </c>
      <c r="G21" s="39">
        <f>IF(F30=0, "-", F21/F30)</f>
        <v>1.9019751280175568E-2</v>
      </c>
      <c r="H21" s="65">
        <v>110</v>
      </c>
      <c r="I21" s="21">
        <f>IF(H30=0, "-", H21/H30)</f>
        <v>4.37375745526839E-2</v>
      </c>
      <c r="J21" s="20">
        <f t="shared" si="0"/>
        <v>-0.77777777777777779</v>
      </c>
      <c r="K21" s="21">
        <f t="shared" si="1"/>
        <v>-0.52727272727272723</v>
      </c>
    </row>
    <row r="22" spans="1:11" x14ac:dyDescent="0.2">
      <c r="A22" s="7" t="s">
        <v>77</v>
      </c>
      <c r="B22" s="65">
        <v>18</v>
      </c>
      <c r="C22" s="39">
        <f>IF(B30=0, "-", B22/B30)</f>
        <v>5.113636363636364E-2</v>
      </c>
      <c r="D22" s="65">
        <v>14</v>
      </c>
      <c r="E22" s="21">
        <f>IF(D30=0, "-", D22/D30)</f>
        <v>0.05</v>
      </c>
      <c r="F22" s="81">
        <v>146</v>
      </c>
      <c r="G22" s="39">
        <f>IF(F30=0, "-", F22/F30)</f>
        <v>5.3401609363569864E-2</v>
      </c>
      <c r="H22" s="65">
        <v>102</v>
      </c>
      <c r="I22" s="21">
        <f>IF(H30=0, "-", H22/H30)</f>
        <v>4.0556660039761432E-2</v>
      </c>
      <c r="J22" s="20">
        <f t="shared" si="0"/>
        <v>0.2857142857142857</v>
      </c>
      <c r="K22" s="21">
        <f t="shared" si="1"/>
        <v>0.43137254901960786</v>
      </c>
    </row>
    <row r="23" spans="1:11" x14ac:dyDescent="0.2">
      <c r="A23" s="7" t="s">
        <v>85</v>
      </c>
      <c r="B23" s="65">
        <v>8</v>
      </c>
      <c r="C23" s="39">
        <f>IF(B30=0, "-", B23/B30)</f>
        <v>2.2727272727272728E-2</v>
      </c>
      <c r="D23" s="65">
        <v>1</v>
      </c>
      <c r="E23" s="21">
        <f>IF(D30=0, "-", D23/D30)</f>
        <v>3.5714285714285713E-3</v>
      </c>
      <c r="F23" s="81">
        <v>43</v>
      </c>
      <c r="G23" s="39">
        <f>IF(F30=0, "-", F23/F30)</f>
        <v>1.5727871250914412E-2</v>
      </c>
      <c r="H23" s="65">
        <v>35</v>
      </c>
      <c r="I23" s="21">
        <f>IF(H30=0, "-", H23/H30)</f>
        <v>1.3916500994035786E-2</v>
      </c>
      <c r="J23" s="20">
        <f t="shared" si="0"/>
        <v>7</v>
      </c>
      <c r="K23" s="21">
        <f t="shared" si="1"/>
        <v>0.22857142857142856</v>
      </c>
    </row>
    <row r="24" spans="1:11" x14ac:dyDescent="0.2">
      <c r="A24" s="7" t="s">
        <v>87</v>
      </c>
      <c r="B24" s="65">
        <v>8</v>
      </c>
      <c r="C24" s="39">
        <f>IF(B30=0, "-", B24/B30)</f>
        <v>2.2727272727272728E-2</v>
      </c>
      <c r="D24" s="65">
        <v>10</v>
      </c>
      <c r="E24" s="21">
        <f>IF(D30=0, "-", D24/D30)</f>
        <v>3.5714285714285712E-2</v>
      </c>
      <c r="F24" s="81">
        <v>103</v>
      </c>
      <c r="G24" s="39">
        <f>IF(F30=0, "-", F24/F30)</f>
        <v>3.7673738112655453E-2</v>
      </c>
      <c r="H24" s="65">
        <v>93</v>
      </c>
      <c r="I24" s="21">
        <f>IF(H30=0, "-", H24/H30)</f>
        <v>3.6978131212723656E-2</v>
      </c>
      <c r="J24" s="20">
        <f t="shared" si="0"/>
        <v>-0.2</v>
      </c>
      <c r="K24" s="21">
        <f t="shared" si="1"/>
        <v>0.10752688172043011</v>
      </c>
    </row>
    <row r="25" spans="1:11" x14ac:dyDescent="0.2">
      <c r="A25" s="7" t="s">
        <v>93</v>
      </c>
      <c r="B25" s="65">
        <v>8</v>
      </c>
      <c r="C25" s="39">
        <f>IF(B30=0, "-", B25/B30)</f>
        <v>2.2727272727272728E-2</v>
      </c>
      <c r="D25" s="65">
        <v>5</v>
      </c>
      <c r="E25" s="21">
        <f>IF(D30=0, "-", D25/D30)</f>
        <v>1.7857142857142856E-2</v>
      </c>
      <c r="F25" s="81">
        <v>59</v>
      </c>
      <c r="G25" s="39">
        <f>IF(F30=0, "-", F25/F30)</f>
        <v>2.1580102414045354E-2</v>
      </c>
      <c r="H25" s="65">
        <v>57</v>
      </c>
      <c r="I25" s="21">
        <f>IF(H30=0, "-", H25/H30)</f>
        <v>2.2664015904572565E-2</v>
      </c>
      <c r="J25" s="20">
        <f t="shared" si="0"/>
        <v>0.6</v>
      </c>
      <c r="K25" s="21">
        <f t="shared" si="1"/>
        <v>3.5087719298245612E-2</v>
      </c>
    </row>
    <row r="26" spans="1:11" x14ac:dyDescent="0.2">
      <c r="A26" s="7" t="s">
        <v>94</v>
      </c>
      <c r="B26" s="65">
        <v>12</v>
      </c>
      <c r="C26" s="39">
        <f>IF(B30=0, "-", B26/B30)</f>
        <v>3.4090909090909088E-2</v>
      </c>
      <c r="D26" s="65">
        <v>5</v>
      </c>
      <c r="E26" s="21">
        <f>IF(D30=0, "-", D26/D30)</f>
        <v>1.7857142857142856E-2</v>
      </c>
      <c r="F26" s="81">
        <v>62</v>
      </c>
      <c r="G26" s="39">
        <f>IF(F30=0, "-", F26/F30)</f>
        <v>2.2677395757132408E-2</v>
      </c>
      <c r="H26" s="65">
        <v>49</v>
      </c>
      <c r="I26" s="21">
        <f>IF(H30=0, "-", H26/H30)</f>
        <v>1.94831013916501E-2</v>
      </c>
      <c r="J26" s="20">
        <f t="shared" si="0"/>
        <v>1.4</v>
      </c>
      <c r="K26" s="21">
        <f t="shared" si="1"/>
        <v>0.26530612244897961</v>
      </c>
    </row>
    <row r="27" spans="1:11" x14ac:dyDescent="0.2">
      <c r="A27" s="7" t="s">
        <v>96</v>
      </c>
      <c r="B27" s="65">
        <v>9</v>
      </c>
      <c r="C27" s="39">
        <f>IF(B30=0, "-", B27/B30)</f>
        <v>2.556818181818182E-2</v>
      </c>
      <c r="D27" s="65">
        <v>21</v>
      </c>
      <c r="E27" s="21">
        <f>IF(D30=0, "-", D27/D30)</f>
        <v>7.4999999999999997E-2</v>
      </c>
      <c r="F27" s="81">
        <v>179</v>
      </c>
      <c r="G27" s="39">
        <f>IF(F30=0, "-", F27/F30)</f>
        <v>6.5471836137527425E-2</v>
      </c>
      <c r="H27" s="65">
        <v>200</v>
      </c>
      <c r="I27" s="21">
        <f>IF(H30=0, "-", H27/H30)</f>
        <v>7.9522862823061632E-2</v>
      </c>
      <c r="J27" s="20">
        <f t="shared" si="0"/>
        <v>-0.5714285714285714</v>
      </c>
      <c r="K27" s="21">
        <f t="shared" si="1"/>
        <v>-0.105</v>
      </c>
    </row>
    <row r="28" spans="1:11" x14ac:dyDescent="0.2">
      <c r="A28" s="7" t="s">
        <v>97</v>
      </c>
      <c r="B28" s="65">
        <v>3</v>
      </c>
      <c r="C28" s="39">
        <f>IF(B30=0, "-", B28/B30)</f>
        <v>8.5227272727272721E-3</v>
      </c>
      <c r="D28" s="65">
        <v>1</v>
      </c>
      <c r="E28" s="21">
        <f>IF(D30=0, "-", D28/D30)</f>
        <v>3.5714285714285713E-3</v>
      </c>
      <c r="F28" s="81">
        <v>11</v>
      </c>
      <c r="G28" s="39">
        <f>IF(F30=0, "-", F28/F30)</f>
        <v>4.0234089246525238E-3</v>
      </c>
      <c r="H28" s="65">
        <v>15</v>
      </c>
      <c r="I28" s="21">
        <f>IF(H30=0, "-", H28/H30)</f>
        <v>5.9642147117296221E-3</v>
      </c>
      <c r="J28" s="20">
        <f t="shared" si="0"/>
        <v>2</v>
      </c>
      <c r="K28" s="21">
        <f t="shared" si="1"/>
        <v>-0.26666666666666666</v>
      </c>
    </row>
    <row r="29" spans="1:11" x14ac:dyDescent="0.2">
      <c r="A29" s="2"/>
      <c r="B29" s="68"/>
      <c r="C29" s="33"/>
      <c r="D29" s="68"/>
      <c r="E29" s="6"/>
      <c r="F29" s="82"/>
      <c r="G29" s="33"/>
      <c r="H29" s="68"/>
      <c r="I29" s="6"/>
      <c r="J29" s="5"/>
      <c r="K29" s="6"/>
    </row>
    <row r="30" spans="1:11" s="43" customFormat="1" x14ac:dyDescent="0.2">
      <c r="A30" s="162" t="s">
        <v>625</v>
      </c>
      <c r="B30" s="71">
        <f>SUM(B7:B29)</f>
        <v>352</v>
      </c>
      <c r="C30" s="40">
        <v>1</v>
      </c>
      <c r="D30" s="71">
        <f>SUM(D7:D29)</f>
        <v>280</v>
      </c>
      <c r="E30" s="41">
        <v>1</v>
      </c>
      <c r="F30" s="77">
        <f>SUM(F7:F29)</f>
        <v>2734</v>
      </c>
      <c r="G30" s="42">
        <v>1</v>
      </c>
      <c r="H30" s="71">
        <f>SUM(H7:H29)</f>
        <v>2515</v>
      </c>
      <c r="I30" s="41">
        <v>1</v>
      </c>
      <c r="J30" s="37">
        <f>IF(D30=0, "-", (B30-D30)/D30)</f>
        <v>0.25714285714285712</v>
      </c>
      <c r="K30" s="38">
        <f>IF(H30=0, "-", (F30-H30)/H30)</f>
        <v>8.7077534791252478E-2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0"/>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263</v>
      </c>
      <c r="B8" s="143">
        <v>2</v>
      </c>
      <c r="C8" s="144">
        <v>2</v>
      </c>
      <c r="D8" s="143">
        <v>5</v>
      </c>
      <c r="E8" s="144">
        <v>8</v>
      </c>
      <c r="F8" s="145"/>
      <c r="G8" s="143">
        <f>B8-C8</f>
        <v>0</v>
      </c>
      <c r="H8" s="144">
        <f>D8-E8</f>
        <v>-3</v>
      </c>
      <c r="I8" s="151">
        <f>IF(C8=0, "-", IF(G8/C8&lt;10, G8/C8, "&gt;999%"))</f>
        <v>0</v>
      </c>
      <c r="J8" s="152">
        <f>IF(E8=0, "-", IF(H8/E8&lt;10, H8/E8, "&gt;999%"))</f>
        <v>-0.375</v>
      </c>
    </row>
    <row r="9" spans="1:10" x14ac:dyDescent="0.2">
      <c r="A9" s="158" t="s">
        <v>219</v>
      </c>
      <c r="B9" s="65">
        <v>0</v>
      </c>
      <c r="C9" s="66">
        <v>1</v>
      </c>
      <c r="D9" s="65">
        <v>5</v>
      </c>
      <c r="E9" s="66">
        <v>9</v>
      </c>
      <c r="F9" s="67"/>
      <c r="G9" s="65">
        <f>B9-C9</f>
        <v>-1</v>
      </c>
      <c r="H9" s="66">
        <f>D9-E9</f>
        <v>-4</v>
      </c>
      <c r="I9" s="20">
        <f>IF(C9=0, "-", IF(G9/C9&lt;10, G9/C9, "&gt;999%"))</f>
        <v>-1</v>
      </c>
      <c r="J9" s="21">
        <f>IF(E9=0, "-", IF(H9/E9&lt;10, H9/E9, "&gt;999%"))</f>
        <v>-0.44444444444444442</v>
      </c>
    </row>
    <row r="10" spans="1:10" x14ac:dyDescent="0.2">
      <c r="A10" s="158" t="s">
        <v>422</v>
      </c>
      <c r="B10" s="65">
        <v>13</v>
      </c>
      <c r="C10" s="66">
        <v>5</v>
      </c>
      <c r="D10" s="65">
        <v>41</v>
      </c>
      <c r="E10" s="66">
        <v>15</v>
      </c>
      <c r="F10" s="67"/>
      <c r="G10" s="65">
        <f>B10-C10</f>
        <v>8</v>
      </c>
      <c r="H10" s="66">
        <f>D10-E10</f>
        <v>26</v>
      </c>
      <c r="I10" s="20">
        <f>IF(C10=0, "-", IF(G10/C10&lt;10, G10/C10, "&gt;999%"))</f>
        <v>1.6</v>
      </c>
      <c r="J10" s="21">
        <f>IF(E10=0, "-", IF(H10/E10&lt;10, H10/E10, "&gt;999%"))</f>
        <v>1.7333333333333334</v>
      </c>
    </row>
    <row r="11" spans="1:10" s="160" customFormat="1" x14ac:dyDescent="0.2">
      <c r="A11" s="178" t="s">
        <v>633</v>
      </c>
      <c r="B11" s="71">
        <v>15</v>
      </c>
      <c r="C11" s="72">
        <v>8</v>
      </c>
      <c r="D11" s="71">
        <v>51</v>
      </c>
      <c r="E11" s="72">
        <v>32</v>
      </c>
      <c r="F11" s="73"/>
      <c r="G11" s="71">
        <f>B11-C11</f>
        <v>7</v>
      </c>
      <c r="H11" s="72">
        <f>D11-E11</f>
        <v>19</v>
      </c>
      <c r="I11" s="37">
        <f>IF(C11=0, "-", IF(G11/C11&lt;10, G11/C11, "&gt;999%"))</f>
        <v>0.875</v>
      </c>
      <c r="J11" s="38">
        <f>IF(E11=0, "-", IF(H11/E11&lt;10, H11/E11, "&gt;999%"))</f>
        <v>0.59375</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325</v>
      </c>
      <c r="B14" s="65">
        <v>0</v>
      </c>
      <c r="C14" s="66">
        <v>0</v>
      </c>
      <c r="D14" s="65">
        <v>0</v>
      </c>
      <c r="E14" s="66">
        <v>1</v>
      </c>
      <c r="F14" s="67"/>
      <c r="G14" s="65">
        <f>B14-C14</f>
        <v>0</v>
      </c>
      <c r="H14" s="66">
        <f>D14-E14</f>
        <v>-1</v>
      </c>
      <c r="I14" s="20" t="str">
        <f>IF(C14=0, "-", IF(G14/C14&lt;10, G14/C14, "&gt;999%"))</f>
        <v>-</v>
      </c>
      <c r="J14" s="21">
        <f>IF(E14=0, "-", IF(H14/E14&lt;10, H14/E14, "&gt;999%"))</f>
        <v>-1</v>
      </c>
    </row>
    <row r="15" spans="1:10" s="160" customFormat="1" x14ac:dyDescent="0.2">
      <c r="A15" s="178" t="s">
        <v>634</v>
      </c>
      <c r="B15" s="71">
        <v>0</v>
      </c>
      <c r="C15" s="72">
        <v>0</v>
      </c>
      <c r="D15" s="71">
        <v>0</v>
      </c>
      <c r="E15" s="72">
        <v>1</v>
      </c>
      <c r="F15" s="73"/>
      <c r="G15" s="71">
        <f>B15-C15</f>
        <v>0</v>
      </c>
      <c r="H15" s="72">
        <f>D15-E15</f>
        <v>-1</v>
      </c>
      <c r="I15" s="37" t="str">
        <f>IF(C15=0, "-", IF(G15/C15&lt;10, G15/C15, "&gt;999%"))</f>
        <v>-</v>
      </c>
      <c r="J15" s="38">
        <f>IF(E15=0, "-", IF(H15/E15&lt;10, H15/E15, "&gt;999%"))</f>
        <v>-1</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341</v>
      </c>
      <c r="B18" s="65">
        <v>0</v>
      </c>
      <c r="C18" s="66">
        <v>0</v>
      </c>
      <c r="D18" s="65">
        <v>3</v>
      </c>
      <c r="E18" s="66">
        <v>6</v>
      </c>
      <c r="F18" s="67"/>
      <c r="G18" s="65">
        <f>B18-C18</f>
        <v>0</v>
      </c>
      <c r="H18" s="66">
        <f>D18-E18</f>
        <v>-3</v>
      </c>
      <c r="I18" s="20" t="str">
        <f>IF(C18=0, "-", IF(G18/C18&lt;10, G18/C18, "&gt;999%"))</f>
        <v>-</v>
      </c>
      <c r="J18" s="21">
        <f>IF(E18=0, "-", IF(H18/E18&lt;10, H18/E18, "&gt;999%"))</f>
        <v>-0.5</v>
      </c>
    </row>
    <row r="19" spans="1:10" s="160" customFormat="1" x14ac:dyDescent="0.2">
      <c r="A19" s="178" t="s">
        <v>635</v>
      </c>
      <c r="B19" s="71">
        <v>0</v>
      </c>
      <c r="C19" s="72">
        <v>0</v>
      </c>
      <c r="D19" s="71">
        <v>3</v>
      </c>
      <c r="E19" s="72">
        <v>6</v>
      </c>
      <c r="F19" s="73"/>
      <c r="G19" s="71">
        <f>B19-C19</f>
        <v>0</v>
      </c>
      <c r="H19" s="72">
        <f>D19-E19</f>
        <v>-3</v>
      </c>
      <c r="I19" s="37" t="str">
        <f>IF(C19=0, "-", IF(G19/C19&lt;10, G19/C19, "&gt;999%"))</f>
        <v>-</v>
      </c>
      <c r="J19" s="38">
        <f>IF(E19=0, "-", IF(H19/E19&lt;10, H19/E19, "&gt;999%"))</f>
        <v>-0.5</v>
      </c>
    </row>
    <row r="20" spans="1:10" x14ac:dyDescent="0.2">
      <c r="A20" s="177"/>
      <c r="B20" s="143"/>
      <c r="C20" s="144"/>
      <c r="D20" s="143"/>
      <c r="E20" s="144"/>
      <c r="F20" s="145"/>
      <c r="G20" s="143"/>
      <c r="H20" s="144"/>
      <c r="I20" s="151"/>
      <c r="J20" s="152"/>
    </row>
    <row r="21" spans="1:10" s="139" customFormat="1" x14ac:dyDescent="0.2">
      <c r="A21" s="159" t="s">
        <v>34</v>
      </c>
      <c r="B21" s="65"/>
      <c r="C21" s="66"/>
      <c r="D21" s="65"/>
      <c r="E21" s="66"/>
      <c r="F21" s="67"/>
      <c r="G21" s="65"/>
      <c r="H21" s="66"/>
      <c r="I21" s="20"/>
      <c r="J21" s="21"/>
    </row>
    <row r="22" spans="1:10" x14ac:dyDescent="0.2">
      <c r="A22" s="158" t="s">
        <v>214</v>
      </c>
      <c r="B22" s="65">
        <v>1</v>
      </c>
      <c r="C22" s="66">
        <v>0</v>
      </c>
      <c r="D22" s="65">
        <v>21</v>
      </c>
      <c r="E22" s="66">
        <v>40</v>
      </c>
      <c r="F22" s="67"/>
      <c r="G22" s="65">
        <f t="shared" ref="G22:G39" si="0">B22-C22</f>
        <v>1</v>
      </c>
      <c r="H22" s="66">
        <f t="shared" ref="H22:H39" si="1">D22-E22</f>
        <v>-19</v>
      </c>
      <c r="I22" s="20" t="str">
        <f t="shared" ref="I22:I39" si="2">IF(C22=0, "-", IF(G22/C22&lt;10, G22/C22, "&gt;999%"))</f>
        <v>-</v>
      </c>
      <c r="J22" s="21">
        <f t="shared" ref="J22:J39" si="3">IF(E22=0, "-", IF(H22/E22&lt;10, H22/E22, "&gt;999%"))</f>
        <v>-0.47499999999999998</v>
      </c>
    </row>
    <row r="23" spans="1:10" x14ac:dyDescent="0.2">
      <c r="A23" s="158" t="s">
        <v>242</v>
      </c>
      <c r="B23" s="65">
        <v>24</v>
      </c>
      <c r="C23" s="66">
        <v>17</v>
      </c>
      <c r="D23" s="65">
        <v>164</v>
      </c>
      <c r="E23" s="66">
        <v>149</v>
      </c>
      <c r="F23" s="67"/>
      <c r="G23" s="65">
        <f t="shared" si="0"/>
        <v>7</v>
      </c>
      <c r="H23" s="66">
        <f t="shared" si="1"/>
        <v>15</v>
      </c>
      <c r="I23" s="20">
        <f t="shared" si="2"/>
        <v>0.41176470588235292</v>
      </c>
      <c r="J23" s="21">
        <f t="shared" si="3"/>
        <v>0.10067114093959731</v>
      </c>
    </row>
    <row r="24" spans="1:10" x14ac:dyDescent="0.2">
      <c r="A24" s="158" t="s">
        <v>316</v>
      </c>
      <c r="B24" s="65">
        <v>0</v>
      </c>
      <c r="C24" s="66">
        <v>1</v>
      </c>
      <c r="D24" s="65">
        <v>11</v>
      </c>
      <c r="E24" s="66">
        <v>10</v>
      </c>
      <c r="F24" s="67"/>
      <c r="G24" s="65">
        <f t="shared" si="0"/>
        <v>-1</v>
      </c>
      <c r="H24" s="66">
        <f t="shared" si="1"/>
        <v>1</v>
      </c>
      <c r="I24" s="20">
        <f t="shared" si="2"/>
        <v>-1</v>
      </c>
      <c r="J24" s="21">
        <f t="shared" si="3"/>
        <v>0.1</v>
      </c>
    </row>
    <row r="25" spans="1:10" x14ac:dyDescent="0.2">
      <c r="A25" s="158" t="s">
        <v>264</v>
      </c>
      <c r="B25" s="65">
        <v>5</v>
      </c>
      <c r="C25" s="66">
        <v>10</v>
      </c>
      <c r="D25" s="65">
        <v>45</v>
      </c>
      <c r="E25" s="66">
        <v>55</v>
      </c>
      <c r="F25" s="67"/>
      <c r="G25" s="65">
        <f t="shared" si="0"/>
        <v>-5</v>
      </c>
      <c r="H25" s="66">
        <f t="shared" si="1"/>
        <v>-10</v>
      </c>
      <c r="I25" s="20">
        <f t="shared" si="2"/>
        <v>-0.5</v>
      </c>
      <c r="J25" s="21">
        <f t="shared" si="3"/>
        <v>-0.18181818181818182</v>
      </c>
    </row>
    <row r="26" spans="1:10" x14ac:dyDescent="0.2">
      <c r="A26" s="158" t="s">
        <v>326</v>
      </c>
      <c r="B26" s="65">
        <v>0</v>
      </c>
      <c r="C26" s="66">
        <v>3</v>
      </c>
      <c r="D26" s="65">
        <v>8</v>
      </c>
      <c r="E26" s="66">
        <v>19</v>
      </c>
      <c r="F26" s="67"/>
      <c r="G26" s="65">
        <f t="shared" si="0"/>
        <v>-3</v>
      </c>
      <c r="H26" s="66">
        <f t="shared" si="1"/>
        <v>-11</v>
      </c>
      <c r="I26" s="20">
        <f t="shared" si="2"/>
        <v>-1</v>
      </c>
      <c r="J26" s="21">
        <f t="shared" si="3"/>
        <v>-0.57894736842105265</v>
      </c>
    </row>
    <row r="27" spans="1:10" x14ac:dyDescent="0.2">
      <c r="A27" s="158" t="s">
        <v>265</v>
      </c>
      <c r="B27" s="65">
        <v>3</v>
      </c>
      <c r="C27" s="66">
        <v>3</v>
      </c>
      <c r="D27" s="65">
        <v>21</v>
      </c>
      <c r="E27" s="66">
        <v>25</v>
      </c>
      <c r="F27" s="67"/>
      <c r="G27" s="65">
        <f t="shared" si="0"/>
        <v>0</v>
      </c>
      <c r="H27" s="66">
        <f t="shared" si="1"/>
        <v>-4</v>
      </c>
      <c r="I27" s="20">
        <f t="shared" si="2"/>
        <v>0</v>
      </c>
      <c r="J27" s="21">
        <f t="shared" si="3"/>
        <v>-0.16</v>
      </c>
    </row>
    <row r="28" spans="1:10" x14ac:dyDescent="0.2">
      <c r="A28" s="158" t="s">
        <v>281</v>
      </c>
      <c r="B28" s="65">
        <v>6</v>
      </c>
      <c r="C28" s="66">
        <v>0</v>
      </c>
      <c r="D28" s="65">
        <v>12</v>
      </c>
      <c r="E28" s="66">
        <v>1</v>
      </c>
      <c r="F28" s="67"/>
      <c r="G28" s="65">
        <f t="shared" si="0"/>
        <v>6</v>
      </c>
      <c r="H28" s="66">
        <f t="shared" si="1"/>
        <v>11</v>
      </c>
      <c r="I28" s="20" t="str">
        <f t="shared" si="2"/>
        <v>-</v>
      </c>
      <c r="J28" s="21" t="str">
        <f t="shared" si="3"/>
        <v>&gt;999%</v>
      </c>
    </row>
    <row r="29" spans="1:10" x14ac:dyDescent="0.2">
      <c r="A29" s="158" t="s">
        <v>282</v>
      </c>
      <c r="B29" s="65">
        <v>0</v>
      </c>
      <c r="C29" s="66">
        <v>0</v>
      </c>
      <c r="D29" s="65">
        <v>3</v>
      </c>
      <c r="E29" s="66">
        <v>6</v>
      </c>
      <c r="F29" s="67"/>
      <c r="G29" s="65">
        <f t="shared" si="0"/>
        <v>0</v>
      </c>
      <c r="H29" s="66">
        <f t="shared" si="1"/>
        <v>-3</v>
      </c>
      <c r="I29" s="20" t="str">
        <f t="shared" si="2"/>
        <v>-</v>
      </c>
      <c r="J29" s="21">
        <f t="shared" si="3"/>
        <v>-0.5</v>
      </c>
    </row>
    <row r="30" spans="1:10" x14ac:dyDescent="0.2">
      <c r="A30" s="158" t="s">
        <v>291</v>
      </c>
      <c r="B30" s="65">
        <v>0</v>
      </c>
      <c r="C30" s="66">
        <v>0</v>
      </c>
      <c r="D30" s="65">
        <v>0</v>
      </c>
      <c r="E30" s="66">
        <v>3</v>
      </c>
      <c r="F30" s="67"/>
      <c r="G30" s="65">
        <f t="shared" si="0"/>
        <v>0</v>
      </c>
      <c r="H30" s="66">
        <f t="shared" si="1"/>
        <v>-3</v>
      </c>
      <c r="I30" s="20" t="str">
        <f t="shared" si="2"/>
        <v>-</v>
      </c>
      <c r="J30" s="21">
        <f t="shared" si="3"/>
        <v>-1</v>
      </c>
    </row>
    <row r="31" spans="1:10" x14ac:dyDescent="0.2">
      <c r="A31" s="158" t="s">
        <v>460</v>
      </c>
      <c r="B31" s="65">
        <v>3</v>
      </c>
      <c r="C31" s="66">
        <v>0</v>
      </c>
      <c r="D31" s="65">
        <v>3</v>
      </c>
      <c r="E31" s="66">
        <v>0</v>
      </c>
      <c r="F31" s="67"/>
      <c r="G31" s="65">
        <f t="shared" si="0"/>
        <v>3</v>
      </c>
      <c r="H31" s="66">
        <f t="shared" si="1"/>
        <v>3</v>
      </c>
      <c r="I31" s="20" t="str">
        <f t="shared" si="2"/>
        <v>-</v>
      </c>
      <c r="J31" s="21" t="str">
        <f t="shared" si="3"/>
        <v>-</v>
      </c>
    </row>
    <row r="32" spans="1:10" x14ac:dyDescent="0.2">
      <c r="A32" s="158" t="s">
        <v>389</v>
      </c>
      <c r="B32" s="65">
        <v>9</v>
      </c>
      <c r="C32" s="66">
        <v>6</v>
      </c>
      <c r="D32" s="65">
        <v>69</v>
      </c>
      <c r="E32" s="66">
        <v>73</v>
      </c>
      <c r="F32" s="67"/>
      <c r="G32" s="65">
        <f t="shared" si="0"/>
        <v>3</v>
      </c>
      <c r="H32" s="66">
        <f t="shared" si="1"/>
        <v>-4</v>
      </c>
      <c r="I32" s="20">
        <f t="shared" si="2"/>
        <v>0.5</v>
      </c>
      <c r="J32" s="21">
        <f t="shared" si="3"/>
        <v>-5.4794520547945202E-2</v>
      </c>
    </row>
    <row r="33" spans="1:10" x14ac:dyDescent="0.2">
      <c r="A33" s="158" t="s">
        <v>390</v>
      </c>
      <c r="B33" s="65">
        <v>23</v>
      </c>
      <c r="C33" s="66">
        <v>0</v>
      </c>
      <c r="D33" s="65">
        <v>194</v>
      </c>
      <c r="E33" s="66">
        <v>16</v>
      </c>
      <c r="F33" s="67"/>
      <c r="G33" s="65">
        <f t="shared" si="0"/>
        <v>23</v>
      </c>
      <c r="H33" s="66">
        <f t="shared" si="1"/>
        <v>178</v>
      </c>
      <c r="I33" s="20" t="str">
        <f t="shared" si="2"/>
        <v>-</v>
      </c>
      <c r="J33" s="21" t="str">
        <f t="shared" si="3"/>
        <v>&gt;999%</v>
      </c>
    </row>
    <row r="34" spans="1:10" x14ac:dyDescent="0.2">
      <c r="A34" s="158" t="s">
        <v>423</v>
      </c>
      <c r="B34" s="65">
        <v>20</v>
      </c>
      <c r="C34" s="66">
        <v>17</v>
      </c>
      <c r="D34" s="65">
        <v>160</v>
      </c>
      <c r="E34" s="66">
        <v>156</v>
      </c>
      <c r="F34" s="67"/>
      <c r="G34" s="65">
        <f t="shared" si="0"/>
        <v>3</v>
      </c>
      <c r="H34" s="66">
        <f t="shared" si="1"/>
        <v>4</v>
      </c>
      <c r="I34" s="20">
        <f t="shared" si="2"/>
        <v>0.17647058823529413</v>
      </c>
      <c r="J34" s="21">
        <f t="shared" si="3"/>
        <v>2.564102564102564E-2</v>
      </c>
    </row>
    <row r="35" spans="1:10" x14ac:dyDescent="0.2">
      <c r="A35" s="158" t="s">
        <v>461</v>
      </c>
      <c r="B35" s="65">
        <v>18</v>
      </c>
      <c r="C35" s="66">
        <v>24</v>
      </c>
      <c r="D35" s="65">
        <v>65</v>
      </c>
      <c r="E35" s="66">
        <v>35</v>
      </c>
      <c r="F35" s="67"/>
      <c r="G35" s="65">
        <f t="shared" si="0"/>
        <v>-6</v>
      </c>
      <c r="H35" s="66">
        <f t="shared" si="1"/>
        <v>30</v>
      </c>
      <c r="I35" s="20">
        <f t="shared" si="2"/>
        <v>-0.25</v>
      </c>
      <c r="J35" s="21">
        <f t="shared" si="3"/>
        <v>0.8571428571428571</v>
      </c>
    </row>
    <row r="36" spans="1:10" x14ac:dyDescent="0.2">
      <c r="A36" s="158" t="s">
        <v>480</v>
      </c>
      <c r="B36" s="65">
        <v>8</v>
      </c>
      <c r="C36" s="66">
        <v>3</v>
      </c>
      <c r="D36" s="65">
        <v>16</v>
      </c>
      <c r="E36" s="66">
        <v>27</v>
      </c>
      <c r="F36" s="67"/>
      <c r="G36" s="65">
        <f t="shared" si="0"/>
        <v>5</v>
      </c>
      <c r="H36" s="66">
        <f t="shared" si="1"/>
        <v>-11</v>
      </c>
      <c r="I36" s="20">
        <f t="shared" si="2"/>
        <v>1.6666666666666667</v>
      </c>
      <c r="J36" s="21">
        <f t="shared" si="3"/>
        <v>-0.40740740740740738</v>
      </c>
    </row>
    <row r="37" spans="1:10" x14ac:dyDescent="0.2">
      <c r="A37" s="158" t="s">
        <v>342</v>
      </c>
      <c r="B37" s="65">
        <v>0</v>
      </c>
      <c r="C37" s="66">
        <v>0</v>
      </c>
      <c r="D37" s="65">
        <v>0</v>
      </c>
      <c r="E37" s="66">
        <v>1</v>
      </c>
      <c r="F37" s="67"/>
      <c r="G37" s="65">
        <f t="shared" si="0"/>
        <v>0</v>
      </c>
      <c r="H37" s="66">
        <f t="shared" si="1"/>
        <v>-1</v>
      </c>
      <c r="I37" s="20" t="str">
        <f t="shared" si="2"/>
        <v>-</v>
      </c>
      <c r="J37" s="21">
        <f t="shared" si="3"/>
        <v>-1</v>
      </c>
    </row>
    <row r="38" spans="1:10" x14ac:dyDescent="0.2">
      <c r="A38" s="158" t="s">
        <v>327</v>
      </c>
      <c r="B38" s="65">
        <v>1</v>
      </c>
      <c r="C38" s="66">
        <v>0</v>
      </c>
      <c r="D38" s="65">
        <v>3</v>
      </c>
      <c r="E38" s="66">
        <v>2</v>
      </c>
      <c r="F38" s="67"/>
      <c r="G38" s="65">
        <f t="shared" si="0"/>
        <v>1</v>
      </c>
      <c r="H38" s="66">
        <f t="shared" si="1"/>
        <v>1</v>
      </c>
      <c r="I38" s="20" t="str">
        <f t="shared" si="2"/>
        <v>-</v>
      </c>
      <c r="J38" s="21">
        <f t="shared" si="3"/>
        <v>0.5</v>
      </c>
    </row>
    <row r="39" spans="1:10" s="160" customFormat="1" x14ac:dyDescent="0.2">
      <c r="A39" s="178" t="s">
        <v>636</v>
      </c>
      <c r="B39" s="71">
        <v>121</v>
      </c>
      <c r="C39" s="72">
        <v>84</v>
      </c>
      <c r="D39" s="71">
        <v>795</v>
      </c>
      <c r="E39" s="72">
        <v>618</v>
      </c>
      <c r="F39" s="73"/>
      <c r="G39" s="71">
        <f t="shared" si="0"/>
        <v>37</v>
      </c>
      <c r="H39" s="72">
        <f t="shared" si="1"/>
        <v>177</v>
      </c>
      <c r="I39" s="37">
        <f t="shared" si="2"/>
        <v>0.44047619047619047</v>
      </c>
      <c r="J39" s="38">
        <f t="shared" si="3"/>
        <v>0.28640776699029125</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481</v>
      </c>
      <c r="B42" s="65">
        <v>0</v>
      </c>
      <c r="C42" s="66">
        <v>0</v>
      </c>
      <c r="D42" s="65">
        <v>4</v>
      </c>
      <c r="E42" s="66">
        <v>5</v>
      </c>
      <c r="F42" s="67"/>
      <c r="G42" s="65">
        <f>B42-C42</f>
        <v>0</v>
      </c>
      <c r="H42" s="66">
        <f>D42-E42</f>
        <v>-1</v>
      </c>
      <c r="I42" s="20" t="str">
        <f>IF(C42=0, "-", IF(G42/C42&lt;10, G42/C42, "&gt;999%"))</f>
        <v>-</v>
      </c>
      <c r="J42" s="21">
        <f>IF(E42=0, "-", IF(H42/E42&lt;10, H42/E42, "&gt;999%"))</f>
        <v>-0.2</v>
      </c>
    </row>
    <row r="43" spans="1:10" x14ac:dyDescent="0.2">
      <c r="A43" s="158" t="s">
        <v>343</v>
      </c>
      <c r="B43" s="65">
        <v>0</v>
      </c>
      <c r="C43" s="66">
        <v>0</v>
      </c>
      <c r="D43" s="65">
        <v>8</v>
      </c>
      <c r="E43" s="66">
        <v>4</v>
      </c>
      <c r="F43" s="67"/>
      <c r="G43" s="65">
        <f>B43-C43</f>
        <v>0</v>
      </c>
      <c r="H43" s="66">
        <f>D43-E43</f>
        <v>4</v>
      </c>
      <c r="I43" s="20" t="str">
        <f>IF(C43=0, "-", IF(G43/C43&lt;10, G43/C43, "&gt;999%"))</f>
        <v>-</v>
      </c>
      <c r="J43" s="21">
        <f>IF(E43=0, "-", IF(H43/E43&lt;10, H43/E43, "&gt;999%"))</f>
        <v>1</v>
      </c>
    </row>
    <row r="44" spans="1:10" x14ac:dyDescent="0.2">
      <c r="A44" s="158" t="s">
        <v>292</v>
      </c>
      <c r="B44" s="65">
        <v>0</v>
      </c>
      <c r="C44" s="66">
        <v>0</v>
      </c>
      <c r="D44" s="65">
        <v>2</v>
      </c>
      <c r="E44" s="66">
        <v>0</v>
      </c>
      <c r="F44" s="67"/>
      <c r="G44" s="65">
        <f>B44-C44</f>
        <v>0</v>
      </c>
      <c r="H44" s="66">
        <f>D44-E44</f>
        <v>2</v>
      </c>
      <c r="I44" s="20" t="str">
        <f>IF(C44=0, "-", IF(G44/C44&lt;10, G44/C44, "&gt;999%"))</f>
        <v>-</v>
      </c>
      <c r="J44" s="21" t="str">
        <f>IF(E44=0, "-", IF(H44/E44&lt;10, H44/E44, "&gt;999%"))</f>
        <v>-</v>
      </c>
    </row>
    <row r="45" spans="1:10" s="160" customFormat="1" x14ac:dyDescent="0.2">
      <c r="A45" s="178" t="s">
        <v>637</v>
      </c>
      <c r="B45" s="71">
        <v>0</v>
      </c>
      <c r="C45" s="72">
        <v>0</v>
      </c>
      <c r="D45" s="71">
        <v>14</v>
      </c>
      <c r="E45" s="72">
        <v>9</v>
      </c>
      <c r="F45" s="73"/>
      <c r="G45" s="71">
        <f>B45-C45</f>
        <v>0</v>
      </c>
      <c r="H45" s="72">
        <f>D45-E45</f>
        <v>5</v>
      </c>
      <c r="I45" s="37" t="str">
        <f>IF(C45=0, "-", IF(G45/C45&lt;10, G45/C45, "&gt;999%"))</f>
        <v>-</v>
      </c>
      <c r="J45" s="38">
        <f>IF(E45=0, "-", IF(H45/E45&lt;10, H45/E45, "&gt;999%"))</f>
        <v>0.55555555555555558</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243</v>
      </c>
      <c r="B48" s="65">
        <v>22</v>
      </c>
      <c r="C48" s="66">
        <v>8</v>
      </c>
      <c r="D48" s="65">
        <v>126</v>
      </c>
      <c r="E48" s="66">
        <v>86</v>
      </c>
      <c r="F48" s="67"/>
      <c r="G48" s="65">
        <f t="shared" ref="G48:G68" si="4">B48-C48</f>
        <v>14</v>
      </c>
      <c r="H48" s="66">
        <f t="shared" ref="H48:H68" si="5">D48-E48</f>
        <v>40</v>
      </c>
      <c r="I48" s="20">
        <f t="shared" ref="I48:I68" si="6">IF(C48=0, "-", IF(G48/C48&lt;10, G48/C48, "&gt;999%"))</f>
        <v>1.75</v>
      </c>
      <c r="J48" s="21">
        <f t="shared" ref="J48:J68" si="7">IF(E48=0, "-", IF(H48/E48&lt;10, H48/E48, "&gt;999%"))</f>
        <v>0.46511627906976744</v>
      </c>
    </row>
    <row r="49" spans="1:10" x14ac:dyDescent="0.2">
      <c r="A49" s="158" t="s">
        <v>317</v>
      </c>
      <c r="B49" s="65">
        <v>2</v>
      </c>
      <c r="C49" s="66">
        <v>2</v>
      </c>
      <c r="D49" s="65">
        <v>22</v>
      </c>
      <c r="E49" s="66">
        <v>24</v>
      </c>
      <c r="F49" s="67"/>
      <c r="G49" s="65">
        <f t="shared" si="4"/>
        <v>0</v>
      </c>
      <c r="H49" s="66">
        <f t="shared" si="5"/>
        <v>-2</v>
      </c>
      <c r="I49" s="20">
        <f t="shared" si="6"/>
        <v>0</v>
      </c>
      <c r="J49" s="21">
        <f t="shared" si="7"/>
        <v>-8.3333333333333329E-2</v>
      </c>
    </row>
    <row r="50" spans="1:10" x14ac:dyDescent="0.2">
      <c r="A50" s="158" t="s">
        <v>244</v>
      </c>
      <c r="B50" s="65">
        <v>20</v>
      </c>
      <c r="C50" s="66">
        <v>0</v>
      </c>
      <c r="D50" s="65">
        <v>68</v>
      </c>
      <c r="E50" s="66">
        <v>0</v>
      </c>
      <c r="F50" s="67"/>
      <c r="G50" s="65">
        <f t="shared" si="4"/>
        <v>20</v>
      </c>
      <c r="H50" s="66">
        <f t="shared" si="5"/>
        <v>68</v>
      </c>
      <c r="I50" s="20" t="str">
        <f t="shared" si="6"/>
        <v>-</v>
      </c>
      <c r="J50" s="21" t="str">
        <f t="shared" si="7"/>
        <v>-</v>
      </c>
    </row>
    <row r="51" spans="1:10" x14ac:dyDescent="0.2">
      <c r="A51" s="158" t="s">
        <v>266</v>
      </c>
      <c r="B51" s="65">
        <v>25</v>
      </c>
      <c r="C51" s="66">
        <v>9</v>
      </c>
      <c r="D51" s="65">
        <v>129</v>
      </c>
      <c r="E51" s="66">
        <v>120</v>
      </c>
      <c r="F51" s="67"/>
      <c r="G51" s="65">
        <f t="shared" si="4"/>
        <v>16</v>
      </c>
      <c r="H51" s="66">
        <f t="shared" si="5"/>
        <v>9</v>
      </c>
      <c r="I51" s="20">
        <f t="shared" si="6"/>
        <v>1.7777777777777777</v>
      </c>
      <c r="J51" s="21">
        <f t="shared" si="7"/>
        <v>7.4999999999999997E-2</v>
      </c>
    </row>
    <row r="52" spans="1:10" x14ac:dyDescent="0.2">
      <c r="A52" s="158" t="s">
        <v>328</v>
      </c>
      <c r="B52" s="65">
        <v>12</v>
      </c>
      <c r="C52" s="66">
        <v>2</v>
      </c>
      <c r="D52" s="65">
        <v>18</v>
      </c>
      <c r="E52" s="66">
        <v>6</v>
      </c>
      <c r="F52" s="67"/>
      <c r="G52" s="65">
        <f t="shared" si="4"/>
        <v>10</v>
      </c>
      <c r="H52" s="66">
        <f t="shared" si="5"/>
        <v>12</v>
      </c>
      <c r="I52" s="20">
        <f t="shared" si="6"/>
        <v>5</v>
      </c>
      <c r="J52" s="21">
        <f t="shared" si="7"/>
        <v>2</v>
      </c>
    </row>
    <row r="53" spans="1:10" x14ac:dyDescent="0.2">
      <c r="A53" s="158" t="s">
        <v>267</v>
      </c>
      <c r="B53" s="65">
        <v>0</v>
      </c>
      <c r="C53" s="66">
        <v>4</v>
      </c>
      <c r="D53" s="65">
        <v>0</v>
      </c>
      <c r="E53" s="66">
        <v>19</v>
      </c>
      <c r="F53" s="67"/>
      <c r="G53" s="65">
        <f t="shared" si="4"/>
        <v>-4</v>
      </c>
      <c r="H53" s="66">
        <f t="shared" si="5"/>
        <v>-19</v>
      </c>
      <c r="I53" s="20">
        <f t="shared" si="6"/>
        <v>-1</v>
      </c>
      <c r="J53" s="21">
        <f t="shared" si="7"/>
        <v>-1</v>
      </c>
    </row>
    <row r="54" spans="1:10" x14ac:dyDescent="0.2">
      <c r="A54" s="158" t="s">
        <v>283</v>
      </c>
      <c r="B54" s="65">
        <v>2</v>
      </c>
      <c r="C54" s="66">
        <v>0</v>
      </c>
      <c r="D54" s="65">
        <v>11</v>
      </c>
      <c r="E54" s="66">
        <v>13</v>
      </c>
      <c r="F54" s="67"/>
      <c r="G54" s="65">
        <f t="shared" si="4"/>
        <v>2</v>
      </c>
      <c r="H54" s="66">
        <f t="shared" si="5"/>
        <v>-2</v>
      </c>
      <c r="I54" s="20" t="str">
        <f t="shared" si="6"/>
        <v>-</v>
      </c>
      <c r="J54" s="21">
        <f t="shared" si="7"/>
        <v>-0.15384615384615385</v>
      </c>
    </row>
    <row r="55" spans="1:10" x14ac:dyDescent="0.2">
      <c r="A55" s="158" t="s">
        <v>293</v>
      </c>
      <c r="B55" s="65">
        <v>0</v>
      </c>
      <c r="C55" s="66">
        <v>0</v>
      </c>
      <c r="D55" s="65">
        <v>5</v>
      </c>
      <c r="E55" s="66">
        <v>2</v>
      </c>
      <c r="F55" s="67"/>
      <c r="G55" s="65">
        <f t="shared" si="4"/>
        <v>0</v>
      </c>
      <c r="H55" s="66">
        <f t="shared" si="5"/>
        <v>3</v>
      </c>
      <c r="I55" s="20" t="str">
        <f t="shared" si="6"/>
        <v>-</v>
      </c>
      <c r="J55" s="21">
        <f t="shared" si="7"/>
        <v>1.5</v>
      </c>
    </row>
    <row r="56" spans="1:10" x14ac:dyDescent="0.2">
      <c r="A56" s="158" t="s">
        <v>344</v>
      </c>
      <c r="B56" s="65">
        <v>0</v>
      </c>
      <c r="C56" s="66">
        <v>1</v>
      </c>
      <c r="D56" s="65">
        <v>6</v>
      </c>
      <c r="E56" s="66">
        <v>5</v>
      </c>
      <c r="F56" s="67"/>
      <c r="G56" s="65">
        <f t="shared" si="4"/>
        <v>-1</v>
      </c>
      <c r="H56" s="66">
        <f t="shared" si="5"/>
        <v>1</v>
      </c>
      <c r="I56" s="20">
        <f t="shared" si="6"/>
        <v>-1</v>
      </c>
      <c r="J56" s="21">
        <f t="shared" si="7"/>
        <v>0.2</v>
      </c>
    </row>
    <row r="57" spans="1:10" x14ac:dyDescent="0.2">
      <c r="A57" s="158" t="s">
        <v>294</v>
      </c>
      <c r="B57" s="65">
        <v>0</v>
      </c>
      <c r="C57" s="66">
        <v>0</v>
      </c>
      <c r="D57" s="65">
        <v>3</v>
      </c>
      <c r="E57" s="66">
        <v>0</v>
      </c>
      <c r="F57" s="67"/>
      <c r="G57" s="65">
        <f t="shared" si="4"/>
        <v>0</v>
      </c>
      <c r="H57" s="66">
        <f t="shared" si="5"/>
        <v>3</v>
      </c>
      <c r="I57" s="20" t="str">
        <f t="shared" si="6"/>
        <v>-</v>
      </c>
      <c r="J57" s="21" t="str">
        <f t="shared" si="7"/>
        <v>-</v>
      </c>
    </row>
    <row r="58" spans="1:10" x14ac:dyDescent="0.2">
      <c r="A58" s="158" t="s">
        <v>245</v>
      </c>
      <c r="B58" s="65">
        <v>0</v>
      </c>
      <c r="C58" s="66">
        <v>1</v>
      </c>
      <c r="D58" s="65">
        <v>5</v>
      </c>
      <c r="E58" s="66">
        <v>5</v>
      </c>
      <c r="F58" s="67"/>
      <c r="G58" s="65">
        <f t="shared" si="4"/>
        <v>-1</v>
      </c>
      <c r="H58" s="66">
        <f t="shared" si="5"/>
        <v>0</v>
      </c>
      <c r="I58" s="20">
        <f t="shared" si="6"/>
        <v>-1</v>
      </c>
      <c r="J58" s="21">
        <f t="shared" si="7"/>
        <v>0</v>
      </c>
    </row>
    <row r="59" spans="1:10" x14ac:dyDescent="0.2">
      <c r="A59" s="158" t="s">
        <v>345</v>
      </c>
      <c r="B59" s="65">
        <v>0</v>
      </c>
      <c r="C59" s="66">
        <v>0</v>
      </c>
      <c r="D59" s="65">
        <v>0</v>
      </c>
      <c r="E59" s="66">
        <v>1</v>
      </c>
      <c r="F59" s="67"/>
      <c r="G59" s="65">
        <f t="shared" si="4"/>
        <v>0</v>
      </c>
      <c r="H59" s="66">
        <f t="shared" si="5"/>
        <v>-1</v>
      </c>
      <c r="I59" s="20" t="str">
        <f t="shared" si="6"/>
        <v>-</v>
      </c>
      <c r="J59" s="21">
        <f t="shared" si="7"/>
        <v>-1</v>
      </c>
    </row>
    <row r="60" spans="1:10" x14ac:dyDescent="0.2">
      <c r="A60" s="158" t="s">
        <v>391</v>
      </c>
      <c r="B60" s="65">
        <v>26</v>
      </c>
      <c r="C60" s="66">
        <v>25</v>
      </c>
      <c r="D60" s="65">
        <v>104</v>
      </c>
      <c r="E60" s="66">
        <v>115</v>
      </c>
      <c r="F60" s="67"/>
      <c r="G60" s="65">
        <f t="shared" si="4"/>
        <v>1</v>
      </c>
      <c r="H60" s="66">
        <f t="shared" si="5"/>
        <v>-11</v>
      </c>
      <c r="I60" s="20">
        <f t="shared" si="6"/>
        <v>0.04</v>
      </c>
      <c r="J60" s="21">
        <f t="shared" si="7"/>
        <v>-9.5652173913043481E-2</v>
      </c>
    </row>
    <row r="61" spans="1:10" x14ac:dyDescent="0.2">
      <c r="A61" s="158" t="s">
        <v>392</v>
      </c>
      <c r="B61" s="65">
        <v>9</v>
      </c>
      <c r="C61" s="66">
        <v>19</v>
      </c>
      <c r="D61" s="65">
        <v>44</v>
      </c>
      <c r="E61" s="66">
        <v>82</v>
      </c>
      <c r="F61" s="67"/>
      <c r="G61" s="65">
        <f t="shared" si="4"/>
        <v>-10</v>
      </c>
      <c r="H61" s="66">
        <f t="shared" si="5"/>
        <v>-38</v>
      </c>
      <c r="I61" s="20">
        <f t="shared" si="6"/>
        <v>-0.52631578947368418</v>
      </c>
      <c r="J61" s="21">
        <f t="shared" si="7"/>
        <v>-0.46341463414634149</v>
      </c>
    </row>
    <row r="62" spans="1:10" x14ac:dyDescent="0.2">
      <c r="A62" s="158" t="s">
        <v>424</v>
      </c>
      <c r="B62" s="65">
        <v>24</v>
      </c>
      <c r="C62" s="66">
        <v>33</v>
      </c>
      <c r="D62" s="65">
        <v>180</v>
      </c>
      <c r="E62" s="66">
        <v>186</v>
      </c>
      <c r="F62" s="67"/>
      <c r="G62" s="65">
        <f t="shared" si="4"/>
        <v>-9</v>
      </c>
      <c r="H62" s="66">
        <f t="shared" si="5"/>
        <v>-6</v>
      </c>
      <c r="I62" s="20">
        <f t="shared" si="6"/>
        <v>-0.27272727272727271</v>
      </c>
      <c r="J62" s="21">
        <f t="shared" si="7"/>
        <v>-3.2258064516129031E-2</v>
      </c>
    </row>
    <row r="63" spans="1:10" x14ac:dyDescent="0.2">
      <c r="A63" s="158" t="s">
        <v>425</v>
      </c>
      <c r="B63" s="65">
        <v>7</v>
      </c>
      <c r="C63" s="66">
        <v>8</v>
      </c>
      <c r="D63" s="65">
        <v>53</v>
      </c>
      <c r="E63" s="66">
        <v>56</v>
      </c>
      <c r="F63" s="67"/>
      <c r="G63" s="65">
        <f t="shared" si="4"/>
        <v>-1</v>
      </c>
      <c r="H63" s="66">
        <f t="shared" si="5"/>
        <v>-3</v>
      </c>
      <c r="I63" s="20">
        <f t="shared" si="6"/>
        <v>-0.125</v>
      </c>
      <c r="J63" s="21">
        <f t="shared" si="7"/>
        <v>-5.3571428571428568E-2</v>
      </c>
    </row>
    <row r="64" spans="1:10" x14ac:dyDescent="0.2">
      <c r="A64" s="158" t="s">
        <v>462</v>
      </c>
      <c r="B64" s="65">
        <v>15</v>
      </c>
      <c r="C64" s="66">
        <v>17</v>
      </c>
      <c r="D64" s="65">
        <v>87</v>
      </c>
      <c r="E64" s="66">
        <v>120</v>
      </c>
      <c r="F64" s="67"/>
      <c r="G64" s="65">
        <f t="shared" si="4"/>
        <v>-2</v>
      </c>
      <c r="H64" s="66">
        <f t="shared" si="5"/>
        <v>-33</v>
      </c>
      <c r="I64" s="20">
        <f t="shared" si="6"/>
        <v>-0.11764705882352941</v>
      </c>
      <c r="J64" s="21">
        <f t="shared" si="7"/>
        <v>-0.27500000000000002</v>
      </c>
    </row>
    <row r="65" spans="1:10" x14ac:dyDescent="0.2">
      <c r="A65" s="158" t="s">
        <v>463</v>
      </c>
      <c r="B65" s="65">
        <v>2</v>
      </c>
      <c r="C65" s="66">
        <v>0</v>
      </c>
      <c r="D65" s="65">
        <v>35</v>
      </c>
      <c r="E65" s="66">
        <v>2</v>
      </c>
      <c r="F65" s="67"/>
      <c r="G65" s="65">
        <f t="shared" si="4"/>
        <v>2</v>
      </c>
      <c r="H65" s="66">
        <f t="shared" si="5"/>
        <v>33</v>
      </c>
      <c r="I65" s="20" t="str">
        <f t="shared" si="6"/>
        <v>-</v>
      </c>
      <c r="J65" s="21" t="str">
        <f t="shared" si="7"/>
        <v>&gt;999%</v>
      </c>
    </row>
    <row r="66" spans="1:10" x14ac:dyDescent="0.2">
      <c r="A66" s="158" t="s">
        <v>482</v>
      </c>
      <c r="B66" s="65">
        <v>6</v>
      </c>
      <c r="C66" s="66">
        <v>4</v>
      </c>
      <c r="D66" s="65">
        <v>27</v>
      </c>
      <c r="E66" s="66">
        <v>20</v>
      </c>
      <c r="F66" s="67"/>
      <c r="G66" s="65">
        <f t="shared" si="4"/>
        <v>2</v>
      </c>
      <c r="H66" s="66">
        <f t="shared" si="5"/>
        <v>7</v>
      </c>
      <c r="I66" s="20">
        <f t="shared" si="6"/>
        <v>0.5</v>
      </c>
      <c r="J66" s="21">
        <f t="shared" si="7"/>
        <v>0.35</v>
      </c>
    </row>
    <row r="67" spans="1:10" x14ac:dyDescent="0.2">
      <c r="A67" s="158" t="s">
        <v>329</v>
      </c>
      <c r="B67" s="65">
        <v>0</v>
      </c>
      <c r="C67" s="66">
        <v>0</v>
      </c>
      <c r="D67" s="65">
        <v>17</v>
      </c>
      <c r="E67" s="66">
        <v>5</v>
      </c>
      <c r="F67" s="67"/>
      <c r="G67" s="65">
        <f t="shared" si="4"/>
        <v>0</v>
      </c>
      <c r="H67" s="66">
        <f t="shared" si="5"/>
        <v>12</v>
      </c>
      <c r="I67" s="20" t="str">
        <f t="shared" si="6"/>
        <v>-</v>
      </c>
      <c r="J67" s="21">
        <f t="shared" si="7"/>
        <v>2.4</v>
      </c>
    </row>
    <row r="68" spans="1:10" s="160" customFormat="1" x14ac:dyDescent="0.2">
      <c r="A68" s="178" t="s">
        <v>638</v>
      </c>
      <c r="B68" s="71">
        <v>172</v>
      </c>
      <c r="C68" s="72">
        <v>133</v>
      </c>
      <c r="D68" s="71">
        <v>940</v>
      </c>
      <c r="E68" s="72">
        <v>867</v>
      </c>
      <c r="F68" s="73"/>
      <c r="G68" s="71">
        <f t="shared" si="4"/>
        <v>39</v>
      </c>
      <c r="H68" s="72">
        <f t="shared" si="5"/>
        <v>73</v>
      </c>
      <c r="I68" s="37">
        <f t="shared" si="6"/>
        <v>0.2932330827067669</v>
      </c>
      <c r="J68" s="38">
        <f t="shared" si="7"/>
        <v>8.4198385236447515E-2</v>
      </c>
    </row>
    <row r="69" spans="1:10" x14ac:dyDescent="0.2">
      <c r="A69" s="177"/>
      <c r="B69" s="143"/>
      <c r="C69" s="144"/>
      <c r="D69" s="143"/>
      <c r="E69" s="144"/>
      <c r="F69" s="145"/>
      <c r="G69" s="143"/>
      <c r="H69" s="144"/>
      <c r="I69" s="151"/>
      <c r="J69" s="152"/>
    </row>
    <row r="70" spans="1:10" s="139" customFormat="1" x14ac:dyDescent="0.2">
      <c r="A70" s="159" t="s">
        <v>37</v>
      </c>
      <c r="B70" s="65"/>
      <c r="C70" s="66"/>
      <c r="D70" s="65"/>
      <c r="E70" s="66"/>
      <c r="F70" s="67"/>
      <c r="G70" s="65"/>
      <c r="H70" s="66"/>
      <c r="I70" s="20"/>
      <c r="J70" s="21"/>
    </row>
    <row r="71" spans="1:10" x14ac:dyDescent="0.2">
      <c r="A71" s="158" t="s">
        <v>290</v>
      </c>
      <c r="B71" s="65">
        <v>1</v>
      </c>
      <c r="C71" s="66">
        <v>0</v>
      </c>
      <c r="D71" s="65">
        <v>14</v>
      </c>
      <c r="E71" s="66">
        <v>12</v>
      </c>
      <c r="F71" s="67"/>
      <c r="G71" s="65">
        <f>B71-C71</f>
        <v>1</v>
      </c>
      <c r="H71" s="66">
        <f>D71-E71</f>
        <v>2</v>
      </c>
      <c r="I71" s="20" t="str">
        <f>IF(C71=0, "-", IF(G71/C71&lt;10, G71/C71, "&gt;999%"))</f>
        <v>-</v>
      </c>
      <c r="J71" s="21">
        <f>IF(E71=0, "-", IF(H71/E71&lt;10, H71/E71, "&gt;999%"))</f>
        <v>0.16666666666666666</v>
      </c>
    </row>
    <row r="72" spans="1:10" s="160" customFormat="1" x14ac:dyDescent="0.2">
      <c r="A72" s="178" t="s">
        <v>639</v>
      </c>
      <c r="B72" s="71">
        <v>1</v>
      </c>
      <c r="C72" s="72">
        <v>0</v>
      </c>
      <c r="D72" s="71">
        <v>14</v>
      </c>
      <c r="E72" s="72">
        <v>12</v>
      </c>
      <c r="F72" s="73"/>
      <c r="G72" s="71">
        <f>B72-C72</f>
        <v>1</v>
      </c>
      <c r="H72" s="72">
        <f>D72-E72</f>
        <v>2</v>
      </c>
      <c r="I72" s="37" t="str">
        <f>IF(C72=0, "-", IF(G72/C72&lt;10, G72/C72, "&gt;999%"))</f>
        <v>-</v>
      </c>
      <c r="J72" s="38">
        <f>IF(E72=0, "-", IF(H72/E72&lt;10, H72/E72, "&gt;999%"))</f>
        <v>0.16666666666666666</v>
      </c>
    </row>
    <row r="73" spans="1:10" x14ac:dyDescent="0.2">
      <c r="A73" s="177"/>
      <c r="B73" s="143"/>
      <c r="C73" s="144"/>
      <c r="D73" s="143"/>
      <c r="E73" s="144"/>
      <c r="F73" s="145"/>
      <c r="G73" s="143"/>
      <c r="H73" s="144"/>
      <c r="I73" s="151"/>
      <c r="J73" s="152"/>
    </row>
    <row r="74" spans="1:10" s="139" customFormat="1" x14ac:dyDescent="0.2">
      <c r="A74" s="159" t="s">
        <v>38</v>
      </c>
      <c r="B74" s="65"/>
      <c r="C74" s="66"/>
      <c r="D74" s="65"/>
      <c r="E74" s="66"/>
      <c r="F74" s="67"/>
      <c r="G74" s="65"/>
      <c r="H74" s="66"/>
      <c r="I74" s="20"/>
      <c r="J74" s="21"/>
    </row>
    <row r="75" spans="1:10" x14ac:dyDescent="0.2">
      <c r="A75" s="158" t="s">
        <v>497</v>
      </c>
      <c r="B75" s="65">
        <v>0</v>
      </c>
      <c r="C75" s="66">
        <v>0</v>
      </c>
      <c r="D75" s="65">
        <v>0</v>
      </c>
      <c r="E75" s="66">
        <v>2</v>
      </c>
      <c r="F75" s="67"/>
      <c r="G75" s="65">
        <f t="shared" ref="G75:G80" si="8">B75-C75</f>
        <v>0</v>
      </c>
      <c r="H75" s="66">
        <f t="shared" ref="H75:H80" si="9">D75-E75</f>
        <v>-2</v>
      </c>
      <c r="I75" s="20" t="str">
        <f t="shared" ref="I75:I80" si="10">IF(C75=0, "-", IF(G75/C75&lt;10, G75/C75, "&gt;999%"))</f>
        <v>-</v>
      </c>
      <c r="J75" s="21">
        <f t="shared" ref="J75:J80" si="11">IF(E75=0, "-", IF(H75/E75&lt;10, H75/E75, "&gt;999%"))</f>
        <v>-1</v>
      </c>
    </row>
    <row r="76" spans="1:10" x14ac:dyDescent="0.2">
      <c r="A76" s="158" t="s">
        <v>215</v>
      </c>
      <c r="B76" s="65">
        <v>0</v>
      </c>
      <c r="C76" s="66">
        <v>1</v>
      </c>
      <c r="D76" s="65">
        <v>3</v>
      </c>
      <c r="E76" s="66">
        <v>3</v>
      </c>
      <c r="F76" s="67"/>
      <c r="G76" s="65">
        <f t="shared" si="8"/>
        <v>-1</v>
      </c>
      <c r="H76" s="66">
        <f t="shared" si="9"/>
        <v>0</v>
      </c>
      <c r="I76" s="20">
        <f t="shared" si="10"/>
        <v>-1</v>
      </c>
      <c r="J76" s="21">
        <f t="shared" si="11"/>
        <v>0</v>
      </c>
    </row>
    <row r="77" spans="1:10" x14ac:dyDescent="0.2">
      <c r="A77" s="158" t="s">
        <v>355</v>
      </c>
      <c r="B77" s="65">
        <v>0</v>
      </c>
      <c r="C77" s="66">
        <v>0</v>
      </c>
      <c r="D77" s="65">
        <v>1</v>
      </c>
      <c r="E77" s="66">
        <v>0</v>
      </c>
      <c r="F77" s="67"/>
      <c r="G77" s="65">
        <f t="shared" si="8"/>
        <v>0</v>
      </c>
      <c r="H77" s="66">
        <f t="shared" si="9"/>
        <v>1</v>
      </c>
      <c r="I77" s="20" t="str">
        <f t="shared" si="10"/>
        <v>-</v>
      </c>
      <c r="J77" s="21" t="str">
        <f t="shared" si="11"/>
        <v>-</v>
      </c>
    </row>
    <row r="78" spans="1:10" x14ac:dyDescent="0.2">
      <c r="A78" s="158" t="s">
        <v>356</v>
      </c>
      <c r="B78" s="65">
        <v>0</v>
      </c>
      <c r="C78" s="66">
        <v>0</v>
      </c>
      <c r="D78" s="65">
        <v>0</v>
      </c>
      <c r="E78" s="66">
        <v>1</v>
      </c>
      <c r="F78" s="67"/>
      <c r="G78" s="65">
        <f t="shared" si="8"/>
        <v>0</v>
      </c>
      <c r="H78" s="66">
        <f t="shared" si="9"/>
        <v>-1</v>
      </c>
      <c r="I78" s="20" t="str">
        <f t="shared" si="10"/>
        <v>-</v>
      </c>
      <c r="J78" s="21">
        <f t="shared" si="11"/>
        <v>-1</v>
      </c>
    </row>
    <row r="79" spans="1:10" x14ac:dyDescent="0.2">
      <c r="A79" s="158" t="s">
        <v>399</v>
      </c>
      <c r="B79" s="65">
        <v>0</v>
      </c>
      <c r="C79" s="66">
        <v>1</v>
      </c>
      <c r="D79" s="65">
        <v>4</v>
      </c>
      <c r="E79" s="66">
        <v>1</v>
      </c>
      <c r="F79" s="67"/>
      <c r="G79" s="65">
        <f t="shared" si="8"/>
        <v>-1</v>
      </c>
      <c r="H79" s="66">
        <f t="shared" si="9"/>
        <v>3</v>
      </c>
      <c r="I79" s="20">
        <f t="shared" si="10"/>
        <v>-1</v>
      </c>
      <c r="J79" s="21">
        <f t="shared" si="11"/>
        <v>3</v>
      </c>
    </row>
    <row r="80" spans="1:10" s="160" customFormat="1" x14ac:dyDescent="0.2">
      <c r="A80" s="178" t="s">
        <v>640</v>
      </c>
      <c r="B80" s="71">
        <v>0</v>
      </c>
      <c r="C80" s="72">
        <v>2</v>
      </c>
      <c r="D80" s="71">
        <v>8</v>
      </c>
      <c r="E80" s="72">
        <v>7</v>
      </c>
      <c r="F80" s="73"/>
      <c r="G80" s="71">
        <f t="shared" si="8"/>
        <v>-2</v>
      </c>
      <c r="H80" s="72">
        <f t="shared" si="9"/>
        <v>1</v>
      </c>
      <c r="I80" s="37">
        <f t="shared" si="10"/>
        <v>-1</v>
      </c>
      <c r="J80" s="38">
        <f t="shared" si="11"/>
        <v>0.14285714285714285</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562</v>
      </c>
      <c r="B83" s="65">
        <v>0</v>
      </c>
      <c r="C83" s="66">
        <v>1</v>
      </c>
      <c r="D83" s="65">
        <v>12</v>
      </c>
      <c r="E83" s="66">
        <v>16</v>
      </c>
      <c r="F83" s="67"/>
      <c r="G83" s="65">
        <f>B83-C83</f>
        <v>-1</v>
      </c>
      <c r="H83" s="66">
        <f>D83-E83</f>
        <v>-4</v>
      </c>
      <c r="I83" s="20">
        <f>IF(C83=0, "-", IF(G83/C83&lt;10, G83/C83, "&gt;999%"))</f>
        <v>-1</v>
      </c>
      <c r="J83" s="21">
        <f>IF(E83=0, "-", IF(H83/E83&lt;10, H83/E83, "&gt;999%"))</f>
        <v>-0.25</v>
      </c>
    </row>
    <row r="84" spans="1:10" s="160" customFormat="1" x14ac:dyDescent="0.2">
      <c r="A84" s="178" t="s">
        <v>641</v>
      </c>
      <c r="B84" s="71">
        <v>0</v>
      </c>
      <c r="C84" s="72">
        <v>1</v>
      </c>
      <c r="D84" s="71">
        <v>12</v>
      </c>
      <c r="E84" s="72">
        <v>16</v>
      </c>
      <c r="F84" s="73"/>
      <c r="G84" s="71">
        <f>B84-C84</f>
        <v>-1</v>
      </c>
      <c r="H84" s="72">
        <f>D84-E84</f>
        <v>-4</v>
      </c>
      <c r="I84" s="37">
        <f>IF(C84=0, "-", IF(G84/C84&lt;10, G84/C84, "&gt;999%"))</f>
        <v>-1</v>
      </c>
      <c r="J84" s="38">
        <f>IF(E84=0, "-", IF(H84/E84&lt;10, H84/E84, "&gt;999%"))</f>
        <v>-0.25</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563</v>
      </c>
      <c r="B87" s="65">
        <v>2</v>
      </c>
      <c r="C87" s="66">
        <v>0</v>
      </c>
      <c r="D87" s="65">
        <v>2</v>
      </c>
      <c r="E87" s="66">
        <v>0</v>
      </c>
      <c r="F87" s="67"/>
      <c r="G87" s="65">
        <f>B87-C87</f>
        <v>2</v>
      </c>
      <c r="H87" s="66">
        <f>D87-E87</f>
        <v>2</v>
      </c>
      <c r="I87" s="20" t="str">
        <f>IF(C87=0, "-", IF(G87/C87&lt;10, G87/C87, "&gt;999%"))</f>
        <v>-</v>
      </c>
      <c r="J87" s="21" t="str">
        <f>IF(E87=0, "-", IF(H87/E87&lt;10, H87/E87, "&gt;999%"))</f>
        <v>-</v>
      </c>
    </row>
    <row r="88" spans="1:10" s="160" customFormat="1" x14ac:dyDescent="0.2">
      <c r="A88" s="178" t="s">
        <v>642</v>
      </c>
      <c r="B88" s="71">
        <v>2</v>
      </c>
      <c r="C88" s="72">
        <v>0</v>
      </c>
      <c r="D88" s="71">
        <v>2</v>
      </c>
      <c r="E88" s="72">
        <v>0</v>
      </c>
      <c r="F88" s="73"/>
      <c r="G88" s="71">
        <f>B88-C88</f>
        <v>2</v>
      </c>
      <c r="H88" s="72">
        <f>D88-E88</f>
        <v>2</v>
      </c>
      <c r="I88" s="37" t="str">
        <f>IF(C88=0, "-", IF(G88/C88&lt;10, G88/C88, "&gt;999%"))</f>
        <v>-</v>
      </c>
      <c r="J88" s="38" t="str">
        <f>IF(E88=0, "-", IF(H88/E88&lt;10, H88/E88, "&gt;999%"))</f>
        <v>-</v>
      </c>
    </row>
    <row r="89" spans="1:10" x14ac:dyDescent="0.2">
      <c r="A89" s="177"/>
      <c r="B89" s="143"/>
      <c r="C89" s="144"/>
      <c r="D89" s="143"/>
      <c r="E89" s="144"/>
      <c r="F89" s="145"/>
      <c r="G89" s="143"/>
      <c r="H89" s="144"/>
      <c r="I89" s="151"/>
      <c r="J89" s="152"/>
    </row>
    <row r="90" spans="1:10" s="139" customFormat="1" x14ac:dyDescent="0.2">
      <c r="A90" s="159" t="s">
        <v>41</v>
      </c>
      <c r="B90" s="65"/>
      <c r="C90" s="66"/>
      <c r="D90" s="65"/>
      <c r="E90" s="66"/>
      <c r="F90" s="67"/>
      <c r="G90" s="65"/>
      <c r="H90" s="66"/>
      <c r="I90" s="20"/>
      <c r="J90" s="21"/>
    </row>
    <row r="91" spans="1:10" x14ac:dyDescent="0.2">
      <c r="A91" s="158" t="s">
        <v>346</v>
      </c>
      <c r="B91" s="65">
        <v>2</v>
      </c>
      <c r="C91" s="66">
        <v>2</v>
      </c>
      <c r="D91" s="65">
        <v>15</v>
      </c>
      <c r="E91" s="66">
        <v>22</v>
      </c>
      <c r="F91" s="67"/>
      <c r="G91" s="65">
        <f>B91-C91</f>
        <v>0</v>
      </c>
      <c r="H91" s="66">
        <f>D91-E91</f>
        <v>-7</v>
      </c>
      <c r="I91" s="20">
        <f>IF(C91=0, "-", IF(G91/C91&lt;10, G91/C91, "&gt;999%"))</f>
        <v>0</v>
      </c>
      <c r="J91" s="21">
        <f>IF(E91=0, "-", IF(H91/E91&lt;10, H91/E91, "&gt;999%"))</f>
        <v>-0.31818181818181818</v>
      </c>
    </row>
    <row r="92" spans="1:10" s="160" customFormat="1" x14ac:dyDescent="0.2">
      <c r="A92" s="178" t="s">
        <v>643</v>
      </c>
      <c r="B92" s="71">
        <v>2</v>
      </c>
      <c r="C92" s="72">
        <v>2</v>
      </c>
      <c r="D92" s="71">
        <v>15</v>
      </c>
      <c r="E92" s="72">
        <v>22</v>
      </c>
      <c r="F92" s="73"/>
      <c r="G92" s="71">
        <f>B92-C92</f>
        <v>0</v>
      </c>
      <c r="H92" s="72">
        <f>D92-E92</f>
        <v>-7</v>
      </c>
      <c r="I92" s="37">
        <f>IF(C92=0, "-", IF(G92/C92&lt;10, G92/C92, "&gt;999%"))</f>
        <v>0</v>
      </c>
      <c r="J92" s="38">
        <f>IF(E92=0, "-", IF(H92/E92&lt;10, H92/E92, "&gt;999%"))</f>
        <v>-0.31818181818181818</v>
      </c>
    </row>
    <row r="93" spans="1:10" x14ac:dyDescent="0.2">
      <c r="A93" s="177"/>
      <c r="B93" s="143"/>
      <c r="C93" s="144"/>
      <c r="D93" s="143"/>
      <c r="E93" s="144"/>
      <c r="F93" s="145"/>
      <c r="G93" s="143"/>
      <c r="H93" s="144"/>
      <c r="I93" s="151"/>
      <c r="J93" s="152"/>
    </row>
    <row r="94" spans="1:10" s="139" customFormat="1" x14ac:dyDescent="0.2">
      <c r="A94" s="159" t="s">
        <v>42</v>
      </c>
      <c r="B94" s="65"/>
      <c r="C94" s="66"/>
      <c r="D94" s="65"/>
      <c r="E94" s="66"/>
      <c r="F94" s="67"/>
      <c r="G94" s="65"/>
      <c r="H94" s="66"/>
      <c r="I94" s="20"/>
      <c r="J94" s="21"/>
    </row>
    <row r="95" spans="1:10" x14ac:dyDescent="0.2">
      <c r="A95" s="158" t="s">
        <v>315</v>
      </c>
      <c r="B95" s="65">
        <v>0</v>
      </c>
      <c r="C95" s="66">
        <v>0</v>
      </c>
      <c r="D95" s="65">
        <v>0</v>
      </c>
      <c r="E95" s="66">
        <v>5</v>
      </c>
      <c r="F95" s="67"/>
      <c r="G95" s="65">
        <f>B95-C95</f>
        <v>0</v>
      </c>
      <c r="H95" s="66">
        <f>D95-E95</f>
        <v>-5</v>
      </c>
      <c r="I95" s="20" t="str">
        <f>IF(C95=0, "-", IF(G95/C95&lt;10, G95/C95, "&gt;999%"))</f>
        <v>-</v>
      </c>
      <c r="J95" s="21">
        <f>IF(E95=0, "-", IF(H95/E95&lt;10, H95/E95, "&gt;999%"))</f>
        <v>-1</v>
      </c>
    </row>
    <row r="96" spans="1:10" x14ac:dyDescent="0.2">
      <c r="A96" s="158" t="s">
        <v>196</v>
      </c>
      <c r="B96" s="65">
        <v>6</v>
      </c>
      <c r="C96" s="66">
        <v>2</v>
      </c>
      <c r="D96" s="65">
        <v>37</v>
      </c>
      <c r="E96" s="66">
        <v>40</v>
      </c>
      <c r="F96" s="67"/>
      <c r="G96" s="65">
        <f>B96-C96</f>
        <v>4</v>
      </c>
      <c r="H96" s="66">
        <f>D96-E96</f>
        <v>-3</v>
      </c>
      <c r="I96" s="20">
        <f>IF(C96=0, "-", IF(G96/C96&lt;10, G96/C96, "&gt;999%"))</f>
        <v>2</v>
      </c>
      <c r="J96" s="21">
        <f>IF(E96=0, "-", IF(H96/E96&lt;10, H96/E96, "&gt;999%"))</f>
        <v>-7.4999999999999997E-2</v>
      </c>
    </row>
    <row r="97" spans="1:10" x14ac:dyDescent="0.2">
      <c r="A97" s="158" t="s">
        <v>368</v>
      </c>
      <c r="B97" s="65">
        <v>2</v>
      </c>
      <c r="C97" s="66">
        <v>1</v>
      </c>
      <c r="D97" s="65">
        <v>6</v>
      </c>
      <c r="E97" s="66">
        <v>8</v>
      </c>
      <c r="F97" s="67"/>
      <c r="G97" s="65">
        <f>B97-C97</f>
        <v>1</v>
      </c>
      <c r="H97" s="66">
        <f>D97-E97</f>
        <v>-2</v>
      </c>
      <c r="I97" s="20">
        <f>IF(C97=0, "-", IF(G97/C97&lt;10, G97/C97, "&gt;999%"))</f>
        <v>1</v>
      </c>
      <c r="J97" s="21">
        <f>IF(E97=0, "-", IF(H97/E97&lt;10, H97/E97, "&gt;999%"))</f>
        <v>-0.25</v>
      </c>
    </row>
    <row r="98" spans="1:10" s="160" customFormat="1" x14ac:dyDescent="0.2">
      <c r="A98" s="178" t="s">
        <v>644</v>
      </c>
      <c r="B98" s="71">
        <v>8</v>
      </c>
      <c r="C98" s="72">
        <v>3</v>
      </c>
      <c r="D98" s="71">
        <v>43</v>
      </c>
      <c r="E98" s="72">
        <v>53</v>
      </c>
      <c r="F98" s="73"/>
      <c r="G98" s="71">
        <f>B98-C98</f>
        <v>5</v>
      </c>
      <c r="H98" s="72">
        <f>D98-E98</f>
        <v>-10</v>
      </c>
      <c r="I98" s="37">
        <f>IF(C98=0, "-", IF(G98/C98&lt;10, G98/C98, "&gt;999%"))</f>
        <v>1.6666666666666667</v>
      </c>
      <c r="J98" s="38">
        <f>IF(E98=0, "-", IF(H98/E98&lt;10, H98/E98, "&gt;999%"))</f>
        <v>-0.18867924528301888</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498</v>
      </c>
      <c r="B101" s="65">
        <v>1</v>
      </c>
      <c r="C101" s="66">
        <v>4</v>
      </c>
      <c r="D101" s="65">
        <v>9</v>
      </c>
      <c r="E101" s="66">
        <v>10</v>
      </c>
      <c r="F101" s="67"/>
      <c r="G101" s="65">
        <f>B101-C101</f>
        <v>-3</v>
      </c>
      <c r="H101" s="66">
        <f>D101-E101</f>
        <v>-1</v>
      </c>
      <c r="I101" s="20">
        <f>IF(C101=0, "-", IF(G101/C101&lt;10, G101/C101, "&gt;999%"))</f>
        <v>-0.75</v>
      </c>
      <c r="J101" s="21">
        <f>IF(E101=0, "-", IF(H101/E101&lt;10, H101/E101, "&gt;999%"))</f>
        <v>-0.1</v>
      </c>
    </row>
    <row r="102" spans="1:10" x14ac:dyDescent="0.2">
      <c r="A102" s="158" t="s">
        <v>541</v>
      </c>
      <c r="B102" s="65">
        <v>10</v>
      </c>
      <c r="C102" s="66">
        <v>7</v>
      </c>
      <c r="D102" s="65">
        <v>54</v>
      </c>
      <c r="E102" s="66">
        <v>66</v>
      </c>
      <c r="F102" s="67"/>
      <c r="G102" s="65">
        <f>B102-C102</f>
        <v>3</v>
      </c>
      <c r="H102" s="66">
        <f>D102-E102</f>
        <v>-12</v>
      </c>
      <c r="I102" s="20">
        <f>IF(C102=0, "-", IF(G102/C102&lt;10, G102/C102, "&gt;999%"))</f>
        <v>0.42857142857142855</v>
      </c>
      <c r="J102" s="21">
        <f>IF(E102=0, "-", IF(H102/E102&lt;10, H102/E102, "&gt;999%"))</f>
        <v>-0.18181818181818182</v>
      </c>
    </row>
    <row r="103" spans="1:10" s="160" customFormat="1" x14ac:dyDescent="0.2">
      <c r="A103" s="178" t="s">
        <v>645</v>
      </c>
      <c r="B103" s="71">
        <v>11</v>
      </c>
      <c r="C103" s="72">
        <v>11</v>
      </c>
      <c r="D103" s="71">
        <v>63</v>
      </c>
      <c r="E103" s="72">
        <v>76</v>
      </c>
      <c r="F103" s="73"/>
      <c r="G103" s="71">
        <f>B103-C103</f>
        <v>0</v>
      </c>
      <c r="H103" s="72">
        <f>D103-E103</f>
        <v>-13</v>
      </c>
      <c r="I103" s="37">
        <f>IF(C103=0, "-", IF(G103/C103&lt;10, G103/C103, "&gt;999%"))</f>
        <v>0</v>
      </c>
      <c r="J103" s="38">
        <f>IF(E103=0, "-", IF(H103/E103&lt;10, H103/E103, "&gt;999%"))</f>
        <v>-0.17105263157894737</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357</v>
      </c>
      <c r="B106" s="65">
        <v>0</v>
      </c>
      <c r="C106" s="66">
        <v>6</v>
      </c>
      <c r="D106" s="65">
        <v>5</v>
      </c>
      <c r="E106" s="66">
        <v>39</v>
      </c>
      <c r="F106" s="67"/>
      <c r="G106" s="65">
        <f t="shared" ref="G106:G119" si="12">B106-C106</f>
        <v>-6</v>
      </c>
      <c r="H106" s="66">
        <f t="shared" ref="H106:H119" si="13">D106-E106</f>
        <v>-34</v>
      </c>
      <c r="I106" s="20">
        <f t="shared" ref="I106:I119" si="14">IF(C106=0, "-", IF(G106/C106&lt;10, G106/C106, "&gt;999%"))</f>
        <v>-1</v>
      </c>
      <c r="J106" s="21">
        <f t="shared" ref="J106:J119" si="15">IF(E106=0, "-", IF(H106/E106&lt;10, H106/E106, "&gt;999%"))</f>
        <v>-0.87179487179487181</v>
      </c>
    </row>
    <row r="107" spans="1:10" x14ac:dyDescent="0.2">
      <c r="A107" s="158" t="s">
        <v>435</v>
      </c>
      <c r="B107" s="65">
        <v>3</v>
      </c>
      <c r="C107" s="66">
        <v>8</v>
      </c>
      <c r="D107" s="65">
        <v>71</v>
      </c>
      <c r="E107" s="66">
        <v>139</v>
      </c>
      <c r="F107" s="67"/>
      <c r="G107" s="65">
        <f t="shared" si="12"/>
        <v>-5</v>
      </c>
      <c r="H107" s="66">
        <f t="shared" si="13"/>
        <v>-68</v>
      </c>
      <c r="I107" s="20">
        <f t="shared" si="14"/>
        <v>-0.625</v>
      </c>
      <c r="J107" s="21">
        <f t="shared" si="15"/>
        <v>-0.48920863309352519</v>
      </c>
    </row>
    <row r="108" spans="1:10" x14ac:dyDescent="0.2">
      <c r="A108" s="158" t="s">
        <v>400</v>
      </c>
      <c r="B108" s="65">
        <v>0</v>
      </c>
      <c r="C108" s="66">
        <v>30</v>
      </c>
      <c r="D108" s="65">
        <v>90</v>
      </c>
      <c r="E108" s="66">
        <v>248</v>
      </c>
      <c r="F108" s="67"/>
      <c r="G108" s="65">
        <f t="shared" si="12"/>
        <v>-30</v>
      </c>
      <c r="H108" s="66">
        <f t="shared" si="13"/>
        <v>-158</v>
      </c>
      <c r="I108" s="20">
        <f t="shared" si="14"/>
        <v>-1</v>
      </c>
      <c r="J108" s="21">
        <f t="shared" si="15"/>
        <v>-0.63709677419354838</v>
      </c>
    </row>
    <row r="109" spans="1:10" x14ac:dyDescent="0.2">
      <c r="A109" s="158" t="s">
        <v>436</v>
      </c>
      <c r="B109" s="65">
        <v>76</v>
      </c>
      <c r="C109" s="66">
        <v>52</v>
      </c>
      <c r="D109" s="65">
        <v>455</v>
      </c>
      <c r="E109" s="66">
        <v>422</v>
      </c>
      <c r="F109" s="67"/>
      <c r="G109" s="65">
        <f t="shared" si="12"/>
        <v>24</v>
      </c>
      <c r="H109" s="66">
        <f t="shared" si="13"/>
        <v>33</v>
      </c>
      <c r="I109" s="20">
        <f t="shared" si="14"/>
        <v>0.46153846153846156</v>
      </c>
      <c r="J109" s="21">
        <f t="shared" si="15"/>
        <v>7.8199052132701424E-2</v>
      </c>
    </row>
    <row r="110" spans="1:10" x14ac:dyDescent="0.2">
      <c r="A110" s="158" t="s">
        <v>199</v>
      </c>
      <c r="B110" s="65">
        <v>1</v>
      </c>
      <c r="C110" s="66">
        <v>0</v>
      </c>
      <c r="D110" s="65">
        <v>11</v>
      </c>
      <c r="E110" s="66">
        <v>0</v>
      </c>
      <c r="F110" s="67"/>
      <c r="G110" s="65">
        <f t="shared" si="12"/>
        <v>1</v>
      </c>
      <c r="H110" s="66">
        <f t="shared" si="13"/>
        <v>11</v>
      </c>
      <c r="I110" s="20" t="str">
        <f t="shared" si="14"/>
        <v>-</v>
      </c>
      <c r="J110" s="21" t="str">
        <f t="shared" si="15"/>
        <v>-</v>
      </c>
    </row>
    <row r="111" spans="1:10" x14ac:dyDescent="0.2">
      <c r="A111" s="158" t="s">
        <v>220</v>
      </c>
      <c r="B111" s="65">
        <v>17</v>
      </c>
      <c r="C111" s="66">
        <v>27</v>
      </c>
      <c r="D111" s="65">
        <v>157</v>
      </c>
      <c r="E111" s="66">
        <v>268</v>
      </c>
      <c r="F111" s="67"/>
      <c r="G111" s="65">
        <f t="shared" si="12"/>
        <v>-10</v>
      </c>
      <c r="H111" s="66">
        <f t="shared" si="13"/>
        <v>-111</v>
      </c>
      <c r="I111" s="20">
        <f t="shared" si="14"/>
        <v>-0.37037037037037035</v>
      </c>
      <c r="J111" s="21">
        <f t="shared" si="15"/>
        <v>-0.41417910447761191</v>
      </c>
    </row>
    <row r="112" spans="1:10" x14ac:dyDescent="0.2">
      <c r="A112" s="158" t="s">
        <v>251</v>
      </c>
      <c r="B112" s="65">
        <v>0</v>
      </c>
      <c r="C112" s="66">
        <v>1</v>
      </c>
      <c r="D112" s="65">
        <v>5</v>
      </c>
      <c r="E112" s="66">
        <v>38</v>
      </c>
      <c r="F112" s="67"/>
      <c r="G112" s="65">
        <f t="shared" si="12"/>
        <v>-1</v>
      </c>
      <c r="H112" s="66">
        <f t="shared" si="13"/>
        <v>-33</v>
      </c>
      <c r="I112" s="20">
        <f t="shared" si="14"/>
        <v>-1</v>
      </c>
      <c r="J112" s="21">
        <f t="shared" si="15"/>
        <v>-0.86842105263157898</v>
      </c>
    </row>
    <row r="113" spans="1:10" x14ac:dyDescent="0.2">
      <c r="A113" s="158" t="s">
        <v>318</v>
      </c>
      <c r="B113" s="65">
        <v>16</v>
      </c>
      <c r="C113" s="66">
        <v>14</v>
      </c>
      <c r="D113" s="65">
        <v>144</v>
      </c>
      <c r="E113" s="66">
        <v>217</v>
      </c>
      <c r="F113" s="67"/>
      <c r="G113" s="65">
        <f t="shared" si="12"/>
        <v>2</v>
      </c>
      <c r="H113" s="66">
        <f t="shared" si="13"/>
        <v>-73</v>
      </c>
      <c r="I113" s="20">
        <f t="shared" si="14"/>
        <v>0.14285714285714285</v>
      </c>
      <c r="J113" s="21">
        <f t="shared" si="15"/>
        <v>-0.33640552995391704</v>
      </c>
    </row>
    <row r="114" spans="1:10" x14ac:dyDescent="0.2">
      <c r="A114" s="158" t="s">
        <v>358</v>
      </c>
      <c r="B114" s="65">
        <v>17</v>
      </c>
      <c r="C114" s="66">
        <v>0</v>
      </c>
      <c r="D114" s="65">
        <v>17</v>
      </c>
      <c r="E114" s="66">
        <v>0</v>
      </c>
      <c r="F114" s="67"/>
      <c r="G114" s="65">
        <f t="shared" si="12"/>
        <v>17</v>
      </c>
      <c r="H114" s="66">
        <f t="shared" si="13"/>
        <v>17</v>
      </c>
      <c r="I114" s="20" t="str">
        <f t="shared" si="14"/>
        <v>-</v>
      </c>
      <c r="J114" s="21" t="str">
        <f t="shared" si="15"/>
        <v>-</v>
      </c>
    </row>
    <row r="115" spans="1:10" x14ac:dyDescent="0.2">
      <c r="A115" s="158" t="s">
        <v>512</v>
      </c>
      <c r="B115" s="65">
        <v>41</v>
      </c>
      <c r="C115" s="66">
        <v>28</v>
      </c>
      <c r="D115" s="65">
        <v>212</v>
      </c>
      <c r="E115" s="66">
        <v>257</v>
      </c>
      <c r="F115" s="67"/>
      <c r="G115" s="65">
        <f t="shared" si="12"/>
        <v>13</v>
      </c>
      <c r="H115" s="66">
        <f t="shared" si="13"/>
        <v>-45</v>
      </c>
      <c r="I115" s="20">
        <f t="shared" si="14"/>
        <v>0.4642857142857143</v>
      </c>
      <c r="J115" s="21">
        <f t="shared" si="15"/>
        <v>-0.17509727626459143</v>
      </c>
    </row>
    <row r="116" spans="1:10" x14ac:dyDescent="0.2">
      <c r="A116" s="158" t="s">
        <v>522</v>
      </c>
      <c r="B116" s="65">
        <v>389</v>
      </c>
      <c r="C116" s="66">
        <v>280</v>
      </c>
      <c r="D116" s="65">
        <v>2599</v>
      </c>
      <c r="E116" s="66">
        <v>2632</v>
      </c>
      <c r="F116" s="67"/>
      <c r="G116" s="65">
        <f t="shared" si="12"/>
        <v>109</v>
      </c>
      <c r="H116" s="66">
        <f t="shared" si="13"/>
        <v>-33</v>
      </c>
      <c r="I116" s="20">
        <f t="shared" si="14"/>
        <v>0.38928571428571429</v>
      </c>
      <c r="J116" s="21">
        <f t="shared" si="15"/>
        <v>-1.2537993920972644E-2</v>
      </c>
    </row>
    <row r="117" spans="1:10" x14ac:dyDescent="0.2">
      <c r="A117" s="158" t="s">
        <v>502</v>
      </c>
      <c r="B117" s="65">
        <v>4</v>
      </c>
      <c r="C117" s="66">
        <v>13</v>
      </c>
      <c r="D117" s="65">
        <v>144</v>
      </c>
      <c r="E117" s="66">
        <v>145</v>
      </c>
      <c r="F117" s="67"/>
      <c r="G117" s="65">
        <f t="shared" si="12"/>
        <v>-9</v>
      </c>
      <c r="H117" s="66">
        <f t="shared" si="13"/>
        <v>-1</v>
      </c>
      <c r="I117" s="20">
        <f t="shared" si="14"/>
        <v>-0.69230769230769229</v>
      </c>
      <c r="J117" s="21">
        <f t="shared" si="15"/>
        <v>-6.8965517241379309E-3</v>
      </c>
    </row>
    <row r="118" spans="1:10" x14ac:dyDescent="0.2">
      <c r="A118" s="158" t="s">
        <v>542</v>
      </c>
      <c r="B118" s="65">
        <v>7</v>
      </c>
      <c r="C118" s="66">
        <v>7</v>
      </c>
      <c r="D118" s="65">
        <v>66</v>
      </c>
      <c r="E118" s="66">
        <v>48</v>
      </c>
      <c r="F118" s="67"/>
      <c r="G118" s="65">
        <f t="shared" si="12"/>
        <v>0</v>
      </c>
      <c r="H118" s="66">
        <f t="shared" si="13"/>
        <v>18</v>
      </c>
      <c r="I118" s="20">
        <f t="shared" si="14"/>
        <v>0</v>
      </c>
      <c r="J118" s="21">
        <f t="shared" si="15"/>
        <v>0.375</v>
      </c>
    </row>
    <row r="119" spans="1:10" s="160" customFormat="1" x14ac:dyDescent="0.2">
      <c r="A119" s="178" t="s">
        <v>646</v>
      </c>
      <c r="B119" s="71">
        <v>571</v>
      </c>
      <c r="C119" s="72">
        <v>466</v>
      </c>
      <c r="D119" s="71">
        <v>3976</v>
      </c>
      <c r="E119" s="72">
        <v>4453</v>
      </c>
      <c r="F119" s="73"/>
      <c r="G119" s="71">
        <f t="shared" si="12"/>
        <v>105</v>
      </c>
      <c r="H119" s="72">
        <f t="shared" si="13"/>
        <v>-477</v>
      </c>
      <c r="I119" s="37">
        <f t="shared" si="14"/>
        <v>0.22532188841201717</v>
      </c>
      <c r="J119" s="38">
        <f t="shared" si="15"/>
        <v>-0.10711879631708961</v>
      </c>
    </row>
    <row r="120" spans="1:10" x14ac:dyDescent="0.2">
      <c r="A120" s="177"/>
      <c r="B120" s="143"/>
      <c r="C120" s="144"/>
      <c r="D120" s="143"/>
      <c r="E120" s="144"/>
      <c r="F120" s="145"/>
      <c r="G120" s="143"/>
      <c r="H120" s="144"/>
      <c r="I120" s="151"/>
      <c r="J120" s="152"/>
    </row>
    <row r="121" spans="1:10" s="139" customFormat="1" x14ac:dyDescent="0.2">
      <c r="A121" s="159" t="s">
        <v>45</v>
      </c>
      <c r="B121" s="65"/>
      <c r="C121" s="66"/>
      <c r="D121" s="65"/>
      <c r="E121" s="66"/>
      <c r="F121" s="67"/>
      <c r="G121" s="65"/>
      <c r="H121" s="66"/>
      <c r="I121" s="20"/>
      <c r="J121" s="21"/>
    </row>
    <row r="122" spans="1:10" x14ac:dyDescent="0.2">
      <c r="A122" s="158" t="s">
        <v>564</v>
      </c>
      <c r="B122" s="65">
        <v>4</v>
      </c>
      <c r="C122" s="66">
        <v>0</v>
      </c>
      <c r="D122" s="65">
        <v>12</v>
      </c>
      <c r="E122" s="66">
        <v>10</v>
      </c>
      <c r="F122" s="67"/>
      <c r="G122" s="65">
        <f>B122-C122</f>
        <v>4</v>
      </c>
      <c r="H122" s="66">
        <f>D122-E122</f>
        <v>2</v>
      </c>
      <c r="I122" s="20" t="str">
        <f>IF(C122=0, "-", IF(G122/C122&lt;10, G122/C122, "&gt;999%"))</f>
        <v>-</v>
      </c>
      <c r="J122" s="21">
        <f>IF(E122=0, "-", IF(H122/E122&lt;10, H122/E122, "&gt;999%"))</f>
        <v>0.2</v>
      </c>
    </row>
    <row r="123" spans="1:10" s="160" customFormat="1" x14ac:dyDescent="0.2">
      <c r="A123" s="178" t="s">
        <v>647</v>
      </c>
      <c r="B123" s="71">
        <v>4</v>
      </c>
      <c r="C123" s="72">
        <v>0</v>
      </c>
      <c r="D123" s="71">
        <v>12</v>
      </c>
      <c r="E123" s="72">
        <v>10</v>
      </c>
      <c r="F123" s="73"/>
      <c r="G123" s="71">
        <f>B123-C123</f>
        <v>4</v>
      </c>
      <c r="H123" s="72">
        <f>D123-E123</f>
        <v>2</v>
      </c>
      <c r="I123" s="37" t="str">
        <f>IF(C123=0, "-", IF(G123/C123&lt;10, G123/C123, "&gt;999%"))</f>
        <v>-</v>
      </c>
      <c r="J123" s="38">
        <f>IF(E123=0, "-", IF(H123/E123&lt;10, H123/E123, "&gt;999%"))</f>
        <v>0.2</v>
      </c>
    </row>
    <row r="124" spans="1:10" x14ac:dyDescent="0.2">
      <c r="A124" s="177"/>
      <c r="B124" s="143"/>
      <c r="C124" s="144"/>
      <c r="D124" s="143"/>
      <c r="E124" s="144"/>
      <c r="F124" s="145"/>
      <c r="G124" s="143"/>
      <c r="H124" s="144"/>
      <c r="I124" s="151"/>
      <c r="J124" s="152"/>
    </row>
    <row r="125" spans="1:10" s="139" customFormat="1" x14ac:dyDescent="0.2">
      <c r="A125" s="159" t="s">
        <v>46</v>
      </c>
      <c r="B125" s="65"/>
      <c r="C125" s="66"/>
      <c r="D125" s="65"/>
      <c r="E125" s="66"/>
      <c r="F125" s="67"/>
      <c r="G125" s="65"/>
      <c r="H125" s="66"/>
      <c r="I125" s="20"/>
      <c r="J125" s="21"/>
    </row>
    <row r="126" spans="1:10" x14ac:dyDescent="0.2">
      <c r="A126" s="158" t="s">
        <v>543</v>
      </c>
      <c r="B126" s="65">
        <v>29</v>
      </c>
      <c r="C126" s="66">
        <v>5</v>
      </c>
      <c r="D126" s="65">
        <v>242</v>
      </c>
      <c r="E126" s="66">
        <v>124</v>
      </c>
      <c r="F126" s="67"/>
      <c r="G126" s="65">
        <f>B126-C126</f>
        <v>24</v>
      </c>
      <c r="H126" s="66">
        <f>D126-E126</f>
        <v>118</v>
      </c>
      <c r="I126" s="20">
        <f>IF(C126=0, "-", IF(G126/C126&lt;10, G126/C126, "&gt;999%"))</f>
        <v>4.8</v>
      </c>
      <c r="J126" s="21">
        <f>IF(E126=0, "-", IF(H126/E126&lt;10, H126/E126, "&gt;999%"))</f>
        <v>0.95161290322580649</v>
      </c>
    </row>
    <row r="127" spans="1:10" x14ac:dyDescent="0.2">
      <c r="A127" s="158" t="s">
        <v>553</v>
      </c>
      <c r="B127" s="65">
        <v>7</v>
      </c>
      <c r="C127" s="66">
        <v>1</v>
      </c>
      <c r="D127" s="65">
        <v>62</v>
      </c>
      <c r="E127" s="66">
        <v>36</v>
      </c>
      <c r="F127" s="67"/>
      <c r="G127" s="65">
        <f>B127-C127</f>
        <v>6</v>
      </c>
      <c r="H127" s="66">
        <f>D127-E127</f>
        <v>26</v>
      </c>
      <c r="I127" s="20">
        <f>IF(C127=0, "-", IF(G127/C127&lt;10, G127/C127, "&gt;999%"))</f>
        <v>6</v>
      </c>
      <c r="J127" s="21">
        <f>IF(E127=0, "-", IF(H127/E127&lt;10, H127/E127, "&gt;999%"))</f>
        <v>0.72222222222222221</v>
      </c>
    </row>
    <row r="128" spans="1:10" x14ac:dyDescent="0.2">
      <c r="A128" s="158" t="s">
        <v>565</v>
      </c>
      <c r="B128" s="65">
        <v>3</v>
      </c>
      <c r="C128" s="66">
        <v>3</v>
      </c>
      <c r="D128" s="65">
        <v>32</v>
      </c>
      <c r="E128" s="66">
        <v>17</v>
      </c>
      <c r="F128" s="67"/>
      <c r="G128" s="65">
        <f>B128-C128</f>
        <v>0</v>
      </c>
      <c r="H128" s="66">
        <f>D128-E128</f>
        <v>15</v>
      </c>
      <c r="I128" s="20">
        <f>IF(C128=0, "-", IF(G128/C128&lt;10, G128/C128, "&gt;999%"))</f>
        <v>0</v>
      </c>
      <c r="J128" s="21">
        <f>IF(E128=0, "-", IF(H128/E128&lt;10, H128/E128, "&gt;999%"))</f>
        <v>0.88235294117647056</v>
      </c>
    </row>
    <row r="129" spans="1:10" s="160" customFormat="1" x14ac:dyDescent="0.2">
      <c r="A129" s="178" t="s">
        <v>648</v>
      </c>
      <c r="B129" s="71">
        <v>39</v>
      </c>
      <c r="C129" s="72">
        <v>9</v>
      </c>
      <c r="D129" s="71">
        <v>336</v>
      </c>
      <c r="E129" s="72">
        <v>177</v>
      </c>
      <c r="F129" s="73"/>
      <c r="G129" s="71">
        <f>B129-C129</f>
        <v>30</v>
      </c>
      <c r="H129" s="72">
        <f>D129-E129</f>
        <v>159</v>
      </c>
      <c r="I129" s="37">
        <f>IF(C129=0, "-", IF(G129/C129&lt;10, G129/C129, "&gt;999%"))</f>
        <v>3.3333333333333335</v>
      </c>
      <c r="J129" s="38">
        <f>IF(E129=0, "-", IF(H129/E129&lt;10, H129/E129, "&gt;999%"))</f>
        <v>0.89830508474576276</v>
      </c>
    </row>
    <row r="130" spans="1:10" x14ac:dyDescent="0.2">
      <c r="A130" s="177"/>
      <c r="B130" s="143"/>
      <c r="C130" s="144"/>
      <c r="D130" s="143"/>
      <c r="E130" s="144"/>
      <c r="F130" s="145"/>
      <c r="G130" s="143"/>
      <c r="H130" s="144"/>
      <c r="I130" s="151"/>
      <c r="J130" s="152"/>
    </row>
    <row r="131" spans="1:10" s="139" customFormat="1" x14ac:dyDescent="0.2">
      <c r="A131" s="159" t="s">
        <v>47</v>
      </c>
      <c r="B131" s="65"/>
      <c r="C131" s="66"/>
      <c r="D131" s="65"/>
      <c r="E131" s="66"/>
      <c r="F131" s="67"/>
      <c r="G131" s="65"/>
      <c r="H131" s="66"/>
      <c r="I131" s="20"/>
      <c r="J131" s="21"/>
    </row>
    <row r="132" spans="1:10" x14ac:dyDescent="0.2">
      <c r="A132" s="158" t="s">
        <v>268</v>
      </c>
      <c r="B132" s="65">
        <v>2</v>
      </c>
      <c r="C132" s="66">
        <v>0</v>
      </c>
      <c r="D132" s="65">
        <v>2</v>
      </c>
      <c r="E132" s="66">
        <v>3</v>
      </c>
      <c r="F132" s="67"/>
      <c r="G132" s="65">
        <f>B132-C132</f>
        <v>2</v>
      </c>
      <c r="H132" s="66">
        <f>D132-E132</f>
        <v>-1</v>
      </c>
      <c r="I132" s="20" t="str">
        <f>IF(C132=0, "-", IF(G132/C132&lt;10, G132/C132, "&gt;999%"))</f>
        <v>-</v>
      </c>
      <c r="J132" s="21">
        <f>IF(E132=0, "-", IF(H132/E132&lt;10, H132/E132, "&gt;999%"))</f>
        <v>-0.33333333333333331</v>
      </c>
    </row>
    <row r="133" spans="1:10" x14ac:dyDescent="0.2">
      <c r="A133" s="158" t="s">
        <v>284</v>
      </c>
      <c r="B133" s="65">
        <v>2</v>
      </c>
      <c r="C133" s="66">
        <v>1</v>
      </c>
      <c r="D133" s="65">
        <v>2</v>
      </c>
      <c r="E133" s="66">
        <v>3</v>
      </c>
      <c r="F133" s="67"/>
      <c r="G133" s="65">
        <f>B133-C133</f>
        <v>1</v>
      </c>
      <c r="H133" s="66">
        <f>D133-E133</f>
        <v>-1</v>
      </c>
      <c r="I133" s="20">
        <f>IF(C133=0, "-", IF(G133/C133&lt;10, G133/C133, "&gt;999%"))</f>
        <v>1</v>
      </c>
      <c r="J133" s="21">
        <f>IF(E133=0, "-", IF(H133/E133&lt;10, H133/E133, "&gt;999%"))</f>
        <v>-0.33333333333333331</v>
      </c>
    </row>
    <row r="134" spans="1:10" s="160" customFormat="1" x14ac:dyDescent="0.2">
      <c r="A134" s="178" t="s">
        <v>649</v>
      </c>
      <c r="B134" s="71">
        <v>4</v>
      </c>
      <c r="C134" s="72">
        <v>1</v>
      </c>
      <c r="D134" s="71">
        <v>4</v>
      </c>
      <c r="E134" s="72">
        <v>6</v>
      </c>
      <c r="F134" s="73"/>
      <c r="G134" s="71">
        <f>B134-C134</f>
        <v>3</v>
      </c>
      <c r="H134" s="72">
        <f>D134-E134</f>
        <v>-2</v>
      </c>
      <c r="I134" s="37">
        <f>IF(C134=0, "-", IF(G134/C134&lt;10, G134/C134, "&gt;999%"))</f>
        <v>3</v>
      </c>
      <c r="J134" s="38">
        <f>IF(E134=0, "-", IF(H134/E134&lt;10, H134/E134, "&gt;999%"))</f>
        <v>-0.33333333333333331</v>
      </c>
    </row>
    <row r="135" spans="1:10" x14ac:dyDescent="0.2">
      <c r="A135" s="177"/>
      <c r="B135" s="143"/>
      <c r="C135" s="144"/>
      <c r="D135" s="143"/>
      <c r="E135" s="144"/>
      <c r="F135" s="145"/>
      <c r="G135" s="143"/>
      <c r="H135" s="144"/>
      <c r="I135" s="151"/>
      <c r="J135" s="152"/>
    </row>
    <row r="136" spans="1:10" s="139" customFormat="1" x14ac:dyDescent="0.2">
      <c r="A136" s="159" t="s">
        <v>48</v>
      </c>
      <c r="B136" s="65"/>
      <c r="C136" s="66"/>
      <c r="D136" s="65"/>
      <c r="E136" s="66"/>
      <c r="F136" s="67"/>
      <c r="G136" s="65"/>
      <c r="H136" s="66"/>
      <c r="I136" s="20"/>
      <c r="J136" s="21"/>
    </row>
    <row r="137" spans="1:10" x14ac:dyDescent="0.2">
      <c r="A137" s="158" t="s">
        <v>513</v>
      </c>
      <c r="B137" s="65">
        <v>18</v>
      </c>
      <c r="C137" s="66">
        <v>4</v>
      </c>
      <c r="D137" s="65">
        <v>49</v>
      </c>
      <c r="E137" s="66">
        <v>24</v>
      </c>
      <c r="F137" s="67"/>
      <c r="G137" s="65">
        <f>B137-C137</f>
        <v>14</v>
      </c>
      <c r="H137" s="66">
        <f>D137-E137</f>
        <v>25</v>
      </c>
      <c r="I137" s="20">
        <f>IF(C137=0, "-", IF(G137/C137&lt;10, G137/C137, "&gt;999%"))</f>
        <v>3.5</v>
      </c>
      <c r="J137" s="21">
        <f>IF(E137=0, "-", IF(H137/E137&lt;10, H137/E137, "&gt;999%"))</f>
        <v>1.0416666666666667</v>
      </c>
    </row>
    <row r="138" spans="1:10" x14ac:dyDescent="0.2">
      <c r="A138" s="158" t="s">
        <v>523</v>
      </c>
      <c r="B138" s="65">
        <v>6</v>
      </c>
      <c r="C138" s="66">
        <v>1</v>
      </c>
      <c r="D138" s="65">
        <v>33</v>
      </c>
      <c r="E138" s="66">
        <v>21</v>
      </c>
      <c r="F138" s="67"/>
      <c r="G138" s="65">
        <f>B138-C138</f>
        <v>5</v>
      </c>
      <c r="H138" s="66">
        <f>D138-E138</f>
        <v>12</v>
      </c>
      <c r="I138" s="20">
        <f>IF(C138=0, "-", IF(G138/C138&lt;10, G138/C138, "&gt;999%"))</f>
        <v>5</v>
      </c>
      <c r="J138" s="21">
        <f>IF(E138=0, "-", IF(H138/E138&lt;10, H138/E138, "&gt;999%"))</f>
        <v>0.5714285714285714</v>
      </c>
    </row>
    <row r="139" spans="1:10" s="160" customFormat="1" x14ac:dyDescent="0.2">
      <c r="A139" s="178" t="s">
        <v>650</v>
      </c>
      <c r="B139" s="71">
        <v>24</v>
      </c>
      <c r="C139" s="72">
        <v>5</v>
      </c>
      <c r="D139" s="71">
        <v>82</v>
      </c>
      <c r="E139" s="72">
        <v>45</v>
      </c>
      <c r="F139" s="73"/>
      <c r="G139" s="71">
        <f>B139-C139</f>
        <v>19</v>
      </c>
      <c r="H139" s="72">
        <f>D139-E139</f>
        <v>37</v>
      </c>
      <c r="I139" s="37">
        <f>IF(C139=0, "-", IF(G139/C139&lt;10, G139/C139, "&gt;999%"))</f>
        <v>3.8</v>
      </c>
      <c r="J139" s="38">
        <f>IF(E139=0, "-", IF(H139/E139&lt;10, H139/E139, "&gt;999%"))</f>
        <v>0.82222222222222219</v>
      </c>
    </row>
    <row r="140" spans="1:10" x14ac:dyDescent="0.2">
      <c r="A140" s="177"/>
      <c r="B140" s="143"/>
      <c r="C140" s="144"/>
      <c r="D140" s="143"/>
      <c r="E140" s="144"/>
      <c r="F140" s="145"/>
      <c r="G140" s="143"/>
      <c r="H140" s="144"/>
      <c r="I140" s="151"/>
      <c r="J140" s="152"/>
    </row>
    <row r="141" spans="1:10" s="139" customFormat="1" x14ac:dyDescent="0.2">
      <c r="A141" s="159" t="s">
        <v>49</v>
      </c>
      <c r="B141" s="65"/>
      <c r="C141" s="66"/>
      <c r="D141" s="65"/>
      <c r="E141" s="66"/>
      <c r="F141" s="67"/>
      <c r="G141" s="65"/>
      <c r="H141" s="66"/>
      <c r="I141" s="20"/>
      <c r="J141" s="21"/>
    </row>
    <row r="142" spans="1:10" x14ac:dyDescent="0.2">
      <c r="A142" s="158" t="s">
        <v>369</v>
      </c>
      <c r="B142" s="65">
        <v>26</v>
      </c>
      <c r="C142" s="66">
        <v>2</v>
      </c>
      <c r="D142" s="65">
        <v>76</v>
      </c>
      <c r="E142" s="66">
        <v>21</v>
      </c>
      <c r="F142" s="67"/>
      <c r="G142" s="65">
        <f>B142-C142</f>
        <v>24</v>
      </c>
      <c r="H142" s="66">
        <f>D142-E142</f>
        <v>55</v>
      </c>
      <c r="I142" s="20" t="str">
        <f>IF(C142=0, "-", IF(G142/C142&lt;10, G142/C142, "&gt;999%"))</f>
        <v>&gt;999%</v>
      </c>
      <c r="J142" s="21">
        <f>IF(E142=0, "-", IF(H142/E142&lt;10, H142/E142, "&gt;999%"))</f>
        <v>2.6190476190476191</v>
      </c>
    </row>
    <row r="143" spans="1:10" x14ac:dyDescent="0.2">
      <c r="A143" s="158" t="s">
        <v>401</v>
      </c>
      <c r="B143" s="65">
        <v>12</v>
      </c>
      <c r="C143" s="66">
        <v>0</v>
      </c>
      <c r="D143" s="65">
        <v>34</v>
      </c>
      <c r="E143" s="66">
        <v>9</v>
      </c>
      <c r="F143" s="67"/>
      <c r="G143" s="65">
        <f>B143-C143</f>
        <v>12</v>
      </c>
      <c r="H143" s="66">
        <f>D143-E143</f>
        <v>25</v>
      </c>
      <c r="I143" s="20" t="str">
        <f>IF(C143=0, "-", IF(G143/C143&lt;10, G143/C143, "&gt;999%"))</f>
        <v>-</v>
      </c>
      <c r="J143" s="21">
        <f>IF(E143=0, "-", IF(H143/E143&lt;10, H143/E143, "&gt;999%"))</f>
        <v>2.7777777777777777</v>
      </c>
    </row>
    <row r="144" spans="1:10" x14ac:dyDescent="0.2">
      <c r="A144" s="158" t="s">
        <v>437</v>
      </c>
      <c r="B144" s="65">
        <v>4</v>
      </c>
      <c r="C144" s="66">
        <v>1</v>
      </c>
      <c r="D144" s="65">
        <v>29</v>
      </c>
      <c r="E144" s="66">
        <v>15</v>
      </c>
      <c r="F144" s="67"/>
      <c r="G144" s="65">
        <f>B144-C144</f>
        <v>3</v>
      </c>
      <c r="H144" s="66">
        <f>D144-E144</f>
        <v>14</v>
      </c>
      <c r="I144" s="20">
        <f>IF(C144=0, "-", IF(G144/C144&lt;10, G144/C144, "&gt;999%"))</f>
        <v>3</v>
      </c>
      <c r="J144" s="21">
        <f>IF(E144=0, "-", IF(H144/E144&lt;10, H144/E144, "&gt;999%"))</f>
        <v>0.93333333333333335</v>
      </c>
    </row>
    <row r="145" spans="1:10" s="160" customFormat="1" x14ac:dyDescent="0.2">
      <c r="A145" s="178" t="s">
        <v>651</v>
      </c>
      <c r="B145" s="71">
        <v>42</v>
      </c>
      <c r="C145" s="72">
        <v>3</v>
      </c>
      <c r="D145" s="71">
        <v>139</v>
      </c>
      <c r="E145" s="72">
        <v>45</v>
      </c>
      <c r="F145" s="73"/>
      <c r="G145" s="71">
        <f>B145-C145</f>
        <v>39</v>
      </c>
      <c r="H145" s="72">
        <f>D145-E145</f>
        <v>94</v>
      </c>
      <c r="I145" s="37" t="str">
        <f>IF(C145=0, "-", IF(G145/C145&lt;10, G145/C145, "&gt;999%"))</f>
        <v>&gt;999%</v>
      </c>
      <c r="J145" s="38">
        <f>IF(E145=0, "-", IF(H145/E145&lt;10, H145/E145, "&gt;999%"))</f>
        <v>2.088888888888889</v>
      </c>
    </row>
    <row r="146" spans="1:10" x14ac:dyDescent="0.2">
      <c r="A146" s="177"/>
      <c r="B146" s="143"/>
      <c r="C146" s="144"/>
      <c r="D146" s="143"/>
      <c r="E146" s="144"/>
      <c r="F146" s="145"/>
      <c r="G146" s="143"/>
      <c r="H146" s="144"/>
      <c r="I146" s="151"/>
      <c r="J146" s="152"/>
    </row>
    <row r="147" spans="1:10" s="139" customFormat="1" x14ac:dyDescent="0.2">
      <c r="A147" s="159" t="s">
        <v>50</v>
      </c>
      <c r="B147" s="65"/>
      <c r="C147" s="66"/>
      <c r="D147" s="65"/>
      <c r="E147" s="66"/>
      <c r="F147" s="67"/>
      <c r="G147" s="65"/>
      <c r="H147" s="66"/>
      <c r="I147" s="20"/>
      <c r="J147" s="21"/>
    </row>
    <row r="148" spans="1:10" x14ac:dyDescent="0.2">
      <c r="A148" s="158" t="s">
        <v>566</v>
      </c>
      <c r="B148" s="65">
        <v>8</v>
      </c>
      <c r="C148" s="66">
        <v>15</v>
      </c>
      <c r="D148" s="65">
        <v>93</v>
      </c>
      <c r="E148" s="66">
        <v>92</v>
      </c>
      <c r="F148" s="67"/>
      <c r="G148" s="65">
        <f>B148-C148</f>
        <v>-7</v>
      </c>
      <c r="H148" s="66">
        <f>D148-E148</f>
        <v>1</v>
      </c>
      <c r="I148" s="20">
        <f>IF(C148=0, "-", IF(G148/C148&lt;10, G148/C148, "&gt;999%"))</f>
        <v>-0.46666666666666667</v>
      </c>
      <c r="J148" s="21">
        <f>IF(E148=0, "-", IF(H148/E148&lt;10, H148/E148, "&gt;999%"))</f>
        <v>1.0869565217391304E-2</v>
      </c>
    </row>
    <row r="149" spans="1:10" x14ac:dyDescent="0.2">
      <c r="A149" s="158" t="s">
        <v>544</v>
      </c>
      <c r="B149" s="65">
        <v>37</v>
      </c>
      <c r="C149" s="66">
        <v>27</v>
      </c>
      <c r="D149" s="65">
        <v>227</v>
      </c>
      <c r="E149" s="66">
        <v>217</v>
      </c>
      <c r="F149" s="67"/>
      <c r="G149" s="65">
        <f>B149-C149</f>
        <v>10</v>
      </c>
      <c r="H149" s="66">
        <f>D149-E149</f>
        <v>10</v>
      </c>
      <c r="I149" s="20">
        <f>IF(C149=0, "-", IF(G149/C149&lt;10, G149/C149, "&gt;999%"))</f>
        <v>0.37037037037037035</v>
      </c>
      <c r="J149" s="21">
        <f>IF(E149=0, "-", IF(H149/E149&lt;10, H149/E149, "&gt;999%"))</f>
        <v>4.6082949308755762E-2</v>
      </c>
    </row>
    <row r="150" spans="1:10" x14ac:dyDescent="0.2">
      <c r="A150" s="158" t="s">
        <v>554</v>
      </c>
      <c r="B150" s="65">
        <v>27</v>
      </c>
      <c r="C150" s="66">
        <v>9</v>
      </c>
      <c r="D150" s="65">
        <v>151</v>
      </c>
      <c r="E150" s="66">
        <v>157</v>
      </c>
      <c r="F150" s="67"/>
      <c r="G150" s="65">
        <f>B150-C150</f>
        <v>18</v>
      </c>
      <c r="H150" s="66">
        <f>D150-E150</f>
        <v>-6</v>
      </c>
      <c r="I150" s="20">
        <f>IF(C150=0, "-", IF(G150/C150&lt;10, G150/C150, "&gt;999%"))</f>
        <v>2</v>
      </c>
      <c r="J150" s="21">
        <f>IF(E150=0, "-", IF(H150/E150&lt;10, H150/E150, "&gt;999%"))</f>
        <v>-3.8216560509554139E-2</v>
      </c>
    </row>
    <row r="151" spans="1:10" s="160" customFormat="1" x14ac:dyDescent="0.2">
      <c r="A151" s="178" t="s">
        <v>652</v>
      </c>
      <c r="B151" s="71">
        <v>72</v>
      </c>
      <c r="C151" s="72">
        <v>51</v>
      </c>
      <c r="D151" s="71">
        <v>471</v>
      </c>
      <c r="E151" s="72">
        <v>466</v>
      </c>
      <c r="F151" s="73"/>
      <c r="G151" s="71">
        <f>B151-C151</f>
        <v>21</v>
      </c>
      <c r="H151" s="72">
        <f>D151-E151</f>
        <v>5</v>
      </c>
      <c r="I151" s="37">
        <f>IF(C151=0, "-", IF(G151/C151&lt;10, G151/C151, "&gt;999%"))</f>
        <v>0.41176470588235292</v>
      </c>
      <c r="J151" s="38">
        <f>IF(E151=0, "-", IF(H151/E151&lt;10, H151/E151, "&gt;999%"))</f>
        <v>1.0729613733905579E-2</v>
      </c>
    </row>
    <row r="152" spans="1:10" x14ac:dyDescent="0.2">
      <c r="A152" s="177"/>
      <c r="B152" s="143"/>
      <c r="C152" s="144"/>
      <c r="D152" s="143"/>
      <c r="E152" s="144"/>
      <c r="F152" s="145"/>
      <c r="G152" s="143"/>
      <c r="H152" s="144"/>
      <c r="I152" s="151"/>
      <c r="J152" s="152"/>
    </row>
    <row r="153" spans="1:10" s="139" customFormat="1" x14ac:dyDescent="0.2">
      <c r="A153" s="159" t="s">
        <v>51</v>
      </c>
      <c r="B153" s="65"/>
      <c r="C153" s="66"/>
      <c r="D153" s="65"/>
      <c r="E153" s="66"/>
      <c r="F153" s="67"/>
      <c r="G153" s="65"/>
      <c r="H153" s="66"/>
      <c r="I153" s="20"/>
      <c r="J153" s="21"/>
    </row>
    <row r="154" spans="1:10" x14ac:dyDescent="0.2">
      <c r="A154" s="158" t="s">
        <v>438</v>
      </c>
      <c r="B154" s="65">
        <v>4</v>
      </c>
      <c r="C154" s="66">
        <v>14</v>
      </c>
      <c r="D154" s="65">
        <v>101</v>
      </c>
      <c r="E154" s="66">
        <v>173</v>
      </c>
      <c r="F154" s="67"/>
      <c r="G154" s="65">
        <f t="shared" ref="G154:G164" si="16">B154-C154</f>
        <v>-10</v>
      </c>
      <c r="H154" s="66">
        <f t="shared" ref="H154:H164" si="17">D154-E154</f>
        <v>-72</v>
      </c>
      <c r="I154" s="20">
        <f t="shared" ref="I154:I164" si="18">IF(C154=0, "-", IF(G154/C154&lt;10, G154/C154, "&gt;999%"))</f>
        <v>-0.7142857142857143</v>
      </c>
      <c r="J154" s="21">
        <f t="shared" ref="J154:J164" si="19">IF(E154=0, "-", IF(H154/E154&lt;10, H154/E154, "&gt;999%"))</f>
        <v>-0.41618497109826591</v>
      </c>
    </row>
    <row r="155" spans="1:10" x14ac:dyDescent="0.2">
      <c r="A155" s="158" t="s">
        <v>221</v>
      </c>
      <c r="B155" s="65">
        <v>1</v>
      </c>
      <c r="C155" s="66">
        <v>8</v>
      </c>
      <c r="D155" s="65">
        <v>78</v>
      </c>
      <c r="E155" s="66">
        <v>343</v>
      </c>
      <c r="F155" s="67"/>
      <c r="G155" s="65">
        <f t="shared" si="16"/>
        <v>-7</v>
      </c>
      <c r="H155" s="66">
        <f t="shared" si="17"/>
        <v>-265</v>
      </c>
      <c r="I155" s="20">
        <f t="shared" si="18"/>
        <v>-0.875</v>
      </c>
      <c r="J155" s="21">
        <f t="shared" si="19"/>
        <v>-0.77259475218658891</v>
      </c>
    </row>
    <row r="156" spans="1:10" x14ac:dyDescent="0.2">
      <c r="A156" s="158" t="s">
        <v>200</v>
      </c>
      <c r="B156" s="65">
        <v>0</v>
      </c>
      <c r="C156" s="66">
        <v>0</v>
      </c>
      <c r="D156" s="65">
        <v>0</v>
      </c>
      <c r="E156" s="66">
        <v>3</v>
      </c>
      <c r="F156" s="67"/>
      <c r="G156" s="65">
        <f t="shared" si="16"/>
        <v>0</v>
      </c>
      <c r="H156" s="66">
        <f t="shared" si="17"/>
        <v>-3</v>
      </c>
      <c r="I156" s="20" t="str">
        <f t="shared" si="18"/>
        <v>-</v>
      </c>
      <c r="J156" s="21">
        <f t="shared" si="19"/>
        <v>-1</v>
      </c>
    </row>
    <row r="157" spans="1:10" x14ac:dyDescent="0.2">
      <c r="A157" s="158" t="s">
        <v>439</v>
      </c>
      <c r="B157" s="65">
        <v>0</v>
      </c>
      <c r="C157" s="66">
        <v>0</v>
      </c>
      <c r="D157" s="65">
        <v>0</v>
      </c>
      <c r="E157" s="66">
        <v>15</v>
      </c>
      <c r="F157" s="67"/>
      <c r="G157" s="65">
        <f t="shared" si="16"/>
        <v>0</v>
      </c>
      <c r="H157" s="66">
        <f t="shared" si="17"/>
        <v>-15</v>
      </c>
      <c r="I157" s="20" t="str">
        <f t="shared" si="18"/>
        <v>-</v>
      </c>
      <c r="J157" s="21">
        <f t="shared" si="19"/>
        <v>-1</v>
      </c>
    </row>
    <row r="158" spans="1:10" x14ac:dyDescent="0.2">
      <c r="A158" s="158" t="s">
        <v>514</v>
      </c>
      <c r="B158" s="65">
        <v>1</v>
      </c>
      <c r="C158" s="66">
        <v>6</v>
      </c>
      <c r="D158" s="65">
        <v>45</v>
      </c>
      <c r="E158" s="66">
        <v>91</v>
      </c>
      <c r="F158" s="67"/>
      <c r="G158" s="65">
        <f t="shared" si="16"/>
        <v>-5</v>
      </c>
      <c r="H158" s="66">
        <f t="shared" si="17"/>
        <v>-46</v>
      </c>
      <c r="I158" s="20">
        <f t="shared" si="18"/>
        <v>-0.83333333333333337</v>
      </c>
      <c r="J158" s="21">
        <f t="shared" si="19"/>
        <v>-0.50549450549450547</v>
      </c>
    </row>
    <row r="159" spans="1:10" x14ac:dyDescent="0.2">
      <c r="A159" s="158" t="s">
        <v>524</v>
      </c>
      <c r="B159" s="65">
        <v>8</v>
      </c>
      <c r="C159" s="66">
        <v>97</v>
      </c>
      <c r="D159" s="65">
        <v>544</v>
      </c>
      <c r="E159" s="66">
        <v>1143</v>
      </c>
      <c r="F159" s="67"/>
      <c r="G159" s="65">
        <f t="shared" si="16"/>
        <v>-89</v>
      </c>
      <c r="H159" s="66">
        <f t="shared" si="17"/>
        <v>-599</v>
      </c>
      <c r="I159" s="20">
        <f t="shared" si="18"/>
        <v>-0.91752577319587625</v>
      </c>
      <c r="J159" s="21">
        <f t="shared" si="19"/>
        <v>-0.52405949256342954</v>
      </c>
    </row>
    <row r="160" spans="1:10" x14ac:dyDescent="0.2">
      <c r="A160" s="158" t="s">
        <v>278</v>
      </c>
      <c r="B160" s="65">
        <v>19</v>
      </c>
      <c r="C160" s="66">
        <v>19</v>
      </c>
      <c r="D160" s="65">
        <v>125</v>
      </c>
      <c r="E160" s="66">
        <v>241</v>
      </c>
      <c r="F160" s="67"/>
      <c r="G160" s="65">
        <f t="shared" si="16"/>
        <v>0</v>
      </c>
      <c r="H160" s="66">
        <f t="shared" si="17"/>
        <v>-116</v>
      </c>
      <c r="I160" s="20">
        <f t="shared" si="18"/>
        <v>0</v>
      </c>
      <c r="J160" s="21">
        <f t="shared" si="19"/>
        <v>-0.48132780082987553</v>
      </c>
    </row>
    <row r="161" spans="1:10" x14ac:dyDescent="0.2">
      <c r="A161" s="158" t="s">
        <v>402</v>
      </c>
      <c r="B161" s="65">
        <v>12</v>
      </c>
      <c r="C161" s="66">
        <v>13</v>
      </c>
      <c r="D161" s="65">
        <v>127</v>
      </c>
      <c r="E161" s="66">
        <v>195</v>
      </c>
      <c r="F161" s="67"/>
      <c r="G161" s="65">
        <f t="shared" si="16"/>
        <v>-1</v>
      </c>
      <c r="H161" s="66">
        <f t="shared" si="17"/>
        <v>-68</v>
      </c>
      <c r="I161" s="20">
        <f t="shared" si="18"/>
        <v>-7.6923076923076927E-2</v>
      </c>
      <c r="J161" s="21">
        <f t="shared" si="19"/>
        <v>-0.3487179487179487</v>
      </c>
    </row>
    <row r="162" spans="1:10" x14ac:dyDescent="0.2">
      <c r="A162" s="158" t="s">
        <v>440</v>
      </c>
      <c r="B162" s="65">
        <v>13</v>
      </c>
      <c r="C162" s="66">
        <v>30</v>
      </c>
      <c r="D162" s="65">
        <v>121</v>
      </c>
      <c r="E162" s="66">
        <v>189</v>
      </c>
      <c r="F162" s="67"/>
      <c r="G162" s="65">
        <f t="shared" si="16"/>
        <v>-17</v>
      </c>
      <c r="H162" s="66">
        <f t="shared" si="17"/>
        <v>-68</v>
      </c>
      <c r="I162" s="20">
        <f t="shared" si="18"/>
        <v>-0.56666666666666665</v>
      </c>
      <c r="J162" s="21">
        <f t="shared" si="19"/>
        <v>-0.35978835978835977</v>
      </c>
    </row>
    <row r="163" spans="1:10" x14ac:dyDescent="0.2">
      <c r="A163" s="158" t="s">
        <v>359</v>
      </c>
      <c r="B163" s="65">
        <v>6</v>
      </c>
      <c r="C163" s="66">
        <v>14</v>
      </c>
      <c r="D163" s="65">
        <v>211</v>
      </c>
      <c r="E163" s="66">
        <v>224</v>
      </c>
      <c r="F163" s="67"/>
      <c r="G163" s="65">
        <f t="shared" si="16"/>
        <v>-8</v>
      </c>
      <c r="H163" s="66">
        <f t="shared" si="17"/>
        <v>-13</v>
      </c>
      <c r="I163" s="20">
        <f t="shared" si="18"/>
        <v>-0.5714285714285714</v>
      </c>
      <c r="J163" s="21">
        <f t="shared" si="19"/>
        <v>-5.8035714285714288E-2</v>
      </c>
    </row>
    <row r="164" spans="1:10" s="160" customFormat="1" x14ac:dyDescent="0.2">
      <c r="A164" s="178" t="s">
        <v>653</v>
      </c>
      <c r="B164" s="71">
        <v>64</v>
      </c>
      <c r="C164" s="72">
        <v>201</v>
      </c>
      <c r="D164" s="71">
        <v>1352</v>
      </c>
      <c r="E164" s="72">
        <v>2617</v>
      </c>
      <c r="F164" s="73"/>
      <c r="G164" s="71">
        <f t="shared" si="16"/>
        <v>-137</v>
      </c>
      <c r="H164" s="72">
        <f t="shared" si="17"/>
        <v>-1265</v>
      </c>
      <c r="I164" s="37">
        <f t="shared" si="18"/>
        <v>-0.68159203980099503</v>
      </c>
      <c r="J164" s="38">
        <f t="shared" si="19"/>
        <v>-0.48337791364157434</v>
      </c>
    </row>
    <row r="165" spans="1:10" x14ac:dyDescent="0.2">
      <c r="A165" s="177"/>
      <c r="B165" s="143"/>
      <c r="C165" s="144"/>
      <c r="D165" s="143"/>
      <c r="E165" s="144"/>
      <c r="F165" s="145"/>
      <c r="G165" s="143"/>
      <c r="H165" s="144"/>
      <c r="I165" s="151"/>
      <c r="J165" s="152"/>
    </row>
    <row r="166" spans="1:10" s="139" customFormat="1" x14ac:dyDescent="0.2">
      <c r="A166" s="159" t="s">
        <v>52</v>
      </c>
      <c r="B166" s="65"/>
      <c r="C166" s="66"/>
      <c r="D166" s="65"/>
      <c r="E166" s="66"/>
      <c r="F166" s="67"/>
      <c r="G166" s="65"/>
      <c r="H166" s="66"/>
      <c r="I166" s="20"/>
      <c r="J166" s="21"/>
    </row>
    <row r="167" spans="1:10" x14ac:dyDescent="0.2">
      <c r="A167" s="158" t="s">
        <v>252</v>
      </c>
      <c r="B167" s="65">
        <v>4</v>
      </c>
      <c r="C167" s="66">
        <v>1</v>
      </c>
      <c r="D167" s="65">
        <v>11</v>
      </c>
      <c r="E167" s="66">
        <v>8</v>
      </c>
      <c r="F167" s="67"/>
      <c r="G167" s="65">
        <f t="shared" ref="G167:G175" si="20">B167-C167</f>
        <v>3</v>
      </c>
      <c r="H167" s="66">
        <f t="shared" ref="H167:H175" si="21">D167-E167</f>
        <v>3</v>
      </c>
      <c r="I167" s="20">
        <f t="shared" ref="I167:I175" si="22">IF(C167=0, "-", IF(G167/C167&lt;10, G167/C167, "&gt;999%"))</f>
        <v>3</v>
      </c>
      <c r="J167" s="21">
        <f t="shared" ref="J167:J175" si="23">IF(E167=0, "-", IF(H167/E167&lt;10, H167/E167, "&gt;999%"))</f>
        <v>0.375</v>
      </c>
    </row>
    <row r="168" spans="1:10" x14ac:dyDescent="0.2">
      <c r="A168" s="158" t="s">
        <v>201</v>
      </c>
      <c r="B168" s="65">
        <v>1</v>
      </c>
      <c r="C168" s="66">
        <v>1</v>
      </c>
      <c r="D168" s="65">
        <v>11</v>
      </c>
      <c r="E168" s="66">
        <v>24</v>
      </c>
      <c r="F168" s="67"/>
      <c r="G168" s="65">
        <f t="shared" si="20"/>
        <v>0</v>
      </c>
      <c r="H168" s="66">
        <f t="shared" si="21"/>
        <v>-13</v>
      </c>
      <c r="I168" s="20">
        <f t="shared" si="22"/>
        <v>0</v>
      </c>
      <c r="J168" s="21">
        <f t="shared" si="23"/>
        <v>-0.54166666666666663</v>
      </c>
    </row>
    <row r="169" spans="1:10" x14ac:dyDescent="0.2">
      <c r="A169" s="158" t="s">
        <v>222</v>
      </c>
      <c r="B169" s="65">
        <v>57</v>
      </c>
      <c r="C169" s="66">
        <v>57</v>
      </c>
      <c r="D169" s="65">
        <v>410</v>
      </c>
      <c r="E169" s="66">
        <v>513</v>
      </c>
      <c r="F169" s="67"/>
      <c r="G169" s="65">
        <f t="shared" si="20"/>
        <v>0</v>
      </c>
      <c r="H169" s="66">
        <f t="shared" si="21"/>
        <v>-103</v>
      </c>
      <c r="I169" s="20">
        <f t="shared" si="22"/>
        <v>0</v>
      </c>
      <c r="J169" s="21">
        <f t="shared" si="23"/>
        <v>-0.20077972709551656</v>
      </c>
    </row>
    <row r="170" spans="1:10" x14ac:dyDescent="0.2">
      <c r="A170" s="158" t="s">
        <v>403</v>
      </c>
      <c r="B170" s="65">
        <v>44</v>
      </c>
      <c r="C170" s="66">
        <v>68</v>
      </c>
      <c r="D170" s="65">
        <v>663</v>
      </c>
      <c r="E170" s="66">
        <v>790</v>
      </c>
      <c r="F170" s="67"/>
      <c r="G170" s="65">
        <f t="shared" si="20"/>
        <v>-24</v>
      </c>
      <c r="H170" s="66">
        <f t="shared" si="21"/>
        <v>-127</v>
      </c>
      <c r="I170" s="20">
        <f t="shared" si="22"/>
        <v>-0.35294117647058826</v>
      </c>
      <c r="J170" s="21">
        <f t="shared" si="23"/>
        <v>-0.16075949367088607</v>
      </c>
    </row>
    <row r="171" spans="1:10" x14ac:dyDescent="0.2">
      <c r="A171" s="158" t="s">
        <v>370</v>
      </c>
      <c r="B171" s="65">
        <v>33</v>
      </c>
      <c r="C171" s="66">
        <v>63</v>
      </c>
      <c r="D171" s="65">
        <v>524</v>
      </c>
      <c r="E171" s="66">
        <v>651</v>
      </c>
      <c r="F171" s="67"/>
      <c r="G171" s="65">
        <f t="shared" si="20"/>
        <v>-30</v>
      </c>
      <c r="H171" s="66">
        <f t="shared" si="21"/>
        <v>-127</v>
      </c>
      <c r="I171" s="20">
        <f t="shared" si="22"/>
        <v>-0.47619047619047616</v>
      </c>
      <c r="J171" s="21">
        <f t="shared" si="23"/>
        <v>-0.19508448540706605</v>
      </c>
    </row>
    <row r="172" spans="1:10" x14ac:dyDescent="0.2">
      <c r="A172" s="158" t="s">
        <v>202</v>
      </c>
      <c r="B172" s="65">
        <v>17</v>
      </c>
      <c r="C172" s="66">
        <v>20</v>
      </c>
      <c r="D172" s="65">
        <v>120</v>
      </c>
      <c r="E172" s="66">
        <v>285</v>
      </c>
      <c r="F172" s="67"/>
      <c r="G172" s="65">
        <f t="shared" si="20"/>
        <v>-3</v>
      </c>
      <c r="H172" s="66">
        <f t="shared" si="21"/>
        <v>-165</v>
      </c>
      <c r="I172" s="20">
        <f t="shared" si="22"/>
        <v>-0.15</v>
      </c>
      <c r="J172" s="21">
        <f t="shared" si="23"/>
        <v>-0.57894736842105265</v>
      </c>
    </row>
    <row r="173" spans="1:10" x14ac:dyDescent="0.2">
      <c r="A173" s="158" t="s">
        <v>347</v>
      </c>
      <c r="B173" s="65">
        <v>0</v>
      </c>
      <c r="C173" s="66">
        <v>0</v>
      </c>
      <c r="D173" s="65">
        <v>0</v>
      </c>
      <c r="E173" s="66">
        <v>1</v>
      </c>
      <c r="F173" s="67"/>
      <c r="G173" s="65">
        <f t="shared" si="20"/>
        <v>0</v>
      </c>
      <c r="H173" s="66">
        <f t="shared" si="21"/>
        <v>-1</v>
      </c>
      <c r="I173" s="20" t="str">
        <f t="shared" si="22"/>
        <v>-</v>
      </c>
      <c r="J173" s="21">
        <f t="shared" si="23"/>
        <v>-1</v>
      </c>
    </row>
    <row r="174" spans="1:10" x14ac:dyDescent="0.2">
      <c r="A174" s="158" t="s">
        <v>302</v>
      </c>
      <c r="B174" s="65">
        <v>6</v>
      </c>
      <c r="C174" s="66">
        <v>5</v>
      </c>
      <c r="D174" s="65">
        <v>56</v>
      </c>
      <c r="E174" s="66">
        <v>91</v>
      </c>
      <c r="F174" s="67"/>
      <c r="G174" s="65">
        <f t="shared" si="20"/>
        <v>1</v>
      </c>
      <c r="H174" s="66">
        <f t="shared" si="21"/>
        <v>-35</v>
      </c>
      <c r="I174" s="20">
        <f t="shared" si="22"/>
        <v>0.2</v>
      </c>
      <c r="J174" s="21">
        <f t="shared" si="23"/>
        <v>-0.38461538461538464</v>
      </c>
    </row>
    <row r="175" spans="1:10" s="160" customFormat="1" x14ac:dyDescent="0.2">
      <c r="A175" s="178" t="s">
        <v>654</v>
      </c>
      <c r="B175" s="71">
        <v>162</v>
      </c>
      <c r="C175" s="72">
        <v>215</v>
      </c>
      <c r="D175" s="71">
        <v>1795</v>
      </c>
      <c r="E175" s="72">
        <v>2363</v>
      </c>
      <c r="F175" s="73"/>
      <c r="G175" s="71">
        <f t="shared" si="20"/>
        <v>-53</v>
      </c>
      <c r="H175" s="72">
        <f t="shared" si="21"/>
        <v>-568</v>
      </c>
      <c r="I175" s="37">
        <f t="shared" si="22"/>
        <v>-0.24651162790697675</v>
      </c>
      <c r="J175" s="38">
        <f t="shared" si="23"/>
        <v>-0.24037240795598816</v>
      </c>
    </row>
    <row r="176" spans="1:10" x14ac:dyDescent="0.2">
      <c r="A176" s="177"/>
      <c r="B176" s="143"/>
      <c r="C176" s="144"/>
      <c r="D176" s="143"/>
      <c r="E176" s="144"/>
      <c r="F176" s="145"/>
      <c r="G176" s="143"/>
      <c r="H176" s="144"/>
      <c r="I176" s="151"/>
      <c r="J176" s="152"/>
    </row>
    <row r="177" spans="1:10" s="139" customFormat="1" x14ac:dyDescent="0.2">
      <c r="A177" s="159" t="s">
        <v>53</v>
      </c>
      <c r="B177" s="65"/>
      <c r="C177" s="66"/>
      <c r="D177" s="65"/>
      <c r="E177" s="66"/>
      <c r="F177" s="67"/>
      <c r="G177" s="65"/>
      <c r="H177" s="66"/>
      <c r="I177" s="20"/>
      <c r="J177" s="21"/>
    </row>
    <row r="178" spans="1:10" x14ac:dyDescent="0.2">
      <c r="A178" s="158" t="s">
        <v>203</v>
      </c>
      <c r="B178" s="65">
        <v>0</v>
      </c>
      <c r="C178" s="66">
        <v>59</v>
      </c>
      <c r="D178" s="65">
        <v>27</v>
      </c>
      <c r="E178" s="66">
        <v>738</v>
      </c>
      <c r="F178" s="67"/>
      <c r="G178" s="65">
        <f t="shared" ref="G178:G191" si="24">B178-C178</f>
        <v>-59</v>
      </c>
      <c r="H178" s="66">
        <f t="shared" ref="H178:H191" si="25">D178-E178</f>
        <v>-711</v>
      </c>
      <c r="I178" s="20">
        <f t="shared" ref="I178:I191" si="26">IF(C178=0, "-", IF(G178/C178&lt;10, G178/C178, "&gt;999%"))</f>
        <v>-1</v>
      </c>
      <c r="J178" s="21">
        <f t="shared" ref="J178:J191" si="27">IF(E178=0, "-", IF(H178/E178&lt;10, H178/E178, "&gt;999%"))</f>
        <v>-0.96341463414634143</v>
      </c>
    </row>
    <row r="179" spans="1:10" x14ac:dyDescent="0.2">
      <c r="A179" s="158" t="s">
        <v>223</v>
      </c>
      <c r="B179" s="65">
        <v>22</v>
      </c>
      <c r="C179" s="66">
        <v>42</v>
      </c>
      <c r="D179" s="65">
        <v>164</v>
      </c>
      <c r="E179" s="66">
        <v>195</v>
      </c>
      <c r="F179" s="67"/>
      <c r="G179" s="65">
        <f t="shared" si="24"/>
        <v>-20</v>
      </c>
      <c r="H179" s="66">
        <f t="shared" si="25"/>
        <v>-31</v>
      </c>
      <c r="I179" s="20">
        <f t="shared" si="26"/>
        <v>-0.47619047619047616</v>
      </c>
      <c r="J179" s="21">
        <f t="shared" si="27"/>
        <v>-0.15897435897435896</v>
      </c>
    </row>
    <row r="180" spans="1:10" x14ac:dyDescent="0.2">
      <c r="A180" s="158" t="s">
        <v>224</v>
      </c>
      <c r="B180" s="65">
        <v>359</v>
      </c>
      <c r="C180" s="66">
        <v>245</v>
      </c>
      <c r="D180" s="65">
        <v>1720</v>
      </c>
      <c r="E180" s="66">
        <v>2517</v>
      </c>
      <c r="F180" s="67"/>
      <c r="G180" s="65">
        <f t="shared" si="24"/>
        <v>114</v>
      </c>
      <c r="H180" s="66">
        <f t="shared" si="25"/>
        <v>-797</v>
      </c>
      <c r="I180" s="20">
        <f t="shared" si="26"/>
        <v>0.46530612244897956</v>
      </c>
      <c r="J180" s="21">
        <f t="shared" si="27"/>
        <v>-0.31664680174811283</v>
      </c>
    </row>
    <row r="181" spans="1:10" x14ac:dyDescent="0.2">
      <c r="A181" s="158" t="s">
        <v>253</v>
      </c>
      <c r="B181" s="65">
        <v>0</v>
      </c>
      <c r="C181" s="66">
        <v>0</v>
      </c>
      <c r="D181" s="65">
        <v>0</v>
      </c>
      <c r="E181" s="66">
        <v>2</v>
      </c>
      <c r="F181" s="67"/>
      <c r="G181" s="65">
        <f t="shared" si="24"/>
        <v>0</v>
      </c>
      <c r="H181" s="66">
        <f t="shared" si="25"/>
        <v>-2</v>
      </c>
      <c r="I181" s="20" t="str">
        <f t="shared" si="26"/>
        <v>-</v>
      </c>
      <c r="J181" s="21">
        <f t="shared" si="27"/>
        <v>-1</v>
      </c>
    </row>
    <row r="182" spans="1:10" x14ac:dyDescent="0.2">
      <c r="A182" s="158" t="s">
        <v>503</v>
      </c>
      <c r="B182" s="65">
        <v>18</v>
      </c>
      <c r="C182" s="66">
        <v>21</v>
      </c>
      <c r="D182" s="65">
        <v>159</v>
      </c>
      <c r="E182" s="66">
        <v>204</v>
      </c>
      <c r="F182" s="67"/>
      <c r="G182" s="65">
        <f t="shared" si="24"/>
        <v>-3</v>
      </c>
      <c r="H182" s="66">
        <f t="shared" si="25"/>
        <v>-45</v>
      </c>
      <c r="I182" s="20">
        <f t="shared" si="26"/>
        <v>-0.14285714285714285</v>
      </c>
      <c r="J182" s="21">
        <f t="shared" si="27"/>
        <v>-0.22058823529411764</v>
      </c>
    </row>
    <row r="183" spans="1:10" x14ac:dyDescent="0.2">
      <c r="A183" s="158" t="s">
        <v>303</v>
      </c>
      <c r="B183" s="65">
        <v>8</v>
      </c>
      <c r="C183" s="66">
        <v>5</v>
      </c>
      <c r="D183" s="65">
        <v>43</v>
      </c>
      <c r="E183" s="66">
        <v>49</v>
      </c>
      <c r="F183" s="67"/>
      <c r="G183" s="65">
        <f t="shared" si="24"/>
        <v>3</v>
      </c>
      <c r="H183" s="66">
        <f t="shared" si="25"/>
        <v>-6</v>
      </c>
      <c r="I183" s="20">
        <f t="shared" si="26"/>
        <v>0.6</v>
      </c>
      <c r="J183" s="21">
        <f t="shared" si="27"/>
        <v>-0.12244897959183673</v>
      </c>
    </row>
    <row r="184" spans="1:10" x14ac:dyDescent="0.2">
      <c r="A184" s="158" t="s">
        <v>225</v>
      </c>
      <c r="B184" s="65">
        <v>9</v>
      </c>
      <c r="C184" s="66">
        <v>1</v>
      </c>
      <c r="D184" s="65">
        <v>43</v>
      </c>
      <c r="E184" s="66">
        <v>29</v>
      </c>
      <c r="F184" s="67"/>
      <c r="G184" s="65">
        <f t="shared" si="24"/>
        <v>8</v>
      </c>
      <c r="H184" s="66">
        <f t="shared" si="25"/>
        <v>14</v>
      </c>
      <c r="I184" s="20">
        <f t="shared" si="26"/>
        <v>8</v>
      </c>
      <c r="J184" s="21">
        <f t="shared" si="27"/>
        <v>0.48275862068965519</v>
      </c>
    </row>
    <row r="185" spans="1:10" x14ac:dyDescent="0.2">
      <c r="A185" s="158" t="s">
        <v>371</v>
      </c>
      <c r="B185" s="65">
        <v>188</v>
      </c>
      <c r="C185" s="66">
        <v>186</v>
      </c>
      <c r="D185" s="65">
        <v>871</v>
      </c>
      <c r="E185" s="66">
        <v>999</v>
      </c>
      <c r="F185" s="67"/>
      <c r="G185" s="65">
        <f t="shared" si="24"/>
        <v>2</v>
      </c>
      <c r="H185" s="66">
        <f t="shared" si="25"/>
        <v>-128</v>
      </c>
      <c r="I185" s="20">
        <f t="shared" si="26"/>
        <v>1.0752688172043012E-2</v>
      </c>
      <c r="J185" s="21">
        <f t="shared" si="27"/>
        <v>-0.12812812812812813</v>
      </c>
    </row>
    <row r="186" spans="1:10" x14ac:dyDescent="0.2">
      <c r="A186" s="158" t="s">
        <v>441</v>
      </c>
      <c r="B186" s="65">
        <v>35</v>
      </c>
      <c r="C186" s="66">
        <v>33</v>
      </c>
      <c r="D186" s="65">
        <v>329</v>
      </c>
      <c r="E186" s="66">
        <v>347</v>
      </c>
      <c r="F186" s="67"/>
      <c r="G186" s="65">
        <f t="shared" si="24"/>
        <v>2</v>
      </c>
      <c r="H186" s="66">
        <f t="shared" si="25"/>
        <v>-18</v>
      </c>
      <c r="I186" s="20">
        <f t="shared" si="26"/>
        <v>6.0606060606060608E-2</v>
      </c>
      <c r="J186" s="21">
        <f t="shared" si="27"/>
        <v>-5.1873198847262249E-2</v>
      </c>
    </row>
    <row r="187" spans="1:10" x14ac:dyDescent="0.2">
      <c r="A187" s="158" t="s">
        <v>254</v>
      </c>
      <c r="B187" s="65">
        <v>0</v>
      </c>
      <c r="C187" s="66">
        <v>0</v>
      </c>
      <c r="D187" s="65">
        <v>1</v>
      </c>
      <c r="E187" s="66">
        <v>22</v>
      </c>
      <c r="F187" s="67"/>
      <c r="G187" s="65">
        <f t="shared" si="24"/>
        <v>0</v>
      </c>
      <c r="H187" s="66">
        <f t="shared" si="25"/>
        <v>-21</v>
      </c>
      <c r="I187" s="20" t="str">
        <f t="shared" si="26"/>
        <v>-</v>
      </c>
      <c r="J187" s="21">
        <f t="shared" si="27"/>
        <v>-0.95454545454545459</v>
      </c>
    </row>
    <row r="188" spans="1:10" x14ac:dyDescent="0.2">
      <c r="A188" s="158" t="s">
        <v>404</v>
      </c>
      <c r="B188" s="65">
        <v>138</v>
      </c>
      <c r="C188" s="66">
        <v>127</v>
      </c>
      <c r="D188" s="65">
        <v>1089</v>
      </c>
      <c r="E188" s="66">
        <v>1296</v>
      </c>
      <c r="F188" s="67"/>
      <c r="G188" s="65">
        <f t="shared" si="24"/>
        <v>11</v>
      </c>
      <c r="H188" s="66">
        <f t="shared" si="25"/>
        <v>-207</v>
      </c>
      <c r="I188" s="20">
        <f t="shared" si="26"/>
        <v>8.6614173228346455E-2</v>
      </c>
      <c r="J188" s="21">
        <f t="shared" si="27"/>
        <v>-0.15972222222222221</v>
      </c>
    </row>
    <row r="189" spans="1:10" x14ac:dyDescent="0.2">
      <c r="A189" s="158" t="s">
        <v>319</v>
      </c>
      <c r="B189" s="65">
        <v>3</v>
      </c>
      <c r="C189" s="66">
        <v>1</v>
      </c>
      <c r="D189" s="65">
        <v>36</v>
      </c>
      <c r="E189" s="66">
        <v>2</v>
      </c>
      <c r="F189" s="67"/>
      <c r="G189" s="65">
        <f t="shared" si="24"/>
        <v>2</v>
      </c>
      <c r="H189" s="66">
        <f t="shared" si="25"/>
        <v>34</v>
      </c>
      <c r="I189" s="20">
        <f t="shared" si="26"/>
        <v>2</v>
      </c>
      <c r="J189" s="21" t="str">
        <f t="shared" si="27"/>
        <v>&gt;999%</v>
      </c>
    </row>
    <row r="190" spans="1:10" x14ac:dyDescent="0.2">
      <c r="A190" s="158" t="s">
        <v>360</v>
      </c>
      <c r="B190" s="65">
        <v>60</v>
      </c>
      <c r="C190" s="66">
        <v>18</v>
      </c>
      <c r="D190" s="65">
        <v>282</v>
      </c>
      <c r="E190" s="66">
        <v>19</v>
      </c>
      <c r="F190" s="67"/>
      <c r="G190" s="65">
        <f t="shared" si="24"/>
        <v>42</v>
      </c>
      <c r="H190" s="66">
        <f t="shared" si="25"/>
        <v>263</v>
      </c>
      <c r="I190" s="20">
        <f t="shared" si="26"/>
        <v>2.3333333333333335</v>
      </c>
      <c r="J190" s="21" t="str">
        <f t="shared" si="27"/>
        <v>&gt;999%</v>
      </c>
    </row>
    <row r="191" spans="1:10" s="160" customFormat="1" x14ac:dyDescent="0.2">
      <c r="A191" s="178" t="s">
        <v>655</v>
      </c>
      <c r="B191" s="71">
        <v>840</v>
      </c>
      <c r="C191" s="72">
        <v>738</v>
      </c>
      <c r="D191" s="71">
        <v>4764</v>
      </c>
      <c r="E191" s="72">
        <v>6419</v>
      </c>
      <c r="F191" s="73"/>
      <c r="G191" s="71">
        <f t="shared" si="24"/>
        <v>102</v>
      </c>
      <c r="H191" s="72">
        <f t="shared" si="25"/>
        <v>-1655</v>
      </c>
      <c r="I191" s="37">
        <f t="shared" si="26"/>
        <v>0.13821138211382114</v>
      </c>
      <c r="J191" s="38">
        <f t="shared" si="27"/>
        <v>-0.25782832216856211</v>
      </c>
    </row>
    <row r="192" spans="1:10" x14ac:dyDescent="0.2">
      <c r="A192" s="177"/>
      <c r="B192" s="143"/>
      <c r="C192" s="144"/>
      <c r="D192" s="143"/>
      <c r="E192" s="144"/>
      <c r="F192" s="145"/>
      <c r="G192" s="143"/>
      <c r="H192" s="144"/>
      <c r="I192" s="151"/>
      <c r="J192" s="152"/>
    </row>
    <row r="193" spans="1:10" s="139" customFormat="1" x14ac:dyDescent="0.2">
      <c r="A193" s="159" t="s">
        <v>54</v>
      </c>
      <c r="B193" s="65"/>
      <c r="C193" s="66"/>
      <c r="D193" s="65"/>
      <c r="E193" s="66"/>
      <c r="F193" s="67"/>
      <c r="G193" s="65"/>
      <c r="H193" s="66"/>
      <c r="I193" s="20"/>
      <c r="J193" s="21"/>
    </row>
    <row r="194" spans="1:10" x14ac:dyDescent="0.2">
      <c r="A194" s="158" t="s">
        <v>545</v>
      </c>
      <c r="B194" s="65">
        <v>0</v>
      </c>
      <c r="C194" s="66">
        <v>1</v>
      </c>
      <c r="D194" s="65">
        <v>16</v>
      </c>
      <c r="E194" s="66">
        <v>8</v>
      </c>
      <c r="F194" s="67"/>
      <c r="G194" s="65">
        <f>B194-C194</f>
        <v>-1</v>
      </c>
      <c r="H194" s="66">
        <f>D194-E194</f>
        <v>8</v>
      </c>
      <c r="I194" s="20">
        <f>IF(C194=0, "-", IF(G194/C194&lt;10, G194/C194, "&gt;999%"))</f>
        <v>-1</v>
      </c>
      <c r="J194" s="21">
        <f>IF(E194=0, "-", IF(H194/E194&lt;10, H194/E194, "&gt;999%"))</f>
        <v>1</v>
      </c>
    </row>
    <row r="195" spans="1:10" x14ac:dyDescent="0.2">
      <c r="A195" s="158" t="s">
        <v>546</v>
      </c>
      <c r="B195" s="65">
        <v>0</v>
      </c>
      <c r="C195" s="66">
        <v>0</v>
      </c>
      <c r="D195" s="65">
        <v>3</v>
      </c>
      <c r="E195" s="66">
        <v>5</v>
      </c>
      <c r="F195" s="67"/>
      <c r="G195" s="65">
        <f>B195-C195</f>
        <v>0</v>
      </c>
      <c r="H195" s="66">
        <f>D195-E195</f>
        <v>-2</v>
      </c>
      <c r="I195" s="20" t="str">
        <f>IF(C195=0, "-", IF(G195/C195&lt;10, G195/C195, "&gt;999%"))</f>
        <v>-</v>
      </c>
      <c r="J195" s="21">
        <f>IF(E195=0, "-", IF(H195/E195&lt;10, H195/E195, "&gt;999%"))</f>
        <v>-0.4</v>
      </c>
    </row>
    <row r="196" spans="1:10" s="160" customFormat="1" x14ac:dyDescent="0.2">
      <c r="A196" s="178" t="s">
        <v>656</v>
      </c>
      <c r="B196" s="71">
        <v>0</v>
      </c>
      <c r="C196" s="72">
        <v>1</v>
      </c>
      <c r="D196" s="71">
        <v>19</v>
      </c>
      <c r="E196" s="72">
        <v>13</v>
      </c>
      <c r="F196" s="73"/>
      <c r="G196" s="71">
        <f>B196-C196</f>
        <v>-1</v>
      </c>
      <c r="H196" s="72">
        <f>D196-E196</f>
        <v>6</v>
      </c>
      <c r="I196" s="37">
        <f>IF(C196=0, "-", IF(G196/C196&lt;10, G196/C196, "&gt;999%"))</f>
        <v>-1</v>
      </c>
      <c r="J196" s="38">
        <f>IF(E196=0, "-", IF(H196/E196&lt;10, H196/E196, "&gt;999%"))</f>
        <v>0.46153846153846156</v>
      </c>
    </row>
    <row r="197" spans="1:10" x14ac:dyDescent="0.2">
      <c r="A197" s="177"/>
      <c r="B197" s="143"/>
      <c r="C197" s="144"/>
      <c r="D197" s="143"/>
      <c r="E197" s="144"/>
      <c r="F197" s="145"/>
      <c r="G197" s="143"/>
      <c r="H197" s="144"/>
      <c r="I197" s="151"/>
      <c r="J197" s="152"/>
    </row>
    <row r="198" spans="1:10" s="139" customFormat="1" x14ac:dyDescent="0.2">
      <c r="A198" s="159" t="s">
        <v>55</v>
      </c>
      <c r="B198" s="65"/>
      <c r="C198" s="66"/>
      <c r="D198" s="65"/>
      <c r="E198" s="66"/>
      <c r="F198" s="67"/>
      <c r="G198" s="65"/>
      <c r="H198" s="66"/>
      <c r="I198" s="20"/>
      <c r="J198" s="21"/>
    </row>
    <row r="199" spans="1:10" x14ac:dyDescent="0.2">
      <c r="A199" s="158" t="s">
        <v>393</v>
      </c>
      <c r="B199" s="65">
        <v>0</v>
      </c>
      <c r="C199" s="66">
        <v>2</v>
      </c>
      <c r="D199" s="65">
        <v>6</v>
      </c>
      <c r="E199" s="66">
        <v>4</v>
      </c>
      <c r="F199" s="67"/>
      <c r="G199" s="65">
        <f t="shared" ref="G199:G204" si="28">B199-C199</f>
        <v>-2</v>
      </c>
      <c r="H199" s="66">
        <f t="shared" ref="H199:H204" si="29">D199-E199</f>
        <v>2</v>
      </c>
      <c r="I199" s="20">
        <f t="shared" ref="I199:I204" si="30">IF(C199=0, "-", IF(G199/C199&lt;10, G199/C199, "&gt;999%"))</f>
        <v>-1</v>
      </c>
      <c r="J199" s="21">
        <f t="shared" ref="J199:J204" si="31">IF(E199=0, "-", IF(H199/E199&lt;10, H199/E199, "&gt;999%"))</f>
        <v>0.5</v>
      </c>
    </row>
    <row r="200" spans="1:10" x14ac:dyDescent="0.2">
      <c r="A200" s="158" t="s">
        <v>269</v>
      </c>
      <c r="B200" s="65">
        <v>0</v>
      </c>
      <c r="C200" s="66">
        <v>0</v>
      </c>
      <c r="D200" s="65">
        <v>3</v>
      </c>
      <c r="E200" s="66">
        <v>6</v>
      </c>
      <c r="F200" s="67"/>
      <c r="G200" s="65">
        <f t="shared" si="28"/>
        <v>0</v>
      </c>
      <c r="H200" s="66">
        <f t="shared" si="29"/>
        <v>-3</v>
      </c>
      <c r="I200" s="20" t="str">
        <f t="shared" si="30"/>
        <v>-</v>
      </c>
      <c r="J200" s="21">
        <f t="shared" si="31"/>
        <v>-0.5</v>
      </c>
    </row>
    <row r="201" spans="1:10" x14ac:dyDescent="0.2">
      <c r="A201" s="158" t="s">
        <v>330</v>
      </c>
      <c r="B201" s="65">
        <v>0</v>
      </c>
      <c r="C201" s="66">
        <v>0</v>
      </c>
      <c r="D201" s="65">
        <v>3</v>
      </c>
      <c r="E201" s="66">
        <v>7</v>
      </c>
      <c r="F201" s="67"/>
      <c r="G201" s="65">
        <f t="shared" si="28"/>
        <v>0</v>
      </c>
      <c r="H201" s="66">
        <f t="shared" si="29"/>
        <v>-4</v>
      </c>
      <c r="I201" s="20" t="str">
        <f t="shared" si="30"/>
        <v>-</v>
      </c>
      <c r="J201" s="21">
        <f t="shared" si="31"/>
        <v>-0.5714285714285714</v>
      </c>
    </row>
    <row r="202" spans="1:10" x14ac:dyDescent="0.2">
      <c r="A202" s="158" t="s">
        <v>464</v>
      </c>
      <c r="B202" s="65">
        <v>0</v>
      </c>
      <c r="C202" s="66">
        <v>0</v>
      </c>
      <c r="D202" s="65">
        <v>0</v>
      </c>
      <c r="E202" s="66">
        <v>2</v>
      </c>
      <c r="F202" s="67"/>
      <c r="G202" s="65">
        <f t="shared" si="28"/>
        <v>0</v>
      </c>
      <c r="H202" s="66">
        <f t="shared" si="29"/>
        <v>-2</v>
      </c>
      <c r="I202" s="20" t="str">
        <f t="shared" si="30"/>
        <v>-</v>
      </c>
      <c r="J202" s="21">
        <f t="shared" si="31"/>
        <v>-1</v>
      </c>
    </row>
    <row r="203" spans="1:10" x14ac:dyDescent="0.2">
      <c r="A203" s="158" t="s">
        <v>483</v>
      </c>
      <c r="B203" s="65">
        <v>0</v>
      </c>
      <c r="C203" s="66">
        <v>1</v>
      </c>
      <c r="D203" s="65">
        <v>0</v>
      </c>
      <c r="E203" s="66">
        <v>4</v>
      </c>
      <c r="F203" s="67"/>
      <c r="G203" s="65">
        <f t="shared" si="28"/>
        <v>-1</v>
      </c>
      <c r="H203" s="66">
        <f t="shared" si="29"/>
        <v>-4</v>
      </c>
      <c r="I203" s="20">
        <f t="shared" si="30"/>
        <v>-1</v>
      </c>
      <c r="J203" s="21">
        <f t="shared" si="31"/>
        <v>-1</v>
      </c>
    </row>
    <row r="204" spans="1:10" s="160" customFormat="1" x14ac:dyDescent="0.2">
      <c r="A204" s="178" t="s">
        <v>657</v>
      </c>
      <c r="B204" s="71">
        <v>0</v>
      </c>
      <c r="C204" s="72">
        <v>3</v>
      </c>
      <c r="D204" s="71">
        <v>12</v>
      </c>
      <c r="E204" s="72">
        <v>23</v>
      </c>
      <c r="F204" s="73"/>
      <c r="G204" s="71">
        <f t="shared" si="28"/>
        <v>-3</v>
      </c>
      <c r="H204" s="72">
        <f t="shared" si="29"/>
        <v>-11</v>
      </c>
      <c r="I204" s="37">
        <f t="shared" si="30"/>
        <v>-1</v>
      </c>
      <c r="J204" s="38">
        <f t="shared" si="31"/>
        <v>-0.47826086956521741</v>
      </c>
    </row>
    <row r="205" spans="1:10" x14ac:dyDescent="0.2">
      <c r="A205" s="177"/>
      <c r="B205" s="143"/>
      <c r="C205" s="144"/>
      <c r="D205" s="143"/>
      <c r="E205" s="144"/>
      <c r="F205" s="145"/>
      <c r="G205" s="143"/>
      <c r="H205" s="144"/>
      <c r="I205" s="151"/>
      <c r="J205" s="152"/>
    </row>
    <row r="206" spans="1:10" s="139" customFormat="1" x14ac:dyDescent="0.2">
      <c r="A206" s="159" t="s">
        <v>56</v>
      </c>
      <c r="B206" s="65"/>
      <c r="C206" s="66"/>
      <c r="D206" s="65"/>
      <c r="E206" s="66"/>
      <c r="F206" s="67"/>
      <c r="G206" s="65"/>
      <c r="H206" s="66"/>
      <c r="I206" s="20"/>
      <c r="J206" s="21"/>
    </row>
    <row r="207" spans="1:10" x14ac:dyDescent="0.2">
      <c r="A207" s="158" t="s">
        <v>56</v>
      </c>
      <c r="B207" s="65">
        <v>0</v>
      </c>
      <c r="C207" s="66">
        <v>0</v>
      </c>
      <c r="D207" s="65">
        <v>4</v>
      </c>
      <c r="E207" s="66">
        <v>4</v>
      </c>
      <c r="F207" s="67"/>
      <c r="G207" s="65">
        <f>B207-C207</f>
        <v>0</v>
      </c>
      <c r="H207" s="66">
        <f>D207-E207</f>
        <v>0</v>
      </c>
      <c r="I207" s="20" t="str">
        <f>IF(C207=0, "-", IF(G207/C207&lt;10, G207/C207, "&gt;999%"))</f>
        <v>-</v>
      </c>
      <c r="J207" s="21">
        <f>IF(E207=0, "-", IF(H207/E207&lt;10, H207/E207, "&gt;999%"))</f>
        <v>0</v>
      </c>
    </row>
    <row r="208" spans="1:10" s="160" customFormat="1" x14ac:dyDescent="0.2">
      <c r="A208" s="178" t="s">
        <v>658</v>
      </c>
      <c r="B208" s="71">
        <v>0</v>
      </c>
      <c r="C208" s="72">
        <v>0</v>
      </c>
      <c r="D208" s="71">
        <v>4</v>
      </c>
      <c r="E208" s="72">
        <v>4</v>
      </c>
      <c r="F208" s="73"/>
      <c r="G208" s="71">
        <f>B208-C208</f>
        <v>0</v>
      </c>
      <c r="H208" s="72">
        <f>D208-E208</f>
        <v>0</v>
      </c>
      <c r="I208" s="37" t="str">
        <f>IF(C208=0, "-", IF(G208/C208&lt;10, G208/C208, "&gt;999%"))</f>
        <v>-</v>
      </c>
      <c r="J208" s="38">
        <f>IF(E208=0, "-", IF(H208/E208&lt;10, H208/E208, "&gt;999%"))</f>
        <v>0</v>
      </c>
    </row>
    <row r="209" spans="1:10" x14ac:dyDescent="0.2">
      <c r="A209" s="177"/>
      <c r="B209" s="143"/>
      <c r="C209" s="144"/>
      <c r="D209" s="143"/>
      <c r="E209" s="144"/>
      <c r="F209" s="145"/>
      <c r="G209" s="143"/>
      <c r="H209" s="144"/>
      <c r="I209" s="151"/>
      <c r="J209" s="152"/>
    </row>
    <row r="210" spans="1:10" s="139" customFormat="1" x14ac:dyDescent="0.2">
      <c r="A210" s="159" t="s">
        <v>57</v>
      </c>
      <c r="B210" s="65"/>
      <c r="C210" s="66"/>
      <c r="D210" s="65"/>
      <c r="E210" s="66"/>
      <c r="F210" s="67"/>
      <c r="G210" s="65"/>
      <c r="H210" s="66"/>
      <c r="I210" s="20"/>
      <c r="J210" s="21"/>
    </row>
    <row r="211" spans="1:10" x14ac:dyDescent="0.2">
      <c r="A211" s="158" t="s">
        <v>567</v>
      </c>
      <c r="B211" s="65">
        <v>33</v>
      </c>
      <c r="C211" s="66">
        <v>32</v>
      </c>
      <c r="D211" s="65">
        <v>216</v>
      </c>
      <c r="E211" s="66">
        <v>217</v>
      </c>
      <c r="F211" s="67"/>
      <c r="G211" s="65">
        <f>B211-C211</f>
        <v>1</v>
      </c>
      <c r="H211" s="66">
        <f>D211-E211</f>
        <v>-1</v>
      </c>
      <c r="I211" s="20">
        <f>IF(C211=0, "-", IF(G211/C211&lt;10, G211/C211, "&gt;999%"))</f>
        <v>3.125E-2</v>
      </c>
      <c r="J211" s="21">
        <f>IF(E211=0, "-", IF(H211/E211&lt;10, H211/E211, "&gt;999%"))</f>
        <v>-4.608294930875576E-3</v>
      </c>
    </row>
    <row r="212" spans="1:10" x14ac:dyDescent="0.2">
      <c r="A212" s="158" t="s">
        <v>547</v>
      </c>
      <c r="B212" s="65">
        <v>50</v>
      </c>
      <c r="C212" s="66">
        <v>38</v>
      </c>
      <c r="D212" s="65">
        <v>405</v>
      </c>
      <c r="E212" s="66">
        <v>361</v>
      </c>
      <c r="F212" s="67"/>
      <c r="G212" s="65">
        <f>B212-C212</f>
        <v>12</v>
      </c>
      <c r="H212" s="66">
        <f>D212-E212</f>
        <v>44</v>
      </c>
      <c r="I212" s="20">
        <f>IF(C212=0, "-", IF(G212/C212&lt;10, G212/C212, "&gt;999%"))</f>
        <v>0.31578947368421051</v>
      </c>
      <c r="J212" s="21">
        <f>IF(E212=0, "-", IF(H212/E212&lt;10, H212/E212, "&gt;999%"))</f>
        <v>0.12188365650969529</v>
      </c>
    </row>
    <row r="213" spans="1:10" x14ac:dyDescent="0.2">
      <c r="A213" s="158" t="s">
        <v>555</v>
      </c>
      <c r="B213" s="65">
        <v>27</v>
      </c>
      <c r="C213" s="66">
        <v>22</v>
      </c>
      <c r="D213" s="65">
        <v>219</v>
      </c>
      <c r="E213" s="66">
        <v>197</v>
      </c>
      <c r="F213" s="67"/>
      <c r="G213" s="65">
        <f>B213-C213</f>
        <v>5</v>
      </c>
      <c r="H213" s="66">
        <f>D213-E213</f>
        <v>22</v>
      </c>
      <c r="I213" s="20">
        <f>IF(C213=0, "-", IF(G213/C213&lt;10, G213/C213, "&gt;999%"))</f>
        <v>0.22727272727272727</v>
      </c>
      <c r="J213" s="21">
        <f>IF(E213=0, "-", IF(H213/E213&lt;10, H213/E213, "&gt;999%"))</f>
        <v>0.1116751269035533</v>
      </c>
    </row>
    <row r="214" spans="1:10" s="160" customFormat="1" x14ac:dyDescent="0.2">
      <c r="A214" s="178" t="s">
        <v>659</v>
      </c>
      <c r="B214" s="71">
        <v>110</v>
      </c>
      <c r="C214" s="72">
        <v>92</v>
      </c>
      <c r="D214" s="71">
        <v>840</v>
      </c>
      <c r="E214" s="72">
        <v>775</v>
      </c>
      <c r="F214" s="73"/>
      <c r="G214" s="71">
        <f>B214-C214</f>
        <v>18</v>
      </c>
      <c r="H214" s="72">
        <f>D214-E214</f>
        <v>65</v>
      </c>
      <c r="I214" s="37">
        <f>IF(C214=0, "-", IF(G214/C214&lt;10, G214/C214, "&gt;999%"))</f>
        <v>0.19565217391304349</v>
      </c>
      <c r="J214" s="38">
        <f>IF(E214=0, "-", IF(H214/E214&lt;10, H214/E214, "&gt;999%"))</f>
        <v>8.387096774193549E-2</v>
      </c>
    </row>
    <row r="215" spans="1:10" x14ac:dyDescent="0.2">
      <c r="A215" s="177"/>
      <c r="B215" s="143"/>
      <c r="C215" s="144"/>
      <c r="D215" s="143"/>
      <c r="E215" s="144"/>
      <c r="F215" s="145"/>
      <c r="G215" s="143"/>
      <c r="H215" s="144"/>
      <c r="I215" s="151"/>
      <c r="J215" s="152"/>
    </row>
    <row r="216" spans="1:10" s="139" customFormat="1" x14ac:dyDescent="0.2">
      <c r="A216" s="159" t="s">
        <v>58</v>
      </c>
      <c r="B216" s="65"/>
      <c r="C216" s="66"/>
      <c r="D216" s="65"/>
      <c r="E216" s="66"/>
      <c r="F216" s="67"/>
      <c r="G216" s="65"/>
      <c r="H216" s="66"/>
      <c r="I216" s="20"/>
      <c r="J216" s="21"/>
    </row>
    <row r="217" spans="1:10" x14ac:dyDescent="0.2">
      <c r="A217" s="158" t="s">
        <v>515</v>
      </c>
      <c r="B217" s="65">
        <v>8</v>
      </c>
      <c r="C217" s="66">
        <v>45</v>
      </c>
      <c r="D217" s="65">
        <v>182</v>
      </c>
      <c r="E217" s="66">
        <v>249</v>
      </c>
      <c r="F217" s="67"/>
      <c r="G217" s="65">
        <f>B217-C217</f>
        <v>-37</v>
      </c>
      <c r="H217" s="66">
        <f>D217-E217</f>
        <v>-67</v>
      </c>
      <c r="I217" s="20">
        <f>IF(C217=0, "-", IF(G217/C217&lt;10, G217/C217, "&gt;999%"))</f>
        <v>-0.82222222222222219</v>
      </c>
      <c r="J217" s="21">
        <f>IF(E217=0, "-", IF(H217/E217&lt;10, H217/E217, "&gt;999%"))</f>
        <v>-0.26907630522088355</v>
      </c>
    </row>
    <row r="218" spans="1:10" x14ac:dyDescent="0.2">
      <c r="A218" s="158" t="s">
        <v>525</v>
      </c>
      <c r="B218" s="65">
        <v>89</v>
      </c>
      <c r="C218" s="66">
        <v>122</v>
      </c>
      <c r="D218" s="65">
        <v>651</v>
      </c>
      <c r="E218" s="66">
        <v>926</v>
      </c>
      <c r="F218" s="67"/>
      <c r="G218" s="65">
        <f>B218-C218</f>
        <v>-33</v>
      </c>
      <c r="H218" s="66">
        <f>D218-E218</f>
        <v>-275</v>
      </c>
      <c r="I218" s="20">
        <f>IF(C218=0, "-", IF(G218/C218&lt;10, G218/C218, "&gt;999%"))</f>
        <v>-0.27049180327868855</v>
      </c>
      <c r="J218" s="21">
        <f>IF(E218=0, "-", IF(H218/E218&lt;10, H218/E218, "&gt;999%"))</f>
        <v>-0.29697624190064797</v>
      </c>
    </row>
    <row r="219" spans="1:10" x14ac:dyDescent="0.2">
      <c r="A219" s="158" t="s">
        <v>442</v>
      </c>
      <c r="B219" s="65">
        <v>53</v>
      </c>
      <c r="C219" s="66">
        <v>64</v>
      </c>
      <c r="D219" s="65">
        <v>587</v>
      </c>
      <c r="E219" s="66">
        <v>569</v>
      </c>
      <c r="F219" s="67"/>
      <c r="G219" s="65">
        <f>B219-C219</f>
        <v>-11</v>
      </c>
      <c r="H219" s="66">
        <f>D219-E219</f>
        <v>18</v>
      </c>
      <c r="I219" s="20">
        <f>IF(C219=0, "-", IF(G219/C219&lt;10, G219/C219, "&gt;999%"))</f>
        <v>-0.171875</v>
      </c>
      <c r="J219" s="21">
        <f>IF(E219=0, "-", IF(H219/E219&lt;10, H219/E219, "&gt;999%"))</f>
        <v>3.163444639718805E-2</v>
      </c>
    </row>
    <row r="220" spans="1:10" s="160" customFormat="1" x14ac:dyDescent="0.2">
      <c r="A220" s="178" t="s">
        <v>660</v>
      </c>
      <c r="B220" s="71">
        <v>150</v>
      </c>
      <c r="C220" s="72">
        <v>231</v>
      </c>
      <c r="D220" s="71">
        <v>1420</v>
      </c>
      <c r="E220" s="72">
        <v>1744</v>
      </c>
      <c r="F220" s="73"/>
      <c r="G220" s="71">
        <f>B220-C220</f>
        <v>-81</v>
      </c>
      <c r="H220" s="72">
        <f>D220-E220</f>
        <v>-324</v>
      </c>
      <c r="I220" s="37">
        <f>IF(C220=0, "-", IF(G220/C220&lt;10, G220/C220, "&gt;999%"))</f>
        <v>-0.35064935064935066</v>
      </c>
      <c r="J220" s="38">
        <f>IF(E220=0, "-", IF(H220/E220&lt;10, H220/E220, "&gt;999%"))</f>
        <v>-0.18577981651376146</v>
      </c>
    </row>
    <row r="221" spans="1:10" x14ac:dyDescent="0.2">
      <c r="A221" s="177"/>
      <c r="B221" s="143"/>
      <c r="C221" s="144"/>
      <c r="D221" s="143"/>
      <c r="E221" s="144"/>
      <c r="F221" s="145"/>
      <c r="G221" s="143"/>
      <c r="H221" s="144"/>
      <c r="I221" s="151"/>
      <c r="J221" s="152"/>
    </row>
    <row r="222" spans="1:10" s="139" customFormat="1" x14ac:dyDescent="0.2">
      <c r="A222" s="159" t="s">
        <v>59</v>
      </c>
      <c r="B222" s="65"/>
      <c r="C222" s="66"/>
      <c r="D222" s="65"/>
      <c r="E222" s="66"/>
      <c r="F222" s="67"/>
      <c r="G222" s="65"/>
      <c r="H222" s="66"/>
      <c r="I222" s="20"/>
      <c r="J222" s="21"/>
    </row>
    <row r="223" spans="1:10" x14ac:dyDescent="0.2">
      <c r="A223" s="158" t="s">
        <v>492</v>
      </c>
      <c r="B223" s="65">
        <v>0</v>
      </c>
      <c r="C223" s="66">
        <v>0</v>
      </c>
      <c r="D223" s="65">
        <v>1</v>
      </c>
      <c r="E223" s="66">
        <v>0</v>
      </c>
      <c r="F223" s="67"/>
      <c r="G223" s="65">
        <f>B223-C223</f>
        <v>0</v>
      </c>
      <c r="H223" s="66">
        <f>D223-E223</f>
        <v>1</v>
      </c>
      <c r="I223" s="20" t="str">
        <f>IF(C223=0, "-", IF(G223/C223&lt;10, G223/C223, "&gt;999%"))</f>
        <v>-</v>
      </c>
      <c r="J223" s="21" t="str">
        <f>IF(E223=0, "-", IF(H223/E223&lt;10, H223/E223, "&gt;999%"))</f>
        <v>-</v>
      </c>
    </row>
    <row r="224" spans="1:10" s="160" customFormat="1" x14ac:dyDescent="0.2">
      <c r="A224" s="178" t="s">
        <v>661</v>
      </c>
      <c r="B224" s="71">
        <v>0</v>
      </c>
      <c r="C224" s="72">
        <v>0</v>
      </c>
      <c r="D224" s="71">
        <v>1</v>
      </c>
      <c r="E224" s="72">
        <v>0</v>
      </c>
      <c r="F224" s="73"/>
      <c r="G224" s="71">
        <f>B224-C224</f>
        <v>0</v>
      </c>
      <c r="H224" s="72">
        <f>D224-E224</f>
        <v>1</v>
      </c>
      <c r="I224" s="37" t="str">
        <f>IF(C224=0, "-", IF(G224/C224&lt;10, G224/C224, "&gt;999%"))</f>
        <v>-</v>
      </c>
      <c r="J224" s="38" t="str">
        <f>IF(E224=0, "-", IF(H224/E224&lt;10, H224/E224, "&gt;999%"))</f>
        <v>-</v>
      </c>
    </row>
    <row r="225" spans="1:10" x14ac:dyDescent="0.2">
      <c r="A225" s="177"/>
      <c r="B225" s="143"/>
      <c r="C225" s="144"/>
      <c r="D225" s="143"/>
      <c r="E225" s="144"/>
      <c r="F225" s="145"/>
      <c r="G225" s="143"/>
      <c r="H225" s="144"/>
      <c r="I225" s="151"/>
      <c r="J225" s="152"/>
    </row>
    <row r="226" spans="1:10" s="139" customFormat="1" x14ac:dyDescent="0.2">
      <c r="A226" s="159" t="s">
        <v>60</v>
      </c>
      <c r="B226" s="65"/>
      <c r="C226" s="66"/>
      <c r="D226" s="65"/>
      <c r="E226" s="66"/>
      <c r="F226" s="67"/>
      <c r="G226" s="65"/>
      <c r="H226" s="66"/>
      <c r="I226" s="20"/>
      <c r="J226" s="21"/>
    </row>
    <row r="227" spans="1:10" x14ac:dyDescent="0.2">
      <c r="A227" s="158" t="s">
        <v>568</v>
      </c>
      <c r="B227" s="65">
        <v>4</v>
      </c>
      <c r="C227" s="66">
        <v>5</v>
      </c>
      <c r="D227" s="65">
        <v>23</v>
      </c>
      <c r="E227" s="66">
        <v>23</v>
      </c>
      <c r="F227" s="67"/>
      <c r="G227" s="65">
        <f>B227-C227</f>
        <v>-1</v>
      </c>
      <c r="H227" s="66">
        <f>D227-E227</f>
        <v>0</v>
      </c>
      <c r="I227" s="20">
        <f>IF(C227=0, "-", IF(G227/C227&lt;10, G227/C227, "&gt;999%"))</f>
        <v>-0.2</v>
      </c>
      <c r="J227" s="21">
        <f>IF(E227=0, "-", IF(H227/E227&lt;10, H227/E227, "&gt;999%"))</f>
        <v>0</v>
      </c>
    </row>
    <row r="228" spans="1:10" x14ac:dyDescent="0.2">
      <c r="A228" s="158" t="s">
        <v>556</v>
      </c>
      <c r="B228" s="65">
        <v>1</v>
      </c>
      <c r="C228" s="66">
        <v>1</v>
      </c>
      <c r="D228" s="65">
        <v>4</v>
      </c>
      <c r="E228" s="66">
        <v>3</v>
      </c>
      <c r="F228" s="67"/>
      <c r="G228" s="65">
        <f>B228-C228</f>
        <v>0</v>
      </c>
      <c r="H228" s="66">
        <f>D228-E228</f>
        <v>1</v>
      </c>
      <c r="I228" s="20">
        <f>IF(C228=0, "-", IF(G228/C228&lt;10, G228/C228, "&gt;999%"))</f>
        <v>0</v>
      </c>
      <c r="J228" s="21">
        <f>IF(E228=0, "-", IF(H228/E228&lt;10, H228/E228, "&gt;999%"))</f>
        <v>0.33333333333333331</v>
      </c>
    </row>
    <row r="229" spans="1:10" x14ac:dyDescent="0.2">
      <c r="A229" s="158" t="s">
        <v>548</v>
      </c>
      <c r="B229" s="65">
        <v>2</v>
      </c>
      <c r="C229" s="66">
        <v>1</v>
      </c>
      <c r="D229" s="65">
        <v>21</v>
      </c>
      <c r="E229" s="66">
        <v>25</v>
      </c>
      <c r="F229" s="67"/>
      <c r="G229" s="65">
        <f>B229-C229</f>
        <v>1</v>
      </c>
      <c r="H229" s="66">
        <f>D229-E229</f>
        <v>-4</v>
      </c>
      <c r="I229" s="20">
        <f>IF(C229=0, "-", IF(G229/C229&lt;10, G229/C229, "&gt;999%"))</f>
        <v>1</v>
      </c>
      <c r="J229" s="21">
        <f>IF(E229=0, "-", IF(H229/E229&lt;10, H229/E229, "&gt;999%"))</f>
        <v>-0.16</v>
      </c>
    </row>
    <row r="230" spans="1:10" x14ac:dyDescent="0.2">
      <c r="A230" s="158" t="s">
        <v>549</v>
      </c>
      <c r="B230" s="65">
        <v>0</v>
      </c>
      <c r="C230" s="66">
        <v>2</v>
      </c>
      <c r="D230" s="65">
        <v>6</v>
      </c>
      <c r="E230" s="66">
        <v>5</v>
      </c>
      <c r="F230" s="67"/>
      <c r="G230" s="65">
        <f>B230-C230</f>
        <v>-2</v>
      </c>
      <c r="H230" s="66">
        <f>D230-E230</f>
        <v>1</v>
      </c>
      <c r="I230" s="20">
        <f>IF(C230=0, "-", IF(G230/C230&lt;10, G230/C230, "&gt;999%"))</f>
        <v>-1</v>
      </c>
      <c r="J230" s="21">
        <f>IF(E230=0, "-", IF(H230/E230&lt;10, H230/E230, "&gt;999%"))</f>
        <v>0.2</v>
      </c>
    </row>
    <row r="231" spans="1:10" s="160" customFormat="1" x14ac:dyDescent="0.2">
      <c r="A231" s="178" t="s">
        <v>662</v>
      </c>
      <c r="B231" s="71">
        <v>7</v>
      </c>
      <c r="C231" s="72">
        <v>9</v>
      </c>
      <c r="D231" s="71">
        <v>54</v>
      </c>
      <c r="E231" s="72">
        <v>56</v>
      </c>
      <c r="F231" s="73"/>
      <c r="G231" s="71">
        <f>B231-C231</f>
        <v>-2</v>
      </c>
      <c r="H231" s="72">
        <f>D231-E231</f>
        <v>-2</v>
      </c>
      <c r="I231" s="37">
        <f>IF(C231=0, "-", IF(G231/C231&lt;10, G231/C231, "&gt;999%"))</f>
        <v>-0.22222222222222221</v>
      </c>
      <c r="J231" s="38">
        <f>IF(E231=0, "-", IF(H231/E231&lt;10, H231/E231, "&gt;999%"))</f>
        <v>-3.5714285714285712E-2</v>
      </c>
    </row>
    <row r="232" spans="1:10" x14ac:dyDescent="0.2">
      <c r="A232" s="177"/>
      <c r="B232" s="143"/>
      <c r="C232" s="144"/>
      <c r="D232" s="143"/>
      <c r="E232" s="144"/>
      <c r="F232" s="145"/>
      <c r="G232" s="143"/>
      <c r="H232" s="144"/>
      <c r="I232" s="151"/>
      <c r="J232" s="152"/>
    </row>
    <row r="233" spans="1:10" s="139" customFormat="1" x14ac:dyDescent="0.2">
      <c r="A233" s="159" t="s">
        <v>61</v>
      </c>
      <c r="B233" s="65"/>
      <c r="C233" s="66"/>
      <c r="D233" s="65"/>
      <c r="E233" s="66"/>
      <c r="F233" s="67"/>
      <c r="G233" s="65"/>
      <c r="H233" s="66"/>
      <c r="I233" s="20"/>
      <c r="J233" s="21"/>
    </row>
    <row r="234" spans="1:10" x14ac:dyDescent="0.2">
      <c r="A234" s="158" t="s">
        <v>394</v>
      </c>
      <c r="B234" s="65">
        <v>7</v>
      </c>
      <c r="C234" s="66">
        <v>7</v>
      </c>
      <c r="D234" s="65">
        <v>55</v>
      </c>
      <c r="E234" s="66">
        <v>56</v>
      </c>
      <c r="F234" s="67"/>
      <c r="G234" s="65">
        <f t="shared" ref="G234:G241" si="32">B234-C234</f>
        <v>0</v>
      </c>
      <c r="H234" s="66">
        <f t="shared" ref="H234:H241" si="33">D234-E234</f>
        <v>-1</v>
      </c>
      <c r="I234" s="20">
        <f t="shared" ref="I234:I241" si="34">IF(C234=0, "-", IF(G234/C234&lt;10, G234/C234, "&gt;999%"))</f>
        <v>0</v>
      </c>
      <c r="J234" s="21">
        <f t="shared" ref="J234:J241" si="35">IF(E234=0, "-", IF(H234/E234&lt;10, H234/E234, "&gt;999%"))</f>
        <v>-1.7857142857142856E-2</v>
      </c>
    </row>
    <row r="235" spans="1:10" x14ac:dyDescent="0.2">
      <c r="A235" s="158" t="s">
        <v>465</v>
      </c>
      <c r="B235" s="65">
        <v>3</v>
      </c>
      <c r="C235" s="66">
        <v>2</v>
      </c>
      <c r="D235" s="65">
        <v>16</v>
      </c>
      <c r="E235" s="66">
        <v>22</v>
      </c>
      <c r="F235" s="67"/>
      <c r="G235" s="65">
        <f t="shared" si="32"/>
        <v>1</v>
      </c>
      <c r="H235" s="66">
        <f t="shared" si="33"/>
        <v>-6</v>
      </c>
      <c r="I235" s="20">
        <f t="shared" si="34"/>
        <v>0.5</v>
      </c>
      <c r="J235" s="21">
        <f t="shared" si="35"/>
        <v>-0.27272727272727271</v>
      </c>
    </row>
    <row r="236" spans="1:10" x14ac:dyDescent="0.2">
      <c r="A236" s="158" t="s">
        <v>331</v>
      </c>
      <c r="B236" s="65">
        <v>0</v>
      </c>
      <c r="C236" s="66">
        <v>0</v>
      </c>
      <c r="D236" s="65">
        <v>1</v>
      </c>
      <c r="E236" s="66">
        <v>6</v>
      </c>
      <c r="F236" s="67"/>
      <c r="G236" s="65">
        <f t="shared" si="32"/>
        <v>0</v>
      </c>
      <c r="H236" s="66">
        <f t="shared" si="33"/>
        <v>-5</v>
      </c>
      <c r="I236" s="20" t="str">
        <f t="shared" si="34"/>
        <v>-</v>
      </c>
      <c r="J236" s="21">
        <f t="shared" si="35"/>
        <v>-0.83333333333333337</v>
      </c>
    </row>
    <row r="237" spans="1:10" x14ac:dyDescent="0.2">
      <c r="A237" s="158" t="s">
        <v>466</v>
      </c>
      <c r="B237" s="65">
        <v>0</v>
      </c>
      <c r="C237" s="66">
        <v>1</v>
      </c>
      <c r="D237" s="65">
        <v>4</v>
      </c>
      <c r="E237" s="66">
        <v>8</v>
      </c>
      <c r="F237" s="67"/>
      <c r="G237" s="65">
        <f t="shared" si="32"/>
        <v>-1</v>
      </c>
      <c r="H237" s="66">
        <f t="shared" si="33"/>
        <v>-4</v>
      </c>
      <c r="I237" s="20">
        <f t="shared" si="34"/>
        <v>-1</v>
      </c>
      <c r="J237" s="21">
        <f t="shared" si="35"/>
        <v>-0.5</v>
      </c>
    </row>
    <row r="238" spans="1:10" x14ac:dyDescent="0.2">
      <c r="A238" s="158" t="s">
        <v>270</v>
      </c>
      <c r="B238" s="65">
        <v>0</v>
      </c>
      <c r="C238" s="66">
        <v>2</v>
      </c>
      <c r="D238" s="65">
        <v>9</v>
      </c>
      <c r="E238" s="66">
        <v>20</v>
      </c>
      <c r="F238" s="67"/>
      <c r="G238" s="65">
        <f t="shared" si="32"/>
        <v>-2</v>
      </c>
      <c r="H238" s="66">
        <f t="shared" si="33"/>
        <v>-11</v>
      </c>
      <c r="I238" s="20">
        <f t="shared" si="34"/>
        <v>-1</v>
      </c>
      <c r="J238" s="21">
        <f t="shared" si="35"/>
        <v>-0.55000000000000004</v>
      </c>
    </row>
    <row r="239" spans="1:10" x14ac:dyDescent="0.2">
      <c r="A239" s="158" t="s">
        <v>285</v>
      </c>
      <c r="B239" s="65">
        <v>0</v>
      </c>
      <c r="C239" s="66">
        <v>0</v>
      </c>
      <c r="D239" s="65">
        <v>3</v>
      </c>
      <c r="E239" s="66">
        <v>5</v>
      </c>
      <c r="F239" s="67"/>
      <c r="G239" s="65">
        <f t="shared" si="32"/>
        <v>0</v>
      </c>
      <c r="H239" s="66">
        <f t="shared" si="33"/>
        <v>-2</v>
      </c>
      <c r="I239" s="20" t="str">
        <f t="shared" si="34"/>
        <v>-</v>
      </c>
      <c r="J239" s="21">
        <f t="shared" si="35"/>
        <v>-0.4</v>
      </c>
    </row>
    <row r="240" spans="1:10" x14ac:dyDescent="0.2">
      <c r="A240" s="158" t="s">
        <v>295</v>
      </c>
      <c r="B240" s="65">
        <v>0</v>
      </c>
      <c r="C240" s="66">
        <v>0</v>
      </c>
      <c r="D240" s="65">
        <v>0</v>
      </c>
      <c r="E240" s="66">
        <v>1</v>
      </c>
      <c r="F240" s="67"/>
      <c r="G240" s="65">
        <f t="shared" si="32"/>
        <v>0</v>
      </c>
      <c r="H240" s="66">
        <f t="shared" si="33"/>
        <v>-1</v>
      </c>
      <c r="I240" s="20" t="str">
        <f t="shared" si="34"/>
        <v>-</v>
      </c>
      <c r="J240" s="21">
        <f t="shared" si="35"/>
        <v>-1</v>
      </c>
    </row>
    <row r="241" spans="1:10" s="160" customFormat="1" x14ac:dyDescent="0.2">
      <c r="A241" s="178" t="s">
        <v>663</v>
      </c>
      <c r="B241" s="71">
        <v>10</v>
      </c>
      <c r="C241" s="72">
        <v>12</v>
      </c>
      <c r="D241" s="71">
        <v>88</v>
      </c>
      <c r="E241" s="72">
        <v>118</v>
      </c>
      <c r="F241" s="73"/>
      <c r="G241" s="71">
        <f t="shared" si="32"/>
        <v>-2</v>
      </c>
      <c r="H241" s="72">
        <f t="shared" si="33"/>
        <v>-30</v>
      </c>
      <c r="I241" s="37">
        <f t="shared" si="34"/>
        <v>-0.16666666666666666</v>
      </c>
      <c r="J241" s="38">
        <f t="shared" si="35"/>
        <v>-0.25423728813559321</v>
      </c>
    </row>
    <row r="242" spans="1:10" x14ac:dyDescent="0.2">
      <c r="A242" s="177"/>
      <c r="B242" s="143"/>
      <c r="C242" s="144"/>
      <c r="D242" s="143"/>
      <c r="E242" s="144"/>
      <c r="F242" s="145"/>
      <c r="G242" s="143"/>
      <c r="H242" s="144"/>
      <c r="I242" s="151"/>
      <c r="J242" s="152"/>
    </row>
    <row r="243" spans="1:10" s="139" customFormat="1" x14ac:dyDescent="0.2">
      <c r="A243" s="159" t="s">
        <v>62</v>
      </c>
      <c r="B243" s="65"/>
      <c r="C243" s="66"/>
      <c r="D243" s="65"/>
      <c r="E243" s="66"/>
      <c r="F243" s="67"/>
      <c r="G243" s="65"/>
      <c r="H243" s="66"/>
      <c r="I243" s="20"/>
      <c r="J243" s="21"/>
    </row>
    <row r="244" spans="1:10" x14ac:dyDescent="0.2">
      <c r="A244" s="158" t="s">
        <v>405</v>
      </c>
      <c r="B244" s="65">
        <v>1</v>
      </c>
      <c r="C244" s="66">
        <v>3</v>
      </c>
      <c r="D244" s="65">
        <v>15</v>
      </c>
      <c r="E244" s="66">
        <v>28</v>
      </c>
      <c r="F244" s="67"/>
      <c r="G244" s="65">
        <f t="shared" ref="G244:G250" si="36">B244-C244</f>
        <v>-2</v>
      </c>
      <c r="H244" s="66">
        <f t="shared" ref="H244:H250" si="37">D244-E244</f>
        <v>-13</v>
      </c>
      <c r="I244" s="20">
        <f t="shared" ref="I244:I250" si="38">IF(C244=0, "-", IF(G244/C244&lt;10, G244/C244, "&gt;999%"))</f>
        <v>-0.66666666666666663</v>
      </c>
      <c r="J244" s="21">
        <f t="shared" ref="J244:J250" si="39">IF(E244=0, "-", IF(H244/E244&lt;10, H244/E244, "&gt;999%"))</f>
        <v>-0.4642857142857143</v>
      </c>
    </row>
    <row r="245" spans="1:10" x14ac:dyDescent="0.2">
      <c r="A245" s="158" t="s">
        <v>372</v>
      </c>
      <c r="B245" s="65">
        <v>5</v>
      </c>
      <c r="C245" s="66">
        <v>2</v>
      </c>
      <c r="D245" s="65">
        <v>28</v>
      </c>
      <c r="E245" s="66">
        <v>48</v>
      </c>
      <c r="F245" s="67"/>
      <c r="G245" s="65">
        <f t="shared" si="36"/>
        <v>3</v>
      </c>
      <c r="H245" s="66">
        <f t="shared" si="37"/>
        <v>-20</v>
      </c>
      <c r="I245" s="20">
        <f t="shared" si="38"/>
        <v>1.5</v>
      </c>
      <c r="J245" s="21">
        <f t="shared" si="39"/>
        <v>-0.41666666666666669</v>
      </c>
    </row>
    <row r="246" spans="1:10" x14ac:dyDescent="0.2">
      <c r="A246" s="158" t="s">
        <v>526</v>
      </c>
      <c r="B246" s="65">
        <v>3</v>
      </c>
      <c r="C246" s="66">
        <v>0</v>
      </c>
      <c r="D246" s="65">
        <v>18</v>
      </c>
      <c r="E246" s="66">
        <v>0</v>
      </c>
      <c r="F246" s="67"/>
      <c r="G246" s="65">
        <f t="shared" si="36"/>
        <v>3</v>
      </c>
      <c r="H246" s="66">
        <f t="shared" si="37"/>
        <v>18</v>
      </c>
      <c r="I246" s="20" t="str">
        <f t="shared" si="38"/>
        <v>-</v>
      </c>
      <c r="J246" s="21" t="str">
        <f t="shared" si="39"/>
        <v>-</v>
      </c>
    </row>
    <row r="247" spans="1:10" x14ac:dyDescent="0.2">
      <c r="A247" s="158" t="s">
        <v>443</v>
      </c>
      <c r="B247" s="65">
        <v>14</v>
      </c>
      <c r="C247" s="66">
        <v>16</v>
      </c>
      <c r="D247" s="65">
        <v>143</v>
      </c>
      <c r="E247" s="66">
        <v>172</v>
      </c>
      <c r="F247" s="67"/>
      <c r="G247" s="65">
        <f t="shared" si="36"/>
        <v>-2</v>
      </c>
      <c r="H247" s="66">
        <f t="shared" si="37"/>
        <v>-29</v>
      </c>
      <c r="I247" s="20">
        <f t="shared" si="38"/>
        <v>-0.125</v>
      </c>
      <c r="J247" s="21">
        <f t="shared" si="39"/>
        <v>-0.16860465116279069</v>
      </c>
    </row>
    <row r="248" spans="1:10" x14ac:dyDescent="0.2">
      <c r="A248" s="158" t="s">
        <v>373</v>
      </c>
      <c r="B248" s="65">
        <v>0</v>
      </c>
      <c r="C248" s="66">
        <v>0</v>
      </c>
      <c r="D248" s="65">
        <v>0</v>
      </c>
      <c r="E248" s="66">
        <v>7</v>
      </c>
      <c r="F248" s="67"/>
      <c r="G248" s="65">
        <f t="shared" si="36"/>
        <v>0</v>
      </c>
      <c r="H248" s="66">
        <f t="shared" si="37"/>
        <v>-7</v>
      </c>
      <c r="I248" s="20" t="str">
        <f t="shared" si="38"/>
        <v>-</v>
      </c>
      <c r="J248" s="21">
        <f t="shared" si="39"/>
        <v>-1</v>
      </c>
    </row>
    <row r="249" spans="1:10" x14ac:dyDescent="0.2">
      <c r="A249" s="158" t="s">
        <v>444</v>
      </c>
      <c r="B249" s="65">
        <v>4</v>
      </c>
      <c r="C249" s="66">
        <v>12</v>
      </c>
      <c r="D249" s="65">
        <v>58</v>
      </c>
      <c r="E249" s="66">
        <v>70</v>
      </c>
      <c r="F249" s="67"/>
      <c r="G249" s="65">
        <f t="shared" si="36"/>
        <v>-8</v>
      </c>
      <c r="H249" s="66">
        <f t="shared" si="37"/>
        <v>-12</v>
      </c>
      <c r="I249" s="20">
        <f t="shared" si="38"/>
        <v>-0.66666666666666663</v>
      </c>
      <c r="J249" s="21">
        <f t="shared" si="39"/>
        <v>-0.17142857142857143</v>
      </c>
    </row>
    <row r="250" spans="1:10" s="160" customFormat="1" x14ac:dyDescent="0.2">
      <c r="A250" s="178" t="s">
        <v>664</v>
      </c>
      <c r="B250" s="71">
        <v>27</v>
      </c>
      <c r="C250" s="72">
        <v>33</v>
      </c>
      <c r="D250" s="71">
        <v>262</v>
      </c>
      <c r="E250" s="72">
        <v>325</v>
      </c>
      <c r="F250" s="73"/>
      <c r="G250" s="71">
        <f t="shared" si="36"/>
        <v>-6</v>
      </c>
      <c r="H250" s="72">
        <f t="shared" si="37"/>
        <v>-63</v>
      </c>
      <c r="I250" s="37">
        <f t="shared" si="38"/>
        <v>-0.18181818181818182</v>
      </c>
      <c r="J250" s="38">
        <f t="shared" si="39"/>
        <v>-0.19384615384615383</v>
      </c>
    </row>
    <row r="251" spans="1:10" x14ac:dyDescent="0.2">
      <c r="A251" s="177"/>
      <c r="B251" s="143"/>
      <c r="C251" s="144"/>
      <c r="D251" s="143"/>
      <c r="E251" s="144"/>
      <c r="F251" s="145"/>
      <c r="G251" s="143"/>
      <c r="H251" s="144"/>
      <c r="I251" s="151"/>
      <c r="J251" s="152"/>
    </row>
    <row r="252" spans="1:10" s="139" customFormat="1" x14ac:dyDescent="0.2">
      <c r="A252" s="159" t="s">
        <v>63</v>
      </c>
      <c r="B252" s="65"/>
      <c r="C252" s="66"/>
      <c r="D252" s="65"/>
      <c r="E252" s="66"/>
      <c r="F252" s="67"/>
      <c r="G252" s="65"/>
      <c r="H252" s="66"/>
      <c r="I252" s="20"/>
      <c r="J252" s="21"/>
    </row>
    <row r="253" spans="1:10" x14ac:dyDescent="0.2">
      <c r="A253" s="158" t="s">
        <v>63</v>
      </c>
      <c r="B253" s="65">
        <v>18</v>
      </c>
      <c r="C253" s="66">
        <v>19</v>
      </c>
      <c r="D253" s="65">
        <v>104</v>
      </c>
      <c r="E253" s="66">
        <v>99</v>
      </c>
      <c r="F253" s="67"/>
      <c r="G253" s="65">
        <f>B253-C253</f>
        <v>-1</v>
      </c>
      <c r="H253" s="66">
        <f>D253-E253</f>
        <v>5</v>
      </c>
      <c r="I253" s="20">
        <f>IF(C253=0, "-", IF(G253/C253&lt;10, G253/C253, "&gt;999%"))</f>
        <v>-5.2631578947368418E-2</v>
      </c>
      <c r="J253" s="21">
        <f>IF(E253=0, "-", IF(H253/E253&lt;10, H253/E253, "&gt;999%"))</f>
        <v>5.0505050505050504E-2</v>
      </c>
    </row>
    <row r="254" spans="1:10" s="160" customFormat="1" x14ac:dyDescent="0.2">
      <c r="A254" s="178" t="s">
        <v>665</v>
      </c>
      <c r="B254" s="71">
        <v>18</v>
      </c>
      <c r="C254" s="72">
        <v>19</v>
      </c>
      <c r="D254" s="71">
        <v>104</v>
      </c>
      <c r="E254" s="72">
        <v>99</v>
      </c>
      <c r="F254" s="73"/>
      <c r="G254" s="71">
        <f>B254-C254</f>
        <v>-1</v>
      </c>
      <c r="H254" s="72">
        <f>D254-E254</f>
        <v>5</v>
      </c>
      <c r="I254" s="37">
        <f>IF(C254=0, "-", IF(G254/C254&lt;10, G254/C254, "&gt;999%"))</f>
        <v>-5.2631578947368418E-2</v>
      </c>
      <c r="J254" s="38">
        <f>IF(E254=0, "-", IF(H254/E254&lt;10, H254/E254, "&gt;999%"))</f>
        <v>5.0505050505050504E-2</v>
      </c>
    </row>
    <row r="255" spans="1:10" x14ac:dyDescent="0.2">
      <c r="A255" s="177"/>
      <c r="B255" s="143"/>
      <c r="C255" s="144"/>
      <c r="D255" s="143"/>
      <c r="E255" s="144"/>
      <c r="F255" s="145"/>
      <c r="G255" s="143"/>
      <c r="H255" s="144"/>
      <c r="I255" s="151"/>
      <c r="J255" s="152"/>
    </row>
    <row r="256" spans="1:10" s="139" customFormat="1" x14ac:dyDescent="0.2">
      <c r="A256" s="159" t="s">
        <v>64</v>
      </c>
      <c r="B256" s="65"/>
      <c r="C256" s="66"/>
      <c r="D256" s="65"/>
      <c r="E256" s="66"/>
      <c r="F256" s="67"/>
      <c r="G256" s="65"/>
      <c r="H256" s="66"/>
      <c r="I256" s="20"/>
      <c r="J256" s="21"/>
    </row>
    <row r="257" spans="1:10" x14ac:dyDescent="0.2">
      <c r="A257" s="158" t="s">
        <v>304</v>
      </c>
      <c r="B257" s="65">
        <v>27</v>
      </c>
      <c r="C257" s="66">
        <v>26</v>
      </c>
      <c r="D257" s="65">
        <v>297</v>
      </c>
      <c r="E257" s="66">
        <v>245</v>
      </c>
      <c r="F257" s="67"/>
      <c r="G257" s="65">
        <f t="shared" ref="G257:G269" si="40">B257-C257</f>
        <v>1</v>
      </c>
      <c r="H257" s="66">
        <f t="shared" ref="H257:H269" si="41">D257-E257</f>
        <v>52</v>
      </c>
      <c r="I257" s="20">
        <f t="shared" ref="I257:I269" si="42">IF(C257=0, "-", IF(G257/C257&lt;10, G257/C257, "&gt;999%"))</f>
        <v>3.8461538461538464E-2</v>
      </c>
      <c r="J257" s="21">
        <f t="shared" ref="J257:J269" si="43">IF(E257=0, "-", IF(H257/E257&lt;10, H257/E257, "&gt;999%"))</f>
        <v>0.21224489795918366</v>
      </c>
    </row>
    <row r="258" spans="1:10" x14ac:dyDescent="0.2">
      <c r="A258" s="158" t="s">
        <v>226</v>
      </c>
      <c r="B258" s="65">
        <v>173</v>
      </c>
      <c r="C258" s="66">
        <v>180</v>
      </c>
      <c r="D258" s="65">
        <v>1237</v>
      </c>
      <c r="E258" s="66">
        <v>1276</v>
      </c>
      <c r="F258" s="67"/>
      <c r="G258" s="65">
        <f t="shared" si="40"/>
        <v>-7</v>
      </c>
      <c r="H258" s="66">
        <f t="shared" si="41"/>
        <v>-39</v>
      </c>
      <c r="I258" s="20">
        <f t="shared" si="42"/>
        <v>-3.888888888888889E-2</v>
      </c>
      <c r="J258" s="21">
        <f t="shared" si="43"/>
        <v>-3.0564263322884012E-2</v>
      </c>
    </row>
    <row r="259" spans="1:10" x14ac:dyDescent="0.2">
      <c r="A259" s="158" t="s">
        <v>255</v>
      </c>
      <c r="B259" s="65">
        <v>0</v>
      </c>
      <c r="C259" s="66">
        <v>0</v>
      </c>
      <c r="D259" s="65">
        <v>4</v>
      </c>
      <c r="E259" s="66">
        <v>6</v>
      </c>
      <c r="F259" s="67"/>
      <c r="G259" s="65">
        <f t="shared" si="40"/>
        <v>0</v>
      </c>
      <c r="H259" s="66">
        <f t="shared" si="41"/>
        <v>-2</v>
      </c>
      <c r="I259" s="20" t="str">
        <f t="shared" si="42"/>
        <v>-</v>
      </c>
      <c r="J259" s="21">
        <f t="shared" si="43"/>
        <v>-0.33333333333333331</v>
      </c>
    </row>
    <row r="260" spans="1:10" x14ac:dyDescent="0.2">
      <c r="A260" s="158" t="s">
        <v>197</v>
      </c>
      <c r="B260" s="65">
        <v>48</v>
      </c>
      <c r="C260" s="66">
        <v>28</v>
      </c>
      <c r="D260" s="65">
        <v>226</v>
      </c>
      <c r="E260" s="66">
        <v>355</v>
      </c>
      <c r="F260" s="67"/>
      <c r="G260" s="65">
        <f t="shared" si="40"/>
        <v>20</v>
      </c>
      <c r="H260" s="66">
        <f t="shared" si="41"/>
        <v>-129</v>
      </c>
      <c r="I260" s="20">
        <f t="shared" si="42"/>
        <v>0.7142857142857143</v>
      </c>
      <c r="J260" s="21">
        <f t="shared" si="43"/>
        <v>-0.36338028169014086</v>
      </c>
    </row>
    <row r="261" spans="1:10" x14ac:dyDescent="0.2">
      <c r="A261" s="158" t="s">
        <v>204</v>
      </c>
      <c r="B261" s="65">
        <v>32</v>
      </c>
      <c r="C261" s="66">
        <v>22</v>
      </c>
      <c r="D261" s="65">
        <v>327</v>
      </c>
      <c r="E261" s="66">
        <v>298</v>
      </c>
      <c r="F261" s="67"/>
      <c r="G261" s="65">
        <f t="shared" si="40"/>
        <v>10</v>
      </c>
      <c r="H261" s="66">
        <f t="shared" si="41"/>
        <v>29</v>
      </c>
      <c r="I261" s="20">
        <f t="shared" si="42"/>
        <v>0.45454545454545453</v>
      </c>
      <c r="J261" s="21">
        <f t="shared" si="43"/>
        <v>9.7315436241610737E-2</v>
      </c>
    </row>
    <row r="262" spans="1:10" x14ac:dyDescent="0.2">
      <c r="A262" s="158" t="s">
        <v>305</v>
      </c>
      <c r="B262" s="65">
        <v>0</v>
      </c>
      <c r="C262" s="66">
        <v>0</v>
      </c>
      <c r="D262" s="65">
        <v>0</v>
      </c>
      <c r="E262" s="66">
        <v>1</v>
      </c>
      <c r="F262" s="67"/>
      <c r="G262" s="65">
        <f t="shared" si="40"/>
        <v>0</v>
      </c>
      <c r="H262" s="66">
        <f t="shared" si="41"/>
        <v>-1</v>
      </c>
      <c r="I262" s="20" t="str">
        <f t="shared" si="42"/>
        <v>-</v>
      </c>
      <c r="J262" s="21">
        <f t="shared" si="43"/>
        <v>-1</v>
      </c>
    </row>
    <row r="263" spans="1:10" x14ac:dyDescent="0.2">
      <c r="A263" s="158" t="s">
        <v>227</v>
      </c>
      <c r="B263" s="65">
        <v>0</v>
      </c>
      <c r="C263" s="66">
        <v>0</v>
      </c>
      <c r="D263" s="65">
        <v>0</v>
      </c>
      <c r="E263" s="66">
        <v>1</v>
      </c>
      <c r="F263" s="67"/>
      <c r="G263" s="65">
        <f t="shared" si="40"/>
        <v>0</v>
      </c>
      <c r="H263" s="66">
        <f t="shared" si="41"/>
        <v>-1</v>
      </c>
      <c r="I263" s="20" t="str">
        <f t="shared" si="42"/>
        <v>-</v>
      </c>
      <c r="J263" s="21">
        <f t="shared" si="43"/>
        <v>-1</v>
      </c>
    </row>
    <row r="264" spans="1:10" x14ac:dyDescent="0.2">
      <c r="A264" s="158" t="s">
        <v>374</v>
      </c>
      <c r="B264" s="65">
        <v>105</v>
      </c>
      <c r="C264" s="66">
        <v>0</v>
      </c>
      <c r="D264" s="65">
        <v>533</v>
      </c>
      <c r="E264" s="66">
        <v>0</v>
      </c>
      <c r="F264" s="67"/>
      <c r="G264" s="65">
        <f t="shared" si="40"/>
        <v>105</v>
      </c>
      <c r="H264" s="66">
        <f t="shared" si="41"/>
        <v>533</v>
      </c>
      <c r="I264" s="20" t="str">
        <f t="shared" si="42"/>
        <v>-</v>
      </c>
      <c r="J264" s="21" t="str">
        <f t="shared" si="43"/>
        <v>-</v>
      </c>
    </row>
    <row r="265" spans="1:10" x14ac:dyDescent="0.2">
      <c r="A265" s="158" t="s">
        <v>445</v>
      </c>
      <c r="B265" s="65">
        <v>52</v>
      </c>
      <c r="C265" s="66">
        <v>13</v>
      </c>
      <c r="D265" s="65">
        <v>171</v>
      </c>
      <c r="E265" s="66">
        <v>171</v>
      </c>
      <c r="F265" s="67"/>
      <c r="G265" s="65">
        <f t="shared" si="40"/>
        <v>39</v>
      </c>
      <c r="H265" s="66">
        <f t="shared" si="41"/>
        <v>0</v>
      </c>
      <c r="I265" s="20">
        <f t="shared" si="42"/>
        <v>3</v>
      </c>
      <c r="J265" s="21">
        <f t="shared" si="43"/>
        <v>0</v>
      </c>
    </row>
    <row r="266" spans="1:10" x14ac:dyDescent="0.2">
      <c r="A266" s="158" t="s">
        <v>228</v>
      </c>
      <c r="B266" s="65">
        <v>0</v>
      </c>
      <c r="C266" s="66">
        <v>0</v>
      </c>
      <c r="D266" s="65">
        <v>0</v>
      </c>
      <c r="E266" s="66">
        <v>6</v>
      </c>
      <c r="F266" s="67"/>
      <c r="G266" s="65">
        <f t="shared" si="40"/>
        <v>0</v>
      </c>
      <c r="H266" s="66">
        <f t="shared" si="41"/>
        <v>-6</v>
      </c>
      <c r="I266" s="20" t="str">
        <f t="shared" si="42"/>
        <v>-</v>
      </c>
      <c r="J266" s="21">
        <f t="shared" si="43"/>
        <v>-1</v>
      </c>
    </row>
    <row r="267" spans="1:10" x14ac:dyDescent="0.2">
      <c r="A267" s="158" t="s">
        <v>406</v>
      </c>
      <c r="B267" s="65">
        <v>55</v>
      </c>
      <c r="C267" s="66">
        <v>61</v>
      </c>
      <c r="D267" s="65">
        <v>652</v>
      </c>
      <c r="E267" s="66">
        <v>824</v>
      </c>
      <c r="F267" s="67"/>
      <c r="G267" s="65">
        <f t="shared" si="40"/>
        <v>-6</v>
      </c>
      <c r="H267" s="66">
        <f t="shared" si="41"/>
        <v>-172</v>
      </c>
      <c r="I267" s="20">
        <f t="shared" si="42"/>
        <v>-9.8360655737704916E-2</v>
      </c>
      <c r="J267" s="21">
        <f t="shared" si="43"/>
        <v>-0.20873786407766989</v>
      </c>
    </row>
    <row r="268" spans="1:10" x14ac:dyDescent="0.2">
      <c r="A268" s="158" t="s">
        <v>279</v>
      </c>
      <c r="B268" s="65">
        <v>21</v>
      </c>
      <c r="C268" s="66">
        <v>9</v>
      </c>
      <c r="D268" s="65">
        <v>131</v>
      </c>
      <c r="E268" s="66">
        <v>104</v>
      </c>
      <c r="F268" s="67"/>
      <c r="G268" s="65">
        <f t="shared" si="40"/>
        <v>12</v>
      </c>
      <c r="H268" s="66">
        <f t="shared" si="41"/>
        <v>27</v>
      </c>
      <c r="I268" s="20">
        <f t="shared" si="42"/>
        <v>1.3333333333333333</v>
      </c>
      <c r="J268" s="21">
        <f t="shared" si="43"/>
        <v>0.25961538461538464</v>
      </c>
    </row>
    <row r="269" spans="1:10" s="160" customFormat="1" x14ac:dyDescent="0.2">
      <c r="A269" s="178" t="s">
        <v>666</v>
      </c>
      <c r="B269" s="71">
        <v>513</v>
      </c>
      <c r="C269" s="72">
        <v>339</v>
      </c>
      <c r="D269" s="71">
        <v>3578</v>
      </c>
      <c r="E269" s="72">
        <v>3287</v>
      </c>
      <c r="F269" s="73"/>
      <c r="G269" s="71">
        <f t="shared" si="40"/>
        <v>174</v>
      </c>
      <c r="H269" s="72">
        <f t="shared" si="41"/>
        <v>291</v>
      </c>
      <c r="I269" s="37">
        <f t="shared" si="42"/>
        <v>0.51327433628318586</v>
      </c>
      <c r="J269" s="38">
        <f t="shared" si="43"/>
        <v>8.8530574992394279E-2</v>
      </c>
    </row>
    <row r="270" spans="1:10" x14ac:dyDescent="0.2">
      <c r="A270" s="177"/>
      <c r="B270" s="143"/>
      <c r="C270" s="144"/>
      <c r="D270" s="143"/>
      <c r="E270" s="144"/>
      <c r="F270" s="145"/>
      <c r="G270" s="143"/>
      <c r="H270" s="144"/>
      <c r="I270" s="151"/>
      <c r="J270" s="152"/>
    </row>
    <row r="271" spans="1:10" s="139" customFormat="1" x14ac:dyDescent="0.2">
      <c r="A271" s="159" t="s">
        <v>65</v>
      </c>
      <c r="B271" s="65"/>
      <c r="C271" s="66"/>
      <c r="D271" s="65"/>
      <c r="E271" s="66"/>
      <c r="F271" s="67"/>
      <c r="G271" s="65"/>
      <c r="H271" s="66"/>
      <c r="I271" s="20"/>
      <c r="J271" s="21"/>
    </row>
    <row r="272" spans="1:10" x14ac:dyDescent="0.2">
      <c r="A272" s="158" t="s">
        <v>348</v>
      </c>
      <c r="B272" s="65">
        <v>0</v>
      </c>
      <c r="C272" s="66">
        <v>0</v>
      </c>
      <c r="D272" s="65">
        <v>6</v>
      </c>
      <c r="E272" s="66">
        <v>3</v>
      </c>
      <c r="F272" s="67"/>
      <c r="G272" s="65">
        <f>B272-C272</f>
        <v>0</v>
      </c>
      <c r="H272" s="66">
        <f>D272-E272</f>
        <v>3</v>
      </c>
      <c r="I272" s="20" t="str">
        <f>IF(C272=0, "-", IF(G272/C272&lt;10, G272/C272, "&gt;999%"))</f>
        <v>-</v>
      </c>
      <c r="J272" s="21">
        <f>IF(E272=0, "-", IF(H272/E272&lt;10, H272/E272, "&gt;999%"))</f>
        <v>1</v>
      </c>
    </row>
    <row r="273" spans="1:10" x14ac:dyDescent="0.2">
      <c r="A273" s="158" t="s">
        <v>484</v>
      </c>
      <c r="B273" s="65">
        <v>1</v>
      </c>
      <c r="C273" s="66">
        <v>0</v>
      </c>
      <c r="D273" s="65">
        <v>3</v>
      </c>
      <c r="E273" s="66">
        <v>11</v>
      </c>
      <c r="F273" s="67"/>
      <c r="G273" s="65">
        <f>B273-C273</f>
        <v>1</v>
      </c>
      <c r="H273" s="66">
        <f>D273-E273</f>
        <v>-8</v>
      </c>
      <c r="I273" s="20" t="str">
        <f>IF(C273=0, "-", IF(G273/C273&lt;10, G273/C273, "&gt;999%"))</f>
        <v>-</v>
      </c>
      <c r="J273" s="21">
        <f>IF(E273=0, "-", IF(H273/E273&lt;10, H273/E273, "&gt;999%"))</f>
        <v>-0.72727272727272729</v>
      </c>
    </row>
    <row r="274" spans="1:10" s="160" customFormat="1" x14ac:dyDescent="0.2">
      <c r="A274" s="178" t="s">
        <v>667</v>
      </c>
      <c r="B274" s="71">
        <v>1</v>
      </c>
      <c r="C274" s="72">
        <v>0</v>
      </c>
      <c r="D274" s="71">
        <v>9</v>
      </c>
      <c r="E274" s="72">
        <v>14</v>
      </c>
      <c r="F274" s="73"/>
      <c r="G274" s="71">
        <f>B274-C274</f>
        <v>1</v>
      </c>
      <c r="H274" s="72">
        <f>D274-E274</f>
        <v>-5</v>
      </c>
      <c r="I274" s="37" t="str">
        <f>IF(C274=0, "-", IF(G274/C274&lt;10, G274/C274, "&gt;999%"))</f>
        <v>-</v>
      </c>
      <c r="J274" s="38">
        <f>IF(E274=0, "-", IF(H274/E274&lt;10, H274/E274, "&gt;999%"))</f>
        <v>-0.35714285714285715</v>
      </c>
    </row>
    <row r="275" spans="1:10" x14ac:dyDescent="0.2">
      <c r="A275" s="177"/>
      <c r="B275" s="143"/>
      <c r="C275" s="144"/>
      <c r="D275" s="143"/>
      <c r="E275" s="144"/>
      <c r="F275" s="145"/>
      <c r="G275" s="143"/>
      <c r="H275" s="144"/>
      <c r="I275" s="151"/>
      <c r="J275" s="152"/>
    </row>
    <row r="276" spans="1:10" s="139" customFormat="1" x14ac:dyDescent="0.2">
      <c r="A276" s="159" t="s">
        <v>66</v>
      </c>
      <c r="B276" s="65"/>
      <c r="C276" s="66"/>
      <c r="D276" s="65"/>
      <c r="E276" s="66"/>
      <c r="F276" s="67"/>
      <c r="G276" s="65"/>
      <c r="H276" s="66"/>
      <c r="I276" s="20"/>
      <c r="J276" s="21"/>
    </row>
    <row r="277" spans="1:10" x14ac:dyDescent="0.2">
      <c r="A277" s="158" t="s">
        <v>467</v>
      </c>
      <c r="B277" s="65">
        <v>5</v>
      </c>
      <c r="C277" s="66">
        <v>0</v>
      </c>
      <c r="D277" s="65">
        <v>11</v>
      </c>
      <c r="E277" s="66">
        <v>0</v>
      </c>
      <c r="F277" s="67"/>
      <c r="G277" s="65">
        <f t="shared" ref="G277:G284" si="44">B277-C277</f>
        <v>5</v>
      </c>
      <c r="H277" s="66">
        <f t="shared" ref="H277:H284" si="45">D277-E277</f>
        <v>11</v>
      </c>
      <c r="I277" s="20" t="str">
        <f t="shared" ref="I277:I284" si="46">IF(C277=0, "-", IF(G277/C277&lt;10, G277/C277, "&gt;999%"))</f>
        <v>-</v>
      </c>
      <c r="J277" s="21" t="str">
        <f t="shared" ref="J277:J284" si="47">IF(E277=0, "-", IF(H277/E277&lt;10, H277/E277, "&gt;999%"))</f>
        <v>-</v>
      </c>
    </row>
    <row r="278" spans="1:10" x14ac:dyDescent="0.2">
      <c r="A278" s="158" t="s">
        <v>485</v>
      </c>
      <c r="B278" s="65">
        <v>4</v>
      </c>
      <c r="C278" s="66">
        <v>9</v>
      </c>
      <c r="D278" s="65">
        <v>50</v>
      </c>
      <c r="E278" s="66">
        <v>60</v>
      </c>
      <c r="F278" s="67"/>
      <c r="G278" s="65">
        <f t="shared" si="44"/>
        <v>-5</v>
      </c>
      <c r="H278" s="66">
        <f t="shared" si="45"/>
        <v>-10</v>
      </c>
      <c r="I278" s="20">
        <f t="shared" si="46"/>
        <v>-0.55555555555555558</v>
      </c>
      <c r="J278" s="21">
        <f t="shared" si="47"/>
        <v>-0.16666666666666666</v>
      </c>
    </row>
    <row r="279" spans="1:10" x14ac:dyDescent="0.2">
      <c r="A279" s="158" t="s">
        <v>426</v>
      </c>
      <c r="B279" s="65">
        <v>4</v>
      </c>
      <c r="C279" s="66">
        <v>21</v>
      </c>
      <c r="D279" s="65">
        <v>92</v>
      </c>
      <c r="E279" s="66">
        <v>122</v>
      </c>
      <c r="F279" s="67"/>
      <c r="G279" s="65">
        <f t="shared" si="44"/>
        <v>-17</v>
      </c>
      <c r="H279" s="66">
        <f t="shared" si="45"/>
        <v>-30</v>
      </c>
      <c r="I279" s="20">
        <f t="shared" si="46"/>
        <v>-0.80952380952380953</v>
      </c>
      <c r="J279" s="21">
        <f t="shared" si="47"/>
        <v>-0.24590163934426229</v>
      </c>
    </row>
    <row r="280" spans="1:10" x14ac:dyDescent="0.2">
      <c r="A280" s="158" t="s">
        <v>486</v>
      </c>
      <c r="B280" s="65">
        <v>1</v>
      </c>
      <c r="C280" s="66">
        <v>6</v>
      </c>
      <c r="D280" s="65">
        <v>9</v>
      </c>
      <c r="E280" s="66">
        <v>19</v>
      </c>
      <c r="F280" s="67"/>
      <c r="G280" s="65">
        <f t="shared" si="44"/>
        <v>-5</v>
      </c>
      <c r="H280" s="66">
        <f t="shared" si="45"/>
        <v>-10</v>
      </c>
      <c r="I280" s="20">
        <f t="shared" si="46"/>
        <v>-0.83333333333333337</v>
      </c>
      <c r="J280" s="21">
        <f t="shared" si="47"/>
        <v>-0.52631578947368418</v>
      </c>
    </row>
    <row r="281" spans="1:10" x14ac:dyDescent="0.2">
      <c r="A281" s="158" t="s">
        <v>427</v>
      </c>
      <c r="B281" s="65">
        <v>7</v>
      </c>
      <c r="C281" s="66">
        <v>7</v>
      </c>
      <c r="D281" s="65">
        <v>80</v>
      </c>
      <c r="E281" s="66">
        <v>83</v>
      </c>
      <c r="F281" s="67"/>
      <c r="G281" s="65">
        <f t="shared" si="44"/>
        <v>0</v>
      </c>
      <c r="H281" s="66">
        <f t="shared" si="45"/>
        <v>-3</v>
      </c>
      <c r="I281" s="20">
        <f t="shared" si="46"/>
        <v>0</v>
      </c>
      <c r="J281" s="21">
        <f t="shared" si="47"/>
        <v>-3.614457831325301E-2</v>
      </c>
    </row>
    <row r="282" spans="1:10" x14ac:dyDescent="0.2">
      <c r="A282" s="158" t="s">
        <v>468</v>
      </c>
      <c r="B282" s="65">
        <v>8</v>
      </c>
      <c r="C282" s="66">
        <v>7</v>
      </c>
      <c r="D282" s="65">
        <v>93</v>
      </c>
      <c r="E282" s="66">
        <v>108</v>
      </c>
      <c r="F282" s="67"/>
      <c r="G282" s="65">
        <f t="shared" si="44"/>
        <v>1</v>
      </c>
      <c r="H282" s="66">
        <f t="shared" si="45"/>
        <v>-15</v>
      </c>
      <c r="I282" s="20">
        <f t="shared" si="46"/>
        <v>0.14285714285714285</v>
      </c>
      <c r="J282" s="21">
        <f t="shared" si="47"/>
        <v>-0.1388888888888889</v>
      </c>
    </row>
    <row r="283" spans="1:10" x14ac:dyDescent="0.2">
      <c r="A283" s="158" t="s">
        <v>469</v>
      </c>
      <c r="B283" s="65">
        <v>1</v>
      </c>
      <c r="C283" s="66">
        <v>2</v>
      </c>
      <c r="D283" s="65">
        <v>19</v>
      </c>
      <c r="E283" s="66">
        <v>51</v>
      </c>
      <c r="F283" s="67"/>
      <c r="G283" s="65">
        <f t="shared" si="44"/>
        <v>-1</v>
      </c>
      <c r="H283" s="66">
        <f t="shared" si="45"/>
        <v>-32</v>
      </c>
      <c r="I283" s="20">
        <f t="shared" si="46"/>
        <v>-0.5</v>
      </c>
      <c r="J283" s="21">
        <f t="shared" si="47"/>
        <v>-0.62745098039215685</v>
      </c>
    </row>
    <row r="284" spans="1:10" s="160" customFormat="1" x14ac:dyDescent="0.2">
      <c r="A284" s="178" t="s">
        <v>668</v>
      </c>
      <c r="B284" s="71">
        <v>30</v>
      </c>
      <c r="C284" s="72">
        <v>52</v>
      </c>
      <c r="D284" s="71">
        <v>354</v>
      </c>
      <c r="E284" s="72">
        <v>443</v>
      </c>
      <c r="F284" s="73"/>
      <c r="G284" s="71">
        <f t="shared" si="44"/>
        <v>-22</v>
      </c>
      <c r="H284" s="72">
        <f t="shared" si="45"/>
        <v>-89</v>
      </c>
      <c r="I284" s="37">
        <f t="shared" si="46"/>
        <v>-0.42307692307692307</v>
      </c>
      <c r="J284" s="38">
        <f t="shared" si="47"/>
        <v>-0.20090293453724606</v>
      </c>
    </row>
    <row r="285" spans="1:10" x14ac:dyDescent="0.2">
      <c r="A285" s="177"/>
      <c r="B285" s="143"/>
      <c r="C285" s="144"/>
      <c r="D285" s="143"/>
      <c r="E285" s="144"/>
      <c r="F285" s="145"/>
      <c r="G285" s="143"/>
      <c r="H285" s="144"/>
      <c r="I285" s="151"/>
      <c r="J285" s="152"/>
    </row>
    <row r="286" spans="1:10" s="139" customFormat="1" x14ac:dyDescent="0.2">
      <c r="A286" s="159" t="s">
        <v>67</v>
      </c>
      <c r="B286" s="65"/>
      <c r="C286" s="66"/>
      <c r="D286" s="65"/>
      <c r="E286" s="66"/>
      <c r="F286" s="67"/>
      <c r="G286" s="65"/>
      <c r="H286" s="66"/>
      <c r="I286" s="20"/>
      <c r="J286" s="21"/>
    </row>
    <row r="287" spans="1:10" x14ac:dyDescent="0.2">
      <c r="A287" s="158" t="s">
        <v>446</v>
      </c>
      <c r="B287" s="65">
        <v>9</v>
      </c>
      <c r="C287" s="66">
        <v>0</v>
      </c>
      <c r="D287" s="65">
        <v>34</v>
      </c>
      <c r="E287" s="66">
        <v>12</v>
      </c>
      <c r="F287" s="67"/>
      <c r="G287" s="65">
        <f t="shared" ref="G287:G292" si="48">B287-C287</f>
        <v>9</v>
      </c>
      <c r="H287" s="66">
        <f t="shared" ref="H287:H292" si="49">D287-E287</f>
        <v>22</v>
      </c>
      <c r="I287" s="20" t="str">
        <f t="shared" ref="I287:I292" si="50">IF(C287=0, "-", IF(G287/C287&lt;10, G287/C287, "&gt;999%"))</f>
        <v>-</v>
      </c>
      <c r="J287" s="21">
        <f t="shared" ref="J287:J292" si="51">IF(E287=0, "-", IF(H287/E287&lt;10, H287/E287, "&gt;999%"))</f>
        <v>1.8333333333333333</v>
      </c>
    </row>
    <row r="288" spans="1:10" x14ac:dyDescent="0.2">
      <c r="A288" s="158" t="s">
        <v>504</v>
      </c>
      <c r="B288" s="65">
        <v>8</v>
      </c>
      <c r="C288" s="66">
        <v>10</v>
      </c>
      <c r="D288" s="65">
        <v>61</v>
      </c>
      <c r="E288" s="66">
        <v>47</v>
      </c>
      <c r="F288" s="67"/>
      <c r="G288" s="65">
        <f t="shared" si="48"/>
        <v>-2</v>
      </c>
      <c r="H288" s="66">
        <f t="shared" si="49"/>
        <v>14</v>
      </c>
      <c r="I288" s="20">
        <f t="shared" si="50"/>
        <v>-0.2</v>
      </c>
      <c r="J288" s="21">
        <f t="shared" si="51"/>
        <v>0.2978723404255319</v>
      </c>
    </row>
    <row r="289" spans="1:10" x14ac:dyDescent="0.2">
      <c r="A289" s="158" t="s">
        <v>306</v>
      </c>
      <c r="B289" s="65">
        <v>6</v>
      </c>
      <c r="C289" s="66">
        <v>1</v>
      </c>
      <c r="D289" s="65">
        <v>36</v>
      </c>
      <c r="E289" s="66">
        <v>39</v>
      </c>
      <c r="F289" s="67"/>
      <c r="G289" s="65">
        <f t="shared" si="48"/>
        <v>5</v>
      </c>
      <c r="H289" s="66">
        <f t="shared" si="49"/>
        <v>-3</v>
      </c>
      <c r="I289" s="20">
        <f t="shared" si="50"/>
        <v>5</v>
      </c>
      <c r="J289" s="21">
        <f t="shared" si="51"/>
        <v>-7.6923076923076927E-2</v>
      </c>
    </row>
    <row r="290" spans="1:10" x14ac:dyDescent="0.2">
      <c r="A290" s="158" t="s">
        <v>527</v>
      </c>
      <c r="B290" s="65">
        <v>44</v>
      </c>
      <c r="C290" s="66">
        <v>33</v>
      </c>
      <c r="D290" s="65">
        <v>266</v>
      </c>
      <c r="E290" s="66">
        <v>221</v>
      </c>
      <c r="F290" s="67"/>
      <c r="G290" s="65">
        <f t="shared" si="48"/>
        <v>11</v>
      </c>
      <c r="H290" s="66">
        <f t="shared" si="49"/>
        <v>45</v>
      </c>
      <c r="I290" s="20">
        <f t="shared" si="50"/>
        <v>0.33333333333333331</v>
      </c>
      <c r="J290" s="21">
        <f t="shared" si="51"/>
        <v>0.20361990950226244</v>
      </c>
    </row>
    <row r="291" spans="1:10" x14ac:dyDescent="0.2">
      <c r="A291" s="158" t="s">
        <v>505</v>
      </c>
      <c r="B291" s="65">
        <v>1</v>
      </c>
      <c r="C291" s="66">
        <v>0</v>
      </c>
      <c r="D291" s="65">
        <v>17</v>
      </c>
      <c r="E291" s="66">
        <v>19</v>
      </c>
      <c r="F291" s="67"/>
      <c r="G291" s="65">
        <f t="shared" si="48"/>
        <v>1</v>
      </c>
      <c r="H291" s="66">
        <f t="shared" si="49"/>
        <v>-2</v>
      </c>
      <c r="I291" s="20" t="str">
        <f t="shared" si="50"/>
        <v>-</v>
      </c>
      <c r="J291" s="21">
        <f t="shared" si="51"/>
        <v>-0.10526315789473684</v>
      </c>
    </row>
    <row r="292" spans="1:10" s="160" customFormat="1" x14ac:dyDescent="0.2">
      <c r="A292" s="178" t="s">
        <v>669</v>
      </c>
      <c r="B292" s="71">
        <v>68</v>
      </c>
      <c r="C292" s="72">
        <v>44</v>
      </c>
      <c r="D292" s="71">
        <v>414</v>
      </c>
      <c r="E292" s="72">
        <v>338</v>
      </c>
      <c r="F292" s="73"/>
      <c r="G292" s="71">
        <f t="shared" si="48"/>
        <v>24</v>
      </c>
      <c r="H292" s="72">
        <f t="shared" si="49"/>
        <v>76</v>
      </c>
      <c r="I292" s="37">
        <f t="shared" si="50"/>
        <v>0.54545454545454541</v>
      </c>
      <c r="J292" s="38">
        <f t="shared" si="51"/>
        <v>0.22485207100591717</v>
      </c>
    </row>
    <row r="293" spans="1:10" x14ac:dyDescent="0.2">
      <c r="A293" s="177"/>
      <c r="B293" s="143"/>
      <c r="C293" s="144"/>
      <c r="D293" s="143"/>
      <c r="E293" s="144"/>
      <c r="F293" s="145"/>
      <c r="G293" s="143"/>
      <c r="H293" s="144"/>
      <c r="I293" s="151"/>
      <c r="J293" s="152"/>
    </row>
    <row r="294" spans="1:10" s="139" customFormat="1" x14ac:dyDescent="0.2">
      <c r="A294" s="159" t="s">
        <v>68</v>
      </c>
      <c r="B294" s="65"/>
      <c r="C294" s="66"/>
      <c r="D294" s="65"/>
      <c r="E294" s="66"/>
      <c r="F294" s="67"/>
      <c r="G294" s="65"/>
      <c r="H294" s="66"/>
      <c r="I294" s="20"/>
      <c r="J294" s="21"/>
    </row>
    <row r="295" spans="1:10" x14ac:dyDescent="0.2">
      <c r="A295" s="158" t="s">
        <v>246</v>
      </c>
      <c r="B295" s="65">
        <v>3</v>
      </c>
      <c r="C295" s="66">
        <v>1</v>
      </c>
      <c r="D295" s="65">
        <v>5</v>
      </c>
      <c r="E295" s="66">
        <v>14</v>
      </c>
      <c r="F295" s="67"/>
      <c r="G295" s="65">
        <f t="shared" ref="G295:G304" si="52">B295-C295</f>
        <v>2</v>
      </c>
      <c r="H295" s="66">
        <f t="shared" ref="H295:H304" si="53">D295-E295</f>
        <v>-9</v>
      </c>
      <c r="I295" s="20">
        <f t="shared" ref="I295:I304" si="54">IF(C295=0, "-", IF(G295/C295&lt;10, G295/C295, "&gt;999%"))</f>
        <v>2</v>
      </c>
      <c r="J295" s="21">
        <f t="shared" ref="J295:J304" si="55">IF(E295=0, "-", IF(H295/E295&lt;10, H295/E295, "&gt;999%"))</f>
        <v>-0.6428571428571429</v>
      </c>
    </row>
    <row r="296" spans="1:10" x14ac:dyDescent="0.2">
      <c r="A296" s="158" t="s">
        <v>271</v>
      </c>
      <c r="B296" s="65">
        <v>2</v>
      </c>
      <c r="C296" s="66">
        <v>2</v>
      </c>
      <c r="D296" s="65">
        <v>22</v>
      </c>
      <c r="E296" s="66">
        <v>24</v>
      </c>
      <c r="F296" s="67"/>
      <c r="G296" s="65">
        <f t="shared" si="52"/>
        <v>0</v>
      </c>
      <c r="H296" s="66">
        <f t="shared" si="53"/>
        <v>-2</v>
      </c>
      <c r="I296" s="20">
        <f t="shared" si="54"/>
        <v>0</v>
      </c>
      <c r="J296" s="21">
        <f t="shared" si="55"/>
        <v>-8.3333333333333329E-2</v>
      </c>
    </row>
    <row r="297" spans="1:10" x14ac:dyDescent="0.2">
      <c r="A297" s="158" t="s">
        <v>272</v>
      </c>
      <c r="B297" s="65">
        <v>5</v>
      </c>
      <c r="C297" s="66">
        <v>4</v>
      </c>
      <c r="D297" s="65">
        <v>34</v>
      </c>
      <c r="E297" s="66">
        <v>40</v>
      </c>
      <c r="F297" s="67"/>
      <c r="G297" s="65">
        <f t="shared" si="52"/>
        <v>1</v>
      </c>
      <c r="H297" s="66">
        <f t="shared" si="53"/>
        <v>-6</v>
      </c>
      <c r="I297" s="20">
        <f t="shared" si="54"/>
        <v>0.25</v>
      </c>
      <c r="J297" s="21">
        <f t="shared" si="55"/>
        <v>-0.15</v>
      </c>
    </row>
    <row r="298" spans="1:10" x14ac:dyDescent="0.2">
      <c r="A298" s="158" t="s">
        <v>296</v>
      </c>
      <c r="B298" s="65">
        <v>0</v>
      </c>
      <c r="C298" s="66">
        <v>0</v>
      </c>
      <c r="D298" s="65">
        <v>1</v>
      </c>
      <c r="E298" s="66">
        <v>1</v>
      </c>
      <c r="F298" s="67"/>
      <c r="G298" s="65">
        <f t="shared" si="52"/>
        <v>0</v>
      </c>
      <c r="H298" s="66">
        <f t="shared" si="53"/>
        <v>0</v>
      </c>
      <c r="I298" s="20" t="str">
        <f t="shared" si="54"/>
        <v>-</v>
      </c>
      <c r="J298" s="21">
        <f t="shared" si="55"/>
        <v>0</v>
      </c>
    </row>
    <row r="299" spans="1:10" x14ac:dyDescent="0.2">
      <c r="A299" s="158" t="s">
        <v>487</v>
      </c>
      <c r="B299" s="65">
        <v>2</v>
      </c>
      <c r="C299" s="66">
        <v>3</v>
      </c>
      <c r="D299" s="65">
        <v>18</v>
      </c>
      <c r="E299" s="66">
        <v>16</v>
      </c>
      <c r="F299" s="67"/>
      <c r="G299" s="65">
        <f t="shared" si="52"/>
        <v>-1</v>
      </c>
      <c r="H299" s="66">
        <f t="shared" si="53"/>
        <v>2</v>
      </c>
      <c r="I299" s="20">
        <f t="shared" si="54"/>
        <v>-0.33333333333333331</v>
      </c>
      <c r="J299" s="21">
        <f t="shared" si="55"/>
        <v>0.125</v>
      </c>
    </row>
    <row r="300" spans="1:10" x14ac:dyDescent="0.2">
      <c r="A300" s="158" t="s">
        <v>428</v>
      </c>
      <c r="B300" s="65">
        <v>14</v>
      </c>
      <c r="C300" s="66">
        <v>24</v>
      </c>
      <c r="D300" s="65">
        <v>168</v>
      </c>
      <c r="E300" s="66">
        <v>157</v>
      </c>
      <c r="F300" s="67"/>
      <c r="G300" s="65">
        <f t="shared" si="52"/>
        <v>-10</v>
      </c>
      <c r="H300" s="66">
        <f t="shared" si="53"/>
        <v>11</v>
      </c>
      <c r="I300" s="20">
        <f t="shared" si="54"/>
        <v>-0.41666666666666669</v>
      </c>
      <c r="J300" s="21">
        <f t="shared" si="55"/>
        <v>7.0063694267515922E-2</v>
      </c>
    </row>
    <row r="301" spans="1:10" x14ac:dyDescent="0.2">
      <c r="A301" s="158" t="s">
        <v>332</v>
      </c>
      <c r="B301" s="65">
        <v>3</v>
      </c>
      <c r="C301" s="66">
        <v>0</v>
      </c>
      <c r="D301" s="65">
        <v>11</v>
      </c>
      <c r="E301" s="66">
        <v>12</v>
      </c>
      <c r="F301" s="67"/>
      <c r="G301" s="65">
        <f t="shared" si="52"/>
        <v>3</v>
      </c>
      <c r="H301" s="66">
        <f t="shared" si="53"/>
        <v>-1</v>
      </c>
      <c r="I301" s="20" t="str">
        <f t="shared" si="54"/>
        <v>-</v>
      </c>
      <c r="J301" s="21">
        <f t="shared" si="55"/>
        <v>-8.3333333333333329E-2</v>
      </c>
    </row>
    <row r="302" spans="1:10" x14ac:dyDescent="0.2">
      <c r="A302" s="158" t="s">
        <v>470</v>
      </c>
      <c r="B302" s="65">
        <v>3</v>
      </c>
      <c r="C302" s="66">
        <v>7</v>
      </c>
      <c r="D302" s="65">
        <v>74</v>
      </c>
      <c r="E302" s="66">
        <v>83</v>
      </c>
      <c r="F302" s="67"/>
      <c r="G302" s="65">
        <f t="shared" si="52"/>
        <v>-4</v>
      </c>
      <c r="H302" s="66">
        <f t="shared" si="53"/>
        <v>-9</v>
      </c>
      <c r="I302" s="20">
        <f t="shared" si="54"/>
        <v>-0.5714285714285714</v>
      </c>
      <c r="J302" s="21">
        <f t="shared" si="55"/>
        <v>-0.10843373493975904</v>
      </c>
    </row>
    <row r="303" spans="1:10" x14ac:dyDescent="0.2">
      <c r="A303" s="158" t="s">
        <v>395</v>
      </c>
      <c r="B303" s="65">
        <v>3</v>
      </c>
      <c r="C303" s="66">
        <v>5</v>
      </c>
      <c r="D303" s="65">
        <v>61</v>
      </c>
      <c r="E303" s="66">
        <v>84</v>
      </c>
      <c r="F303" s="67"/>
      <c r="G303" s="65">
        <f t="shared" si="52"/>
        <v>-2</v>
      </c>
      <c r="H303" s="66">
        <f t="shared" si="53"/>
        <v>-23</v>
      </c>
      <c r="I303" s="20">
        <f t="shared" si="54"/>
        <v>-0.4</v>
      </c>
      <c r="J303" s="21">
        <f t="shared" si="55"/>
        <v>-0.27380952380952384</v>
      </c>
    </row>
    <row r="304" spans="1:10" s="160" customFormat="1" x14ac:dyDescent="0.2">
      <c r="A304" s="178" t="s">
        <v>670</v>
      </c>
      <c r="B304" s="71">
        <v>35</v>
      </c>
      <c r="C304" s="72">
        <v>46</v>
      </c>
      <c r="D304" s="71">
        <v>394</v>
      </c>
      <c r="E304" s="72">
        <v>431</v>
      </c>
      <c r="F304" s="73"/>
      <c r="G304" s="71">
        <f t="shared" si="52"/>
        <v>-11</v>
      </c>
      <c r="H304" s="72">
        <f t="shared" si="53"/>
        <v>-37</v>
      </c>
      <c r="I304" s="37">
        <f t="shared" si="54"/>
        <v>-0.2391304347826087</v>
      </c>
      <c r="J304" s="38">
        <f t="shared" si="55"/>
        <v>-8.584686774941995E-2</v>
      </c>
    </row>
    <row r="305" spans="1:10" x14ac:dyDescent="0.2">
      <c r="A305" s="177"/>
      <c r="B305" s="143"/>
      <c r="C305" s="144"/>
      <c r="D305" s="143"/>
      <c r="E305" s="144"/>
      <c r="F305" s="145"/>
      <c r="G305" s="143"/>
      <c r="H305" s="144"/>
      <c r="I305" s="151"/>
      <c r="J305" s="152"/>
    </row>
    <row r="306" spans="1:10" s="139" customFormat="1" x14ac:dyDescent="0.2">
      <c r="A306" s="159" t="s">
        <v>69</v>
      </c>
      <c r="B306" s="65"/>
      <c r="C306" s="66"/>
      <c r="D306" s="65"/>
      <c r="E306" s="66"/>
      <c r="F306" s="67"/>
      <c r="G306" s="65"/>
      <c r="H306" s="66"/>
      <c r="I306" s="20"/>
      <c r="J306" s="21"/>
    </row>
    <row r="307" spans="1:10" x14ac:dyDescent="0.2">
      <c r="A307" s="158" t="s">
        <v>333</v>
      </c>
      <c r="B307" s="65">
        <v>0</v>
      </c>
      <c r="C307" s="66">
        <v>0</v>
      </c>
      <c r="D307" s="65">
        <v>1</v>
      </c>
      <c r="E307" s="66">
        <v>0</v>
      </c>
      <c r="F307" s="67"/>
      <c r="G307" s="65">
        <f>B307-C307</f>
        <v>0</v>
      </c>
      <c r="H307" s="66">
        <f>D307-E307</f>
        <v>1</v>
      </c>
      <c r="I307" s="20" t="str">
        <f>IF(C307=0, "-", IF(G307/C307&lt;10, G307/C307, "&gt;999%"))</f>
        <v>-</v>
      </c>
      <c r="J307" s="21" t="str">
        <f>IF(E307=0, "-", IF(H307/E307&lt;10, H307/E307, "&gt;999%"))</f>
        <v>-</v>
      </c>
    </row>
    <row r="308" spans="1:10" x14ac:dyDescent="0.2">
      <c r="A308" s="158" t="s">
        <v>334</v>
      </c>
      <c r="B308" s="65">
        <v>0</v>
      </c>
      <c r="C308" s="66">
        <v>0</v>
      </c>
      <c r="D308" s="65">
        <v>2</v>
      </c>
      <c r="E308" s="66">
        <v>3</v>
      </c>
      <c r="F308" s="67"/>
      <c r="G308" s="65">
        <f>B308-C308</f>
        <v>0</v>
      </c>
      <c r="H308" s="66">
        <f>D308-E308</f>
        <v>-1</v>
      </c>
      <c r="I308" s="20" t="str">
        <f>IF(C308=0, "-", IF(G308/C308&lt;10, G308/C308, "&gt;999%"))</f>
        <v>-</v>
      </c>
      <c r="J308" s="21">
        <f>IF(E308=0, "-", IF(H308/E308&lt;10, H308/E308, "&gt;999%"))</f>
        <v>-0.33333333333333331</v>
      </c>
    </row>
    <row r="309" spans="1:10" s="160" customFormat="1" x14ac:dyDescent="0.2">
      <c r="A309" s="178" t="s">
        <v>671</v>
      </c>
      <c r="B309" s="71">
        <v>0</v>
      </c>
      <c r="C309" s="72">
        <v>0</v>
      </c>
      <c r="D309" s="71">
        <v>3</v>
      </c>
      <c r="E309" s="72">
        <v>3</v>
      </c>
      <c r="F309" s="73"/>
      <c r="G309" s="71">
        <f>B309-C309</f>
        <v>0</v>
      </c>
      <c r="H309" s="72">
        <f>D309-E309</f>
        <v>0</v>
      </c>
      <c r="I309" s="37" t="str">
        <f>IF(C309=0, "-", IF(G309/C309&lt;10, G309/C309, "&gt;999%"))</f>
        <v>-</v>
      </c>
      <c r="J309" s="38">
        <f>IF(E309=0, "-", IF(H309/E309&lt;10, H309/E309, "&gt;999%"))</f>
        <v>0</v>
      </c>
    </row>
    <row r="310" spans="1:10" x14ac:dyDescent="0.2">
      <c r="A310" s="177"/>
      <c r="B310" s="143"/>
      <c r="C310" s="144"/>
      <c r="D310" s="143"/>
      <c r="E310" s="144"/>
      <c r="F310" s="145"/>
      <c r="G310" s="143"/>
      <c r="H310" s="144"/>
      <c r="I310" s="151"/>
      <c r="J310" s="152"/>
    </row>
    <row r="311" spans="1:10" s="139" customFormat="1" x14ac:dyDescent="0.2">
      <c r="A311" s="159" t="s">
        <v>70</v>
      </c>
      <c r="B311" s="65"/>
      <c r="C311" s="66"/>
      <c r="D311" s="65"/>
      <c r="E311" s="66"/>
      <c r="F311" s="67"/>
      <c r="G311" s="65"/>
      <c r="H311" s="66"/>
      <c r="I311" s="20"/>
      <c r="J311" s="21"/>
    </row>
    <row r="312" spans="1:10" x14ac:dyDescent="0.2">
      <c r="A312" s="158" t="s">
        <v>569</v>
      </c>
      <c r="B312" s="65">
        <v>4</v>
      </c>
      <c r="C312" s="66">
        <v>13</v>
      </c>
      <c r="D312" s="65">
        <v>54</v>
      </c>
      <c r="E312" s="66">
        <v>75</v>
      </c>
      <c r="F312" s="67"/>
      <c r="G312" s="65">
        <f>B312-C312</f>
        <v>-9</v>
      </c>
      <c r="H312" s="66">
        <f>D312-E312</f>
        <v>-21</v>
      </c>
      <c r="I312" s="20">
        <f>IF(C312=0, "-", IF(G312/C312&lt;10, G312/C312, "&gt;999%"))</f>
        <v>-0.69230769230769229</v>
      </c>
      <c r="J312" s="21">
        <f>IF(E312=0, "-", IF(H312/E312&lt;10, H312/E312, "&gt;999%"))</f>
        <v>-0.28000000000000003</v>
      </c>
    </row>
    <row r="313" spans="1:10" s="160" customFormat="1" x14ac:dyDescent="0.2">
      <c r="A313" s="178" t="s">
        <v>672</v>
      </c>
      <c r="B313" s="71">
        <v>4</v>
      </c>
      <c r="C313" s="72">
        <v>13</v>
      </c>
      <c r="D313" s="71">
        <v>54</v>
      </c>
      <c r="E313" s="72">
        <v>75</v>
      </c>
      <c r="F313" s="73"/>
      <c r="G313" s="71">
        <f>B313-C313</f>
        <v>-9</v>
      </c>
      <c r="H313" s="72">
        <f>D313-E313</f>
        <v>-21</v>
      </c>
      <c r="I313" s="37">
        <f>IF(C313=0, "-", IF(G313/C313&lt;10, G313/C313, "&gt;999%"))</f>
        <v>-0.69230769230769229</v>
      </c>
      <c r="J313" s="38">
        <f>IF(E313=0, "-", IF(H313/E313&lt;10, H313/E313, "&gt;999%"))</f>
        <v>-0.28000000000000003</v>
      </c>
    </row>
    <row r="314" spans="1:10" x14ac:dyDescent="0.2">
      <c r="A314" s="177"/>
      <c r="B314" s="143"/>
      <c r="C314" s="144"/>
      <c r="D314" s="143"/>
      <c r="E314" s="144"/>
      <c r="F314" s="145"/>
      <c r="G314" s="143"/>
      <c r="H314" s="144"/>
      <c r="I314" s="151"/>
      <c r="J314" s="152"/>
    </row>
    <row r="315" spans="1:10" s="139" customFormat="1" x14ac:dyDescent="0.2">
      <c r="A315" s="159" t="s">
        <v>71</v>
      </c>
      <c r="B315" s="65"/>
      <c r="C315" s="66"/>
      <c r="D315" s="65"/>
      <c r="E315" s="66"/>
      <c r="F315" s="67"/>
      <c r="G315" s="65"/>
      <c r="H315" s="66"/>
      <c r="I315" s="20"/>
      <c r="J315" s="21"/>
    </row>
    <row r="316" spans="1:10" x14ac:dyDescent="0.2">
      <c r="A316" s="158" t="s">
        <v>570</v>
      </c>
      <c r="B316" s="65">
        <v>10</v>
      </c>
      <c r="C316" s="66">
        <v>3</v>
      </c>
      <c r="D316" s="65">
        <v>41</v>
      </c>
      <c r="E316" s="66">
        <v>34</v>
      </c>
      <c r="F316" s="67"/>
      <c r="G316" s="65">
        <f>B316-C316</f>
        <v>7</v>
      </c>
      <c r="H316" s="66">
        <f>D316-E316</f>
        <v>7</v>
      </c>
      <c r="I316" s="20">
        <f>IF(C316=0, "-", IF(G316/C316&lt;10, G316/C316, "&gt;999%"))</f>
        <v>2.3333333333333335</v>
      </c>
      <c r="J316" s="21">
        <f>IF(E316=0, "-", IF(H316/E316&lt;10, H316/E316, "&gt;999%"))</f>
        <v>0.20588235294117646</v>
      </c>
    </row>
    <row r="317" spans="1:10" x14ac:dyDescent="0.2">
      <c r="A317" s="158" t="s">
        <v>557</v>
      </c>
      <c r="B317" s="65">
        <v>1</v>
      </c>
      <c r="C317" s="66">
        <v>2</v>
      </c>
      <c r="D317" s="65">
        <v>10</v>
      </c>
      <c r="E317" s="66">
        <v>15</v>
      </c>
      <c r="F317" s="67"/>
      <c r="G317" s="65">
        <f>B317-C317</f>
        <v>-1</v>
      </c>
      <c r="H317" s="66">
        <f>D317-E317</f>
        <v>-5</v>
      </c>
      <c r="I317" s="20">
        <f>IF(C317=0, "-", IF(G317/C317&lt;10, G317/C317, "&gt;999%"))</f>
        <v>-0.5</v>
      </c>
      <c r="J317" s="21">
        <f>IF(E317=0, "-", IF(H317/E317&lt;10, H317/E317, "&gt;999%"))</f>
        <v>-0.33333333333333331</v>
      </c>
    </row>
    <row r="318" spans="1:10" s="160" customFormat="1" x14ac:dyDescent="0.2">
      <c r="A318" s="178" t="s">
        <v>673</v>
      </c>
      <c r="B318" s="71">
        <v>11</v>
      </c>
      <c r="C318" s="72">
        <v>5</v>
      </c>
      <c r="D318" s="71">
        <v>51</v>
      </c>
      <c r="E318" s="72">
        <v>49</v>
      </c>
      <c r="F318" s="73"/>
      <c r="G318" s="71">
        <f>B318-C318</f>
        <v>6</v>
      </c>
      <c r="H318" s="72">
        <f>D318-E318</f>
        <v>2</v>
      </c>
      <c r="I318" s="37">
        <f>IF(C318=0, "-", IF(G318/C318&lt;10, G318/C318, "&gt;999%"))</f>
        <v>1.2</v>
      </c>
      <c r="J318" s="38">
        <f>IF(E318=0, "-", IF(H318/E318&lt;10, H318/E318, "&gt;999%"))</f>
        <v>4.0816326530612242E-2</v>
      </c>
    </row>
    <row r="319" spans="1:10" x14ac:dyDescent="0.2">
      <c r="A319" s="177"/>
      <c r="B319" s="143"/>
      <c r="C319" s="144"/>
      <c r="D319" s="143"/>
      <c r="E319" s="144"/>
      <c r="F319" s="145"/>
      <c r="G319" s="143"/>
      <c r="H319" s="144"/>
      <c r="I319" s="151"/>
      <c r="J319" s="152"/>
    </row>
    <row r="320" spans="1:10" s="139" customFormat="1" x14ac:dyDescent="0.2">
      <c r="A320" s="159" t="s">
        <v>72</v>
      </c>
      <c r="B320" s="65"/>
      <c r="C320" s="66"/>
      <c r="D320" s="65"/>
      <c r="E320" s="66"/>
      <c r="F320" s="67"/>
      <c r="G320" s="65"/>
      <c r="H320" s="66"/>
      <c r="I320" s="20"/>
      <c r="J320" s="21"/>
    </row>
    <row r="321" spans="1:10" x14ac:dyDescent="0.2">
      <c r="A321" s="158" t="s">
        <v>286</v>
      </c>
      <c r="B321" s="65">
        <v>2</v>
      </c>
      <c r="C321" s="66">
        <v>0</v>
      </c>
      <c r="D321" s="65">
        <v>4</v>
      </c>
      <c r="E321" s="66">
        <v>15</v>
      </c>
      <c r="F321" s="67"/>
      <c r="G321" s="65">
        <f>B321-C321</f>
        <v>2</v>
      </c>
      <c r="H321" s="66">
        <f>D321-E321</f>
        <v>-11</v>
      </c>
      <c r="I321" s="20" t="str">
        <f>IF(C321=0, "-", IF(G321/C321&lt;10, G321/C321, "&gt;999%"))</f>
        <v>-</v>
      </c>
      <c r="J321" s="21">
        <f>IF(E321=0, "-", IF(H321/E321&lt;10, H321/E321, "&gt;999%"))</f>
        <v>-0.73333333333333328</v>
      </c>
    </row>
    <row r="322" spans="1:10" x14ac:dyDescent="0.2">
      <c r="A322" s="158" t="s">
        <v>471</v>
      </c>
      <c r="B322" s="65">
        <v>1</v>
      </c>
      <c r="C322" s="66">
        <v>0</v>
      </c>
      <c r="D322" s="65">
        <v>14</v>
      </c>
      <c r="E322" s="66">
        <v>17</v>
      </c>
      <c r="F322" s="67"/>
      <c r="G322" s="65">
        <f>B322-C322</f>
        <v>1</v>
      </c>
      <c r="H322" s="66">
        <f>D322-E322</f>
        <v>-3</v>
      </c>
      <c r="I322" s="20" t="str">
        <f>IF(C322=0, "-", IF(G322/C322&lt;10, G322/C322, "&gt;999%"))</f>
        <v>-</v>
      </c>
      <c r="J322" s="21">
        <f>IF(E322=0, "-", IF(H322/E322&lt;10, H322/E322, "&gt;999%"))</f>
        <v>-0.17647058823529413</v>
      </c>
    </row>
    <row r="323" spans="1:10" x14ac:dyDescent="0.2">
      <c r="A323" s="158" t="s">
        <v>297</v>
      </c>
      <c r="B323" s="65">
        <v>0</v>
      </c>
      <c r="C323" s="66">
        <v>0</v>
      </c>
      <c r="D323" s="65">
        <v>0</v>
      </c>
      <c r="E323" s="66">
        <v>2</v>
      </c>
      <c r="F323" s="67"/>
      <c r="G323" s="65">
        <f>B323-C323</f>
        <v>0</v>
      </c>
      <c r="H323" s="66">
        <f>D323-E323</f>
        <v>-2</v>
      </c>
      <c r="I323" s="20" t="str">
        <f>IF(C323=0, "-", IF(G323/C323&lt;10, G323/C323, "&gt;999%"))</f>
        <v>-</v>
      </c>
      <c r="J323" s="21">
        <f>IF(E323=0, "-", IF(H323/E323&lt;10, H323/E323, "&gt;999%"))</f>
        <v>-1</v>
      </c>
    </row>
    <row r="324" spans="1:10" s="160" customFormat="1" x14ac:dyDescent="0.2">
      <c r="A324" s="178" t="s">
        <v>674</v>
      </c>
      <c r="B324" s="71">
        <v>3</v>
      </c>
      <c r="C324" s="72">
        <v>0</v>
      </c>
      <c r="D324" s="71">
        <v>18</v>
      </c>
      <c r="E324" s="72">
        <v>34</v>
      </c>
      <c r="F324" s="73"/>
      <c r="G324" s="71">
        <f>B324-C324</f>
        <v>3</v>
      </c>
      <c r="H324" s="72">
        <f>D324-E324</f>
        <v>-16</v>
      </c>
      <c r="I324" s="37" t="str">
        <f>IF(C324=0, "-", IF(G324/C324&lt;10, G324/C324, "&gt;999%"))</f>
        <v>-</v>
      </c>
      <c r="J324" s="38">
        <f>IF(E324=0, "-", IF(H324/E324&lt;10, H324/E324, "&gt;999%"))</f>
        <v>-0.47058823529411764</v>
      </c>
    </row>
    <row r="325" spans="1:10" x14ac:dyDescent="0.2">
      <c r="A325" s="177"/>
      <c r="B325" s="143"/>
      <c r="C325" s="144"/>
      <c r="D325" s="143"/>
      <c r="E325" s="144"/>
      <c r="F325" s="145"/>
      <c r="G325" s="143"/>
      <c r="H325" s="144"/>
      <c r="I325" s="151"/>
      <c r="J325" s="152"/>
    </row>
    <row r="326" spans="1:10" s="139" customFormat="1" x14ac:dyDescent="0.2">
      <c r="A326" s="159" t="s">
        <v>73</v>
      </c>
      <c r="B326" s="65"/>
      <c r="C326" s="66"/>
      <c r="D326" s="65"/>
      <c r="E326" s="66"/>
      <c r="F326" s="67"/>
      <c r="G326" s="65"/>
      <c r="H326" s="66"/>
      <c r="I326" s="20"/>
      <c r="J326" s="21"/>
    </row>
    <row r="327" spans="1:10" x14ac:dyDescent="0.2">
      <c r="A327" s="158" t="s">
        <v>516</v>
      </c>
      <c r="B327" s="65">
        <v>3</v>
      </c>
      <c r="C327" s="66">
        <v>10</v>
      </c>
      <c r="D327" s="65">
        <v>60</v>
      </c>
      <c r="E327" s="66">
        <v>83</v>
      </c>
      <c r="F327" s="67"/>
      <c r="G327" s="65">
        <f t="shared" ref="G327:G338" si="56">B327-C327</f>
        <v>-7</v>
      </c>
      <c r="H327" s="66">
        <f t="shared" ref="H327:H338" si="57">D327-E327</f>
        <v>-23</v>
      </c>
      <c r="I327" s="20">
        <f t="shared" ref="I327:I338" si="58">IF(C327=0, "-", IF(G327/C327&lt;10, G327/C327, "&gt;999%"))</f>
        <v>-0.7</v>
      </c>
      <c r="J327" s="21">
        <f t="shared" ref="J327:J338" si="59">IF(E327=0, "-", IF(H327/E327&lt;10, H327/E327, "&gt;999%"))</f>
        <v>-0.27710843373493976</v>
      </c>
    </row>
    <row r="328" spans="1:10" x14ac:dyDescent="0.2">
      <c r="A328" s="158" t="s">
        <v>528</v>
      </c>
      <c r="B328" s="65">
        <v>26</v>
      </c>
      <c r="C328" s="66">
        <v>46</v>
      </c>
      <c r="D328" s="65">
        <v>380</v>
      </c>
      <c r="E328" s="66">
        <v>393</v>
      </c>
      <c r="F328" s="67"/>
      <c r="G328" s="65">
        <f t="shared" si="56"/>
        <v>-20</v>
      </c>
      <c r="H328" s="66">
        <f t="shared" si="57"/>
        <v>-13</v>
      </c>
      <c r="I328" s="20">
        <f t="shared" si="58"/>
        <v>-0.43478260869565216</v>
      </c>
      <c r="J328" s="21">
        <f t="shared" si="59"/>
        <v>-3.3078880407124679E-2</v>
      </c>
    </row>
    <row r="329" spans="1:10" x14ac:dyDescent="0.2">
      <c r="A329" s="158" t="s">
        <v>361</v>
      </c>
      <c r="B329" s="65">
        <v>109</v>
      </c>
      <c r="C329" s="66">
        <v>107</v>
      </c>
      <c r="D329" s="65">
        <v>798</v>
      </c>
      <c r="E329" s="66">
        <v>915</v>
      </c>
      <c r="F329" s="67"/>
      <c r="G329" s="65">
        <f t="shared" si="56"/>
        <v>2</v>
      </c>
      <c r="H329" s="66">
        <f t="shared" si="57"/>
        <v>-117</v>
      </c>
      <c r="I329" s="20">
        <f t="shared" si="58"/>
        <v>1.8691588785046728E-2</v>
      </c>
      <c r="J329" s="21">
        <f t="shared" si="59"/>
        <v>-0.12786885245901639</v>
      </c>
    </row>
    <row r="330" spans="1:10" x14ac:dyDescent="0.2">
      <c r="A330" s="158" t="s">
        <v>375</v>
      </c>
      <c r="B330" s="65">
        <v>82</v>
      </c>
      <c r="C330" s="66">
        <v>0</v>
      </c>
      <c r="D330" s="65">
        <v>556</v>
      </c>
      <c r="E330" s="66">
        <v>0</v>
      </c>
      <c r="F330" s="67"/>
      <c r="G330" s="65">
        <f t="shared" si="56"/>
        <v>82</v>
      </c>
      <c r="H330" s="66">
        <f t="shared" si="57"/>
        <v>556</v>
      </c>
      <c r="I330" s="20" t="str">
        <f t="shared" si="58"/>
        <v>-</v>
      </c>
      <c r="J330" s="21" t="str">
        <f t="shared" si="59"/>
        <v>-</v>
      </c>
    </row>
    <row r="331" spans="1:10" x14ac:dyDescent="0.2">
      <c r="A331" s="158" t="s">
        <v>407</v>
      </c>
      <c r="B331" s="65">
        <v>162</v>
      </c>
      <c r="C331" s="66">
        <v>198</v>
      </c>
      <c r="D331" s="65">
        <v>1329</v>
      </c>
      <c r="E331" s="66">
        <v>1569</v>
      </c>
      <c r="F331" s="67"/>
      <c r="G331" s="65">
        <f t="shared" si="56"/>
        <v>-36</v>
      </c>
      <c r="H331" s="66">
        <f t="shared" si="57"/>
        <v>-240</v>
      </c>
      <c r="I331" s="20">
        <f t="shared" si="58"/>
        <v>-0.18181818181818182</v>
      </c>
      <c r="J331" s="21">
        <f t="shared" si="59"/>
        <v>-0.15296367112810708</v>
      </c>
    </row>
    <row r="332" spans="1:10" x14ac:dyDescent="0.2">
      <c r="A332" s="158" t="s">
        <v>447</v>
      </c>
      <c r="B332" s="65">
        <v>36</v>
      </c>
      <c r="C332" s="66">
        <v>11</v>
      </c>
      <c r="D332" s="65">
        <v>198</v>
      </c>
      <c r="E332" s="66">
        <v>150</v>
      </c>
      <c r="F332" s="67"/>
      <c r="G332" s="65">
        <f t="shared" si="56"/>
        <v>25</v>
      </c>
      <c r="H332" s="66">
        <f t="shared" si="57"/>
        <v>48</v>
      </c>
      <c r="I332" s="20">
        <f t="shared" si="58"/>
        <v>2.2727272727272729</v>
      </c>
      <c r="J332" s="21">
        <f t="shared" si="59"/>
        <v>0.32</v>
      </c>
    </row>
    <row r="333" spans="1:10" x14ac:dyDescent="0.2">
      <c r="A333" s="158" t="s">
        <v>448</v>
      </c>
      <c r="B333" s="65">
        <v>57</v>
      </c>
      <c r="C333" s="66">
        <v>62</v>
      </c>
      <c r="D333" s="65">
        <v>420</v>
      </c>
      <c r="E333" s="66">
        <v>432</v>
      </c>
      <c r="F333" s="67"/>
      <c r="G333" s="65">
        <f t="shared" si="56"/>
        <v>-5</v>
      </c>
      <c r="H333" s="66">
        <f t="shared" si="57"/>
        <v>-12</v>
      </c>
      <c r="I333" s="20">
        <f t="shared" si="58"/>
        <v>-8.0645161290322578E-2</v>
      </c>
      <c r="J333" s="21">
        <f t="shared" si="59"/>
        <v>-2.7777777777777776E-2</v>
      </c>
    </row>
    <row r="334" spans="1:10" x14ac:dyDescent="0.2">
      <c r="A334" s="158" t="s">
        <v>320</v>
      </c>
      <c r="B334" s="65">
        <v>6</v>
      </c>
      <c r="C334" s="66">
        <v>5</v>
      </c>
      <c r="D334" s="65">
        <v>25</v>
      </c>
      <c r="E334" s="66">
        <v>42</v>
      </c>
      <c r="F334" s="67"/>
      <c r="G334" s="65">
        <f t="shared" si="56"/>
        <v>1</v>
      </c>
      <c r="H334" s="66">
        <f t="shared" si="57"/>
        <v>-17</v>
      </c>
      <c r="I334" s="20">
        <f t="shared" si="58"/>
        <v>0.2</v>
      </c>
      <c r="J334" s="21">
        <f t="shared" si="59"/>
        <v>-0.40476190476190477</v>
      </c>
    </row>
    <row r="335" spans="1:10" x14ac:dyDescent="0.2">
      <c r="A335" s="158" t="s">
        <v>205</v>
      </c>
      <c r="B335" s="65">
        <v>36</v>
      </c>
      <c r="C335" s="66">
        <v>51</v>
      </c>
      <c r="D335" s="65">
        <v>161</v>
      </c>
      <c r="E335" s="66">
        <v>465</v>
      </c>
      <c r="F335" s="67"/>
      <c r="G335" s="65">
        <f t="shared" si="56"/>
        <v>-15</v>
      </c>
      <c r="H335" s="66">
        <f t="shared" si="57"/>
        <v>-304</v>
      </c>
      <c r="I335" s="20">
        <f t="shared" si="58"/>
        <v>-0.29411764705882354</v>
      </c>
      <c r="J335" s="21">
        <f t="shared" si="59"/>
        <v>-0.65376344086021509</v>
      </c>
    </row>
    <row r="336" spans="1:10" x14ac:dyDescent="0.2">
      <c r="A336" s="158" t="s">
        <v>229</v>
      </c>
      <c r="B336" s="65">
        <v>107</v>
      </c>
      <c r="C336" s="66">
        <v>114</v>
      </c>
      <c r="D336" s="65">
        <v>775</v>
      </c>
      <c r="E336" s="66">
        <v>1251</v>
      </c>
      <c r="F336" s="67"/>
      <c r="G336" s="65">
        <f t="shared" si="56"/>
        <v>-7</v>
      </c>
      <c r="H336" s="66">
        <f t="shared" si="57"/>
        <v>-476</v>
      </c>
      <c r="I336" s="20">
        <f t="shared" si="58"/>
        <v>-6.1403508771929821E-2</v>
      </c>
      <c r="J336" s="21">
        <f t="shared" si="59"/>
        <v>-0.38049560351718625</v>
      </c>
    </row>
    <row r="337" spans="1:10" x14ac:dyDescent="0.2">
      <c r="A337" s="158" t="s">
        <v>256</v>
      </c>
      <c r="B337" s="65">
        <v>10</v>
      </c>
      <c r="C337" s="66">
        <v>13</v>
      </c>
      <c r="D337" s="65">
        <v>110</v>
      </c>
      <c r="E337" s="66">
        <v>158</v>
      </c>
      <c r="F337" s="67"/>
      <c r="G337" s="65">
        <f t="shared" si="56"/>
        <v>-3</v>
      </c>
      <c r="H337" s="66">
        <f t="shared" si="57"/>
        <v>-48</v>
      </c>
      <c r="I337" s="20">
        <f t="shared" si="58"/>
        <v>-0.23076923076923078</v>
      </c>
      <c r="J337" s="21">
        <f t="shared" si="59"/>
        <v>-0.30379746835443039</v>
      </c>
    </row>
    <row r="338" spans="1:10" s="160" customFormat="1" x14ac:dyDescent="0.2">
      <c r="A338" s="178" t="s">
        <v>675</v>
      </c>
      <c r="B338" s="71">
        <v>634</v>
      </c>
      <c r="C338" s="72">
        <v>617</v>
      </c>
      <c r="D338" s="71">
        <v>4812</v>
      </c>
      <c r="E338" s="72">
        <v>5458</v>
      </c>
      <c r="F338" s="73"/>
      <c r="G338" s="71">
        <f t="shared" si="56"/>
        <v>17</v>
      </c>
      <c r="H338" s="72">
        <f t="shared" si="57"/>
        <v>-646</v>
      </c>
      <c r="I338" s="37">
        <f t="shared" si="58"/>
        <v>2.7552674230145867E-2</v>
      </c>
      <c r="J338" s="38">
        <f t="shared" si="59"/>
        <v>-0.11835837303041408</v>
      </c>
    </row>
    <row r="339" spans="1:10" x14ac:dyDescent="0.2">
      <c r="A339" s="177"/>
      <c r="B339" s="143"/>
      <c r="C339" s="144"/>
      <c r="D339" s="143"/>
      <c r="E339" s="144"/>
      <c r="F339" s="145"/>
      <c r="G339" s="143"/>
      <c r="H339" s="144"/>
      <c r="I339" s="151"/>
      <c r="J339" s="152"/>
    </row>
    <row r="340" spans="1:10" s="139" customFormat="1" x14ac:dyDescent="0.2">
      <c r="A340" s="159" t="s">
        <v>74</v>
      </c>
      <c r="B340" s="65"/>
      <c r="C340" s="66"/>
      <c r="D340" s="65"/>
      <c r="E340" s="66"/>
      <c r="F340" s="67"/>
      <c r="G340" s="65"/>
      <c r="H340" s="66"/>
      <c r="I340" s="20"/>
      <c r="J340" s="21"/>
    </row>
    <row r="341" spans="1:10" x14ac:dyDescent="0.2">
      <c r="A341" s="158" t="s">
        <v>349</v>
      </c>
      <c r="B341" s="65">
        <v>0</v>
      </c>
      <c r="C341" s="66">
        <v>0</v>
      </c>
      <c r="D341" s="65">
        <v>2</v>
      </c>
      <c r="E341" s="66">
        <v>0</v>
      </c>
      <c r="F341" s="67"/>
      <c r="G341" s="65">
        <f>B341-C341</f>
        <v>0</v>
      </c>
      <c r="H341" s="66">
        <f>D341-E341</f>
        <v>2</v>
      </c>
      <c r="I341" s="20" t="str">
        <f>IF(C341=0, "-", IF(G341/C341&lt;10, G341/C341, "&gt;999%"))</f>
        <v>-</v>
      </c>
      <c r="J341" s="21" t="str">
        <f>IF(E341=0, "-", IF(H341/E341&lt;10, H341/E341, "&gt;999%"))</f>
        <v>-</v>
      </c>
    </row>
    <row r="342" spans="1:10" s="160" customFormat="1" x14ac:dyDescent="0.2">
      <c r="A342" s="178" t="s">
        <v>676</v>
      </c>
      <c r="B342" s="71">
        <v>0</v>
      </c>
      <c r="C342" s="72">
        <v>0</v>
      </c>
      <c r="D342" s="71">
        <v>2</v>
      </c>
      <c r="E342" s="72">
        <v>0</v>
      </c>
      <c r="F342" s="73"/>
      <c r="G342" s="71">
        <f>B342-C342</f>
        <v>0</v>
      </c>
      <c r="H342" s="72">
        <f>D342-E342</f>
        <v>2</v>
      </c>
      <c r="I342" s="37" t="str">
        <f>IF(C342=0, "-", IF(G342/C342&lt;10, G342/C342, "&gt;999%"))</f>
        <v>-</v>
      </c>
      <c r="J342" s="38" t="str">
        <f>IF(E342=0, "-", IF(H342/E342&lt;10, H342/E342, "&gt;999%"))</f>
        <v>-</v>
      </c>
    </row>
    <row r="343" spans="1:10" x14ac:dyDescent="0.2">
      <c r="A343" s="177"/>
      <c r="B343" s="143"/>
      <c r="C343" s="144"/>
      <c r="D343" s="143"/>
      <c r="E343" s="144"/>
      <c r="F343" s="145"/>
      <c r="G343" s="143"/>
      <c r="H343" s="144"/>
      <c r="I343" s="151"/>
      <c r="J343" s="152"/>
    </row>
    <row r="344" spans="1:10" s="139" customFormat="1" x14ac:dyDescent="0.2">
      <c r="A344" s="159" t="s">
        <v>75</v>
      </c>
      <c r="B344" s="65"/>
      <c r="C344" s="66"/>
      <c r="D344" s="65"/>
      <c r="E344" s="66"/>
      <c r="F344" s="67"/>
      <c r="G344" s="65"/>
      <c r="H344" s="66"/>
      <c r="I344" s="20"/>
      <c r="J344" s="21"/>
    </row>
    <row r="345" spans="1:10" x14ac:dyDescent="0.2">
      <c r="A345" s="158" t="s">
        <v>298</v>
      </c>
      <c r="B345" s="65">
        <v>0</v>
      </c>
      <c r="C345" s="66">
        <v>0</v>
      </c>
      <c r="D345" s="65">
        <v>5</v>
      </c>
      <c r="E345" s="66">
        <v>2</v>
      </c>
      <c r="F345" s="67"/>
      <c r="G345" s="65">
        <f t="shared" ref="G345:G369" si="60">B345-C345</f>
        <v>0</v>
      </c>
      <c r="H345" s="66">
        <f t="shared" ref="H345:H369" si="61">D345-E345</f>
        <v>3</v>
      </c>
      <c r="I345" s="20" t="str">
        <f t="shared" ref="I345:I369" si="62">IF(C345=0, "-", IF(G345/C345&lt;10, G345/C345, "&gt;999%"))</f>
        <v>-</v>
      </c>
      <c r="J345" s="21">
        <f t="shared" ref="J345:J369" si="63">IF(E345=0, "-", IF(H345/E345&lt;10, H345/E345, "&gt;999%"))</f>
        <v>1.5</v>
      </c>
    </row>
    <row r="346" spans="1:10" x14ac:dyDescent="0.2">
      <c r="A346" s="158" t="s">
        <v>350</v>
      </c>
      <c r="B346" s="65">
        <v>0</v>
      </c>
      <c r="C346" s="66">
        <v>1</v>
      </c>
      <c r="D346" s="65">
        <v>0</v>
      </c>
      <c r="E346" s="66">
        <v>4</v>
      </c>
      <c r="F346" s="67"/>
      <c r="G346" s="65">
        <f t="shared" si="60"/>
        <v>-1</v>
      </c>
      <c r="H346" s="66">
        <f t="shared" si="61"/>
        <v>-4</v>
      </c>
      <c r="I346" s="20">
        <f t="shared" si="62"/>
        <v>-1</v>
      </c>
      <c r="J346" s="21">
        <f t="shared" si="63"/>
        <v>-1</v>
      </c>
    </row>
    <row r="347" spans="1:10" x14ac:dyDescent="0.2">
      <c r="A347" s="158" t="s">
        <v>247</v>
      </c>
      <c r="B347" s="65">
        <v>24</v>
      </c>
      <c r="C347" s="66">
        <v>13</v>
      </c>
      <c r="D347" s="65">
        <v>266</v>
      </c>
      <c r="E347" s="66">
        <v>189</v>
      </c>
      <c r="F347" s="67"/>
      <c r="G347" s="65">
        <f t="shared" si="60"/>
        <v>11</v>
      </c>
      <c r="H347" s="66">
        <f t="shared" si="61"/>
        <v>77</v>
      </c>
      <c r="I347" s="20">
        <f t="shared" si="62"/>
        <v>0.84615384615384615</v>
      </c>
      <c r="J347" s="21">
        <f t="shared" si="63"/>
        <v>0.40740740740740738</v>
      </c>
    </row>
    <row r="348" spans="1:10" x14ac:dyDescent="0.2">
      <c r="A348" s="158" t="s">
        <v>248</v>
      </c>
      <c r="B348" s="65">
        <v>0</v>
      </c>
      <c r="C348" s="66">
        <v>7</v>
      </c>
      <c r="D348" s="65">
        <v>16</v>
      </c>
      <c r="E348" s="66">
        <v>31</v>
      </c>
      <c r="F348" s="67"/>
      <c r="G348" s="65">
        <f t="shared" si="60"/>
        <v>-7</v>
      </c>
      <c r="H348" s="66">
        <f t="shared" si="61"/>
        <v>-15</v>
      </c>
      <c r="I348" s="20">
        <f t="shared" si="62"/>
        <v>-1</v>
      </c>
      <c r="J348" s="21">
        <f t="shared" si="63"/>
        <v>-0.4838709677419355</v>
      </c>
    </row>
    <row r="349" spans="1:10" x14ac:dyDescent="0.2">
      <c r="A349" s="158" t="s">
        <v>273</v>
      </c>
      <c r="B349" s="65">
        <v>16</v>
      </c>
      <c r="C349" s="66">
        <v>36</v>
      </c>
      <c r="D349" s="65">
        <v>95</v>
      </c>
      <c r="E349" s="66">
        <v>237</v>
      </c>
      <c r="F349" s="67"/>
      <c r="G349" s="65">
        <f t="shared" si="60"/>
        <v>-20</v>
      </c>
      <c r="H349" s="66">
        <f t="shared" si="61"/>
        <v>-142</v>
      </c>
      <c r="I349" s="20">
        <f t="shared" si="62"/>
        <v>-0.55555555555555558</v>
      </c>
      <c r="J349" s="21">
        <f t="shared" si="63"/>
        <v>-0.59915611814345993</v>
      </c>
    </row>
    <row r="350" spans="1:10" x14ac:dyDescent="0.2">
      <c r="A350" s="158" t="s">
        <v>335</v>
      </c>
      <c r="B350" s="65">
        <v>9</v>
      </c>
      <c r="C350" s="66">
        <v>10</v>
      </c>
      <c r="D350" s="65">
        <v>56</v>
      </c>
      <c r="E350" s="66">
        <v>84</v>
      </c>
      <c r="F350" s="67"/>
      <c r="G350" s="65">
        <f t="shared" si="60"/>
        <v>-1</v>
      </c>
      <c r="H350" s="66">
        <f t="shared" si="61"/>
        <v>-28</v>
      </c>
      <c r="I350" s="20">
        <f t="shared" si="62"/>
        <v>-0.1</v>
      </c>
      <c r="J350" s="21">
        <f t="shared" si="63"/>
        <v>-0.33333333333333331</v>
      </c>
    </row>
    <row r="351" spans="1:10" x14ac:dyDescent="0.2">
      <c r="A351" s="158" t="s">
        <v>274</v>
      </c>
      <c r="B351" s="65">
        <v>11</v>
      </c>
      <c r="C351" s="66">
        <v>4</v>
      </c>
      <c r="D351" s="65">
        <v>80</v>
      </c>
      <c r="E351" s="66">
        <v>46</v>
      </c>
      <c r="F351" s="67"/>
      <c r="G351" s="65">
        <f t="shared" si="60"/>
        <v>7</v>
      </c>
      <c r="H351" s="66">
        <f t="shared" si="61"/>
        <v>34</v>
      </c>
      <c r="I351" s="20">
        <f t="shared" si="62"/>
        <v>1.75</v>
      </c>
      <c r="J351" s="21">
        <f t="shared" si="63"/>
        <v>0.73913043478260865</v>
      </c>
    </row>
    <row r="352" spans="1:10" x14ac:dyDescent="0.2">
      <c r="A352" s="158" t="s">
        <v>287</v>
      </c>
      <c r="B352" s="65">
        <v>0</v>
      </c>
      <c r="C352" s="66">
        <v>1</v>
      </c>
      <c r="D352" s="65">
        <v>3</v>
      </c>
      <c r="E352" s="66">
        <v>13</v>
      </c>
      <c r="F352" s="67"/>
      <c r="G352" s="65">
        <f t="shared" si="60"/>
        <v>-1</v>
      </c>
      <c r="H352" s="66">
        <f t="shared" si="61"/>
        <v>-10</v>
      </c>
      <c r="I352" s="20">
        <f t="shared" si="62"/>
        <v>-1</v>
      </c>
      <c r="J352" s="21">
        <f t="shared" si="63"/>
        <v>-0.76923076923076927</v>
      </c>
    </row>
    <row r="353" spans="1:10" x14ac:dyDescent="0.2">
      <c r="A353" s="158" t="s">
        <v>288</v>
      </c>
      <c r="B353" s="65">
        <v>6</v>
      </c>
      <c r="C353" s="66">
        <v>1</v>
      </c>
      <c r="D353" s="65">
        <v>31</v>
      </c>
      <c r="E353" s="66">
        <v>38</v>
      </c>
      <c r="F353" s="67"/>
      <c r="G353" s="65">
        <f t="shared" si="60"/>
        <v>5</v>
      </c>
      <c r="H353" s="66">
        <f t="shared" si="61"/>
        <v>-7</v>
      </c>
      <c r="I353" s="20">
        <f t="shared" si="62"/>
        <v>5</v>
      </c>
      <c r="J353" s="21">
        <f t="shared" si="63"/>
        <v>-0.18421052631578946</v>
      </c>
    </row>
    <row r="354" spans="1:10" x14ac:dyDescent="0.2">
      <c r="A354" s="158" t="s">
        <v>336</v>
      </c>
      <c r="B354" s="65">
        <v>2</v>
      </c>
      <c r="C354" s="66">
        <v>2</v>
      </c>
      <c r="D354" s="65">
        <v>10</v>
      </c>
      <c r="E354" s="66">
        <v>20</v>
      </c>
      <c r="F354" s="67"/>
      <c r="G354" s="65">
        <f t="shared" si="60"/>
        <v>0</v>
      </c>
      <c r="H354" s="66">
        <f t="shared" si="61"/>
        <v>-10</v>
      </c>
      <c r="I354" s="20">
        <f t="shared" si="62"/>
        <v>0</v>
      </c>
      <c r="J354" s="21">
        <f t="shared" si="63"/>
        <v>-0.5</v>
      </c>
    </row>
    <row r="355" spans="1:10" x14ac:dyDescent="0.2">
      <c r="A355" s="158" t="s">
        <v>429</v>
      </c>
      <c r="B355" s="65">
        <v>1</v>
      </c>
      <c r="C355" s="66">
        <v>0</v>
      </c>
      <c r="D355" s="65">
        <v>6</v>
      </c>
      <c r="E355" s="66">
        <v>0</v>
      </c>
      <c r="F355" s="67"/>
      <c r="G355" s="65">
        <f t="shared" si="60"/>
        <v>1</v>
      </c>
      <c r="H355" s="66">
        <f t="shared" si="61"/>
        <v>6</v>
      </c>
      <c r="I355" s="20" t="str">
        <f t="shared" si="62"/>
        <v>-</v>
      </c>
      <c r="J355" s="21" t="str">
        <f t="shared" si="63"/>
        <v>-</v>
      </c>
    </row>
    <row r="356" spans="1:10" x14ac:dyDescent="0.2">
      <c r="A356" s="158" t="s">
        <v>488</v>
      </c>
      <c r="B356" s="65">
        <v>3</v>
      </c>
      <c r="C356" s="66">
        <v>0</v>
      </c>
      <c r="D356" s="65">
        <v>9</v>
      </c>
      <c r="E356" s="66">
        <v>10</v>
      </c>
      <c r="F356" s="67"/>
      <c r="G356" s="65">
        <f t="shared" si="60"/>
        <v>3</v>
      </c>
      <c r="H356" s="66">
        <f t="shared" si="61"/>
        <v>-1</v>
      </c>
      <c r="I356" s="20" t="str">
        <f t="shared" si="62"/>
        <v>-</v>
      </c>
      <c r="J356" s="21">
        <f t="shared" si="63"/>
        <v>-0.1</v>
      </c>
    </row>
    <row r="357" spans="1:10" x14ac:dyDescent="0.2">
      <c r="A357" s="158" t="s">
        <v>396</v>
      </c>
      <c r="B357" s="65">
        <v>24</v>
      </c>
      <c r="C357" s="66">
        <v>4</v>
      </c>
      <c r="D357" s="65">
        <v>92</v>
      </c>
      <c r="E357" s="66">
        <v>80</v>
      </c>
      <c r="F357" s="67"/>
      <c r="G357" s="65">
        <f t="shared" si="60"/>
        <v>20</v>
      </c>
      <c r="H357" s="66">
        <f t="shared" si="61"/>
        <v>12</v>
      </c>
      <c r="I357" s="20">
        <f t="shared" si="62"/>
        <v>5</v>
      </c>
      <c r="J357" s="21">
        <f t="shared" si="63"/>
        <v>0.15</v>
      </c>
    </row>
    <row r="358" spans="1:10" x14ac:dyDescent="0.2">
      <c r="A358" s="158" t="s">
        <v>430</v>
      </c>
      <c r="B358" s="65">
        <v>4</v>
      </c>
      <c r="C358" s="66">
        <v>0</v>
      </c>
      <c r="D358" s="65">
        <v>23</v>
      </c>
      <c r="E358" s="66">
        <v>0</v>
      </c>
      <c r="F358" s="67"/>
      <c r="G358" s="65">
        <f t="shared" si="60"/>
        <v>4</v>
      </c>
      <c r="H358" s="66">
        <f t="shared" si="61"/>
        <v>23</v>
      </c>
      <c r="I358" s="20" t="str">
        <f t="shared" si="62"/>
        <v>-</v>
      </c>
      <c r="J358" s="21" t="str">
        <f t="shared" si="63"/>
        <v>-</v>
      </c>
    </row>
    <row r="359" spans="1:10" x14ac:dyDescent="0.2">
      <c r="A359" s="158" t="s">
        <v>431</v>
      </c>
      <c r="B359" s="65">
        <v>11</v>
      </c>
      <c r="C359" s="66">
        <v>2</v>
      </c>
      <c r="D359" s="65">
        <v>47</v>
      </c>
      <c r="E359" s="66">
        <v>34</v>
      </c>
      <c r="F359" s="67"/>
      <c r="G359" s="65">
        <f t="shared" si="60"/>
        <v>9</v>
      </c>
      <c r="H359" s="66">
        <f t="shared" si="61"/>
        <v>13</v>
      </c>
      <c r="I359" s="20">
        <f t="shared" si="62"/>
        <v>4.5</v>
      </c>
      <c r="J359" s="21">
        <f t="shared" si="63"/>
        <v>0.38235294117647056</v>
      </c>
    </row>
    <row r="360" spans="1:10" x14ac:dyDescent="0.2">
      <c r="A360" s="158" t="s">
        <v>432</v>
      </c>
      <c r="B360" s="65">
        <v>16</v>
      </c>
      <c r="C360" s="66">
        <v>21</v>
      </c>
      <c r="D360" s="65">
        <v>161</v>
      </c>
      <c r="E360" s="66">
        <v>221</v>
      </c>
      <c r="F360" s="67"/>
      <c r="G360" s="65">
        <f t="shared" si="60"/>
        <v>-5</v>
      </c>
      <c r="H360" s="66">
        <f t="shared" si="61"/>
        <v>-60</v>
      </c>
      <c r="I360" s="20">
        <f t="shared" si="62"/>
        <v>-0.23809523809523808</v>
      </c>
      <c r="J360" s="21">
        <f t="shared" si="63"/>
        <v>-0.27149321266968324</v>
      </c>
    </row>
    <row r="361" spans="1:10" x14ac:dyDescent="0.2">
      <c r="A361" s="158" t="s">
        <v>472</v>
      </c>
      <c r="B361" s="65">
        <v>3</v>
      </c>
      <c r="C361" s="66">
        <v>1</v>
      </c>
      <c r="D361" s="65">
        <v>7</v>
      </c>
      <c r="E361" s="66">
        <v>14</v>
      </c>
      <c r="F361" s="67"/>
      <c r="G361" s="65">
        <f t="shared" si="60"/>
        <v>2</v>
      </c>
      <c r="H361" s="66">
        <f t="shared" si="61"/>
        <v>-7</v>
      </c>
      <c r="I361" s="20">
        <f t="shared" si="62"/>
        <v>2</v>
      </c>
      <c r="J361" s="21">
        <f t="shared" si="63"/>
        <v>-0.5</v>
      </c>
    </row>
    <row r="362" spans="1:10" x14ac:dyDescent="0.2">
      <c r="A362" s="158" t="s">
        <v>473</v>
      </c>
      <c r="B362" s="65">
        <v>12</v>
      </c>
      <c r="C362" s="66">
        <v>11</v>
      </c>
      <c r="D362" s="65">
        <v>132</v>
      </c>
      <c r="E362" s="66">
        <v>47</v>
      </c>
      <c r="F362" s="67"/>
      <c r="G362" s="65">
        <f t="shared" si="60"/>
        <v>1</v>
      </c>
      <c r="H362" s="66">
        <f t="shared" si="61"/>
        <v>85</v>
      </c>
      <c r="I362" s="20">
        <f t="shared" si="62"/>
        <v>9.0909090909090912E-2</v>
      </c>
      <c r="J362" s="21">
        <f t="shared" si="63"/>
        <v>1.8085106382978724</v>
      </c>
    </row>
    <row r="363" spans="1:10" x14ac:dyDescent="0.2">
      <c r="A363" s="158" t="s">
        <v>489</v>
      </c>
      <c r="B363" s="65">
        <v>3</v>
      </c>
      <c r="C363" s="66">
        <v>0</v>
      </c>
      <c r="D363" s="65">
        <v>24</v>
      </c>
      <c r="E363" s="66">
        <v>11</v>
      </c>
      <c r="F363" s="67"/>
      <c r="G363" s="65">
        <f t="shared" si="60"/>
        <v>3</v>
      </c>
      <c r="H363" s="66">
        <f t="shared" si="61"/>
        <v>13</v>
      </c>
      <c r="I363" s="20" t="str">
        <f t="shared" si="62"/>
        <v>-</v>
      </c>
      <c r="J363" s="21">
        <f t="shared" si="63"/>
        <v>1.1818181818181819</v>
      </c>
    </row>
    <row r="364" spans="1:10" x14ac:dyDescent="0.2">
      <c r="A364" s="158" t="s">
        <v>490</v>
      </c>
      <c r="B364" s="65">
        <v>0</v>
      </c>
      <c r="C364" s="66">
        <v>0</v>
      </c>
      <c r="D364" s="65">
        <v>0</v>
      </c>
      <c r="E364" s="66">
        <v>3</v>
      </c>
      <c r="F364" s="67"/>
      <c r="G364" s="65">
        <f t="shared" si="60"/>
        <v>0</v>
      </c>
      <c r="H364" s="66">
        <f t="shared" si="61"/>
        <v>-3</v>
      </c>
      <c r="I364" s="20" t="str">
        <f t="shared" si="62"/>
        <v>-</v>
      </c>
      <c r="J364" s="21">
        <f t="shared" si="63"/>
        <v>-1</v>
      </c>
    </row>
    <row r="365" spans="1:10" x14ac:dyDescent="0.2">
      <c r="A365" s="158" t="s">
        <v>529</v>
      </c>
      <c r="B365" s="65">
        <v>0</v>
      </c>
      <c r="C365" s="66">
        <v>2</v>
      </c>
      <c r="D365" s="65">
        <v>0</v>
      </c>
      <c r="E365" s="66">
        <v>4</v>
      </c>
      <c r="F365" s="67"/>
      <c r="G365" s="65">
        <f t="shared" si="60"/>
        <v>-2</v>
      </c>
      <c r="H365" s="66">
        <f t="shared" si="61"/>
        <v>-4</v>
      </c>
      <c r="I365" s="20">
        <f t="shared" si="62"/>
        <v>-1</v>
      </c>
      <c r="J365" s="21">
        <f t="shared" si="63"/>
        <v>-1</v>
      </c>
    </row>
    <row r="366" spans="1:10" x14ac:dyDescent="0.2">
      <c r="A366" s="158" t="s">
        <v>299</v>
      </c>
      <c r="B366" s="65">
        <v>1</v>
      </c>
      <c r="C366" s="66">
        <v>1</v>
      </c>
      <c r="D366" s="65">
        <v>6</v>
      </c>
      <c r="E366" s="66">
        <v>9</v>
      </c>
      <c r="F366" s="67"/>
      <c r="G366" s="65">
        <f t="shared" si="60"/>
        <v>0</v>
      </c>
      <c r="H366" s="66">
        <f t="shared" si="61"/>
        <v>-3</v>
      </c>
      <c r="I366" s="20">
        <f t="shared" si="62"/>
        <v>0</v>
      </c>
      <c r="J366" s="21">
        <f t="shared" si="63"/>
        <v>-0.33333333333333331</v>
      </c>
    </row>
    <row r="367" spans="1:10" x14ac:dyDescent="0.2">
      <c r="A367" s="158" t="s">
        <v>351</v>
      </c>
      <c r="B367" s="65">
        <v>0</v>
      </c>
      <c r="C367" s="66">
        <v>0</v>
      </c>
      <c r="D367" s="65">
        <v>1</v>
      </c>
      <c r="E367" s="66">
        <v>2</v>
      </c>
      <c r="F367" s="67"/>
      <c r="G367" s="65">
        <f t="shared" si="60"/>
        <v>0</v>
      </c>
      <c r="H367" s="66">
        <f t="shared" si="61"/>
        <v>-1</v>
      </c>
      <c r="I367" s="20" t="str">
        <f t="shared" si="62"/>
        <v>-</v>
      </c>
      <c r="J367" s="21">
        <f t="shared" si="63"/>
        <v>-0.5</v>
      </c>
    </row>
    <row r="368" spans="1:10" x14ac:dyDescent="0.2">
      <c r="A368" s="158" t="s">
        <v>337</v>
      </c>
      <c r="B368" s="65">
        <v>0</v>
      </c>
      <c r="C368" s="66">
        <v>2</v>
      </c>
      <c r="D368" s="65">
        <v>1</v>
      </c>
      <c r="E368" s="66">
        <v>8</v>
      </c>
      <c r="F368" s="67"/>
      <c r="G368" s="65">
        <f t="shared" si="60"/>
        <v>-2</v>
      </c>
      <c r="H368" s="66">
        <f t="shared" si="61"/>
        <v>-7</v>
      </c>
      <c r="I368" s="20">
        <f t="shared" si="62"/>
        <v>-1</v>
      </c>
      <c r="J368" s="21">
        <f t="shared" si="63"/>
        <v>-0.875</v>
      </c>
    </row>
    <row r="369" spans="1:10" s="160" customFormat="1" x14ac:dyDescent="0.2">
      <c r="A369" s="178" t="s">
        <v>677</v>
      </c>
      <c r="B369" s="71">
        <v>146</v>
      </c>
      <c r="C369" s="72">
        <v>119</v>
      </c>
      <c r="D369" s="71">
        <v>1071</v>
      </c>
      <c r="E369" s="72">
        <v>1107</v>
      </c>
      <c r="F369" s="73"/>
      <c r="G369" s="71">
        <f t="shared" si="60"/>
        <v>27</v>
      </c>
      <c r="H369" s="72">
        <f t="shared" si="61"/>
        <v>-36</v>
      </c>
      <c r="I369" s="37">
        <f t="shared" si="62"/>
        <v>0.22689075630252101</v>
      </c>
      <c r="J369" s="38">
        <f t="shared" si="63"/>
        <v>-3.2520325203252036E-2</v>
      </c>
    </row>
    <row r="370" spans="1:10" x14ac:dyDescent="0.2">
      <c r="A370" s="177"/>
      <c r="B370" s="143"/>
      <c r="C370" s="144"/>
      <c r="D370" s="143"/>
      <c r="E370" s="144"/>
      <c r="F370" s="145"/>
      <c r="G370" s="143"/>
      <c r="H370" s="144"/>
      <c r="I370" s="151"/>
      <c r="J370" s="152"/>
    </row>
    <row r="371" spans="1:10" s="139" customFormat="1" x14ac:dyDescent="0.2">
      <c r="A371" s="159" t="s">
        <v>76</v>
      </c>
      <c r="B371" s="65"/>
      <c r="C371" s="66"/>
      <c r="D371" s="65"/>
      <c r="E371" s="66"/>
      <c r="F371" s="67"/>
      <c r="G371" s="65"/>
      <c r="H371" s="66"/>
      <c r="I371" s="20"/>
      <c r="J371" s="21"/>
    </row>
    <row r="372" spans="1:10" x14ac:dyDescent="0.2">
      <c r="A372" s="158" t="s">
        <v>571</v>
      </c>
      <c r="B372" s="65">
        <v>2</v>
      </c>
      <c r="C372" s="66">
        <v>9</v>
      </c>
      <c r="D372" s="65">
        <v>51</v>
      </c>
      <c r="E372" s="66">
        <v>110</v>
      </c>
      <c r="F372" s="67"/>
      <c r="G372" s="65">
        <f>B372-C372</f>
        <v>-7</v>
      </c>
      <c r="H372" s="66">
        <f>D372-E372</f>
        <v>-59</v>
      </c>
      <c r="I372" s="20">
        <f>IF(C372=0, "-", IF(G372/C372&lt;10, G372/C372, "&gt;999%"))</f>
        <v>-0.77777777777777779</v>
      </c>
      <c r="J372" s="21">
        <f>IF(E372=0, "-", IF(H372/E372&lt;10, H372/E372, "&gt;999%"))</f>
        <v>-0.53636363636363638</v>
      </c>
    </row>
    <row r="373" spans="1:10" x14ac:dyDescent="0.2">
      <c r="A373" s="158" t="s">
        <v>558</v>
      </c>
      <c r="B373" s="65">
        <v>0</v>
      </c>
      <c r="C373" s="66">
        <v>0</v>
      </c>
      <c r="D373" s="65">
        <v>1</v>
      </c>
      <c r="E373" s="66">
        <v>0</v>
      </c>
      <c r="F373" s="67"/>
      <c r="G373" s="65">
        <f>B373-C373</f>
        <v>0</v>
      </c>
      <c r="H373" s="66">
        <f>D373-E373</f>
        <v>1</v>
      </c>
      <c r="I373" s="20" t="str">
        <f>IF(C373=0, "-", IF(G373/C373&lt;10, G373/C373, "&gt;999%"))</f>
        <v>-</v>
      </c>
      <c r="J373" s="21" t="str">
        <f>IF(E373=0, "-", IF(H373/E373&lt;10, H373/E373, "&gt;999%"))</f>
        <v>-</v>
      </c>
    </row>
    <row r="374" spans="1:10" s="160" customFormat="1" x14ac:dyDescent="0.2">
      <c r="A374" s="178" t="s">
        <v>678</v>
      </c>
      <c r="B374" s="71">
        <v>2</v>
      </c>
      <c r="C374" s="72">
        <v>9</v>
      </c>
      <c r="D374" s="71">
        <v>52</v>
      </c>
      <c r="E374" s="72">
        <v>110</v>
      </c>
      <c r="F374" s="73"/>
      <c r="G374" s="71">
        <f>B374-C374</f>
        <v>-7</v>
      </c>
      <c r="H374" s="72">
        <f>D374-E374</f>
        <v>-58</v>
      </c>
      <c r="I374" s="37">
        <f>IF(C374=0, "-", IF(G374/C374&lt;10, G374/C374, "&gt;999%"))</f>
        <v>-0.77777777777777779</v>
      </c>
      <c r="J374" s="38">
        <f>IF(E374=0, "-", IF(H374/E374&lt;10, H374/E374, "&gt;999%"))</f>
        <v>-0.52727272727272723</v>
      </c>
    </row>
    <row r="375" spans="1:10" x14ac:dyDescent="0.2">
      <c r="A375" s="177"/>
      <c r="B375" s="143"/>
      <c r="C375" s="144"/>
      <c r="D375" s="143"/>
      <c r="E375" s="144"/>
      <c r="F375" s="145"/>
      <c r="G375" s="143"/>
      <c r="H375" s="144"/>
      <c r="I375" s="151"/>
      <c r="J375" s="152"/>
    </row>
    <row r="376" spans="1:10" s="139" customFormat="1" x14ac:dyDescent="0.2">
      <c r="A376" s="159" t="s">
        <v>77</v>
      </c>
      <c r="B376" s="65"/>
      <c r="C376" s="66"/>
      <c r="D376" s="65"/>
      <c r="E376" s="66"/>
      <c r="F376" s="67"/>
      <c r="G376" s="65"/>
      <c r="H376" s="66"/>
      <c r="I376" s="20"/>
      <c r="J376" s="21"/>
    </row>
    <row r="377" spans="1:10" x14ac:dyDescent="0.2">
      <c r="A377" s="158" t="s">
        <v>311</v>
      </c>
      <c r="B377" s="65">
        <v>0</v>
      </c>
      <c r="C377" s="66">
        <v>0</v>
      </c>
      <c r="D377" s="65">
        <v>5</v>
      </c>
      <c r="E377" s="66">
        <v>1</v>
      </c>
      <c r="F377" s="67"/>
      <c r="G377" s="65">
        <f t="shared" ref="G377:G385" si="64">B377-C377</f>
        <v>0</v>
      </c>
      <c r="H377" s="66">
        <f t="shared" ref="H377:H385" si="65">D377-E377</f>
        <v>4</v>
      </c>
      <c r="I377" s="20" t="str">
        <f t="shared" ref="I377:I385" si="66">IF(C377=0, "-", IF(G377/C377&lt;10, G377/C377, "&gt;999%"))</f>
        <v>-</v>
      </c>
      <c r="J377" s="21">
        <f t="shared" ref="J377:J385" si="67">IF(E377=0, "-", IF(H377/E377&lt;10, H377/E377, "&gt;999%"))</f>
        <v>4</v>
      </c>
    </row>
    <row r="378" spans="1:10" x14ac:dyDescent="0.2">
      <c r="A378" s="158" t="s">
        <v>550</v>
      </c>
      <c r="B378" s="65">
        <v>18</v>
      </c>
      <c r="C378" s="66">
        <v>14</v>
      </c>
      <c r="D378" s="65">
        <v>146</v>
      </c>
      <c r="E378" s="66">
        <v>102</v>
      </c>
      <c r="F378" s="67"/>
      <c r="G378" s="65">
        <f t="shared" si="64"/>
        <v>4</v>
      </c>
      <c r="H378" s="66">
        <f t="shared" si="65"/>
        <v>44</v>
      </c>
      <c r="I378" s="20">
        <f t="shared" si="66"/>
        <v>0.2857142857142857</v>
      </c>
      <c r="J378" s="21">
        <f t="shared" si="67"/>
        <v>0.43137254901960786</v>
      </c>
    </row>
    <row r="379" spans="1:10" x14ac:dyDescent="0.2">
      <c r="A379" s="158" t="s">
        <v>493</v>
      </c>
      <c r="B379" s="65">
        <v>0</v>
      </c>
      <c r="C379" s="66">
        <v>0</v>
      </c>
      <c r="D379" s="65">
        <v>5</v>
      </c>
      <c r="E379" s="66">
        <v>1</v>
      </c>
      <c r="F379" s="67"/>
      <c r="G379" s="65">
        <f t="shared" si="64"/>
        <v>0</v>
      </c>
      <c r="H379" s="66">
        <f t="shared" si="65"/>
        <v>4</v>
      </c>
      <c r="I379" s="20" t="str">
        <f t="shared" si="66"/>
        <v>-</v>
      </c>
      <c r="J379" s="21">
        <f t="shared" si="67"/>
        <v>4</v>
      </c>
    </row>
    <row r="380" spans="1:10" x14ac:dyDescent="0.2">
      <c r="A380" s="158" t="s">
        <v>312</v>
      </c>
      <c r="B380" s="65">
        <v>2</v>
      </c>
      <c r="C380" s="66">
        <v>0</v>
      </c>
      <c r="D380" s="65">
        <v>9</v>
      </c>
      <c r="E380" s="66">
        <v>2</v>
      </c>
      <c r="F380" s="67"/>
      <c r="G380" s="65">
        <f t="shared" si="64"/>
        <v>2</v>
      </c>
      <c r="H380" s="66">
        <f t="shared" si="65"/>
        <v>7</v>
      </c>
      <c r="I380" s="20" t="str">
        <f t="shared" si="66"/>
        <v>-</v>
      </c>
      <c r="J380" s="21">
        <f t="shared" si="67"/>
        <v>3.5</v>
      </c>
    </row>
    <row r="381" spans="1:10" x14ac:dyDescent="0.2">
      <c r="A381" s="158" t="s">
        <v>313</v>
      </c>
      <c r="B381" s="65">
        <v>5</v>
      </c>
      <c r="C381" s="66">
        <v>2</v>
      </c>
      <c r="D381" s="65">
        <v>18</v>
      </c>
      <c r="E381" s="66">
        <v>6</v>
      </c>
      <c r="F381" s="67"/>
      <c r="G381" s="65">
        <f t="shared" si="64"/>
        <v>3</v>
      </c>
      <c r="H381" s="66">
        <f t="shared" si="65"/>
        <v>12</v>
      </c>
      <c r="I381" s="20">
        <f t="shared" si="66"/>
        <v>1.5</v>
      </c>
      <c r="J381" s="21">
        <f t="shared" si="67"/>
        <v>2</v>
      </c>
    </row>
    <row r="382" spans="1:10" x14ac:dyDescent="0.2">
      <c r="A382" s="158" t="s">
        <v>506</v>
      </c>
      <c r="B382" s="65">
        <v>13</v>
      </c>
      <c r="C382" s="66">
        <v>2</v>
      </c>
      <c r="D382" s="65">
        <v>74</v>
      </c>
      <c r="E382" s="66">
        <v>28</v>
      </c>
      <c r="F382" s="67"/>
      <c r="G382" s="65">
        <f t="shared" si="64"/>
        <v>11</v>
      </c>
      <c r="H382" s="66">
        <f t="shared" si="65"/>
        <v>46</v>
      </c>
      <c r="I382" s="20">
        <f t="shared" si="66"/>
        <v>5.5</v>
      </c>
      <c r="J382" s="21">
        <f t="shared" si="67"/>
        <v>1.6428571428571428</v>
      </c>
    </row>
    <row r="383" spans="1:10" x14ac:dyDescent="0.2">
      <c r="A383" s="158" t="s">
        <v>517</v>
      </c>
      <c r="B383" s="65">
        <v>0</v>
      </c>
      <c r="C383" s="66">
        <v>1</v>
      </c>
      <c r="D383" s="65">
        <v>1</v>
      </c>
      <c r="E383" s="66">
        <v>2</v>
      </c>
      <c r="F383" s="67"/>
      <c r="G383" s="65">
        <f t="shared" si="64"/>
        <v>-1</v>
      </c>
      <c r="H383" s="66">
        <f t="shared" si="65"/>
        <v>-1</v>
      </c>
      <c r="I383" s="20">
        <f t="shared" si="66"/>
        <v>-1</v>
      </c>
      <c r="J383" s="21">
        <f t="shared" si="67"/>
        <v>-0.5</v>
      </c>
    </row>
    <row r="384" spans="1:10" x14ac:dyDescent="0.2">
      <c r="A384" s="158" t="s">
        <v>530</v>
      </c>
      <c r="B384" s="65">
        <v>24</v>
      </c>
      <c r="C384" s="66">
        <v>10</v>
      </c>
      <c r="D384" s="65">
        <v>167</v>
      </c>
      <c r="E384" s="66">
        <v>112</v>
      </c>
      <c r="F384" s="67"/>
      <c r="G384" s="65">
        <f t="shared" si="64"/>
        <v>14</v>
      </c>
      <c r="H384" s="66">
        <f t="shared" si="65"/>
        <v>55</v>
      </c>
      <c r="I384" s="20">
        <f t="shared" si="66"/>
        <v>1.4</v>
      </c>
      <c r="J384" s="21">
        <f t="shared" si="67"/>
        <v>0.49107142857142855</v>
      </c>
    </row>
    <row r="385" spans="1:10" s="160" customFormat="1" x14ac:dyDescent="0.2">
      <c r="A385" s="178" t="s">
        <v>679</v>
      </c>
      <c r="B385" s="71">
        <v>62</v>
      </c>
      <c r="C385" s="72">
        <v>29</v>
      </c>
      <c r="D385" s="71">
        <v>425</v>
      </c>
      <c r="E385" s="72">
        <v>254</v>
      </c>
      <c r="F385" s="73"/>
      <c r="G385" s="71">
        <f t="shared" si="64"/>
        <v>33</v>
      </c>
      <c r="H385" s="72">
        <f t="shared" si="65"/>
        <v>171</v>
      </c>
      <c r="I385" s="37">
        <f t="shared" si="66"/>
        <v>1.1379310344827587</v>
      </c>
      <c r="J385" s="38">
        <f t="shared" si="67"/>
        <v>0.67322834645669294</v>
      </c>
    </row>
    <row r="386" spans="1:10" x14ac:dyDescent="0.2">
      <c r="A386" s="177"/>
      <c r="B386" s="143"/>
      <c r="C386" s="144"/>
      <c r="D386" s="143"/>
      <c r="E386" s="144"/>
      <c r="F386" s="145"/>
      <c r="G386" s="143"/>
      <c r="H386" s="144"/>
      <c r="I386" s="151"/>
      <c r="J386" s="152"/>
    </row>
    <row r="387" spans="1:10" s="139" customFormat="1" x14ac:dyDescent="0.2">
      <c r="A387" s="159" t="s">
        <v>78</v>
      </c>
      <c r="B387" s="65"/>
      <c r="C387" s="66"/>
      <c r="D387" s="65"/>
      <c r="E387" s="66"/>
      <c r="F387" s="67"/>
      <c r="G387" s="65"/>
      <c r="H387" s="66"/>
      <c r="I387" s="20"/>
      <c r="J387" s="21"/>
    </row>
    <row r="388" spans="1:10" x14ac:dyDescent="0.2">
      <c r="A388" s="158" t="s">
        <v>408</v>
      </c>
      <c r="B388" s="65">
        <v>0</v>
      </c>
      <c r="C388" s="66">
        <v>3</v>
      </c>
      <c r="D388" s="65">
        <v>0</v>
      </c>
      <c r="E388" s="66">
        <v>22</v>
      </c>
      <c r="F388" s="67"/>
      <c r="G388" s="65">
        <f t="shared" ref="G388:G393" si="68">B388-C388</f>
        <v>-3</v>
      </c>
      <c r="H388" s="66">
        <f t="shared" ref="H388:H393" si="69">D388-E388</f>
        <v>-22</v>
      </c>
      <c r="I388" s="20">
        <f t="shared" ref="I388:I393" si="70">IF(C388=0, "-", IF(G388/C388&lt;10, G388/C388, "&gt;999%"))</f>
        <v>-1</v>
      </c>
      <c r="J388" s="21">
        <f t="shared" ref="J388:J393" si="71">IF(E388=0, "-", IF(H388/E388&lt;10, H388/E388, "&gt;999%"))</f>
        <v>-1</v>
      </c>
    </row>
    <row r="389" spans="1:10" x14ac:dyDescent="0.2">
      <c r="A389" s="158" t="s">
        <v>409</v>
      </c>
      <c r="B389" s="65">
        <v>19</v>
      </c>
      <c r="C389" s="66">
        <v>0</v>
      </c>
      <c r="D389" s="65">
        <v>77</v>
      </c>
      <c r="E389" s="66">
        <v>0</v>
      </c>
      <c r="F389" s="67"/>
      <c r="G389" s="65">
        <f t="shared" si="68"/>
        <v>19</v>
      </c>
      <c r="H389" s="66">
        <f t="shared" si="69"/>
        <v>77</v>
      </c>
      <c r="I389" s="20" t="str">
        <f t="shared" si="70"/>
        <v>-</v>
      </c>
      <c r="J389" s="21" t="str">
        <f t="shared" si="71"/>
        <v>-</v>
      </c>
    </row>
    <row r="390" spans="1:10" x14ac:dyDescent="0.2">
      <c r="A390" s="158" t="s">
        <v>206</v>
      </c>
      <c r="B390" s="65">
        <v>79</v>
      </c>
      <c r="C390" s="66">
        <v>29</v>
      </c>
      <c r="D390" s="65">
        <v>399</v>
      </c>
      <c r="E390" s="66">
        <v>175</v>
      </c>
      <c r="F390" s="67"/>
      <c r="G390" s="65">
        <f t="shared" si="68"/>
        <v>50</v>
      </c>
      <c r="H390" s="66">
        <f t="shared" si="69"/>
        <v>224</v>
      </c>
      <c r="I390" s="20">
        <f t="shared" si="70"/>
        <v>1.7241379310344827</v>
      </c>
      <c r="J390" s="21">
        <f t="shared" si="71"/>
        <v>1.28</v>
      </c>
    </row>
    <row r="391" spans="1:10" x14ac:dyDescent="0.2">
      <c r="A391" s="158" t="s">
        <v>230</v>
      </c>
      <c r="B391" s="65">
        <v>0</v>
      </c>
      <c r="C391" s="66">
        <v>0</v>
      </c>
      <c r="D391" s="65">
        <v>0</v>
      </c>
      <c r="E391" s="66">
        <v>36</v>
      </c>
      <c r="F391" s="67"/>
      <c r="G391" s="65">
        <f t="shared" si="68"/>
        <v>0</v>
      </c>
      <c r="H391" s="66">
        <f t="shared" si="69"/>
        <v>-36</v>
      </c>
      <c r="I391" s="20" t="str">
        <f t="shared" si="70"/>
        <v>-</v>
      </c>
      <c r="J391" s="21">
        <f t="shared" si="71"/>
        <v>-1</v>
      </c>
    </row>
    <row r="392" spans="1:10" x14ac:dyDescent="0.2">
      <c r="A392" s="158" t="s">
        <v>376</v>
      </c>
      <c r="B392" s="65">
        <v>28</v>
      </c>
      <c r="C392" s="66">
        <v>11</v>
      </c>
      <c r="D392" s="65">
        <v>165</v>
      </c>
      <c r="E392" s="66">
        <v>123</v>
      </c>
      <c r="F392" s="67"/>
      <c r="G392" s="65">
        <f t="shared" si="68"/>
        <v>17</v>
      </c>
      <c r="H392" s="66">
        <f t="shared" si="69"/>
        <v>42</v>
      </c>
      <c r="I392" s="20">
        <f t="shared" si="70"/>
        <v>1.5454545454545454</v>
      </c>
      <c r="J392" s="21">
        <f t="shared" si="71"/>
        <v>0.34146341463414637</v>
      </c>
    </row>
    <row r="393" spans="1:10" s="160" customFormat="1" x14ac:dyDescent="0.2">
      <c r="A393" s="178" t="s">
        <v>680</v>
      </c>
      <c r="B393" s="71">
        <v>126</v>
      </c>
      <c r="C393" s="72">
        <v>43</v>
      </c>
      <c r="D393" s="71">
        <v>641</v>
      </c>
      <c r="E393" s="72">
        <v>356</v>
      </c>
      <c r="F393" s="73"/>
      <c r="G393" s="71">
        <f t="shared" si="68"/>
        <v>83</v>
      </c>
      <c r="H393" s="72">
        <f t="shared" si="69"/>
        <v>285</v>
      </c>
      <c r="I393" s="37">
        <f t="shared" si="70"/>
        <v>1.930232558139535</v>
      </c>
      <c r="J393" s="38">
        <f t="shared" si="71"/>
        <v>0.800561797752809</v>
      </c>
    </row>
    <row r="394" spans="1:10" x14ac:dyDescent="0.2">
      <c r="A394" s="177"/>
      <c r="B394" s="143"/>
      <c r="C394" s="144"/>
      <c r="D394" s="143"/>
      <c r="E394" s="144"/>
      <c r="F394" s="145"/>
      <c r="G394" s="143"/>
      <c r="H394" s="144"/>
      <c r="I394" s="151"/>
      <c r="J394" s="152"/>
    </row>
    <row r="395" spans="1:10" s="139" customFormat="1" x14ac:dyDescent="0.2">
      <c r="A395" s="159" t="s">
        <v>79</v>
      </c>
      <c r="B395" s="65"/>
      <c r="C395" s="66"/>
      <c r="D395" s="65"/>
      <c r="E395" s="66"/>
      <c r="F395" s="67"/>
      <c r="G395" s="65"/>
      <c r="H395" s="66"/>
      <c r="I395" s="20"/>
      <c r="J395" s="21"/>
    </row>
    <row r="396" spans="1:10" x14ac:dyDescent="0.2">
      <c r="A396" s="158" t="s">
        <v>321</v>
      </c>
      <c r="B396" s="65">
        <v>0</v>
      </c>
      <c r="C396" s="66">
        <v>2</v>
      </c>
      <c r="D396" s="65">
        <v>8</v>
      </c>
      <c r="E396" s="66">
        <v>11</v>
      </c>
      <c r="F396" s="67"/>
      <c r="G396" s="65">
        <f>B396-C396</f>
        <v>-2</v>
      </c>
      <c r="H396" s="66">
        <f>D396-E396</f>
        <v>-3</v>
      </c>
      <c r="I396" s="20">
        <f>IF(C396=0, "-", IF(G396/C396&lt;10, G396/C396, "&gt;999%"))</f>
        <v>-1</v>
      </c>
      <c r="J396" s="21">
        <f>IF(E396=0, "-", IF(H396/E396&lt;10, H396/E396, "&gt;999%"))</f>
        <v>-0.27272727272727271</v>
      </c>
    </row>
    <row r="397" spans="1:10" x14ac:dyDescent="0.2">
      <c r="A397" s="158" t="s">
        <v>249</v>
      </c>
      <c r="B397" s="65">
        <v>0</v>
      </c>
      <c r="C397" s="66">
        <v>1</v>
      </c>
      <c r="D397" s="65">
        <v>20</v>
      </c>
      <c r="E397" s="66">
        <v>12</v>
      </c>
      <c r="F397" s="67"/>
      <c r="G397" s="65">
        <f>B397-C397</f>
        <v>-1</v>
      </c>
      <c r="H397" s="66">
        <f>D397-E397</f>
        <v>8</v>
      </c>
      <c r="I397" s="20">
        <f>IF(C397=0, "-", IF(G397/C397&lt;10, G397/C397, "&gt;999%"))</f>
        <v>-1</v>
      </c>
      <c r="J397" s="21">
        <f>IF(E397=0, "-", IF(H397/E397&lt;10, H397/E397, "&gt;999%"))</f>
        <v>0.66666666666666663</v>
      </c>
    </row>
    <row r="398" spans="1:10" x14ac:dyDescent="0.2">
      <c r="A398" s="158" t="s">
        <v>397</v>
      </c>
      <c r="B398" s="65">
        <v>6</v>
      </c>
      <c r="C398" s="66">
        <v>6</v>
      </c>
      <c r="D398" s="65">
        <v>37</v>
      </c>
      <c r="E398" s="66">
        <v>39</v>
      </c>
      <c r="F398" s="67"/>
      <c r="G398" s="65">
        <f>B398-C398</f>
        <v>0</v>
      </c>
      <c r="H398" s="66">
        <f>D398-E398</f>
        <v>-2</v>
      </c>
      <c r="I398" s="20">
        <f>IF(C398=0, "-", IF(G398/C398&lt;10, G398/C398, "&gt;999%"))</f>
        <v>0</v>
      </c>
      <c r="J398" s="21">
        <f>IF(E398=0, "-", IF(H398/E398&lt;10, H398/E398, "&gt;999%"))</f>
        <v>-5.128205128205128E-2</v>
      </c>
    </row>
    <row r="399" spans="1:10" x14ac:dyDescent="0.2">
      <c r="A399" s="158" t="s">
        <v>216</v>
      </c>
      <c r="B399" s="65">
        <v>12</v>
      </c>
      <c r="C399" s="66">
        <v>14</v>
      </c>
      <c r="D399" s="65">
        <v>81</v>
      </c>
      <c r="E399" s="66">
        <v>95</v>
      </c>
      <c r="F399" s="67"/>
      <c r="G399" s="65">
        <f>B399-C399</f>
        <v>-2</v>
      </c>
      <c r="H399" s="66">
        <f>D399-E399</f>
        <v>-14</v>
      </c>
      <c r="I399" s="20">
        <f>IF(C399=0, "-", IF(G399/C399&lt;10, G399/C399, "&gt;999%"))</f>
        <v>-0.14285714285714285</v>
      </c>
      <c r="J399" s="21">
        <f>IF(E399=0, "-", IF(H399/E399&lt;10, H399/E399, "&gt;999%"))</f>
        <v>-0.14736842105263157</v>
      </c>
    </row>
    <row r="400" spans="1:10" s="160" customFormat="1" x14ac:dyDescent="0.2">
      <c r="A400" s="178" t="s">
        <v>681</v>
      </c>
      <c r="B400" s="71">
        <v>18</v>
      </c>
      <c r="C400" s="72">
        <v>23</v>
      </c>
      <c r="D400" s="71">
        <v>146</v>
      </c>
      <c r="E400" s="72">
        <v>157</v>
      </c>
      <c r="F400" s="73"/>
      <c r="G400" s="71">
        <f>B400-C400</f>
        <v>-5</v>
      </c>
      <c r="H400" s="72">
        <f>D400-E400</f>
        <v>-11</v>
      </c>
      <c r="I400" s="37">
        <f>IF(C400=0, "-", IF(G400/C400&lt;10, G400/C400, "&gt;999%"))</f>
        <v>-0.21739130434782608</v>
      </c>
      <c r="J400" s="38">
        <f>IF(E400=0, "-", IF(H400/E400&lt;10, H400/E400, "&gt;999%"))</f>
        <v>-7.0063694267515922E-2</v>
      </c>
    </row>
    <row r="401" spans="1:10" x14ac:dyDescent="0.2">
      <c r="A401" s="177"/>
      <c r="B401" s="143"/>
      <c r="C401" s="144"/>
      <c r="D401" s="143"/>
      <c r="E401" s="144"/>
      <c r="F401" s="145"/>
      <c r="G401" s="143"/>
      <c r="H401" s="144"/>
      <c r="I401" s="151"/>
      <c r="J401" s="152"/>
    </row>
    <row r="402" spans="1:10" s="139" customFormat="1" x14ac:dyDescent="0.2">
      <c r="A402" s="159" t="s">
        <v>80</v>
      </c>
      <c r="B402" s="65"/>
      <c r="C402" s="66"/>
      <c r="D402" s="65"/>
      <c r="E402" s="66"/>
      <c r="F402" s="67"/>
      <c r="G402" s="65"/>
      <c r="H402" s="66"/>
      <c r="I402" s="20"/>
      <c r="J402" s="21"/>
    </row>
    <row r="403" spans="1:10" x14ac:dyDescent="0.2">
      <c r="A403" s="158" t="s">
        <v>377</v>
      </c>
      <c r="B403" s="65">
        <v>110</v>
      </c>
      <c r="C403" s="66">
        <v>354</v>
      </c>
      <c r="D403" s="65">
        <v>1269</v>
      </c>
      <c r="E403" s="66">
        <v>1678</v>
      </c>
      <c r="F403" s="67"/>
      <c r="G403" s="65">
        <f t="shared" ref="G403:G413" si="72">B403-C403</f>
        <v>-244</v>
      </c>
      <c r="H403" s="66">
        <f t="shared" ref="H403:H413" si="73">D403-E403</f>
        <v>-409</v>
      </c>
      <c r="I403" s="20">
        <f t="shared" ref="I403:I413" si="74">IF(C403=0, "-", IF(G403/C403&lt;10, G403/C403, "&gt;999%"))</f>
        <v>-0.68926553672316382</v>
      </c>
      <c r="J403" s="21">
        <f t="shared" ref="J403:J413" si="75">IF(E403=0, "-", IF(H403/E403&lt;10, H403/E403, "&gt;999%"))</f>
        <v>-0.24374255065554232</v>
      </c>
    </row>
    <row r="404" spans="1:10" x14ac:dyDescent="0.2">
      <c r="A404" s="158" t="s">
        <v>378</v>
      </c>
      <c r="B404" s="65">
        <v>24</v>
      </c>
      <c r="C404" s="66">
        <v>101</v>
      </c>
      <c r="D404" s="65">
        <v>285</v>
      </c>
      <c r="E404" s="66">
        <v>496</v>
      </c>
      <c r="F404" s="67"/>
      <c r="G404" s="65">
        <f t="shared" si="72"/>
        <v>-77</v>
      </c>
      <c r="H404" s="66">
        <f t="shared" si="73"/>
        <v>-211</v>
      </c>
      <c r="I404" s="20">
        <f t="shared" si="74"/>
        <v>-0.76237623762376239</v>
      </c>
      <c r="J404" s="21">
        <f t="shared" si="75"/>
        <v>-0.42540322580645162</v>
      </c>
    </row>
    <row r="405" spans="1:10" x14ac:dyDescent="0.2">
      <c r="A405" s="158" t="s">
        <v>507</v>
      </c>
      <c r="B405" s="65">
        <v>3</v>
      </c>
      <c r="C405" s="66">
        <v>0</v>
      </c>
      <c r="D405" s="65">
        <v>19</v>
      </c>
      <c r="E405" s="66">
        <v>0</v>
      </c>
      <c r="F405" s="67"/>
      <c r="G405" s="65">
        <f t="shared" si="72"/>
        <v>3</v>
      </c>
      <c r="H405" s="66">
        <f t="shared" si="73"/>
        <v>19</v>
      </c>
      <c r="I405" s="20" t="str">
        <f t="shared" si="74"/>
        <v>-</v>
      </c>
      <c r="J405" s="21" t="str">
        <f t="shared" si="75"/>
        <v>-</v>
      </c>
    </row>
    <row r="406" spans="1:10" x14ac:dyDescent="0.2">
      <c r="A406" s="158" t="s">
        <v>231</v>
      </c>
      <c r="B406" s="65">
        <v>0</v>
      </c>
      <c r="C406" s="66">
        <v>0</v>
      </c>
      <c r="D406" s="65">
        <v>0</v>
      </c>
      <c r="E406" s="66">
        <v>160</v>
      </c>
      <c r="F406" s="67"/>
      <c r="G406" s="65">
        <f t="shared" si="72"/>
        <v>0</v>
      </c>
      <c r="H406" s="66">
        <f t="shared" si="73"/>
        <v>-160</v>
      </c>
      <c r="I406" s="20" t="str">
        <f t="shared" si="74"/>
        <v>-</v>
      </c>
      <c r="J406" s="21">
        <f t="shared" si="75"/>
        <v>-1</v>
      </c>
    </row>
    <row r="407" spans="1:10" x14ac:dyDescent="0.2">
      <c r="A407" s="158" t="s">
        <v>198</v>
      </c>
      <c r="B407" s="65">
        <v>3</v>
      </c>
      <c r="C407" s="66">
        <v>6</v>
      </c>
      <c r="D407" s="65">
        <v>50</v>
      </c>
      <c r="E407" s="66">
        <v>26</v>
      </c>
      <c r="F407" s="67"/>
      <c r="G407" s="65">
        <f t="shared" si="72"/>
        <v>-3</v>
      </c>
      <c r="H407" s="66">
        <f t="shared" si="73"/>
        <v>24</v>
      </c>
      <c r="I407" s="20">
        <f t="shared" si="74"/>
        <v>-0.5</v>
      </c>
      <c r="J407" s="21">
        <f t="shared" si="75"/>
        <v>0.92307692307692313</v>
      </c>
    </row>
    <row r="408" spans="1:10" x14ac:dyDescent="0.2">
      <c r="A408" s="158" t="s">
        <v>410</v>
      </c>
      <c r="B408" s="65">
        <v>183</v>
      </c>
      <c r="C408" s="66">
        <v>225</v>
      </c>
      <c r="D408" s="65">
        <v>1247</v>
      </c>
      <c r="E408" s="66">
        <v>1643</v>
      </c>
      <c r="F408" s="67"/>
      <c r="G408" s="65">
        <f t="shared" si="72"/>
        <v>-42</v>
      </c>
      <c r="H408" s="66">
        <f t="shared" si="73"/>
        <v>-396</v>
      </c>
      <c r="I408" s="20">
        <f t="shared" si="74"/>
        <v>-0.18666666666666668</v>
      </c>
      <c r="J408" s="21">
        <f t="shared" si="75"/>
        <v>-0.24102251978088862</v>
      </c>
    </row>
    <row r="409" spans="1:10" x14ac:dyDescent="0.2">
      <c r="A409" s="158" t="s">
        <v>449</v>
      </c>
      <c r="B409" s="65">
        <v>34</v>
      </c>
      <c r="C409" s="66">
        <v>32</v>
      </c>
      <c r="D409" s="65">
        <v>330</v>
      </c>
      <c r="E409" s="66">
        <v>431</v>
      </c>
      <c r="F409" s="67"/>
      <c r="G409" s="65">
        <f t="shared" si="72"/>
        <v>2</v>
      </c>
      <c r="H409" s="66">
        <f t="shared" si="73"/>
        <v>-101</v>
      </c>
      <c r="I409" s="20">
        <f t="shared" si="74"/>
        <v>6.25E-2</v>
      </c>
      <c r="J409" s="21">
        <f t="shared" si="75"/>
        <v>-0.23433874709976799</v>
      </c>
    </row>
    <row r="410" spans="1:10" x14ac:dyDescent="0.2">
      <c r="A410" s="158" t="s">
        <v>450</v>
      </c>
      <c r="B410" s="65">
        <v>47</v>
      </c>
      <c r="C410" s="66">
        <v>62</v>
      </c>
      <c r="D410" s="65">
        <v>603</v>
      </c>
      <c r="E410" s="66">
        <v>515</v>
      </c>
      <c r="F410" s="67"/>
      <c r="G410" s="65">
        <f t="shared" si="72"/>
        <v>-15</v>
      </c>
      <c r="H410" s="66">
        <f t="shared" si="73"/>
        <v>88</v>
      </c>
      <c r="I410" s="20">
        <f t="shared" si="74"/>
        <v>-0.24193548387096775</v>
      </c>
      <c r="J410" s="21">
        <f t="shared" si="75"/>
        <v>0.17087378640776699</v>
      </c>
    </row>
    <row r="411" spans="1:10" x14ac:dyDescent="0.2">
      <c r="A411" s="158" t="s">
        <v>518</v>
      </c>
      <c r="B411" s="65">
        <v>35</v>
      </c>
      <c r="C411" s="66">
        <v>18</v>
      </c>
      <c r="D411" s="65">
        <v>214</v>
      </c>
      <c r="E411" s="66">
        <v>251</v>
      </c>
      <c r="F411" s="67"/>
      <c r="G411" s="65">
        <f t="shared" si="72"/>
        <v>17</v>
      </c>
      <c r="H411" s="66">
        <f t="shared" si="73"/>
        <v>-37</v>
      </c>
      <c r="I411" s="20">
        <f t="shared" si="74"/>
        <v>0.94444444444444442</v>
      </c>
      <c r="J411" s="21">
        <f t="shared" si="75"/>
        <v>-0.14741035856573706</v>
      </c>
    </row>
    <row r="412" spans="1:10" x14ac:dyDescent="0.2">
      <c r="A412" s="158" t="s">
        <v>531</v>
      </c>
      <c r="B412" s="65">
        <v>229</v>
      </c>
      <c r="C412" s="66">
        <v>214</v>
      </c>
      <c r="D412" s="65">
        <v>1313</v>
      </c>
      <c r="E412" s="66">
        <v>1388</v>
      </c>
      <c r="F412" s="67"/>
      <c r="G412" s="65">
        <f t="shared" si="72"/>
        <v>15</v>
      </c>
      <c r="H412" s="66">
        <f t="shared" si="73"/>
        <v>-75</v>
      </c>
      <c r="I412" s="20">
        <f t="shared" si="74"/>
        <v>7.0093457943925228E-2</v>
      </c>
      <c r="J412" s="21">
        <f t="shared" si="75"/>
        <v>-5.4034582132564839E-2</v>
      </c>
    </row>
    <row r="413" spans="1:10" s="160" customFormat="1" x14ac:dyDescent="0.2">
      <c r="A413" s="178" t="s">
        <v>682</v>
      </c>
      <c r="B413" s="71">
        <v>668</v>
      </c>
      <c r="C413" s="72">
        <v>1012</v>
      </c>
      <c r="D413" s="71">
        <v>5330</v>
      </c>
      <c r="E413" s="72">
        <v>6588</v>
      </c>
      <c r="F413" s="73"/>
      <c r="G413" s="71">
        <f t="shared" si="72"/>
        <v>-344</v>
      </c>
      <c r="H413" s="72">
        <f t="shared" si="73"/>
        <v>-1258</v>
      </c>
      <c r="I413" s="37">
        <f t="shared" si="74"/>
        <v>-0.33992094861660077</v>
      </c>
      <c r="J413" s="38">
        <f t="shared" si="75"/>
        <v>-0.1909532483302975</v>
      </c>
    </row>
    <row r="414" spans="1:10" x14ac:dyDescent="0.2">
      <c r="A414" s="177"/>
      <c r="B414" s="143"/>
      <c r="C414" s="144"/>
      <c r="D414" s="143"/>
      <c r="E414" s="144"/>
      <c r="F414" s="145"/>
      <c r="G414" s="143"/>
      <c r="H414" s="144"/>
      <c r="I414" s="151"/>
      <c r="J414" s="152"/>
    </row>
    <row r="415" spans="1:10" s="139" customFormat="1" x14ac:dyDescent="0.2">
      <c r="A415" s="159" t="s">
        <v>81</v>
      </c>
      <c r="B415" s="65"/>
      <c r="C415" s="66"/>
      <c r="D415" s="65"/>
      <c r="E415" s="66"/>
      <c r="F415" s="67"/>
      <c r="G415" s="65"/>
      <c r="H415" s="66"/>
      <c r="I415" s="20"/>
      <c r="J415" s="21"/>
    </row>
    <row r="416" spans="1:10" x14ac:dyDescent="0.2">
      <c r="A416" s="158" t="s">
        <v>322</v>
      </c>
      <c r="B416" s="65">
        <v>0</v>
      </c>
      <c r="C416" s="66">
        <v>1</v>
      </c>
      <c r="D416" s="65">
        <v>8</v>
      </c>
      <c r="E416" s="66">
        <v>10</v>
      </c>
      <c r="F416" s="67"/>
      <c r="G416" s="65">
        <f t="shared" ref="G416:G426" si="76">B416-C416</f>
        <v>-1</v>
      </c>
      <c r="H416" s="66">
        <f t="shared" ref="H416:H426" si="77">D416-E416</f>
        <v>-2</v>
      </c>
      <c r="I416" s="20">
        <f t="shared" ref="I416:I426" si="78">IF(C416=0, "-", IF(G416/C416&lt;10, G416/C416, "&gt;999%"))</f>
        <v>-1</v>
      </c>
      <c r="J416" s="21">
        <f t="shared" ref="J416:J426" si="79">IF(E416=0, "-", IF(H416/E416&lt;10, H416/E416, "&gt;999%"))</f>
        <v>-0.2</v>
      </c>
    </row>
    <row r="417" spans="1:10" x14ac:dyDescent="0.2">
      <c r="A417" s="158" t="s">
        <v>352</v>
      </c>
      <c r="B417" s="65">
        <v>1</v>
      </c>
      <c r="C417" s="66">
        <v>0</v>
      </c>
      <c r="D417" s="65">
        <v>2</v>
      </c>
      <c r="E417" s="66">
        <v>3</v>
      </c>
      <c r="F417" s="67"/>
      <c r="G417" s="65">
        <f t="shared" si="76"/>
        <v>1</v>
      </c>
      <c r="H417" s="66">
        <f t="shared" si="77"/>
        <v>-1</v>
      </c>
      <c r="I417" s="20" t="str">
        <f t="shared" si="78"/>
        <v>-</v>
      </c>
      <c r="J417" s="21">
        <f t="shared" si="79"/>
        <v>-0.33333333333333331</v>
      </c>
    </row>
    <row r="418" spans="1:10" x14ac:dyDescent="0.2">
      <c r="A418" s="158" t="s">
        <v>362</v>
      </c>
      <c r="B418" s="65">
        <v>5</v>
      </c>
      <c r="C418" s="66">
        <v>0</v>
      </c>
      <c r="D418" s="65">
        <v>38</v>
      </c>
      <c r="E418" s="66">
        <v>25</v>
      </c>
      <c r="F418" s="67"/>
      <c r="G418" s="65">
        <f t="shared" si="76"/>
        <v>5</v>
      </c>
      <c r="H418" s="66">
        <f t="shared" si="77"/>
        <v>13</v>
      </c>
      <c r="I418" s="20" t="str">
        <f t="shared" si="78"/>
        <v>-</v>
      </c>
      <c r="J418" s="21">
        <f t="shared" si="79"/>
        <v>0.52</v>
      </c>
    </row>
    <row r="419" spans="1:10" x14ac:dyDescent="0.2">
      <c r="A419" s="158" t="s">
        <v>250</v>
      </c>
      <c r="B419" s="65">
        <v>3</v>
      </c>
      <c r="C419" s="66">
        <v>4</v>
      </c>
      <c r="D419" s="65">
        <v>28</v>
      </c>
      <c r="E419" s="66">
        <v>27</v>
      </c>
      <c r="F419" s="67"/>
      <c r="G419" s="65">
        <f t="shared" si="76"/>
        <v>-1</v>
      </c>
      <c r="H419" s="66">
        <f t="shared" si="77"/>
        <v>1</v>
      </c>
      <c r="I419" s="20">
        <f t="shared" si="78"/>
        <v>-0.25</v>
      </c>
      <c r="J419" s="21">
        <f t="shared" si="79"/>
        <v>3.7037037037037035E-2</v>
      </c>
    </row>
    <row r="420" spans="1:10" x14ac:dyDescent="0.2">
      <c r="A420" s="158" t="s">
        <v>519</v>
      </c>
      <c r="B420" s="65">
        <v>7</v>
      </c>
      <c r="C420" s="66">
        <v>11</v>
      </c>
      <c r="D420" s="65">
        <v>88</v>
      </c>
      <c r="E420" s="66">
        <v>104</v>
      </c>
      <c r="F420" s="67"/>
      <c r="G420" s="65">
        <f t="shared" si="76"/>
        <v>-4</v>
      </c>
      <c r="H420" s="66">
        <f t="shared" si="77"/>
        <v>-16</v>
      </c>
      <c r="I420" s="20">
        <f t="shared" si="78"/>
        <v>-0.36363636363636365</v>
      </c>
      <c r="J420" s="21">
        <f t="shared" si="79"/>
        <v>-0.15384615384615385</v>
      </c>
    </row>
    <row r="421" spans="1:10" x14ac:dyDescent="0.2">
      <c r="A421" s="158" t="s">
        <v>532</v>
      </c>
      <c r="B421" s="65">
        <v>86</v>
      </c>
      <c r="C421" s="66">
        <v>68</v>
      </c>
      <c r="D421" s="65">
        <v>605</v>
      </c>
      <c r="E421" s="66">
        <v>700</v>
      </c>
      <c r="F421" s="67"/>
      <c r="G421" s="65">
        <f t="shared" si="76"/>
        <v>18</v>
      </c>
      <c r="H421" s="66">
        <f t="shared" si="77"/>
        <v>-95</v>
      </c>
      <c r="I421" s="20">
        <f t="shared" si="78"/>
        <v>0.26470588235294118</v>
      </c>
      <c r="J421" s="21">
        <f t="shared" si="79"/>
        <v>-0.1357142857142857</v>
      </c>
    </row>
    <row r="422" spans="1:10" x14ac:dyDescent="0.2">
      <c r="A422" s="158" t="s">
        <v>451</v>
      </c>
      <c r="B422" s="65">
        <v>7</v>
      </c>
      <c r="C422" s="66">
        <v>8</v>
      </c>
      <c r="D422" s="65">
        <v>48</v>
      </c>
      <c r="E422" s="66">
        <v>97</v>
      </c>
      <c r="F422" s="67"/>
      <c r="G422" s="65">
        <f t="shared" si="76"/>
        <v>-1</v>
      </c>
      <c r="H422" s="66">
        <f t="shared" si="77"/>
        <v>-49</v>
      </c>
      <c r="I422" s="20">
        <f t="shared" si="78"/>
        <v>-0.125</v>
      </c>
      <c r="J422" s="21">
        <f t="shared" si="79"/>
        <v>-0.50515463917525771</v>
      </c>
    </row>
    <row r="423" spans="1:10" x14ac:dyDescent="0.2">
      <c r="A423" s="158" t="s">
        <v>478</v>
      </c>
      <c r="B423" s="65">
        <v>19</v>
      </c>
      <c r="C423" s="66">
        <v>24</v>
      </c>
      <c r="D423" s="65">
        <v>265</v>
      </c>
      <c r="E423" s="66">
        <v>187</v>
      </c>
      <c r="F423" s="67"/>
      <c r="G423" s="65">
        <f t="shared" si="76"/>
        <v>-5</v>
      </c>
      <c r="H423" s="66">
        <f t="shared" si="77"/>
        <v>78</v>
      </c>
      <c r="I423" s="20">
        <f t="shared" si="78"/>
        <v>-0.20833333333333334</v>
      </c>
      <c r="J423" s="21">
        <f t="shared" si="79"/>
        <v>0.41711229946524064</v>
      </c>
    </row>
    <row r="424" spans="1:10" x14ac:dyDescent="0.2">
      <c r="A424" s="158" t="s">
        <v>379</v>
      </c>
      <c r="B424" s="65">
        <v>45</v>
      </c>
      <c r="C424" s="66">
        <v>51</v>
      </c>
      <c r="D424" s="65">
        <v>524</v>
      </c>
      <c r="E424" s="66">
        <v>601</v>
      </c>
      <c r="F424" s="67"/>
      <c r="G424" s="65">
        <f t="shared" si="76"/>
        <v>-6</v>
      </c>
      <c r="H424" s="66">
        <f t="shared" si="77"/>
        <v>-77</v>
      </c>
      <c r="I424" s="20">
        <f t="shared" si="78"/>
        <v>-0.11764705882352941</v>
      </c>
      <c r="J424" s="21">
        <f t="shared" si="79"/>
        <v>-0.1281198003327787</v>
      </c>
    </row>
    <row r="425" spans="1:10" x14ac:dyDescent="0.2">
      <c r="A425" s="158" t="s">
        <v>411</v>
      </c>
      <c r="B425" s="65">
        <v>166</v>
      </c>
      <c r="C425" s="66">
        <v>153</v>
      </c>
      <c r="D425" s="65">
        <v>1204</v>
      </c>
      <c r="E425" s="66">
        <v>1263</v>
      </c>
      <c r="F425" s="67"/>
      <c r="G425" s="65">
        <f t="shared" si="76"/>
        <v>13</v>
      </c>
      <c r="H425" s="66">
        <f t="shared" si="77"/>
        <v>-59</v>
      </c>
      <c r="I425" s="20">
        <f t="shared" si="78"/>
        <v>8.4967320261437912E-2</v>
      </c>
      <c r="J425" s="21">
        <f t="shared" si="79"/>
        <v>-4.6714172604908948E-2</v>
      </c>
    </row>
    <row r="426" spans="1:10" s="160" customFormat="1" x14ac:dyDescent="0.2">
      <c r="A426" s="178" t="s">
        <v>683</v>
      </c>
      <c r="B426" s="71">
        <v>339</v>
      </c>
      <c r="C426" s="72">
        <v>320</v>
      </c>
      <c r="D426" s="71">
        <v>2810</v>
      </c>
      <c r="E426" s="72">
        <v>3017</v>
      </c>
      <c r="F426" s="73"/>
      <c r="G426" s="71">
        <f t="shared" si="76"/>
        <v>19</v>
      </c>
      <c r="H426" s="72">
        <f t="shared" si="77"/>
        <v>-207</v>
      </c>
      <c r="I426" s="37">
        <f t="shared" si="78"/>
        <v>5.9374999999999997E-2</v>
      </c>
      <c r="J426" s="38">
        <f t="shared" si="79"/>
        <v>-6.8611203181968838E-2</v>
      </c>
    </row>
    <row r="427" spans="1:10" x14ac:dyDescent="0.2">
      <c r="A427" s="177"/>
      <c r="B427" s="143"/>
      <c r="C427" s="144"/>
      <c r="D427" s="143"/>
      <c r="E427" s="144"/>
      <c r="F427" s="145"/>
      <c r="G427" s="143"/>
      <c r="H427" s="144"/>
      <c r="I427" s="151"/>
      <c r="J427" s="152"/>
    </row>
    <row r="428" spans="1:10" s="139" customFormat="1" x14ac:dyDescent="0.2">
      <c r="A428" s="159" t="s">
        <v>82</v>
      </c>
      <c r="B428" s="65"/>
      <c r="C428" s="66"/>
      <c r="D428" s="65"/>
      <c r="E428" s="66"/>
      <c r="F428" s="67"/>
      <c r="G428" s="65"/>
      <c r="H428" s="66"/>
      <c r="I428" s="20"/>
      <c r="J428" s="21"/>
    </row>
    <row r="429" spans="1:10" x14ac:dyDescent="0.2">
      <c r="A429" s="158" t="s">
        <v>380</v>
      </c>
      <c r="B429" s="65">
        <v>0</v>
      </c>
      <c r="C429" s="66">
        <v>1</v>
      </c>
      <c r="D429" s="65">
        <v>0</v>
      </c>
      <c r="E429" s="66">
        <v>5</v>
      </c>
      <c r="F429" s="67"/>
      <c r="G429" s="65">
        <f t="shared" ref="G429:G437" si="80">B429-C429</f>
        <v>-1</v>
      </c>
      <c r="H429" s="66">
        <f t="shared" ref="H429:H437" si="81">D429-E429</f>
        <v>-5</v>
      </c>
      <c r="I429" s="20">
        <f t="shared" ref="I429:I437" si="82">IF(C429=0, "-", IF(G429/C429&lt;10, G429/C429, "&gt;999%"))</f>
        <v>-1</v>
      </c>
      <c r="J429" s="21">
        <f t="shared" ref="J429:J437" si="83">IF(E429=0, "-", IF(H429/E429&lt;10, H429/E429, "&gt;999%"))</f>
        <v>-1</v>
      </c>
    </row>
    <row r="430" spans="1:10" x14ac:dyDescent="0.2">
      <c r="A430" s="158" t="s">
        <v>217</v>
      </c>
      <c r="B430" s="65">
        <v>0</v>
      </c>
      <c r="C430" s="66">
        <v>0</v>
      </c>
      <c r="D430" s="65">
        <v>0</v>
      </c>
      <c r="E430" s="66">
        <v>1</v>
      </c>
      <c r="F430" s="67"/>
      <c r="G430" s="65">
        <f t="shared" si="80"/>
        <v>0</v>
      </c>
      <c r="H430" s="66">
        <f t="shared" si="81"/>
        <v>-1</v>
      </c>
      <c r="I430" s="20" t="str">
        <f t="shared" si="82"/>
        <v>-</v>
      </c>
      <c r="J430" s="21">
        <f t="shared" si="83"/>
        <v>-1</v>
      </c>
    </row>
    <row r="431" spans="1:10" x14ac:dyDescent="0.2">
      <c r="A431" s="158" t="s">
        <v>412</v>
      </c>
      <c r="B431" s="65">
        <v>3</v>
      </c>
      <c r="C431" s="66">
        <v>3</v>
      </c>
      <c r="D431" s="65">
        <v>41</v>
      </c>
      <c r="E431" s="66">
        <v>32</v>
      </c>
      <c r="F431" s="67"/>
      <c r="G431" s="65">
        <f t="shared" si="80"/>
        <v>0</v>
      </c>
      <c r="H431" s="66">
        <f t="shared" si="81"/>
        <v>9</v>
      </c>
      <c r="I431" s="20">
        <f t="shared" si="82"/>
        <v>0</v>
      </c>
      <c r="J431" s="21">
        <f t="shared" si="83"/>
        <v>0.28125</v>
      </c>
    </row>
    <row r="432" spans="1:10" x14ac:dyDescent="0.2">
      <c r="A432" s="158" t="s">
        <v>232</v>
      </c>
      <c r="B432" s="65">
        <v>3</v>
      </c>
      <c r="C432" s="66">
        <v>1</v>
      </c>
      <c r="D432" s="65">
        <v>7</v>
      </c>
      <c r="E432" s="66">
        <v>6</v>
      </c>
      <c r="F432" s="67"/>
      <c r="G432" s="65">
        <f t="shared" si="80"/>
        <v>2</v>
      </c>
      <c r="H432" s="66">
        <f t="shared" si="81"/>
        <v>1</v>
      </c>
      <c r="I432" s="20">
        <f t="shared" si="82"/>
        <v>2</v>
      </c>
      <c r="J432" s="21">
        <f t="shared" si="83"/>
        <v>0.16666666666666666</v>
      </c>
    </row>
    <row r="433" spans="1:10" x14ac:dyDescent="0.2">
      <c r="A433" s="158" t="s">
        <v>413</v>
      </c>
      <c r="B433" s="65">
        <v>0</v>
      </c>
      <c r="C433" s="66">
        <v>2</v>
      </c>
      <c r="D433" s="65">
        <v>3</v>
      </c>
      <c r="E433" s="66">
        <v>21</v>
      </c>
      <c r="F433" s="67"/>
      <c r="G433" s="65">
        <f t="shared" si="80"/>
        <v>-2</v>
      </c>
      <c r="H433" s="66">
        <f t="shared" si="81"/>
        <v>-18</v>
      </c>
      <c r="I433" s="20">
        <f t="shared" si="82"/>
        <v>-1</v>
      </c>
      <c r="J433" s="21">
        <f t="shared" si="83"/>
        <v>-0.8571428571428571</v>
      </c>
    </row>
    <row r="434" spans="1:10" x14ac:dyDescent="0.2">
      <c r="A434" s="158" t="s">
        <v>257</v>
      </c>
      <c r="B434" s="65">
        <v>1</v>
      </c>
      <c r="C434" s="66">
        <v>0</v>
      </c>
      <c r="D434" s="65">
        <v>10</v>
      </c>
      <c r="E434" s="66">
        <v>1</v>
      </c>
      <c r="F434" s="67"/>
      <c r="G434" s="65">
        <f t="shared" si="80"/>
        <v>1</v>
      </c>
      <c r="H434" s="66">
        <f t="shared" si="81"/>
        <v>9</v>
      </c>
      <c r="I434" s="20" t="str">
        <f t="shared" si="82"/>
        <v>-</v>
      </c>
      <c r="J434" s="21">
        <f t="shared" si="83"/>
        <v>9</v>
      </c>
    </row>
    <row r="435" spans="1:10" x14ac:dyDescent="0.2">
      <c r="A435" s="158" t="s">
        <v>508</v>
      </c>
      <c r="B435" s="65">
        <v>0</v>
      </c>
      <c r="C435" s="66">
        <v>0</v>
      </c>
      <c r="D435" s="65">
        <v>2</v>
      </c>
      <c r="E435" s="66">
        <v>1</v>
      </c>
      <c r="F435" s="67"/>
      <c r="G435" s="65">
        <f t="shared" si="80"/>
        <v>0</v>
      </c>
      <c r="H435" s="66">
        <f t="shared" si="81"/>
        <v>1</v>
      </c>
      <c r="I435" s="20" t="str">
        <f t="shared" si="82"/>
        <v>-</v>
      </c>
      <c r="J435" s="21">
        <f t="shared" si="83"/>
        <v>1</v>
      </c>
    </row>
    <row r="436" spans="1:10" x14ac:dyDescent="0.2">
      <c r="A436" s="158" t="s">
        <v>499</v>
      </c>
      <c r="B436" s="65">
        <v>1</v>
      </c>
      <c r="C436" s="66">
        <v>0</v>
      </c>
      <c r="D436" s="65">
        <v>7</v>
      </c>
      <c r="E436" s="66">
        <v>0</v>
      </c>
      <c r="F436" s="67"/>
      <c r="G436" s="65">
        <f t="shared" si="80"/>
        <v>1</v>
      </c>
      <c r="H436" s="66">
        <f t="shared" si="81"/>
        <v>7</v>
      </c>
      <c r="I436" s="20" t="str">
        <f t="shared" si="82"/>
        <v>-</v>
      </c>
      <c r="J436" s="21" t="str">
        <f t="shared" si="83"/>
        <v>-</v>
      </c>
    </row>
    <row r="437" spans="1:10" s="160" customFormat="1" x14ac:dyDescent="0.2">
      <c r="A437" s="178" t="s">
        <v>684</v>
      </c>
      <c r="B437" s="71">
        <v>8</v>
      </c>
      <c r="C437" s="72">
        <v>7</v>
      </c>
      <c r="D437" s="71">
        <v>70</v>
      </c>
      <c r="E437" s="72">
        <v>67</v>
      </c>
      <c r="F437" s="73"/>
      <c r="G437" s="71">
        <f t="shared" si="80"/>
        <v>1</v>
      </c>
      <c r="H437" s="72">
        <f t="shared" si="81"/>
        <v>3</v>
      </c>
      <c r="I437" s="37">
        <f t="shared" si="82"/>
        <v>0.14285714285714285</v>
      </c>
      <c r="J437" s="38">
        <f t="shared" si="83"/>
        <v>4.4776119402985072E-2</v>
      </c>
    </row>
    <row r="438" spans="1:10" x14ac:dyDescent="0.2">
      <c r="A438" s="177"/>
      <c r="B438" s="143"/>
      <c r="C438" s="144"/>
      <c r="D438" s="143"/>
      <c r="E438" s="144"/>
      <c r="F438" s="145"/>
      <c r="G438" s="143"/>
      <c r="H438" s="144"/>
      <c r="I438" s="151"/>
      <c r="J438" s="152"/>
    </row>
    <row r="439" spans="1:10" s="139" customFormat="1" x14ac:dyDescent="0.2">
      <c r="A439" s="159" t="s">
        <v>83</v>
      </c>
      <c r="B439" s="65"/>
      <c r="C439" s="66"/>
      <c r="D439" s="65"/>
      <c r="E439" s="66"/>
      <c r="F439" s="67"/>
      <c r="G439" s="65"/>
      <c r="H439" s="66"/>
      <c r="I439" s="20"/>
      <c r="J439" s="21"/>
    </row>
    <row r="440" spans="1:10" x14ac:dyDescent="0.2">
      <c r="A440" s="158" t="s">
        <v>353</v>
      </c>
      <c r="B440" s="65">
        <v>6</v>
      </c>
      <c r="C440" s="66">
        <v>3</v>
      </c>
      <c r="D440" s="65">
        <v>26</v>
      </c>
      <c r="E440" s="66">
        <v>23</v>
      </c>
      <c r="F440" s="67"/>
      <c r="G440" s="65">
        <f t="shared" ref="G440:G447" si="84">B440-C440</f>
        <v>3</v>
      </c>
      <c r="H440" s="66">
        <f t="shared" ref="H440:H447" si="85">D440-E440</f>
        <v>3</v>
      </c>
      <c r="I440" s="20">
        <f t="shared" ref="I440:I447" si="86">IF(C440=0, "-", IF(G440/C440&lt;10, G440/C440, "&gt;999%"))</f>
        <v>1</v>
      </c>
      <c r="J440" s="21">
        <f t="shared" ref="J440:J447" si="87">IF(E440=0, "-", IF(H440/E440&lt;10, H440/E440, "&gt;999%"))</f>
        <v>0.13043478260869565</v>
      </c>
    </row>
    <row r="441" spans="1:10" x14ac:dyDescent="0.2">
      <c r="A441" s="158" t="s">
        <v>338</v>
      </c>
      <c r="B441" s="65">
        <v>0</v>
      </c>
      <c r="C441" s="66">
        <v>0</v>
      </c>
      <c r="D441" s="65">
        <v>7</v>
      </c>
      <c r="E441" s="66">
        <v>4</v>
      </c>
      <c r="F441" s="67"/>
      <c r="G441" s="65">
        <f t="shared" si="84"/>
        <v>0</v>
      </c>
      <c r="H441" s="66">
        <f t="shared" si="85"/>
        <v>3</v>
      </c>
      <c r="I441" s="20" t="str">
        <f t="shared" si="86"/>
        <v>-</v>
      </c>
      <c r="J441" s="21">
        <f t="shared" si="87"/>
        <v>0.75</v>
      </c>
    </row>
    <row r="442" spans="1:10" x14ac:dyDescent="0.2">
      <c r="A442" s="158" t="s">
        <v>474</v>
      </c>
      <c r="B442" s="65">
        <v>3</v>
      </c>
      <c r="C442" s="66">
        <v>0</v>
      </c>
      <c r="D442" s="65">
        <v>30</v>
      </c>
      <c r="E442" s="66">
        <v>0</v>
      </c>
      <c r="F442" s="67"/>
      <c r="G442" s="65">
        <f t="shared" si="84"/>
        <v>3</v>
      </c>
      <c r="H442" s="66">
        <f t="shared" si="85"/>
        <v>30</v>
      </c>
      <c r="I442" s="20" t="str">
        <f t="shared" si="86"/>
        <v>-</v>
      </c>
      <c r="J442" s="21" t="str">
        <f t="shared" si="87"/>
        <v>-</v>
      </c>
    </row>
    <row r="443" spans="1:10" x14ac:dyDescent="0.2">
      <c r="A443" s="158" t="s">
        <v>475</v>
      </c>
      <c r="B443" s="65">
        <v>5</v>
      </c>
      <c r="C443" s="66">
        <v>6</v>
      </c>
      <c r="D443" s="65">
        <v>43</v>
      </c>
      <c r="E443" s="66">
        <v>78</v>
      </c>
      <c r="F443" s="67"/>
      <c r="G443" s="65">
        <f t="shared" si="84"/>
        <v>-1</v>
      </c>
      <c r="H443" s="66">
        <f t="shared" si="85"/>
        <v>-35</v>
      </c>
      <c r="I443" s="20">
        <f t="shared" si="86"/>
        <v>-0.16666666666666666</v>
      </c>
      <c r="J443" s="21">
        <f t="shared" si="87"/>
        <v>-0.44871794871794873</v>
      </c>
    </row>
    <row r="444" spans="1:10" x14ac:dyDescent="0.2">
      <c r="A444" s="158" t="s">
        <v>339</v>
      </c>
      <c r="B444" s="65">
        <v>0</v>
      </c>
      <c r="C444" s="66">
        <v>1</v>
      </c>
      <c r="D444" s="65">
        <v>6</v>
      </c>
      <c r="E444" s="66">
        <v>9</v>
      </c>
      <c r="F444" s="67"/>
      <c r="G444" s="65">
        <f t="shared" si="84"/>
        <v>-1</v>
      </c>
      <c r="H444" s="66">
        <f t="shared" si="85"/>
        <v>-3</v>
      </c>
      <c r="I444" s="20">
        <f t="shared" si="86"/>
        <v>-1</v>
      </c>
      <c r="J444" s="21">
        <f t="shared" si="87"/>
        <v>-0.33333333333333331</v>
      </c>
    </row>
    <row r="445" spans="1:10" x14ac:dyDescent="0.2">
      <c r="A445" s="158" t="s">
        <v>433</v>
      </c>
      <c r="B445" s="65">
        <v>20</v>
      </c>
      <c r="C445" s="66">
        <v>9</v>
      </c>
      <c r="D445" s="65">
        <v>131</v>
      </c>
      <c r="E445" s="66">
        <v>99</v>
      </c>
      <c r="F445" s="67"/>
      <c r="G445" s="65">
        <f t="shared" si="84"/>
        <v>11</v>
      </c>
      <c r="H445" s="66">
        <f t="shared" si="85"/>
        <v>32</v>
      </c>
      <c r="I445" s="20">
        <f t="shared" si="86"/>
        <v>1.2222222222222223</v>
      </c>
      <c r="J445" s="21">
        <f t="shared" si="87"/>
        <v>0.32323232323232326</v>
      </c>
    </row>
    <row r="446" spans="1:10" x14ac:dyDescent="0.2">
      <c r="A446" s="158" t="s">
        <v>300</v>
      </c>
      <c r="B446" s="65">
        <v>0</v>
      </c>
      <c r="C446" s="66">
        <v>0</v>
      </c>
      <c r="D446" s="65">
        <v>1</v>
      </c>
      <c r="E446" s="66">
        <v>3</v>
      </c>
      <c r="F446" s="67"/>
      <c r="G446" s="65">
        <f t="shared" si="84"/>
        <v>0</v>
      </c>
      <c r="H446" s="66">
        <f t="shared" si="85"/>
        <v>-2</v>
      </c>
      <c r="I446" s="20" t="str">
        <f t="shared" si="86"/>
        <v>-</v>
      </c>
      <c r="J446" s="21">
        <f t="shared" si="87"/>
        <v>-0.66666666666666663</v>
      </c>
    </row>
    <row r="447" spans="1:10" s="160" customFormat="1" x14ac:dyDescent="0.2">
      <c r="A447" s="178" t="s">
        <v>685</v>
      </c>
      <c r="B447" s="71">
        <v>34</v>
      </c>
      <c r="C447" s="72">
        <v>19</v>
      </c>
      <c r="D447" s="71">
        <v>244</v>
      </c>
      <c r="E447" s="72">
        <v>216</v>
      </c>
      <c r="F447" s="73"/>
      <c r="G447" s="71">
        <f t="shared" si="84"/>
        <v>15</v>
      </c>
      <c r="H447" s="72">
        <f t="shared" si="85"/>
        <v>28</v>
      </c>
      <c r="I447" s="37">
        <f t="shared" si="86"/>
        <v>0.78947368421052633</v>
      </c>
      <c r="J447" s="38">
        <f t="shared" si="87"/>
        <v>0.12962962962962962</v>
      </c>
    </row>
    <row r="448" spans="1:10" x14ac:dyDescent="0.2">
      <c r="A448" s="177"/>
      <c r="B448" s="143"/>
      <c r="C448" s="144"/>
      <c r="D448" s="143"/>
      <c r="E448" s="144"/>
      <c r="F448" s="145"/>
      <c r="G448" s="143"/>
      <c r="H448" s="144"/>
      <c r="I448" s="151"/>
      <c r="J448" s="152"/>
    </row>
    <row r="449" spans="1:10" s="139" customFormat="1" x14ac:dyDescent="0.2">
      <c r="A449" s="159" t="s">
        <v>84</v>
      </c>
      <c r="B449" s="65"/>
      <c r="C449" s="66"/>
      <c r="D449" s="65"/>
      <c r="E449" s="66"/>
      <c r="F449" s="67"/>
      <c r="G449" s="65"/>
      <c r="H449" s="66"/>
      <c r="I449" s="20"/>
      <c r="J449" s="21"/>
    </row>
    <row r="450" spans="1:10" x14ac:dyDescent="0.2">
      <c r="A450" s="158" t="s">
        <v>533</v>
      </c>
      <c r="B450" s="65">
        <v>13</v>
      </c>
      <c r="C450" s="66">
        <v>9</v>
      </c>
      <c r="D450" s="65">
        <v>126</v>
      </c>
      <c r="E450" s="66">
        <v>44</v>
      </c>
      <c r="F450" s="67"/>
      <c r="G450" s="65">
        <f>B450-C450</f>
        <v>4</v>
      </c>
      <c r="H450" s="66">
        <f>D450-E450</f>
        <v>82</v>
      </c>
      <c r="I450" s="20">
        <f>IF(C450=0, "-", IF(G450/C450&lt;10, G450/C450, "&gt;999%"))</f>
        <v>0.44444444444444442</v>
      </c>
      <c r="J450" s="21">
        <f>IF(E450=0, "-", IF(H450/E450&lt;10, H450/E450, "&gt;999%"))</f>
        <v>1.8636363636363635</v>
      </c>
    </row>
    <row r="451" spans="1:10" x14ac:dyDescent="0.2">
      <c r="A451" s="158" t="s">
        <v>534</v>
      </c>
      <c r="B451" s="65">
        <v>2</v>
      </c>
      <c r="C451" s="66">
        <v>4</v>
      </c>
      <c r="D451" s="65">
        <v>67</v>
      </c>
      <c r="E451" s="66">
        <v>41</v>
      </c>
      <c r="F451" s="67"/>
      <c r="G451" s="65">
        <f>B451-C451</f>
        <v>-2</v>
      </c>
      <c r="H451" s="66">
        <f>D451-E451</f>
        <v>26</v>
      </c>
      <c r="I451" s="20">
        <f>IF(C451=0, "-", IF(G451/C451&lt;10, G451/C451, "&gt;999%"))</f>
        <v>-0.5</v>
      </c>
      <c r="J451" s="21">
        <f>IF(E451=0, "-", IF(H451/E451&lt;10, H451/E451, "&gt;999%"))</f>
        <v>0.63414634146341464</v>
      </c>
    </row>
    <row r="452" spans="1:10" x14ac:dyDescent="0.2">
      <c r="A452" s="158" t="s">
        <v>535</v>
      </c>
      <c r="B452" s="65">
        <v>1</v>
      </c>
      <c r="C452" s="66">
        <v>0</v>
      </c>
      <c r="D452" s="65">
        <v>6</v>
      </c>
      <c r="E452" s="66">
        <v>0</v>
      </c>
      <c r="F452" s="67"/>
      <c r="G452" s="65">
        <f>B452-C452</f>
        <v>1</v>
      </c>
      <c r="H452" s="66">
        <f>D452-E452</f>
        <v>6</v>
      </c>
      <c r="I452" s="20" t="str">
        <f>IF(C452=0, "-", IF(G452/C452&lt;10, G452/C452, "&gt;999%"))</f>
        <v>-</v>
      </c>
      <c r="J452" s="21" t="str">
        <f>IF(E452=0, "-", IF(H452/E452&lt;10, H452/E452, "&gt;999%"))</f>
        <v>-</v>
      </c>
    </row>
    <row r="453" spans="1:10" x14ac:dyDescent="0.2">
      <c r="A453" s="158" t="s">
        <v>536</v>
      </c>
      <c r="B453" s="65">
        <v>0</v>
      </c>
      <c r="C453" s="66">
        <v>1</v>
      </c>
      <c r="D453" s="65">
        <v>1</v>
      </c>
      <c r="E453" s="66">
        <v>10</v>
      </c>
      <c r="F453" s="67"/>
      <c r="G453" s="65">
        <f>B453-C453</f>
        <v>-1</v>
      </c>
      <c r="H453" s="66">
        <f>D453-E453</f>
        <v>-9</v>
      </c>
      <c r="I453" s="20">
        <f>IF(C453=0, "-", IF(G453/C453&lt;10, G453/C453, "&gt;999%"))</f>
        <v>-1</v>
      </c>
      <c r="J453" s="21">
        <f>IF(E453=0, "-", IF(H453/E453&lt;10, H453/E453, "&gt;999%"))</f>
        <v>-0.9</v>
      </c>
    </row>
    <row r="454" spans="1:10" s="160" customFormat="1" x14ac:dyDescent="0.2">
      <c r="A454" s="178" t="s">
        <v>686</v>
      </c>
      <c r="B454" s="71">
        <v>16</v>
      </c>
      <c r="C454" s="72">
        <v>14</v>
      </c>
      <c r="D454" s="71">
        <v>200</v>
      </c>
      <c r="E454" s="72">
        <v>95</v>
      </c>
      <c r="F454" s="73"/>
      <c r="G454" s="71">
        <f>B454-C454</f>
        <v>2</v>
      </c>
      <c r="H454" s="72">
        <f>D454-E454</f>
        <v>105</v>
      </c>
      <c r="I454" s="37">
        <f>IF(C454=0, "-", IF(G454/C454&lt;10, G454/C454, "&gt;999%"))</f>
        <v>0.14285714285714285</v>
      </c>
      <c r="J454" s="38">
        <f>IF(E454=0, "-", IF(H454/E454&lt;10, H454/E454, "&gt;999%"))</f>
        <v>1.1052631578947369</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363</v>
      </c>
      <c r="B457" s="65">
        <v>0</v>
      </c>
      <c r="C457" s="66">
        <v>1</v>
      </c>
      <c r="D457" s="65">
        <v>6</v>
      </c>
      <c r="E457" s="66">
        <v>18</v>
      </c>
      <c r="F457" s="67"/>
      <c r="G457" s="65">
        <f t="shared" ref="G457:G467" si="88">B457-C457</f>
        <v>-1</v>
      </c>
      <c r="H457" s="66">
        <f t="shared" ref="H457:H467" si="89">D457-E457</f>
        <v>-12</v>
      </c>
      <c r="I457" s="20">
        <f t="shared" ref="I457:I467" si="90">IF(C457=0, "-", IF(G457/C457&lt;10, G457/C457, "&gt;999%"))</f>
        <v>-1</v>
      </c>
      <c r="J457" s="21">
        <f t="shared" ref="J457:J467" si="91">IF(E457=0, "-", IF(H457/E457&lt;10, H457/E457, "&gt;999%"))</f>
        <v>-0.66666666666666663</v>
      </c>
    </row>
    <row r="458" spans="1:10" x14ac:dyDescent="0.2">
      <c r="A458" s="158" t="s">
        <v>207</v>
      </c>
      <c r="B458" s="65">
        <v>0</v>
      </c>
      <c r="C458" s="66">
        <v>22</v>
      </c>
      <c r="D458" s="65">
        <v>3</v>
      </c>
      <c r="E458" s="66">
        <v>56</v>
      </c>
      <c r="F458" s="67"/>
      <c r="G458" s="65">
        <f t="shared" si="88"/>
        <v>-22</v>
      </c>
      <c r="H458" s="66">
        <f t="shared" si="89"/>
        <v>-53</v>
      </c>
      <c r="I458" s="20">
        <f t="shared" si="90"/>
        <v>-1</v>
      </c>
      <c r="J458" s="21">
        <f t="shared" si="91"/>
        <v>-0.9464285714285714</v>
      </c>
    </row>
    <row r="459" spans="1:10" x14ac:dyDescent="0.2">
      <c r="A459" s="158" t="s">
        <v>381</v>
      </c>
      <c r="B459" s="65">
        <v>4</v>
      </c>
      <c r="C459" s="66">
        <v>0</v>
      </c>
      <c r="D459" s="65">
        <v>25</v>
      </c>
      <c r="E459" s="66">
        <v>0</v>
      </c>
      <c r="F459" s="67"/>
      <c r="G459" s="65">
        <f t="shared" si="88"/>
        <v>4</v>
      </c>
      <c r="H459" s="66">
        <f t="shared" si="89"/>
        <v>25</v>
      </c>
      <c r="I459" s="20" t="str">
        <f t="shared" si="90"/>
        <v>-</v>
      </c>
      <c r="J459" s="21" t="str">
        <f t="shared" si="91"/>
        <v>-</v>
      </c>
    </row>
    <row r="460" spans="1:10" x14ac:dyDescent="0.2">
      <c r="A460" s="158" t="s">
        <v>500</v>
      </c>
      <c r="B460" s="65">
        <v>6</v>
      </c>
      <c r="C460" s="66">
        <v>2</v>
      </c>
      <c r="D460" s="65">
        <v>35</v>
      </c>
      <c r="E460" s="66">
        <v>48</v>
      </c>
      <c r="F460" s="67"/>
      <c r="G460" s="65">
        <f t="shared" si="88"/>
        <v>4</v>
      </c>
      <c r="H460" s="66">
        <f t="shared" si="89"/>
        <v>-13</v>
      </c>
      <c r="I460" s="20">
        <f t="shared" si="90"/>
        <v>2</v>
      </c>
      <c r="J460" s="21">
        <f t="shared" si="91"/>
        <v>-0.27083333333333331</v>
      </c>
    </row>
    <row r="461" spans="1:10" x14ac:dyDescent="0.2">
      <c r="A461" s="158" t="s">
        <v>414</v>
      </c>
      <c r="B461" s="65">
        <v>21</v>
      </c>
      <c r="C461" s="66">
        <v>18</v>
      </c>
      <c r="D461" s="65">
        <v>75</v>
      </c>
      <c r="E461" s="66">
        <v>116</v>
      </c>
      <c r="F461" s="67"/>
      <c r="G461" s="65">
        <f t="shared" si="88"/>
        <v>3</v>
      </c>
      <c r="H461" s="66">
        <f t="shared" si="89"/>
        <v>-41</v>
      </c>
      <c r="I461" s="20">
        <f t="shared" si="90"/>
        <v>0.16666666666666666</v>
      </c>
      <c r="J461" s="21">
        <f t="shared" si="91"/>
        <v>-0.35344827586206895</v>
      </c>
    </row>
    <row r="462" spans="1:10" x14ac:dyDescent="0.2">
      <c r="A462" s="158" t="s">
        <v>551</v>
      </c>
      <c r="B462" s="65">
        <v>8</v>
      </c>
      <c r="C462" s="66">
        <v>1</v>
      </c>
      <c r="D462" s="65">
        <v>43</v>
      </c>
      <c r="E462" s="66">
        <v>35</v>
      </c>
      <c r="F462" s="67"/>
      <c r="G462" s="65">
        <f t="shared" si="88"/>
        <v>7</v>
      </c>
      <c r="H462" s="66">
        <f t="shared" si="89"/>
        <v>8</v>
      </c>
      <c r="I462" s="20">
        <f t="shared" si="90"/>
        <v>7</v>
      </c>
      <c r="J462" s="21">
        <f t="shared" si="91"/>
        <v>0.22857142857142856</v>
      </c>
    </row>
    <row r="463" spans="1:10" x14ac:dyDescent="0.2">
      <c r="A463" s="158" t="s">
        <v>494</v>
      </c>
      <c r="B463" s="65">
        <v>0</v>
      </c>
      <c r="C463" s="66">
        <v>0</v>
      </c>
      <c r="D463" s="65">
        <v>0</v>
      </c>
      <c r="E463" s="66">
        <v>6</v>
      </c>
      <c r="F463" s="67"/>
      <c r="G463" s="65">
        <f t="shared" si="88"/>
        <v>0</v>
      </c>
      <c r="H463" s="66">
        <f t="shared" si="89"/>
        <v>-6</v>
      </c>
      <c r="I463" s="20" t="str">
        <f t="shared" si="90"/>
        <v>-</v>
      </c>
      <c r="J463" s="21">
        <f t="shared" si="91"/>
        <v>-1</v>
      </c>
    </row>
    <row r="464" spans="1:10" x14ac:dyDescent="0.2">
      <c r="A464" s="158" t="s">
        <v>233</v>
      </c>
      <c r="B464" s="65">
        <v>2</v>
      </c>
      <c r="C464" s="66">
        <v>1</v>
      </c>
      <c r="D464" s="65">
        <v>12</v>
      </c>
      <c r="E464" s="66">
        <v>19</v>
      </c>
      <c r="F464" s="67"/>
      <c r="G464" s="65">
        <f t="shared" si="88"/>
        <v>1</v>
      </c>
      <c r="H464" s="66">
        <f t="shared" si="89"/>
        <v>-7</v>
      </c>
      <c r="I464" s="20">
        <f t="shared" si="90"/>
        <v>1</v>
      </c>
      <c r="J464" s="21">
        <f t="shared" si="91"/>
        <v>-0.36842105263157893</v>
      </c>
    </row>
    <row r="465" spans="1:10" x14ac:dyDescent="0.2">
      <c r="A465" s="158" t="s">
        <v>509</v>
      </c>
      <c r="B465" s="65">
        <v>7</v>
      </c>
      <c r="C465" s="66">
        <v>6</v>
      </c>
      <c r="D465" s="65">
        <v>57</v>
      </c>
      <c r="E465" s="66">
        <v>105</v>
      </c>
      <c r="F465" s="67"/>
      <c r="G465" s="65">
        <f t="shared" si="88"/>
        <v>1</v>
      </c>
      <c r="H465" s="66">
        <f t="shared" si="89"/>
        <v>-48</v>
      </c>
      <c r="I465" s="20">
        <f t="shared" si="90"/>
        <v>0.16666666666666666</v>
      </c>
      <c r="J465" s="21">
        <f t="shared" si="91"/>
        <v>-0.45714285714285713</v>
      </c>
    </row>
    <row r="466" spans="1:10" x14ac:dyDescent="0.2">
      <c r="A466" s="158" t="s">
        <v>218</v>
      </c>
      <c r="B466" s="65">
        <v>0</v>
      </c>
      <c r="C466" s="66">
        <v>0</v>
      </c>
      <c r="D466" s="65">
        <v>0</v>
      </c>
      <c r="E466" s="66">
        <v>1</v>
      </c>
      <c r="F466" s="67"/>
      <c r="G466" s="65">
        <f t="shared" si="88"/>
        <v>0</v>
      </c>
      <c r="H466" s="66">
        <f t="shared" si="89"/>
        <v>-1</v>
      </c>
      <c r="I466" s="20" t="str">
        <f t="shared" si="90"/>
        <v>-</v>
      </c>
      <c r="J466" s="21">
        <f t="shared" si="91"/>
        <v>-1</v>
      </c>
    </row>
    <row r="467" spans="1:10" s="160" customFormat="1" x14ac:dyDescent="0.2">
      <c r="A467" s="178" t="s">
        <v>687</v>
      </c>
      <c r="B467" s="71">
        <v>48</v>
      </c>
      <c r="C467" s="72">
        <v>51</v>
      </c>
      <c r="D467" s="71">
        <v>256</v>
      </c>
      <c r="E467" s="72">
        <v>404</v>
      </c>
      <c r="F467" s="73"/>
      <c r="G467" s="71">
        <f t="shared" si="88"/>
        <v>-3</v>
      </c>
      <c r="H467" s="72">
        <f t="shared" si="89"/>
        <v>-148</v>
      </c>
      <c r="I467" s="37">
        <f t="shared" si="90"/>
        <v>-5.8823529411764705E-2</v>
      </c>
      <c r="J467" s="38">
        <f t="shared" si="91"/>
        <v>-0.36633663366336633</v>
      </c>
    </row>
    <row r="468" spans="1:10" x14ac:dyDescent="0.2">
      <c r="A468" s="177"/>
      <c r="B468" s="143"/>
      <c r="C468" s="144"/>
      <c r="D468" s="143"/>
      <c r="E468" s="144"/>
      <c r="F468" s="145"/>
      <c r="G468" s="143"/>
      <c r="H468" s="144"/>
      <c r="I468" s="151"/>
      <c r="J468" s="152"/>
    </row>
    <row r="469" spans="1:10" s="139" customFormat="1" x14ac:dyDescent="0.2">
      <c r="A469" s="159" t="s">
        <v>86</v>
      </c>
      <c r="B469" s="65"/>
      <c r="C469" s="66"/>
      <c r="D469" s="65"/>
      <c r="E469" s="66"/>
      <c r="F469" s="67"/>
      <c r="G469" s="65"/>
      <c r="H469" s="66"/>
      <c r="I469" s="20"/>
      <c r="J469" s="21"/>
    </row>
    <row r="470" spans="1:10" x14ac:dyDescent="0.2">
      <c r="A470" s="158" t="s">
        <v>354</v>
      </c>
      <c r="B470" s="65">
        <v>0</v>
      </c>
      <c r="C470" s="66">
        <v>0</v>
      </c>
      <c r="D470" s="65">
        <v>2</v>
      </c>
      <c r="E470" s="66">
        <v>2</v>
      </c>
      <c r="F470" s="67"/>
      <c r="G470" s="65">
        <f>B470-C470</f>
        <v>0</v>
      </c>
      <c r="H470" s="66">
        <f>D470-E470</f>
        <v>0</v>
      </c>
      <c r="I470" s="20" t="str">
        <f>IF(C470=0, "-", IF(G470/C470&lt;10, G470/C470, "&gt;999%"))</f>
        <v>-</v>
      </c>
      <c r="J470" s="21">
        <f>IF(E470=0, "-", IF(H470/E470&lt;10, H470/E470, "&gt;999%"))</f>
        <v>0</v>
      </c>
    </row>
    <row r="471" spans="1:10" x14ac:dyDescent="0.2">
      <c r="A471" s="158" t="s">
        <v>491</v>
      </c>
      <c r="B471" s="65">
        <v>0</v>
      </c>
      <c r="C471" s="66">
        <v>0</v>
      </c>
      <c r="D471" s="65">
        <v>2</v>
      </c>
      <c r="E471" s="66">
        <v>1</v>
      </c>
      <c r="F471" s="67"/>
      <c r="G471" s="65">
        <f>B471-C471</f>
        <v>0</v>
      </c>
      <c r="H471" s="66">
        <f>D471-E471</f>
        <v>1</v>
      </c>
      <c r="I471" s="20" t="str">
        <f>IF(C471=0, "-", IF(G471/C471&lt;10, G471/C471, "&gt;999%"))</f>
        <v>-</v>
      </c>
      <c r="J471" s="21">
        <f>IF(E471=0, "-", IF(H471/E471&lt;10, H471/E471, "&gt;999%"))</f>
        <v>1</v>
      </c>
    </row>
    <row r="472" spans="1:10" x14ac:dyDescent="0.2">
      <c r="A472" s="158" t="s">
        <v>301</v>
      </c>
      <c r="B472" s="65">
        <v>0</v>
      </c>
      <c r="C472" s="66">
        <v>0</v>
      </c>
      <c r="D472" s="65">
        <v>0</v>
      </c>
      <c r="E472" s="66">
        <v>1</v>
      </c>
      <c r="F472" s="67"/>
      <c r="G472" s="65">
        <f>B472-C472</f>
        <v>0</v>
      </c>
      <c r="H472" s="66">
        <f>D472-E472</f>
        <v>-1</v>
      </c>
      <c r="I472" s="20" t="str">
        <f>IF(C472=0, "-", IF(G472/C472&lt;10, G472/C472, "&gt;999%"))</f>
        <v>-</v>
      </c>
      <c r="J472" s="21">
        <f>IF(E472=0, "-", IF(H472/E472&lt;10, H472/E472, "&gt;999%"))</f>
        <v>-1</v>
      </c>
    </row>
    <row r="473" spans="1:10" s="160" customFormat="1" x14ac:dyDescent="0.2">
      <c r="A473" s="178" t="s">
        <v>688</v>
      </c>
      <c r="B473" s="71">
        <v>0</v>
      </c>
      <c r="C473" s="72">
        <v>0</v>
      </c>
      <c r="D473" s="71">
        <v>4</v>
      </c>
      <c r="E473" s="72">
        <v>4</v>
      </c>
      <c r="F473" s="73"/>
      <c r="G473" s="71">
        <f>B473-C473</f>
        <v>0</v>
      </c>
      <c r="H473" s="72">
        <f>D473-E473</f>
        <v>0</v>
      </c>
      <c r="I473" s="37" t="str">
        <f>IF(C473=0, "-", IF(G473/C473&lt;10, G473/C473, "&gt;999%"))</f>
        <v>-</v>
      </c>
      <c r="J473" s="38">
        <f>IF(E473=0, "-", IF(H473/E473&lt;10, H473/E473, "&gt;999%"))</f>
        <v>0</v>
      </c>
    </row>
    <row r="474" spans="1:10" x14ac:dyDescent="0.2">
      <c r="A474" s="177"/>
      <c r="B474" s="143"/>
      <c r="C474" s="144"/>
      <c r="D474" s="143"/>
      <c r="E474" s="144"/>
      <c r="F474" s="145"/>
      <c r="G474" s="143"/>
      <c r="H474" s="144"/>
      <c r="I474" s="151"/>
      <c r="J474" s="152"/>
    </row>
    <row r="475" spans="1:10" s="139" customFormat="1" x14ac:dyDescent="0.2">
      <c r="A475" s="159" t="s">
        <v>87</v>
      </c>
      <c r="B475" s="65"/>
      <c r="C475" s="66"/>
      <c r="D475" s="65"/>
      <c r="E475" s="66"/>
      <c r="F475" s="67"/>
      <c r="G475" s="65"/>
      <c r="H475" s="66"/>
      <c r="I475" s="20"/>
      <c r="J475" s="21"/>
    </row>
    <row r="476" spans="1:10" x14ac:dyDescent="0.2">
      <c r="A476" s="158" t="s">
        <v>572</v>
      </c>
      <c r="B476" s="65">
        <v>8</v>
      </c>
      <c r="C476" s="66">
        <v>10</v>
      </c>
      <c r="D476" s="65">
        <v>97</v>
      </c>
      <c r="E476" s="66">
        <v>91</v>
      </c>
      <c r="F476" s="67"/>
      <c r="G476" s="65">
        <f>B476-C476</f>
        <v>-2</v>
      </c>
      <c r="H476" s="66">
        <f>D476-E476</f>
        <v>6</v>
      </c>
      <c r="I476" s="20">
        <f>IF(C476=0, "-", IF(G476/C476&lt;10, G476/C476, "&gt;999%"))</f>
        <v>-0.2</v>
      </c>
      <c r="J476" s="21">
        <f>IF(E476=0, "-", IF(H476/E476&lt;10, H476/E476, "&gt;999%"))</f>
        <v>6.5934065934065936E-2</v>
      </c>
    </row>
    <row r="477" spans="1:10" x14ac:dyDescent="0.2">
      <c r="A477" s="158" t="s">
        <v>559</v>
      </c>
      <c r="B477" s="65">
        <v>0</v>
      </c>
      <c r="C477" s="66">
        <v>0</v>
      </c>
      <c r="D477" s="65">
        <v>6</v>
      </c>
      <c r="E477" s="66">
        <v>2</v>
      </c>
      <c r="F477" s="67"/>
      <c r="G477" s="65">
        <f>B477-C477</f>
        <v>0</v>
      </c>
      <c r="H477" s="66">
        <f>D477-E477</f>
        <v>4</v>
      </c>
      <c r="I477" s="20" t="str">
        <f>IF(C477=0, "-", IF(G477/C477&lt;10, G477/C477, "&gt;999%"))</f>
        <v>-</v>
      </c>
      <c r="J477" s="21">
        <f>IF(E477=0, "-", IF(H477/E477&lt;10, H477/E477, "&gt;999%"))</f>
        <v>2</v>
      </c>
    </row>
    <row r="478" spans="1:10" s="160" customFormat="1" x14ac:dyDescent="0.2">
      <c r="A478" s="178" t="s">
        <v>689</v>
      </c>
      <c r="B478" s="71">
        <v>8</v>
      </c>
      <c r="C478" s="72">
        <v>10</v>
      </c>
      <c r="D478" s="71">
        <v>103</v>
      </c>
      <c r="E478" s="72">
        <v>93</v>
      </c>
      <c r="F478" s="73"/>
      <c r="G478" s="71">
        <f>B478-C478</f>
        <v>-2</v>
      </c>
      <c r="H478" s="72">
        <f>D478-E478</f>
        <v>10</v>
      </c>
      <c r="I478" s="37">
        <f>IF(C478=0, "-", IF(G478/C478&lt;10, G478/C478, "&gt;999%"))</f>
        <v>-0.2</v>
      </c>
      <c r="J478" s="38">
        <f>IF(E478=0, "-", IF(H478/E478&lt;10, H478/E478, "&gt;999%"))</f>
        <v>0.10752688172043011</v>
      </c>
    </row>
    <row r="479" spans="1:10" x14ac:dyDescent="0.2">
      <c r="A479" s="177"/>
      <c r="B479" s="143"/>
      <c r="C479" s="144"/>
      <c r="D479" s="143"/>
      <c r="E479" s="144"/>
      <c r="F479" s="145"/>
      <c r="G479" s="143"/>
      <c r="H479" s="144"/>
      <c r="I479" s="151"/>
      <c r="J479" s="152"/>
    </row>
    <row r="480" spans="1:10" s="139" customFormat="1" x14ac:dyDescent="0.2">
      <c r="A480" s="159" t="s">
        <v>88</v>
      </c>
      <c r="B480" s="65"/>
      <c r="C480" s="66"/>
      <c r="D480" s="65"/>
      <c r="E480" s="66"/>
      <c r="F480" s="67"/>
      <c r="G480" s="65"/>
      <c r="H480" s="66"/>
      <c r="I480" s="20"/>
      <c r="J480" s="21"/>
    </row>
    <row r="481" spans="1:10" x14ac:dyDescent="0.2">
      <c r="A481" s="158" t="s">
        <v>208</v>
      </c>
      <c r="B481" s="65">
        <v>5</v>
      </c>
      <c r="C481" s="66">
        <v>0</v>
      </c>
      <c r="D481" s="65">
        <v>27</v>
      </c>
      <c r="E481" s="66">
        <v>26</v>
      </c>
      <c r="F481" s="67"/>
      <c r="G481" s="65">
        <f t="shared" ref="G481:G489" si="92">B481-C481</f>
        <v>5</v>
      </c>
      <c r="H481" s="66">
        <f t="shared" ref="H481:H489" si="93">D481-E481</f>
        <v>1</v>
      </c>
      <c r="I481" s="20" t="str">
        <f t="shared" ref="I481:I489" si="94">IF(C481=0, "-", IF(G481/C481&lt;10, G481/C481, "&gt;999%"))</f>
        <v>-</v>
      </c>
      <c r="J481" s="21">
        <f t="shared" ref="J481:J489" si="95">IF(E481=0, "-", IF(H481/E481&lt;10, H481/E481, "&gt;999%"))</f>
        <v>3.8461538461538464E-2</v>
      </c>
    </row>
    <row r="482" spans="1:10" x14ac:dyDescent="0.2">
      <c r="A482" s="158" t="s">
        <v>382</v>
      </c>
      <c r="B482" s="65">
        <v>1</v>
      </c>
      <c r="C482" s="66">
        <v>0</v>
      </c>
      <c r="D482" s="65">
        <v>1</v>
      </c>
      <c r="E482" s="66">
        <v>0</v>
      </c>
      <c r="F482" s="67"/>
      <c r="G482" s="65">
        <f t="shared" si="92"/>
        <v>1</v>
      </c>
      <c r="H482" s="66">
        <f t="shared" si="93"/>
        <v>1</v>
      </c>
      <c r="I482" s="20" t="str">
        <f t="shared" si="94"/>
        <v>-</v>
      </c>
      <c r="J482" s="21" t="str">
        <f t="shared" si="95"/>
        <v>-</v>
      </c>
    </row>
    <row r="483" spans="1:10" x14ac:dyDescent="0.2">
      <c r="A483" s="158" t="s">
        <v>415</v>
      </c>
      <c r="B483" s="65">
        <v>10</v>
      </c>
      <c r="C483" s="66">
        <v>2</v>
      </c>
      <c r="D483" s="65">
        <v>40</v>
      </c>
      <c r="E483" s="66">
        <v>37</v>
      </c>
      <c r="F483" s="67"/>
      <c r="G483" s="65">
        <f t="shared" si="92"/>
        <v>8</v>
      </c>
      <c r="H483" s="66">
        <f t="shared" si="93"/>
        <v>3</v>
      </c>
      <c r="I483" s="20">
        <f t="shared" si="94"/>
        <v>4</v>
      </c>
      <c r="J483" s="21">
        <f t="shared" si="95"/>
        <v>8.1081081081081086E-2</v>
      </c>
    </row>
    <row r="484" spans="1:10" x14ac:dyDescent="0.2">
      <c r="A484" s="158" t="s">
        <v>452</v>
      </c>
      <c r="B484" s="65">
        <v>9</v>
      </c>
      <c r="C484" s="66">
        <v>6</v>
      </c>
      <c r="D484" s="65">
        <v>69</v>
      </c>
      <c r="E484" s="66">
        <v>67</v>
      </c>
      <c r="F484" s="67"/>
      <c r="G484" s="65">
        <f t="shared" si="92"/>
        <v>3</v>
      </c>
      <c r="H484" s="66">
        <f t="shared" si="93"/>
        <v>2</v>
      </c>
      <c r="I484" s="20">
        <f t="shared" si="94"/>
        <v>0.5</v>
      </c>
      <c r="J484" s="21">
        <f t="shared" si="95"/>
        <v>2.9850746268656716E-2</v>
      </c>
    </row>
    <row r="485" spans="1:10" x14ac:dyDescent="0.2">
      <c r="A485" s="158" t="s">
        <v>258</v>
      </c>
      <c r="B485" s="65">
        <v>22</v>
      </c>
      <c r="C485" s="66">
        <v>4</v>
      </c>
      <c r="D485" s="65">
        <v>80</v>
      </c>
      <c r="E485" s="66">
        <v>49</v>
      </c>
      <c r="F485" s="67"/>
      <c r="G485" s="65">
        <f t="shared" si="92"/>
        <v>18</v>
      </c>
      <c r="H485" s="66">
        <f t="shared" si="93"/>
        <v>31</v>
      </c>
      <c r="I485" s="20">
        <f t="shared" si="94"/>
        <v>4.5</v>
      </c>
      <c r="J485" s="21">
        <f t="shared" si="95"/>
        <v>0.63265306122448983</v>
      </c>
    </row>
    <row r="486" spans="1:10" x14ac:dyDescent="0.2">
      <c r="A486" s="158" t="s">
        <v>234</v>
      </c>
      <c r="B486" s="65">
        <v>0</v>
      </c>
      <c r="C486" s="66">
        <v>1</v>
      </c>
      <c r="D486" s="65">
        <v>6</v>
      </c>
      <c r="E486" s="66">
        <v>8</v>
      </c>
      <c r="F486" s="67"/>
      <c r="G486" s="65">
        <f t="shared" si="92"/>
        <v>-1</v>
      </c>
      <c r="H486" s="66">
        <f t="shared" si="93"/>
        <v>-2</v>
      </c>
      <c r="I486" s="20">
        <f t="shared" si="94"/>
        <v>-1</v>
      </c>
      <c r="J486" s="21">
        <f t="shared" si="95"/>
        <v>-0.25</v>
      </c>
    </row>
    <row r="487" spans="1:10" x14ac:dyDescent="0.2">
      <c r="A487" s="158" t="s">
        <v>235</v>
      </c>
      <c r="B487" s="65">
        <v>0</v>
      </c>
      <c r="C487" s="66">
        <v>0</v>
      </c>
      <c r="D487" s="65">
        <v>2</v>
      </c>
      <c r="E487" s="66">
        <v>0</v>
      </c>
      <c r="F487" s="67"/>
      <c r="G487" s="65">
        <f t="shared" si="92"/>
        <v>0</v>
      </c>
      <c r="H487" s="66">
        <f t="shared" si="93"/>
        <v>2</v>
      </c>
      <c r="I487" s="20" t="str">
        <f t="shared" si="94"/>
        <v>-</v>
      </c>
      <c r="J487" s="21" t="str">
        <f t="shared" si="95"/>
        <v>-</v>
      </c>
    </row>
    <row r="488" spans="1:10" x14ac:dyDescent="0.2">
      <c r="A488" s="158" t="s">
        <v>280</v>
      </c>
      <c r="B488" s="65">
        <v>4</v>
      </c>
      <c r="C488" s="66">
        <v>1</v>
      </c>
      <c r="D488" s="65">
        <v>11</v>
      </c>
      <c r="E488" s="66">
        <v>31</v>
      </c>
      <c r="F488" s="67"/>
      <c r="G488" s="65">
        <f t="shared" si="92"/>
        <v>3</v>
      </c>
      <c r="H488" s="66">
        <f t="shared" si="93"/>
        <v>-20</v>
      </c>
      <c r="I488" s="20">
        <f t="shared" si="94"/>
        <v>3</v>
      </c>
      <c r="J488" s="21">
        <f t="shared" si="95"/>
        <v>-0.64516129032258063</v>
      </c>
    </row>
    <row r="489" spans="1:10" s="160" customFormat="1" x14ac:dyDescent="0.2">
      <c r="A489" s="178" t="s">
        <v>690</v>
      </c>
      <c r="B489" s="71">
        <v>51</v>
      </c>
      <c r="C489" s="72">
        <v>14</v>
      </c>
      <c r="D489" s="71">
        <v>236</v>
      </c>
      <c r="E489" s="72">
        <v>218</v>
      </c>
      <c r="F489" s="73"/>
      <c r="G489" s="71">
        <f t="shared" si="92"/>
        <v>37</v>
      </c>
      <c r="H489" s="72">
        <f t="shared" si="93"/>
        <v>18</v>
      </c>
      <c r="I489" s="37">
        <f t="shared" si="94"/>
        <v>2.6428571428571428</v>
      </c>
      <c r="J489" s="38">
        <f t="shared" si="95"/>
        <v>8.2568807339449546E-2</v>
      </c>
    </row>
    <row r="490" spans="1:10" x14ac:dyDescent="0.2">
      <c r="A490" s="177"/>
      <c r="B490" s="143"/>
      <c r="C490" s="144"/>
      <c r="D490" s="143"/>
      <c r="E490" s="144"/>
      <c r="F490" s="145"/>
      <c r="G490" s="143"/>
      <c r="H490" s="144"/>
      <c r="I490" s="151"/>
      <c r="J490" s="152"/>
    </row>
    <row r="491" spans="1:10" s="139" customFormat="1" x14ac:dyDescent="0.2">
      <c r="A491" s="159" t="s">
        <v>89</v>
      </c>
      <c r="B491" s="65"/>
      <c r="C491" s="66"/>
      <c r="D491" s="65"/>
      <c r="E491" s="66"/>
      <c r="F491" s="67"/>
      <c r="G491" s="65"/>
      <c r="H491" s="66"/>
      <c r="I491" s="20"/>
      <c r="J491" s="21"/>
    </row>
    <row r="492" spans="1:10" x14ac:dyDescent="0.2">
      <c r="A492" s="158" t="s">
        <v>416</v>
      </c>
      <c r="B492" s="65">
        <v>0</v>
      </c>
      <c r="C492" s="66">
        <v>0</v>
      </c>
      <c r="D492" s="65">
        <v>15</v>
      </c>
      <c r="E492" s="66">
        <v>0</v>
      </c>
      <c r="F492" s="67"/>
      <c r="G492" s="65">
        <f t="shared" ref="G492:G497" si="96">B492-C492</f>
        <v>0</v>
      </c>
      <c r="H492" s="66">
        <f t="shared" ref="H492:H497" si="97">D492-E492</f>
        <v>15</v>
      </c>
      <c r="I492" s="20" t="str">
        <f t="shared" ref="I492:I497" si="98">IF(C492=0, "-", IF(G492/C492&lt;10, G492/C492, "&gt;999%"))</f>
        <v>-</v>
      </c>
      <c r="J492" s="21" t="str">
        <f t="shared" ref="J492:J497" si="99">IF(E492=0, "-", IF(H492/E492&lt;10, H492/E492, "&gt;999%"))</f>
        <v>-</v>
      </c>
    </row>
    <row r="493" spans="1:10" x14ac:dyDescent="0.2">
      <c r="A493" s="158" t="s">
        <v>537</v>
      </c>
      <c r="B493" s="65">
        <v>7</v>
      </c>
      <c r="C493" s="66">
        <v>11</v>
      </c>
      <c r="D493" s="65">
        <v>69</v>
      </c>
      <c r="E493" s="66">
        <v>33</v>
      </c>
      <c r="F493" s="67"/>
      <c r="G493" s="65">
        <f t="shared" si="96"/>
        <v>-4</v>
      </c>
      <c r="H493" s="66">
        <f t="shared" si="97"/>
        <v>36</v>
      </c>
      <c r="I493" s="20">
        <f t="shared" si="98"/>
        <v>-0.36363636363636365</v>
      </c>
      <c r="J493" s="21">
        <f t="shared" si="99"/>
        <v>1.0909090909090908</v>
      </c>
    </row>
    <row r="494" spans="1:10" x14ac:dyDescent="0.2">
      <c r="A494" s="158" t="s">
        <v>453</v>
      </c>
      <c r="B494" s="65">
        <v>2</v>
      </c>
      <c r="C494" s="66">
        <v>1</v>
      </c>
      <c r="D494" s="65">
        <v>24</v>
      </c>
      <c r="E494" s="66">
        <v>25</v>
      </c>
      <c r="F494" s="67"/>
      <c r="G494" s="65">
        <f t="shared" si="96"/>
        <v>1</v>
      </c>
      <c r="H494" s="66">
        <f t="shared" si="97"/>
        <v>-1</v>
      </c>
      <c r="I494" s="20">
        <f t="shared" si="98"/>
        <v>1</v>
      </c>
      <c r="J494" s="21">
        <f t="shared" si="99"/>
        <v>-0.04</v>
      </c>
    </row>
    <row r="495" spans="1:10" x14ac:dyDescent="0.2">
      <c r="A495" s="158" t="s">
        <v>364</v>
      </c>
      <c r="B495" s="65">
        <v>0</v>
      </c>
      <c r="C495" s="66">
        <v>6</v>
      </c>
      <c r="D495" s="65">
        <v>4</v>
      </c>
      <c r="E495" s="66">
        <v>15</v>
      </c>
      <c r="F495" s="67"/>
      <c r="G495" s="65">
        <f t="shared" si="96"/>
        <v>-6</v>
      </c>
      <c r="H495" s="66">
        <f t="shared" si="97"/>
        <v>-11</v>
      </c>
      <c r="I495" s="20">
        <f t="shared" si="98"/>
        <v>-1</v>
      </c>
      <c r="J495" s="21">
        <f t="shared" si="99"/>
        <v>-0.73333333333333328</v>
      </c>
    </row>
    <row r="496" spans="1:10" x14ac:dyDescent="0.2">
      <c r="A496" s="158" t="s">
        <v>383</v>
      </c>
      <c r="B496" s="65">
        <v>0</v>
      </c>
      <c r="C496" s="66">
        <v>0</v>
      </c>
      <c r="D496" s="65">
        <v>1</v>
      </c>
      <c r="E496" s="66">
        <v>2</v>
      </c>
      <c r="F496" s="67"/>
      <c r="G496" s="65">
        <f t="shared" si="96"/>
        <v>0</v>
      </c>
      <c r="H496" s="66">
        <f t="shared" si="97"/>
        <v>-1</v>
      </c>
      <c r="I496" s="20" t="str">
        <f t="shared" si="98"/>
        <v>-</v>
      </c>
      <c r="J496" s="21">
        <f t="shared" si="99"/>
        <v>-0.5</v>
      </c>
    </row>
    <row r="497" spans="1:10" s="160" customFormat="1" x14ac:dyDescent="0.2">
      <c r="A497" s="178" t="s">
        <v>691</v>
      </c>
      <c r="B497" s="71">
        <v>9</v>
      </c>
      <c r="C497" s="72">
        <v>18</v>
      </c>
      <c r="D497" s="71">
        <v>113</v>
      </c>
      <c r="E497" s="72">
        <v>75</v>
      </c>
      <c r="F497" s="73"/>
      <c r="G497" s="71">
        <f t="shared" si="96"/>
        <v>-9</v>
      </c>
      <c r="H497" s="72">
        <f t="shared" si="97"/>
        <v>38</v>
      </c>
      <c r="I497" s="37">
        <f t="shared" si="98"/>
        <v>-0.5</v>
      </c>
      <c r="J497" s="38">
        <f t="shared" si="99"/>
        <v>0.50666666666666671</v>
      </c>
    </row>
    <row r="498" spans="1:10" x14ac:dyDescent="0.2">
      <c r="A498" s="177"/>
      <c r="B498" s="143"/>
      <c r="C498" s="144"/>
      <c r="D498" s="143"/>
      <c r="E498" s="144"/>
      <c r="F498" s="145"/>
      <c r="G498" s="143"/>
      <c r="H498" s="144"/>
      <c r="I498" s="151"/>
      <c r="J498" s="152"/>
    </row>
    <row r="499" spans="1:10" s="139" customFormat="1" x14ac:dyDescent="0.2">
      <c r="A499" s="159" t="s">
        <v>90</v>
      </c>
      <c r="B499" s="65"/>
      <c r="C499" s="66"/>
      <c r="D499" s="65"/>
      <c r="E499" s="66"/>
      <c r="F499" s="67"/>
      <c r="G499" s="65"/>
      <c r="H499" s="66"/>
      <c r="I499" s="20"/>
      <c r="J499" s="21"/>
    </row>
    <row r="500" spans="1:10" x14ac:dyDescent="0.2">
      <c r="A500" s="158" t="s">
        <v>323</v>
      </c>
      <c r="B500" s="65">
        <v>2</v>
      </c>
      <c r="C500" s="66">
        <v>8</v>
      </c>
      <c r="D500" s="65">
        <v>19</v>
      </c>
      <c r="E500" s="66">
        <v>36</v>
      </c>
      <c r="F500" s="67"/>
      <c r="G500" s="65">
        <f t="shared" ref="G500:G508" si="100">B500-C500</f>
        <v>-6</v>
      </c>
      <c r="H500" s="66">
        <f t="shared" ref="H500:H508" si="101">D500-E500</f>
        <v>-17</v>
      </c>
      <c r="I500" s="20">
        <f t="shared" ref="I500:I508" si="102">IF(C500=0, "-", IF(G500/C500&lt;10, G500/C500, "&gt;999%"))</f>
        <v>-0.75</v>
      </c>
      <c r="J500" s="21">
        <f t="shared" ref="J500:J508" si="103">IF(E500=0, "-", IF(H500/E500&lt;10, H500/E500, "&gt;999%"))</f>
        <v>-0.47222222222222221</v>
      </c>
    </row>
    <row r="501" spans="1:10" x14ac:dyDescent="0.2">
      <c r="A501" s="158" t="s">
        <v>417</v>
      </c>
      <c r="B501" s="65">
        <v>44</v>
      </c>
      <c r="C501" s="66">
        <v>170</v>
      </c>
      <c r="D501" s="65">
        <v>755</v>
      </c>
      <c r="E501" s="66">
        <v>1006</v>
      </c>
      <c r="F501" s="67"/>
      <c r="G501" s="65">
        <f t="shared" si="100"/>
        <v>-126</v>
      </c>
      <c r="H501" s="66">
        <f t="shared" si="101"/>
        <v>-251</v>
      </c>
      <c r="I501" s="20">
        <f t="shared" si="102"/>
        <v>-0.74117647058823533</v>
      </c>
      <c r="J501" s="21">
        <f t="shared" si="103"/>
        <v>-0.24950298210735586</v>
      </c>
    </row>
    <row r="502" spans="1:10" x14ac:dyDescent="0.2">
      <c r="A502" s="158" t="s">
        <v>236</v>
      </c>
      <c r="B502" s="65">
        <v>25</v>
      </c>
      <c r="C502" s="66">
        <v>41</v>
      </c>
      <c r="D502" s="65">
        <v>190</v>
      </c>
      <c r="E502" s="66">
        <v>261</v>
      </c>
      <c r="F502" s="67"/>
      <c r="G502" s="65">
        <f t="shared" si="100"/>
        <v>-16</v>
      </c>
      <c r="H502" s="66">
        <f t="shared" si="101"/>
        <v>-71</v>
      </c>
      <c r="I502" s="20">
        <f t="shared" si="102"/>
        <v>-0.3902439024390244</v>
      </c>
      <c r="J502" s="21">
        <f t="shared" si="103"/>
        <v>-0.27203065134099619</v>
      </c>
    </row>
    <row r="503" spans="1:10" x14ac:dyDescent="0.2">
      <c r="A503" s="158" t="s">
        <v>259</v>
      </c>
      <c r="B503" s="65">
        <v>4</v>
      </c>
      <c r="C503" s="66">
        <v>0</v>
      </c>
      <c r="D503" s="65">
        <v>20</v>
      </c>
      <c r="E503" s="66">
        <v>8</v>
      </c>
      <c r="F503" s="67"/>
      <c r="G503" s="65">
        <f t="shared" si="100"/>
        <v>4</v>
      </c>
      <c r="H503" s="66">
        <f t="shared" si="101"/>
        <v>12</v>
      </c>
      <c r="I503" s="20" t="str">
        <f t="shared" si="102"/>
        <v>-</v>
      </c>
      <c r="J503" s="21">
        <f t="shared" si="103"/>
        <v>1.5</v>
      </c>
    </row>
    <row r="504" spans="1:10" x14ac:dyDescent="0.2">
      <c r="A504" s="158" t="s">
        <v>260</v>
      </c>
      <c r="B504" s="65">
        <v>64</v>
      </c>
      <c r="C504" s="66">
        <v>15</v>
      </c>
      <c r="D504" s="65">
        <v>151</v>
      </c>
      <c r="E504" s="66">
        <v>67</v>
      </c>
      <c r="F504" s="67"/>
      <c r="G504" s="65">
        <f t="shared" si="100"/>
        <v>49</v>
      </c>
      <c r="H504" s="66">
        <f t="shared" si="101"/>
        <v>84</v>
      </c>
      <c r="I504" s="20">
        <f t="shared" si="102"/>
        <v>3.2666666666666666</v>
      </c>
      <c r="J504" s="21">
        <f t="shared" si="103"/>
        <v>1.2537313432835822</v>
      </c>
    </row>
    <row r="505" spans="1:10" x14ac:dyDescent="0.2">
      <c r="A505" s="158" t="s">
        <v>454</v>
      </c>
      <c r="B505" s="65">
        <v>27</v>
      </c>
      <c r="C505" s="66">
        <v>53</v>
      </c>
      <c r="D505" s="65">
        <v>341</v>
      </c>
      <c r="E505" s="66">
        <v>494</v>
      </c>
      <c r="F505" s="67"/>
      <c r="G505" s="65">
        <f t="shared" si="100"/>
        <v>-26</v>
      </c>
      <c r="H505" s="66">
        <f t="shared" si="101"/>
        <v>-153</v>
      </c>
      <c r="I505" s="20">
        <f t="shared" si="102"/>
        <v>-0.49056603773584906</v>
      </c>
      <c r="J505" s="21">
        <f t="shared" si="103"/>
        <v>-0.30971659919028338</v>
      </c>
    </row>
    <row r="506" spans="1:10" x14ac:dyDescent="0.2">
      <c r="A506" s="158" t="s">
        <v>237</v>
      </c>
      <c r="B506" s="65">
        <v>14</v>
      </c>
      <c r="C506" s="66">
        <v>14</v>
      </c>
      <c r="D506" s="65">
        <v>72</v>
      </c>
      <c r="E506" s="66">
        <v>63</v>
      </c>
      <c r="F506" s="67"/>
      <c r="G506" s="65">
        <f t="shared" si="100"/>
        <v>0</v>
      </c>
      <c r="H506" s="66">
        <f t="shared" si="101"/>
        <v>9</v>
      </c>
      <c r="I506" s="20">
        <f t="shared" si="102"/>
        <v>0</v>
      </c>
      <c r="J506" s="21">
        <f t="shared" si="103"/>
        <v>0.14285714285714285</v>
      </c>
    </row>
    <row r="507" spans="1:10" x14ac:dyDescent="0.2">
      <c r="A507" s="158" t="s">
        <v>384</v>
      </c>
      <c r="B507" s="65">
        <v>51</v>
      </c>
      <c r="C507" s="66">
        <v>76</v>
      </c>
      <c r="D507" s="65">
        <v>533</v>
      </c>
      <c r="E507" s="66">
        <v>660</v>
      </c>
      <c r="F507" s="67"/>
      <c r="G507" s="65">
        <f t="shared" si="100"/>
        <v>-25</v>
      </c>
      <c r="H507" s="66">
        <f t="shared" si="101"/>
        <v>-127</v>
      </c>
      <c r="I507" s="20">
        <f t="shared" si="102"/>
        <v>-0.32894736842105265</v>
      </c>
      <c r="J507" s="21">
        <f t="shared" si="103"/>
        <v>-0.19242424242424241</v>
      </c>
    </row>
    <row r="508" spans="1:10" s="160" customFormat="1" x14ac:dyDescent="0.2">
      <c r="A508" s="178" t="s">
        <v>692</v>
      </c>
      <c r="B508" s="71">
        <v>231</v>
      </c>
      <c r="C508" s="72">
        <v>377</v>
      </c>
      <c r="D508" s="71">
        <v>2081</v>
      </c>
      <c r="E508" s="72">
        <v>2595</v>
      </c>
      <c r="F508" s="73"/>
      <c r="G508" s="71">
        <f t="shared" si="100"/>
        <v>-146</v>
      </c>
      <c r="H508" s="72">
        <f t="shared" si="101"/>
        <v>-514</v>
      </c>
      <c r="I508" s="37">
        <f t="shared" si="102"/>
        <v>-0.38726790450928383</v>
      </c>
      <c r="J508" s="38">
        <f t="shared" si="103"/>
        <v>-0.19807321772639691</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209</v>
      </c>
      <c r="B511" s="65">
        <v>53</v>
      </c>
      <c r="C511" s="66">
        <v>24</v>
      </c>
      <c r="D511" s="65">
        <v>355</v>
      </c>
      <c r="E511" s="66">
        <v>155</v>
      </c>
      <c r="F511" s="67"/>
      <c r="G511" s="65">
        <f t="shared" ref="G511:G518" si="104">B511-C511</f>
        <v>29</v>
      </c>
      <c r="H511" s="66">
        <f t="shared" ref="H511:H518" si="105">D511-E511</f>
        <v>200</v>
      </c>
      <c r="I511" s="20">
        <f t="shared" ref="I511:I518" si="106">IF(C511=0, "-", IF(G511/C511&lt;10, G511/C511, "&gt;999%"))</f>
        <v>1.2083333333333333</v>
      </c>
      <c r="J511" s="21">
        <f t="shared" ref="J511:J518" si="107">IF(E511=0, "-", IF(H511/E511&lt;10, H511/E511, "&gt;999%"))</f>
        <v>1.2903225806451613</v>
      </c>
    </row>
    <row r="512" spans="1:10" x14ac:dyDescent="0.2">
      <c r="A512" s="158" t="s">
        <v>418</v>
      </c>
      <c r="B512" s="65">
        <v>0</v>
      </c>
      <c r="C512" s="66">
        <v>0</v>
      </c>
      <c r="D512" s="65">
        <v>0</v>
      </c>
      <c r="E512" s="66">
        <v>43</v>
      </c>
      <c r="F512" s="67"/>
      <c r="G512" s="65">
        <f t="shared" si="104"/>
        <v>0</v>
      </c>
      <c r="H512" s="66">
        <f t="shared" si="105"/>
        <v>-43</v>
      </c>
      <c r="I512" s="20" t="str">
        <f t="shared" si="106"/>
        <v>-</v>
      </c>
      <c r="J512" s="21">
        <f t="shared" si="107"/>
        <v>-1</v>
      </c>
    </row>
    <row r="513" spans="1:10" x14ac:dyDescent="0.2">
      <c r="A513" s="158" t="s">
        <v>365</v>
      </c>
      <c r="B513" s="65">
        <v>13</v>
      </c>
      <c r="C513" s="66">
        <v>7</v>
      </c>
      <c r="D513" s="65">
        <v>36</v>
      </c>
      <c r="E513" s="66">
        <v>105</v>
      </c>
      <c r="F513" s="67"/>
      <c r="G513" s="65">
        <f t="shared" si="104"/>
        <v>6</v>
      </c>
      <c r="H513" s="66">
        <f t="shared" si="105"/>
        <v>-69</v>
      </c>
      <c r="I513" s="20">
        <f t="shared" si="106"/>
        <v>0.8571428571428571</v>
      </c>
      <c r="J513" s="21">
        <f t="shared" si="107"/>
        <v>-0.65714285714285714</v>
      </c>
    </row>
    <row r="514" spans="1:10" x14ac:dyDescent="0.2">
      <c r="A514" s="158" t="s">
        <v>366</v>
      </c>
      <c r="B514" s="65">
        <v>44</v>
      </c>
      <c r="C514" s="66">
        <v>20</v>
      </c>
      <c r="D514" s="65">
        <v>196</v>
      </c>
      <c r="E514" s="66">
        <v>146</v>
      </c>
      <c r="F514" s="67"/>
      <c r="G514" s="65">
        <f t="shared" si="104"/>
        <v>24</v>
      </c>
      <c r="H514" s="66">
        <f t="shared" si="105"/>
        <v>50</v>
      </c>
      <c r="I514" s="20">
        <f t="shared" si="106"/>
        <v>1.2</v>
      </c>
      <c r="J514" s="21">
        <f t="shared" si="107"/>
        <v>0.34246575342465752</v>
      </c>
    </row>
    <row r="515" spans="1:10" x14ac:dyDescent="0.2">
      <c r="A515" s="158" t="s">
        <v>385</v>
      </c>
      <c r="B515" s="65">
        <v>3</v>
      </c>
      <c r="C515" s="66">
        <v>1</v>
      </c>
      <c r="D515" s="65">
        <v>54</v>
      </c>
      <c r="E515" s="66">
        <v>51</v>
      </c>
      <c r="F515" s="67"/>
      <c r="G515" s="65">
        <f t="shared" si="104"/>
        <v>2</v>
      </c>
      <c r="H515" s="66">
        <f t="shared" si="105"/>
        <v>3</v>
      </c>
      <c r="I515" s="20">
        <f t="shared" si="106"/>
        <v>2</v>
      </c>
      <c r="J515" s="21">
        <f t="shared" si="107"/>
        <v>5.8823529411764705E-2</v>
      </c>
    </row>
    <row r="516" spans="1:10" x14ac:dyDescent="0.2">
      <c r="A516" s="158" t="s">
        <v>210</v>
      </c>
      <c r="B516" s="65">
        <v>11</v>
      </c>
      <c r="C516" s="66">
        <v>89</v>
      </c>
      <c r="D516" s="65">
        <v>406</v>
      </c>
      <c r="E516" s="66">
        <v>648</v>
      </c>
      <c r="F516" s="67"/>
      <c r="G516" s="65">
        <f t="shared" si="104"/>
        <v>-78</v>
      </c>
      <c r="H516" s="66">
        <f t="shared" si="105"/>
        <v>-242</v>
      </c>
      <c r="I516" s="20">
        <f t="shared" si="106"/>
        <v>-0.8764044943820225</v>
      </c>
      <c r="J516" s="21">
        <f t="shared" si="107"/>
        <v>-0.37345679012345678</v>
      </c>
    </row>
    <row r="517" spans="1:10" x14ac:dyDescent="0.2">
      <c r="A517" s="158" t="s">
        <v>386</v>
      </c>
      <c r="B517" s="65">
        <v>99</v>
      </c>
      <c r="C517" s="66">
        <v>61</v>
      </c>
      <c r="D517" s="65">
        <v>597</v>
      </c>
      <c r="E517" s="66">
        <v>585</v>
      </c>
      <c r="F517" s="67"/>
      <c r="G517" s="65">
        <f t="shared" si="104"/>
        <v>38</v>
      </c>
      <c r="H517" s="66">
        <f t="shared" si="105"/>
        <v>12</v>
      </c>
      <c r="I517" s="20">
        <f t="shared" si="106"/>
        <v>0.62295081967213117</v>
      </c>
      <c r="J517" s="21">
        <f t="shared" si="107"/>
        <v>2.0512820512820513E-2</v>
      </c>
    </row>
    <row r="518" spans="1:10" s="160" customFormat="1" x14ac:dyDescent="0.2">
      <c r="A518" s="178" t="s">
        <v>693</v>
      </c>
      <c r="B518" s="71">
        <v>223</v>
      </c>
      <c r="C518" s="72">
        <v>202</v>
      </c>
      <c r="D518" s="71">
        <v>1644</v>
      </c>
      <c r="E518" s="72">
        <v>1733</v>
      </c>
      <c r="F518" s="73"/>
      <c r="G518" s="71">
        <f t="shared" si="104"/>
        <v>21</v>
      </c>
      <c r="H518" s="72">
        <f t="shared" si="105"/>
        <v>-89</v>
      </c>
      <c r="I518" s="37">
        <f t="shared" si="106"/>
        <v>0.10396039603960396</v>
      </c>
      <c r="J518" s="38">
        <f t="shared" si="107"/>
        <v>-5.1356030005770339E-2</v>
      </c>
    </row>
    <row r="519" spans="1:10" x14ac:dyDescent="0.2">
      <c r="A519" s="177"/>
      <c r="B519" s="143"/>
      <c r="C519" s="144"/>
      <c r="D519" s="143"/>
      <c r="E519" s="144"/>
      <c r="F519" s="145"/>
      <c r="G519" s="143"/>
      <c r="H519" s="144"/>
      <c r="I519" s="151"/>
      <c r="J519" s="152"/>
    </row>
    <row r="520" spans="1:10" s="139" customFormat="1" x14ac:dyDescent="0.2">
      <c r="A520" s="159" t="s">
        <v>92</v>
      </c>
      <c r="B520" s="65"/>
      <c r="C520" s="66"/>
      <c r="D520" s="65"/>
      <c r="E520" s="66"/>
      <c r="F520" s="67"/>
      <c r="G520" s="65"/>
      <c r="H520" s="66"/>
      <c r="I520" s="20"/>
      <c r="J520" s="21"/>
    </row>
    <row r="521" spans="1:10" x14ac:dyDescent="0.2">
      <c r="A521" s="158" t="s">
        <v>324</v>
      </c>
      <c r="B521" s="65">
        <v>2</v>
      </c>
      <c r="C521" s="66">
        <v>4</v>
      </c>
      <c r="D521" s="65">
        <v>15</v>
      </c>
      <c r="E521" s="66">
        <v>22</v>
      </c>
      <c r="F521" s="67"/>
      <c r="G521" s="65">
        <f t="shared" ref="G521:G543" si="108">B521-C521</f>
        <v>-2</v>
      </c>
      <c r="H521" s="66">
        <f t="shared" ref="H521:H543" si="109">D521-E521</f>
        <v>-7</v>
      </c>
      <c r="I521" s="20">
        <f t="shared" ref="I521:I543" si="110">IF(C521=0, "-", IF(G521/C521&lt;10, G521/C521, "&gt;999%"))</f>
        <v>-0.5</v>
      </c>
      <c r="J521" s="21">
        <f t="shared" ref="J521:J543" si="111">IF(E521=0, "-", IF(H521/E521&lt;10, H521/E521, "&gt;999%"))</f>
        <v>-0.31818181818181818</v>
      </c>
    </row>
    <row r="522" spans="1:10" x14ac:dyDescent="0.2">
      <c r="A522" s="158" t="s">
        <v>261</v>
      </c>
      <c r="B522" s="65">
        <v>114</v>
      </c>
      <c r="C522" s="66">
        <v>159</v>
      </c>
      <c r="D522" s="65">
        <v>919</v>
      </c>
      <c r="E522" s="66">
        <v>1000</v>
      </c>
      <c r="F522" s="67"/>
      <c r="G522" s="65">
        <f t="shared" si="108"/>
        <v>-45</v>
      </c>
      <c r="H522" s="66">
        <f t="shared" si="109"/>
        <v>-81</v>
      </c>
      <c r="I522" s="20">
        <f t="shared" si="110"/>
        <v>-0.28301886792452829</v>
      </c>
      <c r="J522" s="21">
        <f t="shared" si="111"/>
        <v>-8.1000000000000003E-2</v>
      </c>
    </row>
    <row r="523" spans="1:10" x14ac:dyDescent="0.2">
      <c r="A523" s="158" t="s">
        <v>387</v>
      </c>
      <c r="B523" s="65">
        <v>7</v>
      </c>
      <c r="C523" s="66">
        <v>56</v>
      </c>
      <c r="D523" s="65">
        <v>443</v>
      </c>
      <c r="E523" s="66">
        <v>465</v>
      </c>
      <c r="F523" s="67"/>
      <c r="G523" s="65">
        <f t="shared" si="108"/>
        <v>-49</v>
      </c>
      <c r="H523" s="66">
        <f t="shared" si="109"/>
        <v>-22</v>
      </c>
      <c r="I523" s="20">
        <f t="shared" si="110"/>
        <v>-0.875</v>
      </c>
      <c r="J523" s="21">
        <f t="shared" si="111"/>
        <v>-4.7311827956989246E-2</v>
      </c>
    </row>
    <row r="524" spans="1:10" x14ac:dyDescent="0.2">
      <c r="A524" s="158" t="s">
        <v>496</v>
      </c>
      <c r="B524" s="65">
        <v>3</v>
      </c>
      <c r="C524" s="66">
        <v>4</v>
      </c>
      <c r="D524" s="65">
        <v>73</v>
      </c>
      <c r="E524" s="66">
        <v>50</v>
      </c>
      <c r="F524" s="67"/>
      <c r="G524" s="65">
        <f t="shared" si="108"/>
        <v>-1</v>
      </c>
      <c r="H524" s="66">
        <f t="shared" si="109"/>
        <v>23</v>
      </c>
      <c r="I524" s="20">
        <f t="shared" si="110"/>
        <v>-0.25</v>
      </c>
      <c r="J524" s="21">
        <f t="shared" si="111"/>
        <v>0.46</v>
      </c>
    </row>
    <row r="525" spans="1:10" x14ac:dyDescent="0.2">
      <c r="A525" s="158" t="s">
        <v>238</v>
      </c>
      <c r="B525" s="65">
        <v>161</v>
      </c>
      <c r="C525" s="66">
        <v>175</v>
      </c>
      <c r="D525" s="65">
        <v>1599</v>
      </c>
      <c r="E525" s="66">
        <v>1822</v>
      </c>
      <c r="F525" s="67"/>
      <c r="G525" s="65">
        <f t="shared" si="108"/>
        <v>-14</v>
      </c>
      <c r="H525" s="66">
        <f t="shared" si="109"/>
        <v>-223</v>
      </c>
      <c r="I525" s="20">
        <f t="shared" si="110"/>
        <v>-0.08</v>
      </c>
      <c r="J525" s="21">
        <f t="shared" si="111"/>
        <v>-0.12239297475301866</v>
      </c>
    </row>
    <row r="526" spans="1:10" x14ac:dyDescent="0.2">
      <c r="A526" s="158" t="s">
        <v>455</v>
      </c>
      <c r="B526" s="65">
        <v>50</v>
      </c>
      <c r="C526" s="66">
        <v>19</v>
      </c>
      <c r="D526" s="65">
        <v>290</v>
      </c>
      <c r="E526" s="66">
        <v>361</v>
      </c>
      <c r="F526" s="67"/>
      <c r="G526" s="65">
        <f t="shared" si="108"/>
        <v>31</v>
      </c>
      <c r="H526" s="66">
        <f t="shared" si="109"/>
        <v>-71</v>
      </c>
      <c r="I526" s="20">
        <f t="shared" si="110"/>
        <v>1.631578947368421</v>
      </c>
      <c r="J526" s="21">
        <f t="shared" si="111"/>
        <v>-0.19667590027700832</v>
      </c>
    </row>
    <row r="527" spans="1:10" x14ac:dyDescent="0.2">
      <c r="A527" s="158" t="s">
        <v>314</v>
      </c>
      <c r="B527" s="65">
        <v>2</v>
      </c>
      <c r="C527" s="66">
        <v>0</v>
      </c>
      <c r="D527" s="65">
        <v>19</v>
      </c>
      <c r="E527" s="66">
        <v>0</v>
      </c>
      <c r="F527" s="67"/>
      <c r="G527" s="65">
        <f t="shared" si="108"/>
        <v>2</v>
      </c>
      <c r="H527" s="66">
        <f t="shared" si="109"/>
        <v>19</v>
      </c>
      <c r="I527" s="20" t="str">
        <f t="shared" si="110"/>
        <v>-</v>
      </c>
      <c r="J527" s="21" t="str">
        <f t="shared" si="111"/>
        <v>-</v>
      </c>
    </row>
    <row r="528" spans="1:10" x14ac:dyDescent="0.2">
      <c r="A528" s="158" t="s">
        <v>495</v>
      </c>
      <c r="B528" s="65">
        <v>32</v>
      </c>
      <c r="C528" s="66">
        <v>55</v>
      </c>
      <c r="D528" s="65">
        <v>393</v>
      </c>
      <c r="E528" s="66">
        <v>364</v>
      </c>
      <c r="F528" s="67"/>
      <c r="G528" s="65">
        <f t="shared" si="108"/>
        <v>-23</v>
      </c>
      <c r="H528" s="66">
        <f t="shared" si="109"/>
        <v>29</v>
      </c>
      <c r="I528" s="20">
        <f t="shared" si="110"/>
        <v>-0.41818181818181815</v>
      </c>
      <c r="J528" s="21">
        <f t="shared" si="111"/>
        <v>7.9670329670329665E-2</v>
      </c>
    </row>
    <row r="529" spans="1:10" x14ac:dyDescent="0.2">
      <c r="A529" s="158" t="s">
        <v>510</v>
      </c>
      <c r="B529" s="65">
        <v>18</v>
      </c>
      <c r="C529" s="66">
        <v>21</v>
      </c>
      <c r="D529" s="65">
        <v>216</v>
      </c>
      <c r="E529" s="66">
        <v>307</v>
      </c>
      <c r="F529" s="67"/>
      <c r="G529" s="65">
        <f t="shared" si="108"/>
        <v>-3</v>
      </c>
      <c r="H529" s="66">
        <f t="shared" si="109"/>
        <v>-91</v>
      </c>
      <c r="I529" s="20">
        <f t="shared" si="110"/>
        <v>-0.14285714285714285</v>
      </c>
      <c r="J529" s="21">
        <f t="shared" si="111"/>
        <v>-0.29641693811074921</v>
      </c>
    </row>
    <row r="530" spans="1:10" x14ac:dyDescent="0.2">
      <c r="A530" s="158" t="s">
        <v>520</v>
      </c>
      <c r="B530" s="65">
        <v>75</v>
      </c>
      <c r="C530" s="66">
        <v>60</v>
      </c>
      <c r="D530" s="65">
        <v>577</v>
      </c>
      <c r="E530" s="66">
        <v>660</v>
      </c>
      <c r="F530" s="67"/>
      <c r="G530" s="65">
        <f t="shared" si="108"/>
        <v>15</v>
      </c>
      <c r="H530" s="66">
        <f t="shared" si="109"/>
        <v>-83</v>
      </c>
      <c r="I530" s="20">
        <f t="shared" si="110"/>
        <v>0.25</v>
      </c>
      <c r="J530" s="21">
        <f t="shared" si="111"/>
        <v>-0.12575757575757576</v>
      </c>
    </row>
    <row r="531" spans="1:10" x14ac:dyDescent="0.2">
      <c r="A531" s="158" t="s">
        <v>538</v>
      </c>
      <c r="B531" s="65">
        <v>486</v>
      </c>
      <c r="C531" s="66">
        <v>393</v>
      </c>
      <c r="D531" s="65">
        <v>4061</v>
      </c>
      <c r="E531" s="66">
        <v>4357</v>
      </c>
      <c r="F531" s="67"/>
      <c r="G531" s="65">
        <f t="shared" si="108"/>
        <v>93</v>
      </c>
      <c r="H531" s="66">
        <f t="shared" si="109"/>
        <v>-296</v>
      </c>
      <c r="I531" s="20">
        <f t="shared" si="110"/>
        <v>0.23664122137404581</v>
      </c>
      <c r="J531" s="21">
        <f t="shared" si="111"/>
        <v>-6.7936653660775767E-2</v>
      </c>
    </row>
    <row r="532" spans="1:10" x14ac:dyDescent="0.2">
      <c r="A532" s="158" t="s">
        <v>456</v>
      </c>
      <c r="B532" s="65">
        <v>23</v>
      </c>
      <c r="C532" s="66">
        <v>66</v>
      </c>
      <c r="D532" s="65">
        <v>700</v>
      </c>
      <c r="E532" s="66">
        <v>725</v>
      </c>
      <c r="F532" s="67"/>
      <c r="G532" s="65">
        <f t="shared" si="108"/>
        <v>-43</v>
      </c>
      <c r="H532" s="66">
        <f t="shared" si="109"/>
        <v>-25</v>
      </c>
      <c r="I532" s="20">
        <f t="shared" si="110"/>
        <v>-0.65151515151515149</v>
      </c>
      <c r="J532" s="21">
        <f t="shared" si="111"/>
        <v>-3.4482758620689655E-2</v>
      </c>
    </row>
    <row r="533" spans="1:10" x14ac:dyDescent="0.2">
      <c r="A533" s="158" t="s">
        <v>539</v>
      </c>
      <c r="B533" s="65">
        <v>153</v>
      </c>
      <c r="C533" s="66">
        <v>137</v>
      </c>
      <c r="D533" s="65">
        <v>1498</v>
      </c>
      <c r="E533" s="66">
        <v>1438</v>
      </c>
      <c r="F533" s="67"/>
      <c r="G533" s="65">
        <f t="shared" si="108"/>
        <v>16</v>
      </c>
      <c r="H533" s="66">
        <f t="shared" si="109"/>
        <v>60</v>
      </c>
      <c r="I533" s="20">
        <f t="shared" si="110"/>
        <v>0.11678832116788321</v>
      </c>
      <c r="J533" s="21">
        <f t="shared" si="111"/>
        <v>4.1724617524339362E-2</v>
      </c>
    </row>
    <row r="534" spans="1:10" x14ac:dyDescent="0.2">
      <c r="A534" s="158" t="s">
        <v>479</v>
      </c>
      <c r="B534" s="65">
        <v>179</v>
      </c>
      <c r="C534" s="66">
        <v>150</v>
      </c>
      <c r="D534" s="65">
        <v>1515</v>
      </c>
      <c r="E534" s="66">
        <v>1668</v>
      </c>
      <c r="F534" s="67"/>
      <c r="G534" s="65">
        <f t="shared" si="108"/>
        <v>29</v>
      </c>
      <c r="H534" s="66">
        <f t="shared" si="109"/>
        <v>-153</v>
      </c>
      <c r="I534" s="20">
        <f t="shared" si="110"/>
        <v>0.19333333333333333</v>
      </c>
      <c r="J534" s="21">
        <f t="shared" si="111"/>
        <v>-9.172661870503597E-2</v>
      </c>
    </row>
    <row r="535" spans="1:10" x14ac:dyDescent="0.2">
      <c r="A535" s="158" t="s">
        <v>457</v>
      </c>
      <c r="B535" s="65">
        <v>114</v>
      </c>
      <c r="C535" s="66">
        <v>208</v>
      </c>
      <c r="D535" s="65">
        <v>1663</v>
      </c>
      <c r="E535" s="66">
        <v>2113</v>
      </c>
      <c r="F535" s="67"/>
      <c r="G535" s="65">
        <f t="shared" si="108"/>
        <v>-94</v>
      </c>
      <c r="H535" s="66">
        <f t="shared" si="109"/>
        <v>-450</v>
      </c>
      <c r="I535" s="20">
        <f t="shared" si="110"/>
        <v>-0.45192307692307693</v>
      </c>
      <c r="J535" s="21">
        <f t="shared" si="111"/>
        <v>-0.21296734500709891</v>
      </c>
    </row>
    <row r="536" spans="1:10" x14ac:dyDescent="0.2">
      <c r="A536" s="158" t="s">
        <v>239</v>
      </c>
      <c r="B536" s="65">
        <v>0</v>
      </c>
      <c r="C536" s="66">
        <v>1</v>
      </c>
      <c r="D536" s="65">
        <v>3</v>
      </c>
      <c r="E536" s="66">
        <v>24</v>
      </c>
      <c r="F536" s="67"/>
      <c r="G536" s="65">
        <f t="shared" si="108"/>
        <v>-1</v>
      </c>
      <c r="H536" s="66">
        <f t="shared" si="109"/>
        <v>-21</v>
      </c>
      <c r="I536" s="20">
        <f t="shared" si="110"/>
        <v>-1</v>
      </c>
      <c r="J536" s="21">
        <f t="shared" si="111"/>
        <v>-0.875</v>
      </c>
    </row>
    <row r="537" spans="1:10" x14ac:dyDescent="0.2">
      <c r="A537" s="158" t="s">
        <v>211</v>
      </c>
      <c r="B537" s="65">
        <v>0</v>
      </c>
      <c r="C537" s="66">
        <v>1</v>
      </c>
      <c r="D537" s="65">
        <v>7</v>
      </c>
      <c r="E537" s="66">
        <v>19</v>
      </c>
      <c r="F537" s="67"/>
      <c r="G537" s="65">
        <f t="shared" si="108"/>
        <v>-1</v>
      </c>
      <c r="H537" s="66">
        <f t="shared" si="109"/>
        <v>-12</v>
      </c>
      <c r="I537" s="20">
        <f t="shared" si="110"/>
        <v>-1</v>
      </c>
      <c r="J537" s="21">
        <f t="shared" si="111"/>
        <v>-0.63157894736842102</v>
      </c>
    </row>
    <row r="538" spans="1:10" x14ac:dyDescent="0.2">
      <c r="A538" s="158" t="s">
        <v>240</v>
      </c>
      <c r="B538" s="65">
        <v>2</v>
      </c>
      <c r="C538" s="66">
        <v>7</v>
      </c>
      <c r="D538" s="65">
        <v>29</v>
      </c>
      <c r="E538" s="66">
        <v>17</v>
      </c>
      <c r="F538" s="67"/>
      <c r="G538" s="65">
        <f t="shared" si="108"/>
        <v>-5</v>
      </c>
      <c r="H538" s="66">
        <f t="shared" si="109"/>
        <v>12</v>
      </c>
      <c r="I538" s="20">
        <f t="shared" si="110"/>
        <v>-0.7142857142857143</v>
      </c>
      <c r="J538" s="21">
        <f t="shared" si="111"/>
        <v>0.70588235294117652</v>
      </c>
    </row>
    <row r="539" spans="1:10" x14ac:dyDescent="0.2">
      <c r="A539" s="158" t="s">
        <v>419</v>
      </c>
      <c r="B539" s="65">
        <v>323</v>
      </c>
      <c r="C539" s="66">
        <v>129</v>
      </c>
      <c r="D539" s="65">
        <v>2885</v>
      </c>
      <c r="E539" s="66">
        <v>1599</v>
      </c>
      <c r="F539" s="67"/>
      <c r="G539" s="65">
        <f t="shared" si="108"/>
        <v>194</v>
      </c>
      <c r="H539" s="66">
        <f t="shared" si="109"/>
        <v>1286</v>
      </c>
      <c r="I539" s="20">
        <f t="shared" si="110"/>
        <v>1.5038759689922481</v>
      </c>
      <c r="J539" s="21">
        <f t="shared" si="111"/>
        <v>0.80425265791119449</v>
      </c>
    </row>
    <row r="540" spans="1:10" x14ac:dyDescent="0.2">
      <c r="A540" s="158" t="s">
        <v>340</v>
      </c>
      <c r="B540" s="65">
        <v>1</v>
      </c>
      <c r="C540" s="66">
        <v>28</v>
      </c>
      <c r="D540" s="65">
        <v>9</v>
      </c>
      <c r="E540" s="66">
        <v>28</v>
      </c>
      <c r="F540" s="67"/>
      <c r="G540" s="65">
        <f t="shared" si="108"/>
        <v>-27</v>
      </c>
      <c r="H540" s="66">
        <f t="shared" si="109"/>
        <v>-19</v>
      </c>
      <c r="I540" s="20">
        <f t="shared" si="110"/>
        <v>-0.9642857142857143</v>
      </c>
      <c r="J540" s="21">
        <f t="shared" si="111"/>
        <v>-0.6785714285714286</v>
      </c>
    </row>
    <row r="541" spans="1:10" x14ac:dyDescent="0.2">
      <c r="A541" s="158" t="s">
        <v>307</v>
      </c>
      <c r="B541" s="65">
        <v>0</v>
      </c>
      <c r="C541" s="66">
        <v>6</v>
      </c>
      <c r="D541" s="65">
        <v>8</v>
      </c>
      <c r="E541" s="66">
        <v>70</v>
      </c>
      <c r="F541" s="67"/>
      <c r="G541" s="65">
        <f t="shared" si="108"/>
        <v>-6</v>
      </c>
      <c r="H541" s="66">
        <f t="shared" si="109"/>
        <v>-62</v>
      </c>
      <c r="I541" s="20">
        <f t="shared" si="110"/>
        <v>-1</v>
      </c>
      <c r="J541" s="21">
        <f t="shared" si="111"/>
        <v>-0.88571428571428568</v>
      </c>
    </row>
    <row r="542" spans="1:10" x14ac:dyDescent="0.2">
      <c r="A542" s="158" t="s">
        <v>212</v>
      </c>
      <c r="B542" s="65">
        <v>19</v>
      </c>
      <c r="C542" s="66">
        <v>44</v>
      </c>
      <c r="D542" s="65">
        <v>355</v>
      </c>
      <c r="E542" s="66">
        <v>441</v>
      </c>
      <c r="F542" s="67"/>
      <c r="G542" s="65">
        <f t="shared" si="108"/>
        <v>-25</v>
      </c>
      <c r="H542" s="66">
        <f t="shared" si="109"/>
        <v>-86</v>
      </c>
      <c r="I542" s="20">
        <f t="shared" si="110"/>
        <v>-0.56818181818181823</v>
      </c>
      <c r="J542" s="21">
        <f t="shared" si="111"/>
        <v>-0.19501133786848074</v>
      </c>
    </row>
    <row r="543" spans="1:10" s="160" customFormat="1" x14ac:dyDescent="0.2">
      <c r="A543" s="178" t="s">
        <v>694</v>
      </c>
      <c r="B543" s="71">
        <v>1764</v>
      </c>
      <c r="C543" s="72">
        <v>1723</v>
      </c>
      <c r="D543" s="71">
        <v>17277</v>
      </c>
      <c r="E543" s="72">
        <v>17550</v>
      </c>
      <c r="F543" s="73"/>
      <c r="G543" s="71">
        <f t="shared" si="108"/>
        <v>41</v>
      </c>
      <c r="H543" s="72">
        <f t="shared" si="109"/>
        <v>-273</v>
      </c>
      <c r="I543" s="37">
        <f t="shared" si="110"/>
        <v>2.3795705165409169E-2</v>
      </c>
      <c r="J543" s="38">
        <f t="shared" si="111"/>
        <v>-1.5555555555555555E-2</v>
      </c>
    </row>
    <row r="544" spans="1:10" x14ac:dyDescent="0.2">
      <c r="A544" s="177"/>
      <c r="B544" s="143"/>
      <c r="C544" s="144"/>
      <c r="D544" s="143"/>
      <c r="E544" s="144"/>
      <c r="F544" s="145"/>
      <c r="G544" s="143"/>
      <c r="H544" s="144"/>
      <c r="I544" s="151"/>
      <c r="J544" s="152"/>
    </row>
    <row r="545" spans="1:10" s="139" customFormat="1" x14ac:dyDescent="0.2">
      <c r="A545" s="159" t="s">
        <v>93</v>
      </c>
      <c r="B545" s="65"/>
      <c r="C545" s="66"/>
      <c r="D545" s="65"/>
      <c r="E545" s="66"/>
      <c r="F545" s="67"/>
      <c r="G545" s="65"/>
      <c r="H545" s="66"/>
      <c r="I545" s="20"/>
      <c r="J545" s="21"/>
    </row>
    <row r="546" spans="1:10" x14ac:dyDescent="0.2">
      <c r="A546" s="158" t="s">
        <v>573</v>
      </c>
      <c r="B546" s="65">
        <v>8</v>
      </c>
      <c r="C546" s="66">
        <v>2</v>
      </c>
      <c r="D546" s="65">
        <v>50</v>
      </c>
      <c r="E546" s="66">
        <v>30</v>
      </c>
      <c r="F546" s="67"/>
      <c r="G546" s="65">
        <f>B546-C546</f>
        <v>6</v>
      </c>
      <c r="H546" s="66">
        <f>D546-E546</f>
        <v>20</v>
      </c>
      <c r="I546" s="20">
        <f>IF(C546=0, "-", IF(G546/C546&lt;10, G546/C546, "&gt;999%"))</f>
        <v>3</v>
      </c>
      <c r="J546" s="21">
        <f>IF(E546=0, "-", IF(H546/E546&lt;10, H546/E546, "&gt;999%"))</f>
        <v>0.66666666666666663</v>
      </c>
    </row>
    <row r="547" spans="1:10" x14ac:dyDescent="0.2">
      <c r="A547" s="158" t="s">
        <v>560</v>
      </c>
      <c r="B547" s="65">
        <v>0</v>
      </c>
      <c r="C547" s="66">
        <v>3</v>
      </c>
      <c r="D547" s="65">
        <v>9</v>
      </c>
      <c r="E547" s="66">
        <v>27</v>
      </c>
      <c r="F547" s="67"/>
      <c r="G547" s="65">
        <f>B547-C547</f>
        <v>-3</v>
      </c>
      <c r="H547" s="66">
        <f>D547-E547</f>
        <v>-18</v>
      </c>
      <c r="I547" s="20">
        <f>IF(C547=0, "-", IF(G547/C547&lt;10, G547/C547, "&gt;999%"))</f>
        <v>-1</v>
      </c>
      <c r="J547" s="21">
        <f>IF(E547=0, "-", IF(H547/E547&lt;10, H547/E547, "&gt;999%"))</f>
        <v>-0.66666666666666663</v>
      </c>
    </row>
    <row r="548" spans="1:10" s="160" customFormat="1" x14ac:dyDescent="0.2">
      <c r="A548" s="178" t="s">
        <v>695</v>
      </c>
      <c r="B548" s="71">
        <v>8</v>
      </c>
      <c r="C548" s="72">
        <v>5</v>
      </c>
      <c r="D548" s="71">
        <v>59</v>
      </c>
      <c r="E548" s="72">
        <v>57</v>
      </c>
      <c r="F548" s="73"/>
      <c r="G548" s="71">
        <f>B548-C548</f>
        <v>3</v>
      </c>
      <c r="H548" s="72">
        <f>D548-E548</f>
        <v>2</v>
      </c>
      <c r="I548" s="37">
        <f>IF(C548=0, "-", IF(G548/C548&lt;10, G548/C548, "&gt;999%"))</f>
        <v>0.6</v>
      </c>
      <c r="J548" s="38">
        <f>IF(E548=0, "-", IF(H548/E548&lt;10, H548/E548, "&gt;999%"))</f>
        <v>3.5087719298245612E-2</v>
      </c>
    </row>
    <row r="549" spans="1:10" x14ac:dyDescent="0.2">
      <c r="A549" s="177"/>
      <c r="B549" s="143"/>
      <c r="C549" s="144"/>
      <c r="D549" s="143"/>
      <c r="E549" s="144"/>
      <c r="F549" s="145"/>
      <c r="G549" s="143"/>
      <c r="H549" s="144"/>
      <c r="I549" s="151"/>
      <c r="J549" s="152"/>
    </row>
    <row r="550" spans="1:10" s="139" customFormat="1" x14ac:dyDescent="0.2">
      <c r="A550" s="159" t="s">
        <v>94</v>
      </c>
      <c r="B550" s="65"/>
      <c r="C550" s="66"/>
      <c r="D550" s="65"/>
      <c r="E550" s="66"/>
      <c r="F550" s="67"/>
      <c r="G550" s="65"/>
      <c r="H550" s="66"/>
      <c r="I550" s="20"/>
      <c r="J550" s="21"/>
    </row>
    <row r="551" spans="1:10" x14ac:dyDescent="0.2">
      <c r="A551" s="158" t="s">
        <v>521</v>
      </c>
      <c r="B551" s="65">
        <v>2</v>
      </c>
      <c r="C551" s="66">
        <v>0</v>
      </c>
      <c r="D551" s="65">
        <v>5</v>
      </c>
      <c r="E551" s="66">
        <v>3</v>
      </c>
      <c r="F551" s="67"/>
      <c r="G551" s="65">
        <f t="shared" ref="G551:G570" si="112">B551-C551</f>
        <v>2</v>
      </c>
      <c r="H551" s="66">
        <f t="shared" ref="H551:H570" si="113">D551-E551</f>
        <v>2</v>
      </c>
      <c r="I551" s="20" t="str">
        <f t="shared" ref="I551:I570" si="114">IF(C551=0, "-", IF(G551/C551&lt;10, G551/C551, "&gt;999%"))</f>
        <v>-</v>
      </c>
      <c r="J551" s="21">
        <f t="shared" ref="J551:J570" si="115">IF(E551=0, "-", IF(H551/E551&lt;10, H551/E551, "&gt;999%"))</f>
        <v>0.66666666666666663</v>
      </c>
    </row>
    <row r="552" spans="1:10" x14ac:dyDescent="0.2">
      <c r="A552" s="158" t="s">
        <v>540</v>
      </c>
      <c r="B552" s="65">
        <v>51</v>
      </c>
      <c r="C552" s="66">
        <v>35</v>
      </c>
      <c r="D552" s="65">
        <v>453</v>
      </c>
      <c r="E552" s="66">
        <v>451</v>
      </c>
      <c r="F552" s="67"/>
      <c r="G552" s="65">
        <f t="shared" si="112"/>
        <v>16</v>
      </c>
      <c r="H552" s="66">
        <f t="shared" si="113"/>
        <v>2</v>
      </c>
      <c r="I552" s="20">
        <f t="shared" si="114"/>
        <v>0.45714285714285713</v>
      </c>
      <c r="J552" s="21">
        <f t="shared" si="115"/>
        <v>4.434589800443459E-3</v>
      </c>
    </row>
    <row r="553" spans="1:10" x14ac:dyDescent="0.2">
      <c r="A553" s="158" t="s">
        <v>275</v>
      </c>
      <c r="B553" s="65">
        <v>0</v>
      </c>
      <c r="C553" s="66">
        <v>1</v>
      </c>
      <c r="D553" s="65">
        <v>0</v>
      </c>
      <c r="E553" s="66">
        <v>13</v>
      </c>
      <c r="F553" s="67"/>
      <c r="G553" s="65">
        <f t="shared" si="112"/>
        <v>-1</v>
      </c>
      <c r="H553" s="66">
        <f t="shared" si="113"/>
        <v>-13</v>
      </c>
      <c r="I553" s="20">
        <f t="shared" si="114"/>
        <v>-1</v>
      </c>
      <c r="J553" s="21">
        <f t="shared" si="115"/>
        <v>-1</v>
      </c>
    </row>
    <row r="554" spans="1:10" x14ac:dyDescent="0.2">
      <c r="A554" s="158" t="s">
        <v>308</v>
      </c>
      <c r="B554" s="65">
        <v>1</v>
      </c>
      <c r="C554" s="66">
        <v>0</v>
      </c>
      <c r="D554" s="65">
        <v>11</v>
      </c>
      <c r="E554" s="66">
        <v>15</v>
      </c>
      <c r="F554" s="67"/>
      <c r="G554" s="65">
        <f t="shared" si="112"/>
        <v>1</v>
      </c>
      <c r="H554" s="66">
        <f t="shared" si="113"/>
        <v>-4</v>
      </c>
      <c r="I554" s="20" t="str">
        <f t="shared" si="114"/>
        <v>-</v>
      </c>
      <c r="J554" s="21">
        <f t="shared" si="115"/>
        <v>-0.26666666666666666</v>
      </c>
    </row>
    <row r="555" spans="1:10" x14ac:dyDescent="0.2">
      <c r="A555" s="158" t="s">
        <v>501</v>
      </c>
      <c r="B555" s="65">
        <v>15</v>
      </c>
      <c r="C555" s="66">
        <v>5</v>
      </c>
      <c r="D555" s="65">
        <v>92</v>
      </c>
      <c r="E555" s="66">
        <v>96</v>
      </c>
      <c r="F555" s="67"/>
      <c r="G555" s="65">
        <f t="shared" si="112"/>
        <v>10</v>
      </c>
      <c r="H555" s="66">
        <f t="shared" si="113"/>
        <v>-4</v>
      </c>
      <c r="I555" s="20">
        <f t="shared" si="114"/>
        <v>2</v>
      </c>
      <c r="J555" s="21">
        <f t="shared" si="115"/>
        <v>-4.1666666666666664E-2</v>
      </c>
    </row>
    <row r="556" spans="1:10" x14ac:dyDescent="0.2">
      <c r="A556" s="158" t="s">
        <v>309</v>
      </c>
      <c r="B556" s="65">
        <v>0</v>
      </c>
      <c r="C556" s="66">
        <v>4</v>
      </c>
      <c r="D556" s="65">
        <v>0</v>
      </c>
      <c r="E556" s="66">
        <v>7</v>
      </c>
      <c r="F556" s="67"/>
      <c r="G556" s="65">
        <f t="shared" si="112"/>
        <v>-4</v>
      </c>
      <c r="H556" s="66">
        <f t="shared" si="113"/>
        <v>-7</v>
      </c>
      <c r="I556" s="20">
        <f t="shared" si="114"/>
        <v>-1</v>
      </c>
      <c r="J556" s="21">
        <f t="shared" si="115"/>
        <v>-1</v>
      </c>
    </row>
    <row r="557" spans="1:10" x14ac:dyDescent="0.2">
      <c r="A557" s="158" t="s">
        <v>552</v>
      </c>
      <c r="B557" s="65">
        <v>12</v>
      </c>
      <c r="C557" s="66">
        <v>5</v>
      </c>
      <c r="D557" s="65">
        <v>62</v>
      </c>
      <c r="E557" s="66">
        <v>49</v>
      </c>
      <c r="F557" s="67"/>
      <c r="G557" s="65">
        <f t="shared" si="112"/>
        <v>7</v>
      </c>
      <c r="H557" s="66">
        <f t="shared" si="113"/>
        <v>13</v>
      </c>
      <c r="I557" s="20">
        <f t="shared" si="114"/>
        <v>1.4</v>
      </c>
      <c r="J557" s="21">
        <f t="shared" si="115"/>
        <v>0.26530612244897961</v>
      </c>
    </row>
    <row r="558" spans="1:10" x14ac:dyDescent="0.2">
      <c r="A558" s="158" t="s">
        <v>241</v>
      </c>
      <c r="B558" s="65">
        <v>69</v>
      </c>
      <c r="C558" s="66">
        <v>77</v>
      </c>
      <c r="D558" s="65">
        <v>564</v>
      </c>
      <c r="E558" s="66">
        <v>757</v>
      </c>
      <c r="F558" s="67"/>
      <c r="G558" s="65">
        <f t="shared" si="112"/>
        <v>-8</v>
      </c>
      <c r="H558" s="66">
        <f t="shared" si="113"/>
        <v>-193</v>
      </c>
      <c r="I558" s="20">
        <f t="shared" si="114"/>
        <v>-0.1038961038961039</v>
      </c>
      <c r="J558" s="21">
        <f t="shared" si="115"/>
        <v>-0.25495376486129456</v>
      </c>
    </row>
    <row r="559" spans="1:10" x14ac:dyDescent="0.2">
      <c r="A559" s="158" t="s">
        <v>420</v>
      </c>
      <c r="B559" s="65">
        <v>1</v>
      </c>
      <c r="C559" s="66">
        <v>0</v>
      </c>
      <c r="D559" s="65">
        <v>15</v>
      </c>
      <c r="E559" s="66">
        <v>33</v>
      </c>
      <c r="F559" s="67"/>
      <c r="G559" s="65">
        <f t="shared" si="112"/>
        <v>1</v>
      </c>
      <c r="H559" s="66">
        <f t="shared" si="113"/>
        <v>-18</v>
      </c>
      <c r="I559" s="20" t="str">
        <f t="shared" si="114"/>
        <v>-</v>
      </c>
      <c r="J559" s="21">
        <f t="shared" si="115"/>
        <v>-0.54545454545454541</v>
      </c>
    </row>
    <row r="560" spans="1:10" x14ac:dyDescent="0.2">
      <c r="A560" s="158" t="s">
        <v>310</v>
      </c>
      <c r="B560" s="65">
        <v>0</v>
      </c>
      <c r="C560" s="66">
        <v>3</v>
      </c>
      <c r="D560" s="65">
        <v>1</v>
      </c>
      <c r="E560" s="66">
        <v>36</v>
      </c>
      <c r="F560" s="67"/>
      <c r="G560" s="65">
        <f t="shared" si="112"/>
        <v>-3</v>
      </c>
      <c r="H560" s="66">
        <f t="shared" si="113"/>
        <v>-35</v>
      </c>
      <c r="I560" s="20">
        <f t="shared" si="114"/>
        <v>-1</v>
      </c>
      <c r="J560" s="21">
        <f t="shared" si="115"/>
        <v>-0.97222222222222221</v>
      </c>
    </row>
    <row r="561" spans="1:10" x14ac:dyDescent="0.2">
      <c r="A561" s="158" t="s">
        <v>262</v>
      </c>
      <c r="B561" s="65">
        <v>1</v>
      </c>
      <c r="C561" s="66">
        <v>1</v>
      </c>
      <c r="D561" s="65">
        <v>24</v>
      </c>
      <c r="E561" s="66">
        <v>50</v>
      </c>
      <c r="F561" s="67"/>
      <c r="G561" s="65">
        <f t="shared" si="112"/>
        <v>0</v>
      </c>
      <c r="H561" s="66">
        <f t="shared" si="113"/>
        <v>-26</v>
      </c>
      <c r="I561" s="20">
        <f t="shared" si="114"/>
        <v>0</v>
      </c>
      <c r="J561" s="21">
        <f t="shared" si="115"/>
        <v>-0.52</v>
      </c>
    </row>
    <row r="562" spans="1:10" x14ac:dyDescent="0.2">
      <c r="A562" s="158" t="s">
        <v>458</v>
      </c>
      <c r="B562" s="65">
        <v>0</v>
      </c>
      <c r="C562" s="66">
        <v>0</v>
      </c>
      <c r="D562" s="65">
        <v>0</v>
      </c>
      <c r="E562" s="66">
        <v>8</v>
      </c>
      <c r="F562" s="67"/>
      <c r="G562" s="65">
        <f t="shared" si="112"/>
        <v>0</v>
      </c>
      <c r="H562" s="66">
        <f t="shared" si="113"/>
        <v>-8</v>
      </c>
      <c r="I562" s="20" t="str">
        <f t="shared" si="114"/>
        <v>-</v>
      </c>
      <c r="J562" s="21">
        <f t="shared" si="115"/>
        <v>-1</v>
      </c>
    </row>
    <row r="563" spans="1:10" x14ac:dyDescent="0.2">
      <c r="A563" s="158" t="s">
        <v>213</v>
      </c>
      <c r="B563" s="65">
        <v>22</v>
      </c>
      <c r="C563" s="66">
        <v>28</v>
      </c>
      <c r="D563" s="65">
        <v>174</v>
      </c>
      <c r="E563" s="66">
        <v>301</v>
      </c>
      <c r="F563" s="67"/>
      <c r="G563" s="65">
        <f t="shared" si="112"/>
        <v>-6</v>
      </c>
      <c r="H563" s="66">
        <f t="shared" si="113"/>
        <v>-127</v>
      </c>
      <c r="I563" s="20">
        <f t="shared" si="114"/>
        <v>-0.21428571428571427</v>
      </c>
      <c r="J563" s="21">
        <f t="shared" si="115"/>
        <v>-0.42192691029900331</v>
      </c>
    </row>
    <row r="564" spans="1:10" x14ac:dyDescent="0.2">
      <c r="A564" s="158" t="s">
        <v>367</v>
      </c>
      <c r="B564" s="65">
        <v>24</v>
      </c>
      <c r="C564" s="66">
        <v>0</v>
      </c>
      <c r="D564" s="65">
        <v>148</v>
      </c>
      <c r="E564" s="66">
        <v>0</v>
      </c>
      <c r="F564" s="67"/>
      <c r="G564" s="65">
        <f t="shared" si="112"/>
        <v>24</v>
      </c>
      <c r="H564" s="66">
        <f t="shared" si="113"/>
        <v>148</v>
      </c>
      <c r="I564" s="20" t="str">
        <f t="shared" si="114"/>
        <v>-</v>
      </c>
      <c r="J564" s="21" t="str">
        <f t="shared" si="115"/>
        <v>-</v>
      </c>
    </row>
    <row r="565" spans="1:10" x14ac:dyDescent="0.2">
      <c r="A565" s="158" t="s">
        <v>421</v>
      </c>
      <c r="B565" s="65">
        <v>44</v>
      </c>
      <c r="C565" s="66">
        <v>42</v>
      </c>
      <c r="D565" s="65">
        <v>309</v>
      </c>
      <c r="E565" s="66">
        <v>364</v>
      </c>
      <c r="F565" s="67"/>
      <c r="G565" s="65">
        <f t="shared" si="112"/>
        <v>2</v>
      </c>
      <c r="H565" s="66">
        <f t="shared" si="113"/>
        <v>-55</v>
      </c>
      <c r="I565" s="20">
        <f t="shared" si="114"/>
        <v>4.7619047619047616E-2</v>
      </c>
      <c r="J565" s="21">
        <f t="shared" si="115"/>
        <v>-0.15109890109890109</v>
      </c>
    </row>
    <row r="566" spans="1:10" x14ac:dyDescent="0.2">
      <c r="A566" s="158" t="s">
        <v>459</v>
      </c>
      <c r="B566" s="65">
        <v>2</v>
      </c>
      <c r="C566" s="66">
        <v>42</v>
      </c>
      <c r="D566" s="65">
        <v>140</v>
      </c>
      <c r="E566" s="66">
        <v>238</v>
      </c>
      <c r="F566" s="67"/>
      <c r="G566" s="65">
        <f t="shared" si="112"/>
        <v>-40</v>
      </c>
      <c r="H566" s="66">
        <f t="shared" si="113"/>
        <v>-98</v>
      </c>
      <c r="I566" s="20">
        <f t="shared" si="114"/>
        <v>-0.95238095238095233</v>
      </c>
      <c r="J566" s="21">
        <f t="shared" si="115"/>
        <v>-0.41176470588235292</v>
      </c>
    </row>
    <row r="567" spans="1:10" x14ac:dyDescent="0.2">
      <c r="A567" s="158" t="s">
        <v>476</v>
      </c>
      <c r="B567" s="65">
        <v>12</v>
      </c>
      <c r="C567" s="66">
        <v>9</v>
      </c>
      <c r="D567" s="65">
        <v>71</v>
      </c>
      <c r="E567" s="66">
        <v>59</v>
      </c>
      <c r="F567" s="67"/>
      <c r="G567" s="65">
        <f t="shared" si="112"/>
        <v>3</v>
      </c>
      <c r="H567" s="66">
        <f t="shared" si="113"/>
        <v>12</v>
      </c>
      <c r="I567" s="20">
        <f t="shared" si="114"/>
        <v>0.33333333333333331</v>
      </c>
      <c r="J567" s="21">
        <f t="shared" si="115"/>
        <v>0.20338983050847459</v>
      </c>
    </row>
    <row r="568" spans="1:10" x14ac:dyDescent="0.2">
      <c r="A568" s="158" t="s">
        <v>511</v>
      </c>
      <c r="B568" s="65">
        <v>0</v>
      </c>
      <c r="C568" s="66">
        <v>12</v>
      </c>
      <c r="D568" s="65">
        <v>10</v>
      </c>
      <c r="E568" s="66">
        <v>55</v>
      </c>
      <c r="F568" s="67"/>
      <c r="G568" s="65">
        <f t="shared" si="112"/>
        <v>-12</v>
      </c>
      <c r="H568" s="66">
        <f t="shared" si="113"/>
        <v>-45</v>
      </c>
      <c r="I568" s="20">
        <f t="shared" si="114"/>
        <v>-1</v>
      </c>
      <c r="J568" s="21">
        <f t="shared" si="115"/>
        <v>-0.81818181818181823</v>
      </c>
    </row>
    <row r="569" spans="1:10" x14ac:dyDescent="0.2">
      <c r="A569" s="158" t="s">
        <v>388</v>
      </c>
      <c r="B569" s="65">
        <v>33</v>
      </c>
      <c r="C569" s="66">
        <v>0</v>
      </c>
      <c r="D569" s="65">
        <v>38</v>
      </c>
      <c r="E569" s="66">
        <v>0</v>
      </c>
      <c r="F569" s="67"/>
      <c r="G569" s="65">
        <f t="shared" si="112"/>
        <v>33</v>
      </c>
      <c r="H569" s="66">
        <f t="shared" si="113"/>
        <v>38</v>
      </c>
      <c r="I569" s="20" t="str">
        <f t="shared" si="114"/>
        <v>-</v>
      </c>
      <c r="J569" s="21" t="str">
        <f t="shared" si="115"/>
        <v>-</v>
      </c>
    </row>
    <row r="570" spans="1:10" s="160" customFormat="1" x14ac:dyDescent="0.2">
      <c r="A570" s="178" t="s">
        <v>696</v>
      </c>
      <c r="B570" s="71">
        <v>289</v>
      </c>
      <c r="C570" s="72">
        <v>264</v>
      </c>
      <c r="D570" s="71">
        <v>2117</v>
      </c>
      <c r="E570" s="72">
        <v>2535</v>
      </c>
      <c r="F570" s="73"/>
      <c r="G570" s="71">
        <f t="shared" si="112"/>
        <v>25</v>
      </c>
      <c r="H570" s="72">
        <f t="shared" si="113"/>
        <v>-418</v>
      </c>
      <c r="I570" s="37">
        <f t="shared" si="114"/>
        <v>9.4696969696969696E-2</v>
      </c>
      <c r="J570" s="38">
        <f t="shared" si="115"/>
        <v>-0.16489151873767258</v>
      </c>
    </row>
    <row r="571" spans="1:10" x14ac:dyDescent="0.2">
      <c r="A571" s="177"/>
      <c r="B571" s="143"/>
      <c r="C571" s="144"/>
      <c r="D571" s="143"/>
      <c r="E571" s="144"/>
      <c r="F571" s="145"/>
      <c r="G571" s="143"/>
      <c r="H571" s="144"/>
      <c r="I571" s="151"/>
      <c r="J571" s="152"/>
    </row>
    <row r="572" spans="1:10" s="139" customFormat="1" x14ac:dyDescent="0.2">
      <c r="A572" s="159" t="s">
        <v>95</v>
      </c>
      <c r="B572" s="65"/>
      <c r="C572" s="66"/>
      <c r="D572" s="65"/>
      <c r="E572" s="66"/>
      <c r="F572" s="67"/>
      <c r="G572" s="65"/>
      <c r="H572" s="66"/>
      <c r="I572" s="20"/>
      <c r="J572" s="21"/>
    </row>
    <row r="573" spans="1:10" x14ac:dyDescent="0.2">
      <c r="A573" s="158" t="s">
        <v>276</v>
      </c>
      <c r="B573" s="65">
        <v>1</v>
      </c>
      <c r="C573" s="66">
        <v>1</v>
      </c>
      <c r="D573" s="65">
        <v>15</v>
      </c>
      <c r="E573" s="66">
        <v>2</v>
      </c>
      <c r="F573" s="67"/>
      <c r="G573" s="65">
        <f t="shared" ref="G573:G579" si="116">B573-C573</f>
        <v>0</v>
      </c>
      <c r="H573" s="66">
        <f t="shared" ref="H573:H579" si="117">D573-E573</f>
        <v>13</v>
      </c>
      <c r="I573" s="20">
        <f t="shared" ref="I573:I579" si="118">IF(C573=0, "-", IF(G573/C573&lt;10, G573/C573, "&gt;999%"))</f>
        <v>0</v>
      </c>
      <c r="J573" s="21">
        <f t="shared" ref="J573:J579" si="119">IF(E573=0, "-", IF(H573/E573&lt;10, H573/E573, "&gt;999%"))</f>
        <v>6.5</v>
      </c>
    </row>
    <row r="574" spans="1:10" x14ac:dyDescent="0.2">
      <c r="A574" s="158" t="s">
        <v>277</v>
      </c>
      <c r="B574" s="65">
        <v>0</v>
      </c>
      <c r="C574" s="66">
        <v>0</v>
      </c>
      <c r="D574" s="65">
        <v>15</v>
      </c>
      <c r="E574" s="66">
        <v>1</v>
      </c>
      <c r="F574" s="67"/>
      <c r="G574" s="65">
        <f t="shared" si="116"/>
        <v>0</v>
      </c>
      <c r="H574" s="66">
        <f t="shared" si="117"/>
        <v>14</v>
      </c>
      <c r="I574" s="20" t="str">
        <f t="shared" si="118"/>
        <v>-</v>
      </c>
      <c r="J574" s="21" t="str">
        <f t="shared" si="119"/>
        <v>&gt;999%</v>
      </c>
    </row>
    <row r="575" spans="1:10" x14ac:dyDescent="0.2">
      <c r="A575" s="158" t="s">
        <v>289</v>
      </c>
      <c r="B575" s="65">
        <v>0</v>
      </c>
      <c r="C575" s="66">
        <v>0</v>
      </c>
      <c r="D575" s="65">
        <v>3</v>
      </c>
      <c r="E575" s="66">
        <v>1</v>
      </c>
      <c r="F575" s="67"/>
      <c r="G575" s="65">
        <f t="shared" si="116"/>
        <v>0</v>
      </c>
      <c r="H575" s="66">
        <f t="shared" si="117"/>
        <v>2</v>
      </c>
      <c r="I575" s="20" t="str">
        <f t="shared" si="118"/>
        <v>-</v>
      </c>
      <c r="J575" s="21">
        <f t="shared" si="119"/>
        <v>2</v>
      </c>
    </row>
    <row r="576" spans="1:10" x14ac:dyDescent="0.2">
      <c r="A576" s="158" t="s">
        <v>398</v>
      </c>
      <c r="B576" s="65">
        <v>12</v>
      </c>
      <c r="C576" s="66">
        <v>14</v>
      </c>
      <c r="D576" s="65">
        <v>129</v>
      </c>
      <c r="E576" s="66">
        <v>141</v>
      </c>
      <c r="F576" s="67"/>
      <c r="G576" s="65">
        <f t="shared" si="116"/>
        <v>-2</v>
      </c>
      <c r="H576" s="66">
        <f t="shared" si="117"/>
        <v>-12</v>
      </c>
      <c r="I576" s="20">
        <f t="shared" si="118"/>
        <v>-0.14285714285714285</v>
      </c>
      <c r="J576" s="21">
        <f t="shared" si="119"/>
        <v>-8.5106382978723402E-2</v>
      </c>
    </row>
    <row r="577" spans="1:10" x14ac:dyDescent="0.2">
      <c r="A577" s="158" t="s">
        <v>434</v>
      </c>
      <c r="B577" s="65">
        <v>26</v>
      </c>
      <c r="C577" s="66">
        <v>18</v>
      </c>
      <c r="D577" s="65">
        <v>123</v>
      </c>
      <c r="E577" s="66">
        <v>162</v>
      </c>
      <c r="F577" s="67"/>
      <c r="G577" s="65">
        <f t="shared" si="116"/>
        <v>8</v>
      </c>
      <c r="H577" s="66">
        <f t="shared" si="117"/>
        <v>-39</v>
      </c>
      <c r="I577" s="20">
        <f t="shared" si="118"/>
        <v>0.44444444444444442</v>
      </c>
      <c r="J577" s="21">
        <f t="shared" si="119"/>
        <v>-0.24074074074074073</v>
      </c>
    </row>
    <row r="578" spans="1:10" x14ac:dyDescent="0.2">
      <c r="A578" s="158" t="s">
        <v>477</v>
      </c>
      <c r="B578" s="65">
        <v>6</v>
      </c>
      <c r="C578" s="66">
        <v>4</v>
      </c>
      <c r="D578" s="65">
        <v>37</v>
      </c>
      <c r="E578" s="66">
        <v>40</v>
      </c>
      <c r="F578" s="67"/>
      <c r="G578" s="65">
        <f t="shared" si="116"/>
        <v>2</v>
      </c>
      <c r="H578" s="66">
        <f t="shared" si="117"/>
        <v>-3</v>
      </c>
      <c r="I578" s="20">
        <f t="shared" si="118"/>
        <v>0.5</v>
      </c>
      <c r="J578" s="21">
        <f t="shared" si="119"/>
        <v>-7.4999999999999997E-2</v>
      </c>
    </row>
    <row r="579" spans="1:10" s="160" customFormat="1" x14ac:dyDescent="0.2">
      <c r="A579" s="178" t="s">
        <v>697</v>
      </c>
      <c r="B579" s="71">
        <v>45</v>
      </c>
      <c r="C579" s="72">
        <v>37</v>
      </c>
      <c r="D579" s="71">
        <v>322</v>
      </c>
      <c r="E579" s="72">
        <v>347</v>
      </c>
      <c r="F579" s="73"/>
      <c r="G579" s="71">
        <f t="shared" si="116"/>
        <v>8</v>
      </c>
      <c r="H579" s="72">
        <f t="shared" si="117"/>
        <v>-25</v>
      </c>
      <c r="I579" s="37">
        <f t="shared" si="118"/>
        <v>0.21621621621621623</v>
      </c>
      <c r="J579" s="38">
        <f t="shared" si="119"/>
        <v>-7.2046109510086456E-2</v>
      </c>
    </row>
    <row r="580" spans="1:10" x14ac:dyDescent="0.2">
      <c r="A580" s="177"/>
      <c r="B580" s="143"/>
      <c r="C580" s="144"/>
      <c r="D580" s="143"/>
      <c r="E580" s="144"/>
      <c r="F580" s="145"/>
      <c r="G580" s="143"/>
      <c r="H580" s="144"/>
      <c r="I580" s="151"/>
      <c r="J580" s="152"/>
    </row>
    <row r="581" spans="1:10" s="139" customFormat="1" x14ac:dyDescent="0.2">
      <c r="A581" s="159" t="s">
        <v>96</v>
      </c>
      <c r="B581" s="65"/>
      <c r="C581" s="66"/>
      <c r="D581" s="65"/>
      <c r="E581" s="66"/>
      <c r="F581" s="67"/>
      <c r="G581" s="65"/>
      <c r="H581" s="66"/>
      <c r="I581" s="20"/>
      <c r="J581" s="21"/>
    </row>
    <row r="582" spans="1:10" x14ac:dyDescent="0.2">
      <c r="A582" s="158" t="s">
        <v>574</v>
      </c>
      <c r="B582" s="65">
        <v>9</v>
      </c>
      <c r="C582" s="66">
        <v>21</v>
      </c>
      <c r="D582" s="65">
        <v>174</v>
      </c>
      <c r="E582" s="66">
        <v>196</v>
      </c>
      <c r="F582" s="67"/>
      <c r="G582" s="65">
        <f>B582-C582</f>
        <v>-12</v>
      </c>
      <c r="H582" s="66">
        <f>D582-E582</f>
        <v>-22</v>
      </c>
      <c r="I582" s="20">
        <f>IF(C582=0, "-", IF(G582/C582&lt;10, G582/C582, "&gt;999%"))</f>
        <v>-0.5714285714285714</v>
      </c>
      <c r="J582" s="21">
        <f>IF(E582=0, "-", IF(H582/E582&lt;10, H582/E582, "&gt;999%"))</f>
        <v>-0.11224489795918367</v>
      </c>
    </row>
    <row r="583" spans="1:10" x14ac:dyDescent="0.2">
      <c r="A583" s="158" t="s">
        <v>561</v>
      </c>
      <c r="B583" s="65">
        <v>0</v>
      </c>
      <c r="C583" s="66">
        <v>0</v>
      </c>
      <c r="D583" s="65">
        <v>5</v>
      </c>
      <c r="E583" s="66">
        <v>4</v>
      </c>
      <c r="F583" s="67"/>
      <c r="G583" s="65">
        <f>B583-C583</f>
        <v>0</v>
      </c>
      <c r="H583" s="66">
        <f>D583-E583</f>
        <v>1</v>
      </c>
      <c r="I583" s="20" t="str">
        <f>IF(C583=0, "-", IF(G583/C583&lt;10, G583/C583, "&gt;999%"))</f>
        <v>-</v>
      </c>
      <c r="J583" s="21">
        <f>IF(E583=0, "-", IF(H583/E583&lt;10, H583/E583, "&gt;999%"))</f>
        <v>0.25</v>
      </c>
    </row>
    <row r="584" spans="1:10" s="160" customFormat="1" x14ac:dyDescent="0.2">
      <c r="A584" s="178" t="s">
        <v>698</v>
      </c>
      <c r="B584" s="71">
        <v>9</v>
      </c>
      <c r="C584" s="72">
        <v>21</v>
      </c>
      <c r="D584" s="71">
        <v>179</v>
      </c>
      <c r="E584" s="72">
        <v>200</v>
      </c>
      <c r="F584" s="73"/>
      <c r="G584" s="71">
        <f>B584-C584</f>
        <v>-12</v>
      </c>
      <c r="H584" s="72">
        <f>D584-E584</f>
        <v>-21</v>
      </c>
      <c r="I584" s="37">
        <f>IF(C584=0, "-", IF(G584/C584&lt;10, G584/C584, "&gt;999%"))</f>
        <v>-0.5714285714285714</v>
      </c>
      <c r="J584" s="38">
        <f>IF(E584=0, "-", IF(H584/E584&lt;10, H584/E584, "&gt;999%"))</f>
        <v>-0.105</v>
      </c>
    </row>
    <row r="585" spans="1:10" x14ac:dyDescent="0.2">
      <c r="A585" s="177"/>
      <c r="B585" s="143"/>
      <c r="C585" s="144"/>
      <c r="D585" s="143"/>
      <c r="E585" s="144"/>
      <c r="F585" s="145"/>
      <c r="G585" s="143"/>
      <c r="H585" s="144"/>
      <c r="I585" s="151"/>
      <c r="J585" s="152"/>
    </row>
    <row r="586" spans="1:10" s="139" customFormat="1" x14ac:dyDescent="0.2">
      <c r="A586" s="159" t="s">
        <v>97</v>
      </c>
      <c r="B586" s="65"/>
      <c r="C586" s="66"/>
      <c r="D586" s="65"/>
      <c r="E586" s="66"/>
      <c r="F586" s="67"/>
      <c r="G586" s="65"/>
      <c r="H586" s="66"/>
      <c r="I586" s="20"/>
      <c r="J586" s="21"/>
    </row>
    <row r="587" spans="1:10" x14ac:dyDescent="0.2">
      <c r="A587" s="158" t="s">
        <v>575</v>
      </c>
      <c r="B587" s="65">
        <v>3</v>
      </c>
      <c r="C587" s="66">
        <v>1</v>
      </c>
      <c r="D587" s="65">
        <v>11</v>
      </c>
      <c r="E587" s="66">
        <v>15</v>
      </c>
      <c r="F587" s="67"/>
      <c r="G587" s="65">
        <f>B587-C587</f>
        <v>2</v>
      </c>
      <c r="H587" s="66">
        <f>D587-E587</f>
        <v>-4</v>
      </c>
      <c r="I587" s="20">
        <f>IF(C587=0, "-", IF(G587/C587&lt;10, G587/C587, "&gt;999%"))</f>
        <v>2</v>
      </c>
      <c r="J587" s="21">
        <f>IF(E587=0, "-", IF(H587/E587&lt;10, H587/E587, "&gt;999%"))</f>
        <v>-0.26666666666666666</v>
      </c>
    </row>
    <row r="588" spans="1:10" s="160" customFormat="1" x14ac:dyDescent="0.2">
      <c r="A588" s="165" t="s">
        <v>699</v>
      </c>
      <c r="B588" s="166">
        <v>3</v>
      </c>
      <c r="C588" s="167">
        <v>1</v>
      </c>
      <c r="D588" s="166">
        <v>11</v>
      </c>
      <c r="E588" s="167">
        <v>15</v>
      </c>
      <c r="F588" s="168"/>
      <c r="G588" s="166">
        <f>B588-C588</f>
        <v>2</v>
      </c>
      <c r="H588" s="167">
        <f>D588-E588</f>
        <v>-4</v>
      </c>
      <c r="I588" s="169">
        <f>IF(C588=0, "-", IF(G588/C588&lt;10, G588/C588, "&gt;999%"))</f>
        <v>2</v>
      </c>
      <c r="J588" s="170">
        <f>IF(E588=0, "-", IF(H588/E588&lt;10, H588/E588, "&gt;999%"))</f>
        <v>-0.26666666666666666</v>
      </c>
    </row>
    <row r="589" spans="1:10" x14ac:dyDescent="0.2">
      <c r="A589" s="171"/>
      <c r="B589" s="172"/>
      <c r="C589" s="173"/>
      <c r="D589" s="172"/>
      <c r="E589" s="173"/>
      <c r="F589" s="174"/>
      <c r="G589" s="172"/>
      <c r="H589" s="173"/>
      <c r="I589" s="175"/>
      <c r="J589" s="176"/>
    </row>
    <row r="590" spans="1:10" x14ac:dyDescent="0.2">
      <c r="A590" s="27" t="s">
        <v>16</v>
      </c>
      <c r="B590" s="71">
        <f>SUM(B7:B589)/2</f>
        <v>7882</v>
      </c>
      <c r="C590" s="77">
        <f>SUM(C7:C589)/2</f>
        <v>7767</v>
      </c>
      <c r="D590" s="71">
        <f>SUM(D7:D589)/2</f>
        <v>62775</v>
      </c>
      <c r="E590" s="77">
        <f>SUM(E7:E589)/2</f>
        <v>69402</v>
      </c>
      <c r="F590" s="73"/>
      <c r="G590" s="71">
        <f>B590-C590</f>
        <v>115</v>
      </c>
      <c r="H590" s="72">
        <f>D590-E590</f>
        <v>-6627</v>
      </c>
      <c r="I590" s="37">
        <f>IF(C590=0, 0, G590/C590)</f>
        <v>1.4806231492210635E-2</v>
      </c>
      <c r="J590" s="38">
        <f>IF(E590=0, 0, H590/E590)</f>
        <v>-9.5487161753263591E-2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3" max="16383" man="1"/>
    <brk id="164" max="16383" man="1"/>
    <brk id="224" max="16383" man="1"/>
    <brk id="284" max="16383" man="1"/>
    <brk id="342" max="16383" man="1"/>
    <brk id="400" max="16383" man="1"/>
    <brk id="454" max="16383" man="1"/>
    <brk id="508" max="16383" man="1"/>
    <brk id="5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110</v>
      </c>
      <c r="B7" s="65">
        <v>1944</v>
      </c>
      <c r="C7" s="66">
        <v>1936</v>
      </c>
      <c r="D7" s="65">
        <v>13773</v>
      </c>
      <c r="E7" s="66">
        <v>18056</v>
      </c>
      <c r="F7" s="67"/>
      <c r="G7" s="65">
        <f>B7-C7</f>
        <v>8</v>
      </c>
      <c r="H7" s="66">
        <f>D7-E7</f>
        <v>-4283</v>
      </c>
      <c r="I7" s="28">
        <f>IF(C7=0, "-", IF(G7/C7&lt;10, G7/C7*100, "&gt;999"))</f>
        <v>0.41322314049586778</v>
      </c>
      <c r="J7" s="29">
        <f>IF(E7=0, "-", IF(H7/E7&lt;10, H7/E7*100, "&gt;999"))</f>
        <v>-23.720646876384581</v>
      </c>
    </row>
    <row r="8" spans="1:10" x14ac:dyDescent="0.2">
      <c r="A8" s="7" t="s">
        <v>119</v>
      </c>
      <c r="B8" s="65">
        <v>3649</v>
      </c>
      <c r="C8" s="66">
        <v>3750</v>
      </c>
      <c r="D8" s="65">
        <v>30604</v>
      </c>
      <c r="E8" s="66">
        <v>31705</v>
      </c>
      <c r="F8" s="67"/>
      <c r="G8" s="65">
        <f>B8-C8</f>
        <v>-101</v>
      </c>
      <c r="H8" s="66">
        <f>D8-E8</f>
        <v>-1101</v>
      </c>
      <c r="I8" s="28">
        <f>IF(C8=0, "-", IF(G8/C8&lt;10, G8/C8*100, "&gt;999"))</f>
        <v>-2.6933333333333334</v>
      </c>
      <c r="J8" s="29">
        <f>IF(E8=0, "-", IF(H8/E8&lt;10, H8/E8*100, "&gt;999"))</f>
        <v>-3.4726383851127585</v>
      </c>
    </row>
    <row r="9" spans="1:10" x14ac:dyDescent="0.2">
      <c r="A9" s="7" t="s">
        <v>125</v>
      </c>
      <c r="B9" s="65">
        <v>1937</v>
      </c>
      <c r="C9" s="66">
        <v>1801</v>
      </c>
      <c r="D9" s="65">
        <v>15664</v>
      </c>
      <c r="E9" s="66">
        <v>17126</v>
      </c>
      <c r="F9" s="67"/>
      <c r="G9" s="65">
        <f>B9-C9</f>
        <v>136</v>
      </c>
      <c r="H9" s="66">
        <f>D9-E9</f>
        <v>-1462</v>
      </c>
      <c r="I9" s="28">
        <f>IF(C9=0, "-", IF(G9/C9&lt;10, G9/C9*100, "&gt;999"))</f>
        <v>7.5513603553581348</v>
      </c>
      <c r="J9" s="29">
        <f>IF(E9=0, "-", IF(H9/E9&lt;10, H9/E9*100, "&gt;999"))</f>
        <v>-8.5367277823192804</v>
      </c>
    </row>
    <row r="10" spans="1:10" x14ac:dyDescent="0.2">
      <c r="A10" s="7" t="s">
        <v>126</v>
      </c>
      <c r="B10" s="65">
        <v>352</v>
      </c>
      <c r="C10" s="66">
        <v>280</v>
      </c>
      <c r="D10" s="65">
        <v>2734</v>
      </c>
      <c r="E10" s="66">
        <v>2515</v>
      </c>
      <c r="F10" s="67"/>
      <c r="G10" s="65">
        <f>B10-C10</f>
        <v>72</v>
      </c>
      <c r="H10" s="66">
        <f>D10-E10</f>
        <v>219</v>
      </c>
      <c r="I10" s="28">
        <f>IF(C10=0, "-", IF(G10/C10&lt;10, G10/C10*100, "&gt;999"))</f>
        <v>25.714285714285712</v>
      </c>
      <c r="J10" s="29">
        <f>IF(E10=0, "-", IF(H10/E10&lt;10, H10/E10*100, "&gt;999"))</f>
        <v>8.7077534791252482</v>
      </c>
    </row>
    <row r="11" spans="1:10" s="43" customFormat="1" x14ac:dyDescent="0.2">
      <c r="A11" s="27" t="s">
        <v>0</v>
      </c>
      <c r="B11" s="71">
        <f>SUM(B7:B10)</f>
        <v>7882</v>
      </c>
      <c r="C11" s="72">
        <f>SUM(C7:C10)</f>
        <v>7767</v>
      </c>
      <c r="D11" s="71">
        <f>SUM(D7:D10)</f>
        <v>62775</v>
      </c>
      <c r="E11" s="72">
        <f>SUM(E7:E10)</f>
        <v>69402</v>
      </c>
      <c r="F11" s="73"/>
      <c r="G11" s="71">
        <f>B11-C11</f>
        <v>115</v>
      </c>
      <c r="H11" s="72">
        <f>D11-E11</f>
        <v>-6627</v>
      </c>
      <c r="I11" s="44">
        <f>IF(C11=0, 0, G11/C11*100)</f>
        <v>1.4806231492210635</v>
      </c>
      <c r="J11" s="45">
        <f>IF(E11=0, 0, H11/E11*100)</f>
        <v>-9.5487161753263585</v>
      </c>
    </row>
    <row r="13" spans="1:10" x14ac:dyDescent="0.2">
      <c r="A13" s="3"/>
      <c r="B13" s="196" t="s">
        <v>1</v>
      </c>
      <c r="C13" s="197"/>
      <c r="D13" s="196" t="s">
        <v>2</v>
      </c>
      <c r="E13" s="197"/>
      <c r="F13" s="59"/>
      <c r="G13" s="196" t="s">
        <v>3</v>
      </c>
      <c r="H13" s="200"/>
      <c r="I13" s="200"/>
      <c r="J13" s="197"/>
    </row>
    <row r="14" spans="1:10" x14ac:dyDescent="0.2">
      <c r="A14" s="7" t="s">
        <v>111</v>
      </c>
      <c r="B14" s="65">
        <v>57</v>
      </c>
      <c r="C14" s="66">
        <v>36</v>
      </c>
      <c r="D14" s="65">
        <v>313</v>
      </c>
      <c r="E14" s="66">
        <v>421</v>
      </c>
      <c r="F14" s="67"/>
      <c r="G14" s="65">
        <f t="shared" ref="G14:G34" si="0">B14-C14</f>
        <v>21</v>
      </c>
      <c r="H14" s="66">
        <f t="shared" ref="H14:H34" si="1">D14-E14</f>
        <v>-108</v>
      </c>
      <c r="I14" s="28">
        <f t="shared" ref="I14:I33" si="2">IF(C14=0, "-", IF(G14/C14&lt;10, G14/C14*100, "&gt;999"))</f>
        <v>58.333333333333336</v>
      </c>
      <c r="J14" s="29">
        <f t="shared" ref="J14:J33" si="3">IF(E14=0, "-", IF(H14/E14&lt;10, H14/E14*100, "&gt;999"))</f>
        <v>-25.653206650831358</v>
      </c>
    </row>
    <row r="15" spans="1:10" x14ac:dyDescent="0.2">
      <c r="A15" s="7" t="s">
        <v>112</v>
      </c>
      <c r="B15" s="65">
        <v>289</v>
      </c>
      <c r="C15" s="66">
        <v>405</v>
      </c>
      <c r="D15" s="65">
        <v>2488</v>
      </c>
      <c r="E15" s="66">
        <v>3774</v>
      </c>
      <c r="F15" s="67"/>
      <c r="G15" s="65">
        <f t="shared" si="0"/>
        <v>-116</v>
      </c>
      <c r="H15" s="66">
        <f t="shared" si="1"/>
        <v>-1286</v>
      </c>
      <c r="I15" s="28">
        <f t="shared" si="2"/>
        <v>-28.641975308641975</v>
      </c>
      <c r="J15" s="29">
        <f t="shared" si="3"/>
        <v>-34.075251722310547</v>
      </c>
    </row>
    <row r="16" spans="1:10" x14ac:dyDescent="0.2">
      <c r="A16" s="7" t="s">
        <v>113</v>
      </c>
      <c r="B16" s="65">
        <v>1117</v>
      </c>
      <c r="C16" s="66">
        <v>1045</v>
      </c>
      <c r="D16" s="65">
        <v>7771</v>
      </c>
      <c r="E16" s="66">
        <v>10094</v>
      </c>
      <c r="F16" s="67"/>
      <c r="G16" s="65">
        <f t="shared" si="0"/>
        <v>72</v>
      </c>
      <c r="H16" s="66">
        <f t="shared" si="1"/>
        <v>-2323</v>
      </c>
      <c r="I16" s="28">
        <f t="shared" si="2"/>
        <v>6.8899521531100474</v>
      </c>
      <c r="J16" s="29">
        <f t="shared" si="3"/>
        <v>-23.01367148801268</v>
      </c>
    </row>
    <row r="17" spans="1:10" x14ac:dyDescent="0.2">
      <c r="A17" s="7" t="s">
        <v>114</v>
      </c>
      <c r="B17" s="65">
        <v>292</v>
      </c>
      <c r="C17" s="66">
        <v>272</v>
      </c>
      <c r="D17" s="65">
        <v>1810</v>
      </c>
      <c r="E17" s="66">
        <v>2028</v>
      </c>
      <c r="F17" s="67"/>
      <c r="G17" s="65">
        <f t="shared" si="0"/>
        <v>20</v>
      </c>
      <c r="H17" s="66">
        <f t="shared" si="1"/>
        <v>-218</v>
      </c>
      <c r="I17" s="28">
        <f t="shared" si="2"/>
        <v>7.3529411764705888</v>
      </c>
      <c r="J17" s="29">
        <f t="shared" si="3"/>
        <v>-10.749506903353057</v>
      </c>
    </row>
    <row r="18" spans="1:10" x14ac:dyDescent="0.2">
      <c r="A18" s="7" t="s">
        <v>115</v>
      </c>
      <c r="B18" s="65">
        <v>62</v>
      </c>
      <c r="C18" s="66">
        <v>32</v>
      </c>
      <c r="D18" s="65">
        <v>339</v>
      </c>
      <c r="E18" s="66">
        <v>471</v>
      </c>
      <c r="F18" s="67"/>
      <c r="G18" s="65">
        <f t="shared" si="0"/>
        <v>30</v>
      </c>
      <c r="H18" s="66">
        <f t="shared" si="1"/>
        <v>-132</v>
      </c>
      <c r="I18" s="28">
        <f t="shared" si="2"/>
        <v>93.75</v>
      </c>
      <c r="J18" s="29">
        <f t="shared" si="3"/>
        <v>-28.02547770700637</v>
      </c>
    </row>
    <row r="19" spans="1:10" x14ac:dyDescent="0.2">
      <c r="A19" s="7" t="s">
        <v>116</v>
      </c>
      <c r="B19" s="65">
        <v>2</v>
      </c>
      <c r="C19" s="66">
        <v>1</v>
      </c>
      <c r="D19" s="65">
        <v>37</v>
      </c>
      <c r="E19" s="66">
        <v>36</v>
      </c>
      <c r="F19" s="67"/>
      <c r="G19" s="65">
        <f t="shared" si="0"/>
        <v>1</v>
      </c>
      <c r="H19" s="66">
        <f t="shared" si="1"/>
        <v>1</v>
      </c>
      <c r="I19" s="28">
        <f t="shared" si="2"/>
        <v>100</v>
      </c>
      <c r="J19" s="29">
        <f t="shared" si="3"/>
        <v>2.7777777777777777</v>
      </c>
    </row>
    <row r="20" spans="1:10" x14ac:dyDescent="0.2">
      <c r="A20" s="7" t="s">
        <v>117</v>
      </c>
      <c r="B20" s="65">
        <v>57</v>
      </c>
      <c r="C20" s="66">
        <v>52</v>
      </c>
      <c r="D20" s="65">
        <v>503</v>
      </c>
      <c r="E20" s="66">
        <v>562</v>
      </c>
      <c r="F20" s="67"/>
      <c r="G20" s="65">
        <f t="shared" si="0"/>
        <v>5</v>
      </c>
      <c r="H20" s="66">
        <f t="shared" si="1"/>
        <v>-59</v>
      </c>
      <c r="I20" s="28">
        <f t="shared" si="2"/>
        <v>9.6153846153846168</v>
      </c>
      <c r="J20" s="29">
        <f t="shared" si="3"/>
        <v>-10.498220640569395</v>
      </c>
    </row>
    <row r="21" spans="1:10" x14ac:dyDescent="0.2">
      <c r="A21" s="7" t="s">
        <v>118</v>
      </c>
      <c r="B21" s="65">
        <v>68</v>
      </c>
      <c r="C21" s="66">
        <v>93</v>
      </c>
      <c r="D21" s="65">
        <v>512</v>
      </c>
      <c r="E21" s="66">
        <v>670</v>
      </c>
      <c r="F21" s="67"/>
      <c r="G21" s="65">
        <f t="shared" si="0"/>
        <v>-25</v>
      </c>
      <c r="H21" s="66">
        <f t="shared" si="1"/>
        <v>-158</v>
      </c>
      <c r="I21" s="28">
        <f t="shared" si="2"/>
        <v>-26.881720430107524</v>
      </c>
      <c r="J21" s="29">
        <f t="shared" si="3"/>
        <v>-23.582089552238806</v>
      </c>
    </row>
    <row r="22" spans="1:10" x14ac:dyDescent="0.2">
      <c r="A22" s="142" t="s">
        <v>120</v>
      </c>
      <c r="B22" s="143">
        <v>278</v>
      </c>
      <c r="C22" s="144">
        <v>179</v>
      </c>
      <c r="D22" s="143">
        <v>1742</v>
      </c>
      <c r="E22" s="144">
        <v>1507</v>
      </c>
      <c r="F22" s="145"/>
      <c r="G22" s="143">
        <f t="shared" si="0"/>
        <v>99</v>
      </c>
      <c r="H22" s="144">
        <f t="shared" si="1"/>
        <v>235</v>
      </c>
      <c r="I22" s="146">
        <f t="shared" si="2"/>
        <v>55.307262569832403</v>
      </c>
      <c r="J22" s="147">
        <f t="shared" si="3"/>
        <v>15.593895155938952</v>
      </c>
    </row>
    <row r="23" spans="1:10" x14ac:dyDescent="0.2">
      <c r="A23" s="7" t="s">
        <v>121</v>
      </c>
      <c r="B23" s="65">
        <v>965</v>
      </c>
      <c r="C23" s="66">
        <v>1054</v>
      </c>
      <c r="D23" s="65">
        <v>7320</v>
      </c>
      <c r="E23" s="66">
        <v>7090</v>
      </c>
      <c r="F23" s="67"/>
      <c r="G23" s="65">
        <f t="shared" si="0"/>
        <v>-89</v>
      </c>
      <c r="H23" s="66">
        <f t="shared" si="1"/>
        <v>230</v>
      </c>
      <c r="I23" s="28">
        <f t="shared" si="2"/>
        <v>-8.4440227703984814</v>
      </c>
      <c r="J23" s="29">
        <f t="shared" si="3"/>
        <v>3.244005641748942</v>
      </c>
    </row>
    <row r="24" spans="1:10" x14ac:dyDescent="0.2">
      <c r="A24" s="7" t="s">
        <v>122</v>
      </c>
      <c r="B24" s="65">
        <v>1405</v>
      </c>
      <c r="C24" s="66">
        <v>1413</v>
      </c>
      <c r="D24" s="65">
        <v>11934</v>
      </c>
      <c r="E24" s="66">
        <v>12430</v>
      </c>
      <c r="F24" s="67"/>
      <c r="G24" s="65">
        <f t="shared" si="0"/>
        <v>-8</v>
      </c>
      <c r="H24" s="66">
        <f t="shared" si="1"/>
        <v>-496</v>
      </c>
      <c r="I24" s="28">
        <f t="shared" si="2"/>
        <v>-0.56617126680820951</v>
      </c>
      <c r="J24" s="29">
        <f t="shared" si="3"/>
        <v>-3.9903459372485921</v>
      </c>
    </row>
    <row r="25" spans="1:10" x14ac:dyDescent="0.2">
      <c r="A25" s="7" t="s">
        <v>123</v>
      </c>
      <c r="B25" s="65">
        <v>775</v>
      </c>
      <c r="C25" s="66">
        <v>904</v>
      </c>
      <c r="D25" s="65">
        <v>7666</v>
      </c>
      <c r="E25" s="66">
        <v>8636</v>
      </c>
      <c r="F25" s="67"/>
      <c r="G25" s="65">
        <f t="shared" si="0"/>
        <v>-129</v>
      </c>
      <c r="H25" s="66">
        <f t="shared" si="1"/>
        <v>-970</v>
      </c>
      <c r="I25" s="28">
        <f t="shared" si="2"/>
        <v>-14.269911504424778</v>
      </c>
      <c r="J25" s="29">
        <f t="shared" si="3"/>
        <v>-11.232051875868459</v>
      </c>
    </row>
    <row r="26" spans="1:10" x14ac:dyDescent="0.2">
      <c r="A26" s="7" t="s">
        <v>124</v>
      </c>
      <c r="B26" s="65">
        <v>226</v>
      </c>
      <c r="C26" s="66">
        <v>200</v>
      </c>
      <c r="D26" s="65">
        <v>1942</v>
      </c>
      <c r="E26" s="66">
        <v>2042</v>
      </c>
      <c r="F26" s="67"/>
      <c r="G26" s="65">
        <f t="shared" si="0"/>
        <v>26</v>
      </c>
      <c r="H26" s="66">
        <f t="shared" si="1"/>
        <v>-100</v>
      </c>
      <c r="I26" s="28">
        <f t="shared" si="2"/>
        <v>13</v>
      </c>
      <c r="J26" s="29">
        <f t="shared" si="3"/>
        <v>-4.8971596474045054</v>
      </c>
    </row>
    <row r="27" spans="1:10" x14ac:dyDescent="0.2">
      <c r="A27" s="142" t="s">
        <v>127</v>
      </c>
      <c r="B27" s="143">
        <v>32</v>
      </c>
      <c r="C27" s="144">
        <v>55</v>
      </c>
      <c r="D27" s="143">
        <v>399</v>
      </c>
      <c r="E27" s="144">
        <v>371</v>
      </c>
      <c r="F27" s="145"/>
      <c r="G27" s="143">
        <f t="shared" si="0"/>
        <v>-23</v>
      </c>
      <c r="H27" s="144">
        <f t="shared" si="1"/>
        <v>28</v>
      </c>
      <c r="I27" s="146">
        <f t="shared" si="2"/>
        <v>-41.818181818181813</v>
      </c>
      <c r="J27" s="147">
        <f t="shared" si="3"/>
        <v>7.5471698113207548</v>
      </c>
    </row>
    <row r="28" spans="1:10" x14ac:dyDescent="0.2">
      <c r="A28" s="7" t="s">
        <v>128</v>
      </c>
      <c r="B28" s="65">
        <v>3</v>
      </c>
      <c r="C28" s="66">
        <v>4</v>
      </c>
      <c r="D28" s="65">
        <v>73</v>
      </c>
      <c r="E28" s="66">
        <v>50</v>
      </c>
      <c r="F28" s="67"/>
      <c r="G28" s="65">
        <f t="shared" si="0"/>
        <v>-1</v>
      </c>
      <c r="H28" s="66">
        <f t="shared" si="1"/>
        <v>23</v>
      </c>
      <c r="I28" s="28">
        <f t="shared" si="2"/>
        <v>-25</v>
      </c>
      <c r="J28" s="29">
        <f t="shared" si="3"/>
        <v>46</v>
      </c>
    </row>
    <row r="29" spans="1:10" x14ac:dyDescent="0.2">
      <c r="A29" s="7" t="s">
        <v>129</v>
      </c>
      <c r="B29" s="65">
        <v>23</v>
      </c>
      <c r="C29" s="66">
        <v>11</v>
      </c>
      <c r="D29" s="65">
        <v>143</v>
      </c>
      <c r="E29" s="66">
        <v>156</v>
      </c>
      <c r="F29" s="67"/>
      <c r="G29" s="65">
        <f t="shared" si="0"/>
        <v>12</v>
      </c>
      <c r="H29" s="66">
        <f t="shared" si="1"/>
        <v>-13</v>
      </c>
      <c r="I29" s="28">
        <f t="shared" si="2"/>
        <v>109.09090909090908</v>
      </c>
      <c r="J29" s="29">
        <f t="shared" si="3"/>
        <v>-8.3333333333333321</v>
      </c>
    </row>
    <row r="30" spans="1:10" x14ac:dyDescent="0.2">
      <c r="A30" s="7" t="s">
        <v>130</v>
      </c>
      <c r="B30" s="65">
        <v>72</v>
      </c>
      <c r="C30" s="66">
        <v>85</v>
      </c>
      <c r="D30" s="65">
        <v>759</v>
      </c>
      <c r="E30" s="66">
        <v>911</v>
      </c>
      <c r="F30" s="67"/>
      <c r="G30" s="65">
        <f t="shared" si="0"/>
        <v>-13</v>
      </c>
      <c r="H30" s="66">
        <f t="shared" si="1"/>
        <v>-152</v>
      </c>
      <c r="I30" s="28">
        <f t="shared" si="2"/>
        <v>-15.294117647058824</v>
      </c>
      <c r="J30" s="29">
        <f t="shared" si="3"/>
        <v>-16.684961580680572</v>
      </c>
    </row>
    <row r="31" spans="1:10" x14ac:dyDescent="0.2">
      <c r="A31" s="7" t="s">
        <v>131</v>
      </c>
      <c r="B31" s="65">
        <v>190</v>
      </c>
      <c r="C31" s="66">
        <v>183</v>
      </c>
      <c r="D31" s="65">
        <v>1433</v>
      </c>
      <c r="E31" s="66">
        <v>1724</v>
      </c>
      <c r="F31" s="67"/>
      <c r="G31" s="65">
        <f t="shared" si="0"/>
        <v>7</v>
      </c>
      <c r="H31" s="66">
        <f t="shared" si="1"/>
        <v>-291</v>
      </c>
      <c r="I31" s="28">
        <f t="shared" si="2"/>
        <v>3.8251366120218582</v>
      </c>
      <c r="J31" s="29">
        <f t="shared" si="3"/>
        <v>-16.879350348027842</v>
      </c>
    </row>
    <row r="32" spans="1:10" x14ac:dyDescent="0.2">
      <c r="A32" s="7" t="s">
        <v>132</v>
      </c>
      <c r="B32" s="65">
        <v>1617</v>
      </c>
      <c r="C32" s="66">
        <v>1463</v>
      </c>
      <c r="D32" s="65">
        <v>12857</v>
      </c>
      <c r="E32" s="66">
        <v>13914</v>
      </c>
      <c r="F32" s="67"/>
      <c r="G32" s="65">
        <f t="shared" si="0"/>
        <v>154</v>
      </c>
      <c r="H32" s="66">
        <f t="shared" si="1"/>
        <v>-1057</v>
      </c>
      <c r="I32" s="28">
        <f t="shared" si="2"/>
        <v>10.526315789473683</v>
      </c>
      <c r="J32" s="29">
        <f t="shared" si="3"/>
        <v>-7.5966652292654882</v>
      </c>
    </row>
    <row r="33" spans="1:10" x14ac:dyDescent="0.2">
      <c r="A33" s="142" t="s">
        <v>126</v>
      </c>
      <c r="B33" s="143">
        <v>352</v>
      </c>
      <c r="C33" s="144">
        <v>280</v>
      </c>
      <c r="D33" s="143">
        <v>2734</v>
      </c>
      <c r="E33" s="144">
        <v>2515</v>
      </c>
      <c r="F33" s="145"/>
      <c r="G33" s="143">
        <f t="shared" si="0"/>
        <v>72</v>
      </c>
      <c r="H33" s="144">
        <f t="shared" si="1"/>
        <v>219</v>
      </c>
      <c r="I33" s="146">
        <f t="shared" si="2"/>
        <v>25.714285714285712</v>
      </c>
      <c r="J33" s="147">
        <f t="shared" si="3"/>
        <v>8.7077534791252482</v>
      </c>
    </row>
    <row r="34" spans="1:10" s="43" customFormat="1" x14ac:dyDescent="0.2">
      <c r="A34" s="27" t="s">
        <v>0</v>
      </c>
      <c r="B34" s="71">
        <f>SUM(B14:B33)</f>
        <v>7882</v>
      </c>
      <c r="C34" s="72">
        <f>SUM(C14:C33)</f>
        <v>7767</v>
      </c>
      <c r="D34" s="71">
        <f>SUM(D14:D33)</f>
        <v>62775</v>
      </c>
      <c r="E34" s="72">
        <f>SUM(E14:E33)</f>
        <v>69402</v>
      </c>
      <c r="F34" s="73"/>
      <c r="G34" s="71">
        <f t="shared" si="0"/>
        <v>115</v>
      </c>
      <c r="H34" s="72">
        <f t="shared" si="1"/>
        <v>-6627</v>
      </c>
      <c r="I34" s="44">
        <f>IF(C34=0, 0, G34/C34*100)</f>
        <v>1.4806231492210635</v>
      </c>
      <c r="J34" s="45">
        <f>IF(E34=0, 0, H34/E34*100)</f>
        <v>-9.5487161753263585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110</v>
      </c>
      <c r="B39" s="30">
        <f>$B$7/$B$11*100</f>
        <v>24.663790916011163</v>
      </c>
      <c r="C39" s="31">
        <f>$C$7/$C$11*100</f>
        <v>24.92596884253895</v>
      </c>
      <c r="D39" s="30">
        <f>$D$7/$D$11*100</f>
        <v>21.94026284348865</v>
      </c>
      <c r="E39" s="31">
        <f>$E$7/$E$11*100</f>
        <v>26.016541310048702</v>
      </c>
      <c r="F39" s="32"/>
      <c r="G39" s="30">
        <f>B39-C39</f>
        <v>-0.26217792652778726</v>
      </c>
      <c r="H39" s="31">
        <f>D39-E39</f>
        <v>-4.0762784665600513</v>
      </c>
    </row>
    <row r="40" spans="1:10" x14ac:dyDescent="0.2">
      <c r="A40" s="7" t="s">
        <v>119</v>
      </c>
      <c r="B40" s="30">
        <f>$B$8/$B$11*100</f>
        <v>46.295356508500376</v>
      </c>
      <c r="C40" s="31">
        <f>$C$8/$C$11*100</f>
        <v>48.281189648512942</v>
      </c>
      <c r="D40" s="30">
        <f>$D$8/$D$11*100</f>
        <v>48.751891676622861</v>
      </c>
      <c r="E40" s="31">
        <f>$E$8/$E$11*100</f>
        <v>45.683121523875393</v>
      </c>
      <c r="F40" s="32"/>
      <c r="G40" s="30">
        <f>B40-C40</f>
        <v>-1.9858331400125664</v>
      </c>
      <c r="H40" s="31">
        <f>D40-E40</f>
        <v>3.0687701527474687</v>
      </c>
    </row>
    <row r="41" spans="1:10" x14ac:dyDescent="0.2">
      <c r="A41" s="7" t="s">
        <v>125</v>
      </c>
      <c r="B41" s="30">
        <f>$B$9/$B$11*100</f>
        <v>24.574980969297133</v>
      </c>
      <c r="C41" s="31">
        <f>$C$9/$C$11*100</f>
        <v>23.187846015192481</v>
      </c>
      <c r="D41" s="30">
        <f>$D$9/$D$11*100</f>
        <v>24.952608522500995</v>
      </c>
      <c r="E41" s="31">
        <f>$E$9/$E$11*100</f>
        <v>24.676522290423907</v>
      </c>
      <c r="F41" s="32"/>
      <c r="G41" s="30">
        <f>B41-C41</f>
        <v>1.3871349541046527</v>
      </c>
      <c r="H41" s="31">
        <f>D41-E41</f>
        <v>0.2760862320770876</v>
      </c>
    </row>
    <row r="42" spans="1:10" x14ac:dyDescent="0.2">
      <c r="A42" s="7" t="s">
        <v>126</v>
      </c>
      <c r="B42" s="30">
        <f>$B$10/$B$11*100</f>
        <v>4.465871606191322</v>
      </c>
      <c r="C42" s="31">
        <f>$C$10/$C$11*100</f>
        <v>3.6049954937556326</v>
      </c>
      <c r="D42" s="30">
        <f>$D$10/$D$11*100</f>
        <v>4.3552369573874952</v>
      </c>
      <c r="E42" s="31">
        <f>$E$10/$E$11*100</f>
        <v>3.6238148756519983</v>
      </c>
      <c r="F42" s="32"/>
      <c r="G42" s="30">
        <f>B42-C42</f>
        <v>0.8608761124356894</v>
      </c>
      <c r="H42" s="31">
        <f>D42-E42</f>
        <v>0.73142208173549683</v>
      </c>
    </row>
    <row r="43" spans="1:10" s="43" customFormat="1" x14ac:dyDescent="0.2">
      <c r="A43" s="27" t="s">
        <v>0</v>
      </c>
      <c r="B43" s="46">
        <f>SUM(B39:B42)</f>
        <v>100</v>
      </c>
      <c r="C43" s="47">
        <f>SUM(C39:C42)</f>
        <v>100.00000000000001</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0.72316670895711754</v>
      </c>
      <c r="C46" s="31">
        <f>$C$14/$C$34*100</f>
        <v>0.46349942062572419</v>
      </c>
      <c r="D46" s="30">
        <f>$D$14/$D$34*100</f>
        <v>0.49860613301473511</v>
      </c>
      <c r="E46" s="31">
        <f>$E$14/$E$34*100</f>
        <v>0.60661076049681562</v>
      </c>
      <c r="F46" s="32"/>
      <c r="G46" s="30">
        <f t="shared" ref="G46:G66" si="4">B46-C46</f>
        <v>0.25966728833139335</v>
      </c>
      <c r="H46" s="31">
        <f t="shared" ref="H46:H66" si="5">D46-E46</f>
        <v>-0.10800462748208051</v>
      </c>
    </row>
    <row r="47" spans="1:10" x14ac:dyDescent="0.2">
      <c r="A47" s="7" t="s">
        <v>112</v>
      </c>
      <c r="B47" s="30">
        <f>$B$15/$B$34*100</f>
        <v>3.6665820857650342</v>
      </c>
      <c r="C47" s="31">
        <f>$C$15/$C$34*100</f>
        <v>5.2143684820393981</v>
      </c>
      <c r="D47" s="30">
        <f>$D$15/$D$34*100</f>
        <v>3.9633612106730389</v>
      </c>
      <c r="E47" s="31">
        <f>$E$15/$E$34*100</f>
        <v>5.4378836344773926</v>
      </c>
      <c r="F47" s="32"/>
      <c r="G47" s="30">
        <f t="shared" si="4"/>
        <v>-1.5477863962743639</v>
      </c>
      <c r="H47" s="31">
        <f t="shared" si="5"/>
        <v>-1.4745224238043537</v>
      </c>
    </row>
    <row r="48" spans="1:10" x14ac:dyDescent="0.2">
      <c r="A48" s="7" t="s">
        <v>113</v>
      </c>
      <c r="B48" s="30">
        <f>$B$16/$B$34*100</f>
        <v>14.171530068510529</v>
      </c>
      <c r="C48" s="31">
        <f>$C$16/$C$34*100</f>
        <v>13.454358182052273</v>
      </c>
      <c r="D48" s="30">
        <f>$D$16/$D$34*100</f>
        <v>12.379131819992036</v>
      </c>
      <c r="E48" s="31">
        <f>$E$16/$E$34*100</f>
        <v>14.544249445260943</v>
      </c>
      <c r="F48" s="32"/>
      <c r="G48" s="30">
        <f t="shared" si="4"/>
        <v>0.71717188645825658</v>
      </c>
      <c r="H48" s="31">
        <f t="shared" si="5"/>
        <v>-2.1651176252689073</v>
      </c>
    </row>
    <row r="49" spans="1:8" x14ac:dyDescent="0.2">
      <c r="A49" s="7" t="s">
        <v>114</v>
      </c>
      <c r="B49" s="30">
        <f>$B$17/$B$34*100</f>
        <v>3.7046434914996191</v>
      </c>
      <c r="C49" s="31">
        <f>$C$17/$C$34*100</f>
        <v>3.5019956225054716</v>
      </c>
      <c r="D49" s="30">
        <f>$D$17/$D$34*100</f>
        <v>2.8833134209478297</v>
      </c>
      <c r="E49" s="31">
        <f>$E$17/$E$34*100</f>
        <v>2.9221059911818106</v>
      </c>
      <c r="F49" s="32"/>
      <c r="G49" s="30">
        <f t="shared" si="4"/>
        <v>0.20264786899414755</v>
      </c>
      <c r="H49" s="31">
        <f t="shared" si="5"/>
        <v>-3.8792570233980861E-2</v>
      </c>
    </row>
    <row r="50" spans="1:8" x14ac:dyDescent="0.2">
      <c r="A50" s="7" t="s">
        <v>115</v>
      </c>
      <c r="B50" s="30">
        <f>$B$18/$B$34*100</f>
        <v>0.786602385181426</v>
      </c>
      <c r="C50" s="31">
        <f>$C$18/$C$34*100</f>
        <v>0.41199948500064376</v>
      </c>
      <c r="D50" s="30">
        <f>$D$18/$D$34*100</f>
        <v>0.5400238948626046</v>
      </c>
      <c r="E50" s="31">
        <f>$E$18/$E$34*100</f>
        <v>0.67865479380997662</v>
      </c>
      <c r="F50" s="32"/>
      <c r="G50" s="30">
        <f t="shared" si="4"/>
        <v>0.37460290018078224</v>
      </c>
      <c r="H50" s="31">
        <f t="shared" si="5"/>
        <v>-0.13863089894737202</v>
      </c>
    </row>
    <row r="51" spans="1:8" x14ac:dyDescent="0.2">
      <c r="A51" s="7" t="s">
        <v>116</v>
      </c>
      <c r="B51" s="30">
        <f>$B$19/$B$34*100</f>
        <v>2.5374270489723422E-2</v>
      </c>
      <c r="C51" s="31">
        <f>$C$19/$C$34*100</f>
        <v>1.2874983906270118E-2</v>
      </c>
      <c r="D51" s="30">
        <f>$D$19/$D$34*100</f>
        <v>5.8940661091198721E-2</v>
      </c>
      <c r="E51" s="31">
        <f>$E$19/$E$34*100</f>
        <v>5.1871703985475928E-2</v>
      </c>
      <c r="F51" s="32"/>
      <c r="G51" s="30">
        <f t="shared" si="4"/>
        <v>1.2499286583453305E-2</v>
      </c>
      <c r="H51" s="31">
        <f t="shared" si="5"/>
        <v>7.0689571057227923E-3</v>
      </c>
    </row>
    <row r="52" spans="1:8" x14ac:dyDescent="0.2">
      <c r="A52" s="7" t="s">
        <v>117</v>
      </c>
      <c r="B52" s="30">
        <f>$B$20/$B$34*100</f>
        <v>0.72316670895711754</v>
      </c>
      <c r="C52" s="31">
        <f>$C$20/$C$34*100</f>
        <v>0.66949916312604607</v>
      </c>
      <c r="D52" s="30">
        <f>$D$20/$D$34*100</f>
        <v>0.80127439267224221</v>
      </c>
      <c r="E52" s="31">
        <f>$E$20/$E$34*100</f>
        <v>0.80977493443992965</v>
      </c>
      <c r="F52" s="32"/>
      <c r="G52" s="30">
        <f t="shared" si="4"/>
        <v>5.3667545831071473E-2</v>
      </c>
      <c r="H52" s="31">
        <f t="shared" si="5"/>
        <v>-8.5005417676874417E-3</v>
      </c>
    </row>
    <row r="53" spans="1:8" x14ac:dyDescent="0.2">
      <c r="A53" s="7" t="s">
        <v>118</v>
      </c>
      <c r="B53" s="30">
        <f>$B$21/$B$34*100</f>
        <v>0.86272519665059633</v>
      </c>
      <c r="C53" s="31">
        <f>$C$21/$C$34*100</f>
        <v>1.197373503283121</v>
      </c>
      <c r="D53" s="30">
        <f>$D$21/$D$34*100</f>
        <v>0.81561131023496614</v>
      </c>
      <c r="E53" s="31">
        <f>$E$21/$E$34*100</f>
        <v>0.96539004639635739</v>
      </c>
      <c r="F53" s="32"/>
      <c r="G53" s="30">
        <f t="shared" si="4"/>
        <v>-0.33464830663252465</v>
      </c>
      <c r="H53" s="31">
        <f t="shared" si="5"/>
        <v>-0.14977873616139126</v>
      </c>
    </row>
    <row r="54" spans="1:8" x14ac:dyDescent="0.2">
      <c r="A54" s="142" t="s">
        <v>120</v>
      </c>
      <c r="B54" s="148">
        <f>$B$22/$B$34*100</f>
        <v>3.5270235980715556</v>
      </c>
      <c r="C54" s="149">
        <f>$C$22/$C$34*100</f>
        <v>2.3046221192223508</v>
      </c>
      <c r="D54" s="148">
        <f>$D$22/$D$34*100</f>
        <v>2.7749900438072483</v>
      </c>
      <c r="E54" s="149">
        <f>$E$22/$E$34*100</f>
        <v>2.1714071640586727</v>
      </c>
      <c r="F54" s="150"/>
      <c r="G54" s="148">
        <f t="shared" si="4"/>
        <v>1.2224014788492048</v>
      </c>
      <c r="H54" s="149">
        <f t="shared" si="5"/>
        <v>0.60358287974857561</v>
      </c>
    </row>
    <row r="55" spans="1:8" x14ac:dyDescent="0.2">
      <c r="A55" s="7" t="s">
        <v>121</v>
      </c>
      <c r="B55" s="30">
        <f>$B$23/$B$34*100</f>
        <v>12.24308551129155</v>
      </c>
      <c r="C55" s="31">
        <f>$C$23/$C$34*100</f>
        <v>13.570233037208704</v>
      </c>
      <c r="D55" s="30">
        <f>$D$23/$D$34*100</f>
        <v>11.660692951015532</v>
      </c>
      <c r="E55" s="31">
        <f>$E$23/$E$34*100</f>
        <v>10.215843923806231</v>
      </c>
      <c r="F55" s="32"/>
      <c r="G55" s="30">
        <f t="shared" si="4"/>
        <v>-1.3271475259171535</v>
      </c>
      <c r="H55" s="31">
        <f t="shared" si="5"/>
        <v>1.4448490272093011</v>
      </c>
    </row>
    <row r="56" spans="1:8" x14ac:dyDescent="0.2">
      <c r="A56" s="7" t="s">
        <v>122</v>
      </c>
      <c r="B56" s="30">
        <f>$B$24/$B$34*100</f>
        <v>17.825425019030703</v>
      </c>
      <c r="C56" s="31">
        <f>$C$24/$C$34*100</f>
        <v>18.192352259559673</v>
      </c>
      <c r="D56" s="30">
        <f>$D$24/$D$34*100</f>
        <v>19.01075268817204</v>
      </c>
      <c r="E56" s="31">
        <f>$E$24/$E$34*100</f>
        <v>17.910146681651824</v>
      </c>
      <c r="F56" s="32"/>
      <c r="G56" s="30">
        <f t="shared" si="4"/>
        <v>-0.36692724052896963</v>
      </c>
      <c r="H56" s="31">
        <f t="shared" si="5"/>
        <v>1.1006060065202163</v>
      </c>
    </row>
    <row r="57" spans="1:8" x14ac:dyDescent="0.2">
      <c r="A57" s="7" t="s">
        <v>123</v>
      </c>
      <c r="B57" s="30">
        <f>$B$25/$B$34*100</f>
        <v>9.8325298147678257</v>
      </c>
      <c r="C57" s="31">
        <f>$C$25/$C$34*100</f>
        <v>11.638985451268185</v>
      </c>
      <c r="D57" s="30">
        <f>$D$25/$D$34*100</f>
        <v>12.211867781760255</v>
      </c>
      <c r="E57" s="31">
        <f>$E$25/$E$34*100</f>
        <v>12.443445433849169</v>
      </c>
      <c r="F57" s="32"/>
      <c r="G57" s="30">
        <f t="shared" si="4"/>
        <v>-1.8064556365003597</v>
      </c>
      <c r="H57" s="31">
        <f t="shared" si="5"/>
        <v>-0.23157765208891412</v>
      </c>
    </row>
    <row r="58" spans="1:8" x14ac:dyDescent="0.2">
      <c r="A58" s="7" t="s">
        <v>124</v>
      </c>
      <c r="B58" s="30">
        <f>$B$26/$B$34*100</f>
        <v>2.8672925653387464</v>
      </c>
      <c r="C58" s="31">
        <f>$C$26/$C$34*100</f>
        <v>2.5749967812540233</v>
      </c>
      <c r="D58" s="30">
        <f>$D$26/$D$34*100</f>
        <v>3.093588211867782</v>
      </c>
      <c r="E58" s="31">
        <f>$E$26/$E$34*100</f>
        <v>2.9422783205094953</v>
      </c>
      <c r="F58" s="32"/>
      <c r="G58" s="30">
        <f t="shared" si="4"/>
        <v>0.29229578408472312</v>
      </c>
      <c r="H58" s="31">
        <f t="shared" si="5"/>
        <v>0.15130989135828665</v>
      </c>
    </row>
    <row r="59" spans="1:8" x14ac:dyDescent="0.2">
      <c r="A59" s="142" t="s">
        <v>127</v>
      </c>
      <c r="B59" s="148">
        <f>$B$27/$B$34*100</f>
        <v>0.40598832783557476</v>
      </c>
      <c r="C59" s="149">
        <f>$C$27/$C$34*100</f>
        <v>0.70812411484485649</v>
      </c>
      <c r="D59" s="148">
        <f>$D$27/$D$34*100</f>
        <v>0.63560334528076456</v>
      </c>
      <c r="E59" s="149">
        <f>$E$27/$E$34*100</f>
        <v>0.53456672718365461</v>
      </c>
      <c r="F59" s="150"/>
      <c r="G59" s="148">
        <f t="shared" si="4"/>
        <v>-0.30213578700928173</v>
      </c>
      <c r="H59" s="149">
        <f t="shared" si="5"/>
        <v>0.10103661809710995</v>
      </c>
    </row>
    <row r="60" spans="1:8" x14ac:dyDescent="0.2">
      <c r="A60" s="7" t="s">
        <v>128</v>
      </c>
      <c r="B60" s="30">
        <f>$B$28/$B$34*100</f>
        <v>3.8061405734585128E-2</v>
      </c>
      <c r="C60" s="31">
        <f>$C$28/$C$34*100</f>
        <v>5.149993562508047E-2</v>
      </c>
      <c r="D60" s="30">
        <f>$D$28/$D$34*100</f>
        <v>0.11628833134209478</v>
      </c>
      <c r="E60" s="31">
        <f>$E$28/$E$34*100</f>
        <v>7.2044033313161004E-2</v>
      </c>
      <c r="F60" s="32"/>
      <c r="G60" s="30">
        <f t="shared" si="4"/>
        <v>-1.3438529890495342E-2</v>
      </c>
      <c r="H60" s="31">
        <f t="shared" si="5"/>
        <v>4.4244298028933773E-2</v>
      </c>
    </row>
    <row r="61" spans="1:8" x14ac:dyDescent="0.2">
      <c r="A61" s="7" t="s">
        <v>129</v>
      </c>
      <c r="B61" s="30">
        <f>$B$29/$B$34*100</f>
        <v>0.29180411063181932</v>
      </c>
      <c r="C61" s="31">
        <f>$C$29/$C$34*100</f>
        <v>0.1416248229689713</v>
      </c>
      <c r="D61" s="30">
        <f>$D$29/$D$34*100</f>
        <v>0.22779769016328155</v>
      </c>
      <c r="E61" s="31">
        <f>$E$29/$E$34*100</f>
        <v>0.22477738393706231</v>
      </c>
      <c r="F61" s="32"/>
      <c r="G61" s="30">
        <f t="shared" si="4"/>
        <v>0.15017928766284802</v>
      </c>
      <c r="H61" s="31">
        <f t="shared" si="5"/>
        <v>3.0203062262192382E-3</v>
      </c>
    </row>
    <row r="62" spans="1:8" x14ac:dyDescent="0.2">
      <c r="A62" s="7" t="s">
        <v>130</v>
      </c>
      <c r="B62" s="30">
        <f>$B$30/$B$34*100</f>
        <v>0.91347373763004325</v>
      </c>
      <c r="C62" s="31">
        <f>$C$30/$C$34*100</f>
        <v>1.09437363203296</v>
      </c>
      <c r="D62" s="30">
        <f>$D$30/$D$34*100</f>
        <v>1.2090800477897252</v>
      </c>
      <c r="E62" s="31">
        <f>$E$30/$E$34*100</f>
        <v>1.3126422869657934</v>
      </c>
      <c r="F62" s="32"/>
      <c r="G62" s="30">
        <f t="shared" si="4"/>
        <v>-0.18089989440291676</v>
      </c>
      <c r="H62" s="31">
        <f t="shared" si="5"/>
        <v>-0.10356223917606822</v>
      </c>
    </row>
    <row r="63" spans="1:8" x14ac:dyDescent="0.2">
      <c r="A63" s="7" t="s">
        <v>131</v>
      </c>
      <c r="B63" s="30">
        <f>$B$31/$B$34*100</f>
        <v>2.4105556965237249</v>
      </c>
      <c r="C63" s="31">
        <f>$C$31/$C$34*100</f>
        <v>2.3561220548474315</v>
      </c>
      <c r="D63" s="30">
        <f>$D$31/$D$34*100</f>
        <v>2.2827558741537235</v>
      </c>
      <c r="E63" s="31">
        <f>$E$31/$E$34*100</f>
        <v>2.4840782686377914</v>
      </c>
      <c r="F63" s="32"/>
      <c r="G63" s="30">
        <f t="shared" si="4"/>
        <v>5.4433641676293387E-2</v>
      </c>
      <c r="H63" s="31">
        <f t="shared" si="5"/>
        <v>-0.20132239448406786</v>
      </c>
    </row>
    <row r="64" spans="1:8" x14ac:dyDescent="0.2">
      <c r="A64" s="7" t="s">
        <v>132</v>
      </c>
      <c r="B64" s="30">
        <f>$B$32/$B$34*100</f>
        <v>20.515097690941385</v>
      </c>
      <c r="C64" s="31">
        <f>$C$32/$C$34*100</f>
        <v>18.83610145487318</v>
      </c>
      <c r="D64" s="30">
        <f>$D$32/$D$34*100</f>
        <v>20.481083233771404</v>
      </c>
      <c r="E64" s="31">
        <f>$E$32/$E$34*100</f>
        <v>20.048413590386442</v>
      </c>
      <c r="F64" s="32"/>
      <c r="G64" s="30">
        <f t="shared" si="4"/>
        <v>1.6789962360682047</v>
      </c>
      <c r="H64" s="31">
        <f t="shared" si="5"/>
        <v>0.43266964338496194</v>
      </c>
    </row>
    <row r="65" spans="1:8" x14ac:dyDescent="0.2">
      <c r="A65" s="142" t="s">
        <v>126</v>
      </c>
      <c r="B65" s="148">
        <f>$B$33/$B$34*100</f>
        <v>4.465871606191322</v>
      </c>
      <c r="C65" s="149">
        <f>$C$33/$C$34*100</f>
        <v>3.6049954937556326</v>
      </c>
      <c r="D65" s="148">
        <f>$D$33/$D$34*100</f>
        <v>4.3552369573874952</v>
      </c>
      <c r="E65" s="149">
        <f>$E$33/$E$34*100</f>
        <v>3.6238148756519983</v>
      </c>
      <c r="F65" s="150"/>
      <c r="G65" s="148">
        <f t="shared" si="4"/>
        <v>0.8608761124356894</v>
      </c>
      <c r="H65" s="149">
        <f t="shared" si="5"/>
        <v>0.73142208173549683</v>
      </c>
    </row>
    <row r="66" spans="1:8" s="43" customFormat="1" x14ac:dyDescent="0.2">
      <c r="A66" s="27" t="s">
        <v>0</v>
      </c>
      <c r="B66" s="46">
        <f>SUM(B46:B65)</f>
        <v>100</v>
      </c>
      <c r="C66" s="47">
        <f>SUM(C46:C65)</f>
        <v>99.999999999999972</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15</v>
      </c>
      <c r="C6" s="66">
        <v>8</v>
      </c>
      <c r="D6" s="65">
        <v>51</v>
      </c>
      <c r="E6" s="66">
        <v>32</v>
      </c>
      <c r="F6" s="67"/>
      <c r="G6" s="65">
        <f t="shared" ref="G6:G37" si="0">B6-C6</f>
        <v>7</v>
      </c>
      <c r="H6" s="66">
        <f t="shared" ref="H6:H37" si="1">D6-E6</f>
        <v>19</v>
      </c>
      <c r="I6" s="20">
        <f t="shared" ref="I6:I37" si="2">IF(C6=0, "-", IF(G6/C6&lt;10, G6/C6, "&gt;999%"))</f>
        <v>0.875</v>
      </c>
      <c r="J6" s="21">
        <f t="shared" ref="J6:J37" si="3">IF(E6=0, "-", IF(H6/E6&lt;10, H6/E6, "&gt;999%"))</f>
        <v>0.59375</v>
      </c>
    </row>
    <row r="7" spans="1:10" x14ac:dyDescent="0.2">
      <c r="A7" s="7" t="s">
        <v>32</v>
      </c>
      <c r="B7" s="65">
        <v>0</v>
      </c>
      <c r="C7" s="66">
        <v>0</v>
      </c>
      <c r="D7" s="65">
        <v>0</v>
      </c>
      <c r="E7" s="66">
        <v>1</v>
      </c>
      <c r="F7" s="67"/>
      <c r="G7" s="65">
        <f t="shared" si="0"/>
        <v>0</v>
      </c>
      <c r="H7" s="66">
        <f t="shared" si="1"/>
        <v>-1</v>
      </c>
      <c r="I7" s="20" t="str">
        <f t="shared" si="2"/>
        <v>-</v>
      </c>
      <c r="J7" s="21">
        <f t="shared" si="3"/>
        <v>-1</v>
      </c>
    </row>
    <row r="8" spans="1:10" x14ac:dyDescent="0.2">
      <c r="A8" s="7" t="s">
        <v>33</v>
      </c>
      <c r="B8" s="65">
        <v>0</v>
      </c>
      <c r="C8" s="66">
        <v>0</v>
      </c>
      <c r="D8" s="65">
        <v>3</v>
      </c>
      <c r="E8" s="66">
        <v>6</v>
      </c>
      <c r="F8" s="67"/>
      <c r="G8" s="65">
        <f t="shared" si="0"/>
        <v>0</v>
      </c>
      <c r="H8" s="66">
        <f t="shared" si="1"/>
        <v>-3</v>
      </c>
      <c r="I8" s="20" t="str">
        <f t="shared" si="2"/>
        <v>-</v>
      </c>
      <c r="J8" s="21">
        <f t="shared" si="3"/>
        <v>-0.5</v>
      </c>
    </row>
    <row r="9" spans="1:10" x14ac:dyDescent="0.2">
      <c r="A9" s="7" t="s">
        <v>34</v>
      </c>
      <c r="B9" s="65">
        <v>121</v>
      </c>
      <c r="C9" s="66">
        <v>84</v>
      </c>
      <c r="D9" s="65">
        <v>795</v>
      </c>
      <c r="E9" s="66">
        <v>618</v>
      </c>
      <c r="F9" s="67"/>
      <c r="G9" s="65">
        <f t="shared" si="0"/>
        <v>37</v>
      </c>
      <c r="H9" s="66">
        <f t="shared" si="1"/>
        <v>177</v>
      </c>
      <c r="I9" s="20">
        <f t="shared" si="2"/>
        <v>0.44047619047619047</v>
      </c>
      <c r="J9" s="21">
        <f t="shared" si="3"/>
        <v>0.28640776699029125</v>
      </c>
    </row>
    <row r="10" spans="1:10" x14ac:dyDescent="0.2">
      <c r="A10" s="7" t="s">
        <v>35</v>
      </c>
      <c r="B10" s="65">
        <v>0</v>
      </c>
      <c r="C10" s="66">
        <v>0</v>
      </c>
      <c r="D10" s="65">
        <v>14</v>
      </c>
      <c r="E10" s="66">
        <v>9</v>
      </c>
      <c r="F10" s="67"/>
      <c r="G10" s="65">
        <f t="shared" si="0"/>
        <v>0</v>
      </c>
      <c r="H10" s="66">
        <f t="shared" si="1"/>
        <v>5</v>
      </c>
      <c r="I10" s="20" t="str">
        <f t="shared" si="2"/>
        <v>-</v>
      </c>
      <c r="J10" s="21">
        <f t="shared" si="3"/>
        <v>0.55555555555555558</v>
      </c>
    </row>
    <row r="11" spans="1:10" x14ac:dyDescent="0.2">
      <c r="A11" s="7" t="s">
        <v>36</v>
      </c>
      <c r="B11" s="65">
        <v>172</v>
      </c>
      <c r="C11" s="66">
        <v>133</v>
      </c>
      <c r="D11" s="65">
        <v>940</v>
      </c>
      <c r="E11" s="66">
        <v>867</v>
      </c>
      <c r="F11" s="67"/>
      <c r="G11" s="65">
        <f t="shared" si="0"/>
        <v>39</v>
      </c>
      <c r="H11" s="66">
        <f t="shared" si="1"/>
        <v>73</v>
      </c>
      <c r="I11" s="20">
        <f t="shared" si="2"/>
        <v>0.2932330827067669</v>
      </c>
      <c r="J11" s="21">
        <f t="shared" si="3"/>
        <v>8.4198385236447515E-2</v>
      </c>
    </row>
    <row r="12" spans="1:10" x14ac:dyDescent="0.2">
      <c r="A12" s="7" t="s">
        <v>37</v>
      </c>
      <c r="B12" s="65">
        <v>1</v>
      </c>
      <c r="C12" s="66">
        <v>0</v>
      </c>
      <c r="D12" s="65">
        <v>14</v>
      </c>
      <c r="E12" s="66">
        <v>12</v>
      </c>
      <c r="F12" s="67"/>
      <c r="G12" s="65">
        <f t="shared" si="0"/>
        <v>1</v>
      </c>
      <c r="H12" s="66">
        <f t="shared" si="1"/>
        <v>2</v>
      </c>
      <c r="I12" s="20" t="str">
        <f t="shared" si="2"/>
        <v>-</v>
      </c>
      <c r="J12" s="21">
        <f t="shared" si="3"/>
        <v>0.16666666666666666</v>
      </c>
    </row>
    <row r="13" spans="1:10" x14ac:dyDescent="0.2">
      <c r="A13" s="7" t="s">
        <v>38</v>
      </c>
      <c r="B13" s="65">
        <v>0</v>
      </c>
      <c r="C13" s="66">
        <v>2</v>
      </c>
      <c r="D13" s="65">
        <v>8</v>
      </c>
      <c r="E13" s="66">
        <v>7</v>
      </c>
      <c r="F13" s="67"/>
      <c r="G13" s="65">
        <f t="shared" si="0"/>
        <v>-2</v>
      </c>
      <c r="H13" s="66">
        <f t="shared" si="1"/>
        <v>1</v>
      </c>
      <c r="I13" s="20">
        <f t="shared" si="2"/>
        <v>-1</v>
      </c>
      <c r="J13" s="21">
        <f t="shared" si="3"/>
        <v>0.14285714285714285</v>
      </c>
    </row>
    <row r="14" spans="1:10" x14ac:dyDescent="0.2">
      <c r="A14" s="7" t="s">
        <v>41</v>
      </c>
      <c r="B14" s="65">
        <v>2</v>
      </c>
      <c r="C14" s="66">
        <v>2</v>
      </c>
      <c r="D14" s="65">
        <v>15</v>
      </c>
      <c r="E14" s="66">
        <v>22</v>
      </c>
      <c r="F14" s="67"/>
      <c r="G14" s="65">
        <f t="shared" si="0"/>
        <v>0</v>
      </c>
      <c r="H14" s="66">
        <f t="shared" si="1"/>
        <v>-7</v>
      </c>
      <c r="I14" s="20">
        <f t="shared" si="2"/>
        <v>0</v>
      </c>
      <c r="J14" s="21">
        <f t="shared" si="3"/>
        <v>-0.31818181818181818</v>
      </c>
    </row>
    <row r="15" spans="1:10" x14ac:dyDescent="0.2">
      <c r="A15" s="7" t="s">
        <v>42</v>
      </c>
      <c r="B15" s="65">
        <v>8</v>
      </c>
      <c r="C15" s="66">
        <v>3</v>
      </c>
      <c r="D15" s="65">
        <v>43</v>
      </c>
      <c r="E15" s="66">
        <v>53</v>
      </c>
      <c r="F15" s="67"/>
      <c r="G15" s="65">
        <f t="shared" si="0"/>
        <v>5</v>
      </c>
      <c r="H15" s="66">
        <f t="shared" si="1"/>
        <v>-10</v>
      </c>
      <c r="I15" s="20">
        <f t="shared" si="2"/>
        <v>1.6666666666666667</v>
      </c>
      <c r="J15" s="21">
        <f t="shared" si="3"/>
        <v>-0.18867924528301888</v>
      </c>
    </row>
    <row r="16" spans="1:10" x14ac:dyDescent="0.2">
      <c r="A16" s="7" t="s">
        <v>43</v>
      </c>
      <c r="B16" s="65">
        <v>11</v>
      </c>
      <c r="C16" s="66">
        <v>11</v>
      </c>
      <c r="D16" s="65">
        <v>63</v>
      </c>
      <c r="E16" s="66">
        <v>76</v>
      </c>
      <c r="F16" s="67"/>
      <c r="G16" s="65">
        <f t="shared" si="0"/>
        <v>0</v>
      </c>
      <c r="H16" s="66">
        <f t="shared" si="1"/>
        <v>-13</v>
      </c>
      <c r="I16" s="20">
        <f t="shared" si="2"/>
        <v>0</v>
      </c>
      <c r="J16" s="21">
        <f t="shared" si="3"/>
        <v>-0.17105263157894737</v>
      </c>
    </row>
    <row r="17" spans="1:10" x14ac:dyDescent="0.2">
      <c r="A17" s="7" t="s">
        <v>44</v>
      </c>
      <c r="B17" s="65">
        <v>571</v>
      </c>
      <c r="C17" s="66">
        <v>466</v>
      </c>
      <c r="D17" s="65">
        <v>3976</v>
      </c>
      <c r="E17" s="66">
        <v>4453</v>
      </c>
      <c r="F17" s="67"/>
      <c r="G17" s="65">
        <f t="shared" si="0"/>
        <v>105</v>
      </c>
      <c r="H17" s="66">
        <f t="shared" si="1"/>
        <v>-477</v>
      </c>
      <c r="I17" s="20">
        <f t="shared" si="2"/>
        <v>0.22532188841201717</v>
      </c>
      <c r="J17" s="21">
        <f t="shared" si="3"/>
        <v>-0.10711879631708961</v>
      </c>
    </row>
    <row r="18" spans="1:10" x14ac:dyDescent="0.2">
      <c r="A18" s="7" t="s">
        <v>47</v>
      </c>
      <c r="B18" s="65">
        <v>4</v>
      </c>
      <c r="C18" s="66">
        <v>1</v>
      </c>
      <c r="D18" s="65">
        <v>4</v>
      </c>
      <c r="E18" s="66">
        <v>6</v>
      </c>
      <c r="F18" s="67"/>
      <c r="G18" s="65">
        <f t="shared" si="0"/>
        <v>3</v>
      </c>
      <c r="H18" s="66">
        <f t="shared" si="1"/>
        <v>-2</v>
      </c>
      <c r="I18" s="20">
        <f t="shared" si="2"/>
        <v>3</v>
      </c>
      <c r="J18" s="21">
        <f t="shared" si="3"/>
        <v>-0.33333333333333331</v>
      </c>
    </row>
    <row r="19" spans="1:10" x14ac:dyDescent="0.2">
      <c r="A19" s="7" t="s">
        <v>48</v>
      </c>
      <c r="B19" s="65">
        <v>24</v>
      </c>
      <c r="C19" s="66">
        <v>5</v>
      </c>
      <c r="D19" s="65">
        <v>82</v>
      </c>
      <c r="E19" s="66">
        <v>45</v>
      </c>
      <c r="F19" s="67"/>
      <c r="G19" s="65">
        <f t="shared" si="0"/>
        <v>19</v>
      </c>
      <c r="H19" s="66">
        <f t="shared" si="1"/>
        <v>37</v>
      </c>
      <c r="I19" s="20">
        <f t="shared" si="2"/>
        <v>3.8</v>
      </c>
      <c r="J19" s="21">
        <f t="shared" si="3"/>
        <v>0.82222222222222219</v>
      </c>
    </row>
    <row r="20" spans="1:10" x14ac:dyDescent="0.2">
      <c r="A20" s="7" t="s">
        <v>49</v>
      </c>
      <c r="B20" s="65">
        <v>42</v>
      </c>
      <c r="C20" s="66">
        <v>3</v>
      </c>
      <c r="D20" s="65">
        <v>139</v>
      </c>
      <c r="E20" s="66">
        <v>45</v>
      </c>
      <c r="F20" s="67"/>
      <c r="G20" s="65">
        <f t="shared" si="0"/>
        <v>39</v>
      </c>
      <c r="H20" s="66">
        <f t="shared" si="1"/>
        <v>94</v>
      </c>
      <c r="I20" s="20" t="str">
        <f t="shared" si="2"/>
        <v>&gt;999%</v>
      </c>
      <c r="J20" s="21">
        <f t="shared" si="3"/>
        <v>2.088888888888889</v>
      </c>
    </row>
    <row r="21" spans="1:10" x14ac:dyDescent="0.2">
      <c r="A21" s="7" t="s">
        <v>51</v>
      </c>
      <c r="B21" s="65">
        <v>64</v>
      </c>
      <c r="C21" s="66">
        <v>201</v>
      </c>
      <c r="D21" s="65">
        <v>1352</v>
      </c>
      <c r="E21" s="66">
        <v>2617</v>
      </c>
      <c r="F21" s="67"/>
      <c r="G21" s="65">
        <f t="shared" si="0"/>
        <v>-137</v>
      </c>
      <c r="H21" s="66">
        <f t="shared" si="1"/>
        <v>-1265</v>
      </c>
      <c r="I21" s="20">
        <f t="shared" si="2"/>
        <v>-0.68159203980099503</v>
      </c>
      <c r="J21" s="21">
        <f t="shared" si="3"/>
        <v>-0.48337791364157434</v>
      </c>
    </row>
    <row r="22" spans="1:10" x14ac:dyDescent="0.2">
      <c r="A22" s="7" t="s">
        <v>52</v>
      </c>
      <c r="B22" s="65">
        <v>162</v>
      </c>
      <c r="C22" s="66">
        <v>215</v>
      </c>
      <c r="D22" s="65">
        <v>1795</v>
      </c>
      <c r="E22" s="66">
        <v>2363</v>
      </c>
      <c r="F22" s="67"/>
      <c r="G22" s="65">
        <f t="shared" si="0"/>
        <v>-53</v>
      </c>
      <c r="H22" s="66">
        <f t="shared" si="1"/>
        <v>-568</v>
      </c>
      <c r="I22" s="20">
        <f t="shared" si="2"/>
        <v>-0.24651162790697675</v>
      </c>
      <c r="J22" s="21">
        <f t="shared" si="3"/>
        <v>-0.24037240795598816</v>
      </c>
    </row>
    <row r="23" spans="1:10" x14ac:dyDescent="0.2">
      <c r="A23" s="7" t="s">
        <v>53</v>
      </c>
      <c r="B23" s="65">
        <v>840</v>
      </c>
      <c r="C23" s="66">
        <v>738</v>
      </c>
      <c r="D23" s="65">
        <v>4764</v>
      </c>
      <c r="E23" s="66">
        <v>6419</v>
      </c>
      <c r="F23" s="67"/>
      <c r="G23" s="65">
        <f t="shared" si="0"/>
        <v>102</v>
      </c>
      <c r="H23" s="66">
        <f t="shared" si="1"/>
        <v>-1655</v>
      </c>
      <c r="I23" s="20">
        <f t="shared" si="2"/>
        <v>0.13821138211382114</v>
      </c>
      <c r="J23" s="21">
        <f t="shared" si="3"/>
        <v>-0.25782832216856211</v>
      </c>
    </row>
    <row r="24" spans="1:10" x14ac:dyDescent="0.2">
      <c r="A24" s="7" t="s">
        <v>55</v>
      </c>
      <c r="B24" s="65">
        <v>0</v>
      </c>
      <c r="C24" s="66">
        <v>3</v>
      </c>
      <c r="D24" s="65">
        <v>12</v>
      </c>
      <c r="E24" s="66">
        <v>23</v>
      </c>
      <c r="F24" s="67"/>
      <c r="G24" s="65">
        <f t="shared" si="0"/>
        <v>-3</v>
      </c>
      <c r="H24" s="66">
        <f t="shared" si="1"/>
        <v>-11</v>
      </c>
      <c r="I24" s="20">
        <f t="shared" si="2"/>
        <v>-1</v>
      </c>
      <c r="J24" s="21">
        <f t="shared" si="3"/>
        <v>-0.47826086956521741</v>
      </c>
    </row>
    <row r="25" spans="1:10" x14ac:dyDescent="0.2">
      <c r="A25" s="7" t="s">
        <v>58</v>
      </c>
      <c r="B25" s="65">
        <v>150</v>
      </c>
      <c r="C25" s="66">
        <v>231</v>
      </c>
      <c r="D25" s="65">
        <v>1420</v>
      </c>
      <c r="E25" s="66">
        <v>1744</v>
      </c>
      <c r="F25" s="67"/>
      <c r="G25" s="65">
        <f t="shared" si="0"/>
        <v>-81</v>
      </c>
      <c r="H25" s="66">
        <f t="shared" si="1"/>
        <v>-324</v>
      </c>
      <c r="I25" s="20">
        <f t="shared" si="2"/>
        <v>-0.35064935064935066</v>
      </c>
      <c r="J25" s="21">
        <f t="shared" si="3"/>
        <v>-0.18577981651376146</v>
      </c>
    </row>
    <row r="26" spans="1:10" x14ac:dyDescent="0.2">
      <c r="A26" s="7" t="s">
        <v>59</v>
      </c>
      <c r="B26" s="65">
        <v>0</v>
      </c>
      <c r="C26" s="66">
        <v>0</v>
      </c>
      <c r="D26" s="65">
        <v>1</v>
      </c>
      <c r="E26" s="66">
        <v>0</v>
      </c>
      <c r="F26" s="67"/>
      <c r="G26" s="65">
        <f t="shared" si="0"/>
        <v>0</v>
      </c>
      <c r="H26" s="66">
        <f t="shared" si="1"/>
        <v>1</v>
      </c>
      <c r="I26" s="20" t="str">
        <f t="shared" si="2"/>
        <v>-</v>
      </c>
      <c r="J26" s="21" t="str">
        <f t="shared" si="3"/>
        <v>-</v>
      </c>
    </row>
    <row r="27" spans="1:10" x14ac:dyDescent="0.2">
      <c r="A27" s="7" t="s">
        <v>61</v>
      </c>
      <c r="B27" s="65">
        <v>10</v>
      </c>
      <c r="C27" s="66">
        <v>12</v>
      </c>
      <c r="D27" s="65">
        <v>88</v>
      </c>
      <c r="E27" s="66">
        <v>118</v>
      </c>
      <c r="F27" s="67"/>
      <c r="G27" s="65">
        <f t="shared" si="0"/>
        <v>-2</v>
      </c>
      <c r="H27" s="66">
        <f t="shared" si="1"/>
        <v>-30</v>
      </c>
      <c r="I27" s="20">
        <f t="shared" si="2"/>
        <v>-0.16666666666666666</v>
      </c>
      <c r="J27" s="21">
        <f t="shared" si="3"/>
        <v>-0.25423728813559321</v>
      </c>
    </row>
    <row r="28" spans="1:10" x14ac:dyDescent="0.2">
      <c r="A28" s="7" t="s">
        <v>62</v>
      </c>
      <c r="B28" s="65">
        <v>27</v>
      </c>
      <c r="C28" s="66">
        <v>33</v>
      </c>
      <c r="D28" s="65">
        <v>262</v>
      </c>
      <c r="E28" s="66">
        <v>325</v>
      </c>
      <c r="F28" s="67"/>
      <c r="G28" s="65">
        <f t="shared" si="0"/>
        <v>-6</v>
      </c>
      <c r="H28" s="66">
        <f t="shared" si="1"/>
        <v>-63</v>
      </c>
      <c r="I28" s="20">
        <f t="shared" si="2"/>
        <v>-0.18181818181818182</v>
      </c>
      <c r="J28" s="21">
        <f t="shared" si="3"/>
        <v>-0.19384615384615383</v>
      </c>
    </row>
    <row r="29" spans="1:10" x14ac:dyDescent="0.2">
      <c r="A29" s="7" t="s">
        <v>64</v>
      </c>
      <c r="B29" s="65">
        <v>513</v>
      </c>
      <c r="C29" s="66">
        <v>339</v>
      </c>
      <c r="D29" s="65">
        <v>3578</v>
      </c>
      <c r="E29" s="66">
        <v>3287</v>
      </c>
      <c r="F29" s="67"/>
      <c r="G29" s="65">
        <f t="shared" si="0"/>
        <v>174</v>
      </c>
      <c r="H29" s="66">
        <f t="shared" si="1"/>
        <v>291</v>
      </c>
      <c r="I29" s="20">
        <f t="shared" si="2"/>
        <v>0.51327433628318586</v>
      </c>
      <c r="J29" s="21">
        <f t="shared" si="3"/>
        <v>8.8530574992394279E-2</v>
      </c>
    </row>
    <row r="30" spans="1:10" x14ac:dyDescent="0.2">
      <c r="A30" s="7" t="s">
        <v>65</v>
      </c>
      <c r="B30" s="65">
        <v>1</v>
      </c>
      <c r="C30" s="66">
        <v>0</v>
      </c>
      <c r="D30" s="65">
        <v>9</v>
      </c>
      <c r="E30" s="66">
        <v>14</v>
      </c>
      <c r="F30" s="67"/>
      <c r="G30" s="65">
        <f t="shared" si="0"/>
        <v>1</v>
      </c>
      <c r="H30" s="66">
        <f t="shared" si="1"/>
        <v>-5</v>
      </c>
      <c r="I30" s="20" t="str">
        <f t="shared" si="2"/>
        <v>-</v>
      </c>
      <c r="J30" s="21">
        <f t="shared" si="3"/>
        <v>-0.35714285714285715</v>
      </c>
    </row>
    <row r="31" spans="1:10" x14ac:dyDescent="0.2">
      <c r="A31" s="7" t="s">
        <v>66</v>
      </c>
      <c r="B31" s="65">
        <v>30</v>
      </c>
      <c r="C31" s="66">
        <v>52</v>
      </c>
      <c r="D31" s="65">
        <v>354</v>
      </c>
      <c r="E31" s="66">
        <v>443</v>
      </c>
      <c r="F31" s="67"/>
      <c r="G31" s="65">
        <f t="shared" si="0"/>
        <v>-22</v>
      </c>
      <c r="H31" s="66">
        <f t="shared" si="1"/>
        <v>-89</v>
      </c>
      <c r="I31" s="20">
        <f t="shared" si="2"/>
        <v>-0.42307692307692307</v>
      </c>
      <c r="J31" s="21">
        <f t="shared" si="3"/>
        <v>-0.20090293453724606</v>
      </c>
    </row>
    <row r="32" spans="1:10" x14ac:dyDescent="0.2">
      <c r="A32" s="7" t="s">
        <v>67</v>
      </c>
      <c r="B32" s="65">
        <v>68</v>
      </c>
      <c r="C32" s="66">
        <v>44</v>
      </c>
      <c r="D32" s="65">
        <v>414</v>
      </c>
      <c r="E32" s="66">
        <v>338</v>
      </c>
      <c r="F32" s="67"/>
      <c r="G32" s="65">
        <f t="shared" si="0"/>
        <v>24</v>
      </c>
      <c r="H32" s="66">
        <f t="shared" si="1"/>
        <v>76</v>
      </c>
      <c r="I32" s="20">
        <f t="shared" si="2"/>
        <v>0.54545454545454541</v>
      </c>
      <c r="J32" s="21">
        <f t="shared" si="3"/>
        <v>0.22485207100591717</v>
      </c>
    </row>
    <row r="33" spans="1:10" x14ac:dyDescent="0.2">
      <c r="A33" s="7" t="s">
        <v>68</v>
      </c>
      <c r="B33" s="65">
        <v>35</v>
      </c>
      <c r="C33" s="66">
        <v>46</v>
      </c>
      <c r="D33" s="65">
        <v>394</v>
      </c>
      <c r="E33" s="66">
        <v>431</v>
      </c>
      <c r="F33" s="67"/>
      <c r="G33" s="65">
        <f t="shared" si="0"/>
        <v>-11</v>
      </c>
      <c r="H33" s="66">
        <f t="shared" si="1"/>
        <v>-37</v>
      </c>
      <c r="I33" s="20">
        <f t="shared" si="2"/>
        <v>-0.2391304347826087</v>
      </c>
      <c r="J33" s="21">
        <f t="shared" si="3"/>
        <v>-8.584686774941995E-2</v>
      </c>
    </row>
    <row r="34" spans="1:10" x14ac:dyDescent="0.2">
      <c r="A34" s="7" t="s">
        <v>69</v>
      </c>
      <c r="B34" s="65">
        <v>0</v>
      </c>
      <c r="C34" s="66">
        <v>0</v>
      </c>
      <c r="D34" s="65">
        <v>3</v>
      </c>
      <c r="E34" s="66">
        <v>3</v>
      </c>
      <c r="F34" s="67"/>
      <c r="G34" s="65">
        <f t="shared" si="0"/>
        <v>0</v>
      </c>
      <c r="H34" s="66">
        <f t="shared" si="1"/>
        <v>0</v>
      </c>
      <c r="I34" s="20" t="str">
        <f t="shared" si="2"/>
        <v>-</v>
      </c>
      <c r="J34" s="21">
        <f t="shared" si="3"/>
        <v>0</v>
      </c>
    </row>
    <row r="35" spans="1:10" x14ac:dyDescent="0.2">
      <c r="A35" s="7" t="s">
        <v>72</v>
      </c>
      <c r="B35" s="65">
        <v>3</v>
      </c>
      <c r="C35" s="66">
        <v>0</v>
      </c>
      <c r="D35" s="65">
        <v>18</v>
      </c>
      <c r="E35" s="66">
        <v>34</v>
      </c>
      <c r="F35" s="67"/>
      <c r="G35" s="65">
        <f t="shared" si="0"/>
        <v>3</v>
      </c>
      <c r="H35" s="66">
        <f t="shared" si="1"/>
        <v>-16</v>
      </c>
      <c r="I35" s="20" t="str">
        <f t="shared" si="2"/>
        <v>-</v>
      </c>
      <c r="J35" s="21">
        <f t="shared" si="3"/>
        <v>-0.47058823529411764</v>
      </c>
    </row>
    <row r="36" spans="1:10" x14ac:dyDescent="0.2">
      <c r="A36" s="7" t="s">
        <v>73</v>
      </c>
      <c r="B36" s="65">
        <v>634</v>
      </c>
      <c r="C36" s="66">
        <v>617</v>
      </c>
      <c r="D36" s="65">
        <v>4812</v>
      </c>
      <c r="E36" s="66">
        <v>5458</v>
      </c>
      <c r="F36" s="67"/>
      <c r="G36" s="65">
        <f t="shared" si="0"/>
        <v>17</v>
      </c>
      <c r="H36" s="66">
        <f t="shared" si="1"/>
        <v>-646</v>
      </c>
      <c r="I36" s="20">
        <f t="shared" si="2"/>
        <v>2.7552674230145867E-2</v>
      </c>
      <c r="J36" s="21">
        <f t="shared" si="3"/>
        <v>-0.11835837303041408</v>
      </c>
    </row>
    <row r="37" spans="1:10" x14ac:dyDescent="0.2">
      <c r="A37" s="7" t="s">
        <v>74</v>
      </c>
      <c r="B37" s="65">
        <v>0</v>
      </c>
      <c r="C37" s="66">
        <v>0</v>
      </c>
      <c r="D37" s="65">
        <v>2</v>
      </c>
      <c r="E37" s="66">
        <v>0</v>
      </c>
      <c r="F37" s="67"/>
      <c r="G37" s="65">
        <f t="shared" si="0"/>
        <v>0</v>
      </c>
      <c r="H37" s="66">
        <f t="shared" si="1"/>
        <v>2</v>
      </c>
      <c r="I37" s="20" t="str">
        <f t="shared" si="2"/>
        <v>-</v>
      </c>
      <c r="J37" s="21" t="str">
        <f t="shared" si="3"/>
        <v>-</v>
      </c>
    </row>
    <row r="38" spans="1:10" x14ac:dyDescent="0.2">
      <c r="A38" s="7" t="s">
        <v>75</v>
      </c>
      <c r="B38" s="65">
        <v>146</v>
      </c>
      <c r="C38" s="66">
        <v>119</v>
      </c>
      <c r="D38" s="65">
        <v>1071</v>
      </c>
      <c r="E38" s="66">
        <v>1107</v>
      </c>
      <c r="F38" s="67"/>
      <c r="G38" s="65">
        <f t="shared" ref="G38:G72" si="4">B38-C38</f>
        <v>27</v>
      </c>
      <c r="H38" s="66">
        <f t="shared" ref="H38:H72" si="5">D38-E38</f>
        <v>-36</v>
      </c>
      <c r="I38" s="20">
        <f t="shared" ref="I38:I72" si="6">IF(C38=0, "-", IF(G38/C38&lt;10, G38/C38, "&gt;999%"))</f>
        <v>0.22689075630252101</v>
      </c>
      <c r="J38" s="21">
        <f t="shared" ref="J38:J72" si="7">IF(E38=0, "-", IF(H38/E38&lt;10, H38/E38, "&gt;999%"))</f>
        <v>-3.2520325203252036E-2</v>
      </c>
    </row>
    <row r="39" spans="1:10" x14ac:dyDescent="0.2">
      <c r="A39" s="7" t="s">
        <v>77</v>
      </c>
      <c r="B39" s="65">
        <v>62</v>
      </c>
      <c r="C39" s="66">
        <v>29</v>
      </c>
      <c r="D39" s="65">
        <v>425</v>
      </c>
      <c r="E39" s="66">
        <v>254</v>
      </c>
      <c r="F39" s="67"/>
      <c r="G39" s="65">
        <f t="shared" si="4"/>
        <v>33</v>
      </c>
      <c r="H39" s="66">
        <f t="shared" si="5"/>
        <v>171</v>
      </c>
      <c r="I39" s="20">
        <f t="shared" si="6"/>
        <v>1.1379310344827587</v>
      </c>
      <c r="J39" s="21">
        <f t="shared" si="7"/>
        <v>0.67322834645669294</v>
      </c>
    </row>
    <row r="40" spans="1:10" x14ac:dyDescent="0.2">
      <c r="A40" s="7" t="s">
        <v>78</v>
      </c>
      <c r="B40" s="65">
        <v>126</v>
      </c>
      <c r="C40" s="66">
        <v>43</v>
      </c>
      <c r="D40" s="65">
        <v>641</v>
      </c>
      <c r="E40" s="66">
        <v>356</v>
      </c>
      <c r="F40" s="67"/>
      <c r="G40" s="65">
        <f t="shared" si="4"/>
        <v>83</v>
      </c>
      <c r="H40" s="66">
        <f t="shared" si="5"/>
        <v>285</v>
      </c>
      <c r="I40" s="20">
        <f t="shared" si="6"/>
        <v>1.930232558139535</v>
      </c>
      <c r="J40" s="21">
        <f t="shared" si="7"/>
        <v>0.800561797752809</v>
      </c>
    </row>
    <row r="41" spans="1:10" x14ac:dyDescent="0.2">
      <c r="A41" s="7" t="s">
        <v>79</v>
      </c>
      <c r="B41" s="65">
        <v>18</v>
      </c>
      <c r="C41" s="66">
        <v>23</v>
      </c>
      <c r="D41" s="65">
        <v>146</v>
      </c>
      <c r="E41" s="66">
        <v>157</v>
      </c>
      <c r="F41" s="67"/>
      <c r="G41" s="65">
        <f t="shared" si="4"/>
        <v>-5</v>
      </c>
      <c r="H41" s="66">
        <f t="shared" si="5"/>
        <v>-11</v>
      </c>
      <c r="I41" s="20">
        <f t="shared" si="6"/>
        <v>-0.21739130434782608</v>
      </c>
      <c r="J41" s="21">
        <f t="shared" si="7"/>
        <v>-7.0063694267515922E-2</v>
      </c>
    </row>
    <row r="42" spans="1:10" x14ac:dyDescent="0.2">
      <c r="A42" s="7" t="s">
        <v>80</v>
      </c>
      <c r="B42" s="65">
        <v>668</v>
      </c>
      <c r="C42" s="66">
        <v>1012</v>
      </c>
      <c r="D42" s="65">
        <v>5330</v>
      </c>
      <c r="E42" s="66">
        <v>6588</v>
      </c>
      <c r="F42" s="67"/>
      <c r="G42" s="65">
        <f t="shared" si="4"/>
        <v>-344</v>
      </c>
      <c r="H42" s="66">
        <f t="shared" si="5"/>
        <v>-1258</v>
      </c>
      <c r="I42" s="20">
        <f t="shared" si="6"/>
        <v>-0.33992094861660077</v>
      </c>
      <c r="J42" s="21">
        <f t="shared" si="7"/>
        <v>-0.1909532483302975</v>
      </c>
    </row>
    <row r="43" spans="1:10" x14ac:dyDescent="0.2">
      <c r="A43" s="7" t="s">
        <v>81</v>
      </c>
      <c r="B43" s="65">
        <v>339</v>
      </c>
      <c r="C43" s="66">
        <v>320</v>
      </c>
      <c r="D43" s="65">
        <v>2810</v>
      </c>
      <c r="E43" s="66">
        <v>3017</v>
      </c>
      <c r="F43" s="67"/>
      <c r="G43" s="65">
        <f t="shared" si="4"/>
        <v>19</v>
      </c>
      <c r="H43" s="66">
        <f t="shared" si="5"/>
        <v>-207</v>
      </c>
      <c r="I43" s="20">
        <f t="shared" si="6"/>
        <v>5.9374999999999997E-2</v>
      </c>
      <c r="J43" s="21">
        <f t="shared" si="7"/>
        <v>-6.8611203181968838E-2</v>
      </c>
    </row>
    <row r="44" spans="1:10" x14ac:dyDescent="0.2">
      <c r="A44" s="7" t="s">
        <v>82</v>
      </c>
      <c r="B44" s="65">
        <v>8</v>
      </c>
      <c r="C44" s="66">
        <v>7</v>
      </c>
      <c r="D44" s="65">
        <v>70</v>
      </c>
      <c r="E44" s="66">
        <v>67</v>
      </c>
      <c r="F44" s="67"/>
      <c r="G44" s="65">
        <f t="shared" si="4"/>
        <v>1</v>
      </c>
      <c r="H44" s="66">
        <f t="shared" si="5"/>
        <v>3</v>
      </c>
      <c r="I44" s="20">
        <f t="shared" si="6"/>
        <v>0.14285714285714285</v>
      </c>
      <c r="J44" s="21">
        <f t="shared" si="7"/>
        <v>4.4776119402985072E-2</v>
      </c>
    </row>
    <row r="45" spans="1:10" x14ac:dyDescent="0.2">
      <c r="A45" s="7" t="s">
        <v>83</v>
      </c>
      <c r="B45" s="65">
        <v>34</v>
      </c>
      <c r="C45" s="66">
        <v>19</v>
      </c>
      <c r="D45" s="65">
        <v>244</v>
      </c>
      <c r="E45" s="66">
        <v>216</v>
      </c>
      <c r="F45" s="67"/>
      <c r="G45" s="65">
        <f t="shared" si="4"/>
        <v>15</v>
      </c>
      <c r="H45" s="66">
        <f t="shared" si="5"/>
        <v>28</v>
      </c>
      <c r="I45" s="20">
        <f t="shared" si="6"/>
        <v>0.78947368421052633</v>
      </c>
      <c r="J45" s="21">
        <f t="shared" si="7"/>
        <v>0.12962962962962962</v>
      </c>
    </row>
    <row r="46" spans="1:10" x14ac:dyDescent="0.2">
      <c r="A46" s="7" t="s">
        <v>84</v>
      </c>
      <c r="B46" s="65">
        <v>16</v>
      </c>
      <c r="C46" s="66">
        <v>14</v>
      </c>
      <c r="D46" s="65">
        <v>200</v>
      </c>
      <c r="E46" s="66">
        <v>95</v>
      </c>
      <c r="F46" s="67"/>
      <c r="G46" s="65">
        <f t="shared" si="4"/>
        <v>2</v>
      </c>
      <c r="H46" s="66">
        <f t="shared" si="5"/>
        <v>105</v>
      </c>
      <c r="I46" s="20">
        <f t="shared" si="6"/>
        <v>0.14285714285714285</v>
      </c>
      <c r="J46" s="21">
        <f t="shared" si="7"/>
        <v>1.1052631578947369</v>
      </c>
    </row>
    <row r="47" spans="1:10" x14ac:dyDescent="0.2">
      <c r="A47" s="7" t="s">
        <v>85</v>
      </c>
      <c r="B47" s="65">
        <v>48</v>
      </c>
      <c r="C47" s="66">
        <v>51</v>
      </c>
      <c r="D47" s="65">
        <v>256</v>
      </c>
      <c r="E47" s="66">
        <v>404</v>
      </c>
      <c r="F47" s="67"/>
      <c r="G47" s="65">
        <f t="shared" si="4"/>
        <v>-3</v>
      </c>
      <c r="H47" s="66">
        <f t="shared" si="5"/>
        <v>-148</v>
      </c>
      <c r="I47" s="20">
        <f t="shared" si="6"/>
        <v>-5.8823529411764705E-2</v>
      </c>
      <c r="J47" s="21">
        <f t="shared" si="7"/>
        <v>-0.36633663366336633</v>
      </c>
    </row>
    <row r="48" spans="1:10" x14ac:dyDescent="0.2">
      <c r="A48" s="7" t="s">
        <v>86</v>
      </c>
      <c r="B48" s="65">
        <v>0</v>
      </c>
      <c r="C48" s="66">
        <v>0</v>
      </c>
      <c r="D48" s="65">
        <v>4</v>
      </c>
      <c r="E48" s="66">
        <v>4</v>
      </c>
      <c r="F48" s="67"/>
      <c r="G48" s="65">
        <f t="shared" si="4"/>
        <v>0</v>
      </c>
      <c r="H48" s="66">
        <f t="shared" si="5"/>
        <v>0</v>
      </c>
      <c r="I48" s="20" t="str">
        <f t="shared" si="6"/>
        <v>-</v>
      </c>
      <c r="J48" s="21">
        <f t="shared" si="7"/>
        <v>0</v>
      </c>
    </row>
    <row r="49" spans="1:10" x14ac:dyDescent="0.2">
      <c r="A49" s="7" t="s">
        <v>88</v>
      </c>
      <c r="B49" s="65">
        <v>51</v>
      </c>
      <c r="C49" s="66">
        <v>14</v>
      </c>
      <c r="D49" s="65">
        <v>236</v>
      </c>
      <c r="E49" s="66">
        <v>218</v>
      </c>
      <c r="F49" s="67"/>
      <c r="G49" s="65">
        <f t="shared" si="4"/>
        <v>37</v>
      </c>
      <c r="H49" s="66">
        <f t="shared" si="5"/>
        <v>18</v>
      </c>
      <c r="I49" s="20">
        <f t="shared" si="6"/>
        <v>2.6428571428571428</v>
      </c>
      <c r="J49" s="21">
        <f t="shared" si="7"/>
        <v>8.2568807339449546E-2</v>
      </c>
    </row>
    <row r="50" spans="1:10" x14ac:dyDescent="0.2">
      <c r="A50" s="7" t="s">
        <v>89</v>
      </c>
      <c r="B50" s="65">
        <v>9</v>
      </c>
      <c r="C50" s="66">
        <v>18</v>
      </c>
      <c r="D50" s="65">
        <v>113</v>
      </c>
      <c r="E50" s="66">
        <v>75</v>
      </c>
      <c r="F50" s="67"/>
      <c r="G50" s="65">
        <f t="shared" si="4"/>
        <v>-9</v>
      </c>
      <c r="H50" s="66">
        <f t="shared" si="5"/>
        <v>38</v>
      </c>
      <c r="I50" s="20">
        <f t="shared" si="6"/>
        <v>-0.5</v>
      </c>
      <c r="J50" s="21">
        <f t="shared" si="7"/>
        <v>0.50666666666666671</v>
      </c>
    </row>
    <row r="51" spans="1:10" x14ac:dyDescent="0.2">
      <c r="A51" s="7" t="s">
        <v>90</v>
      </c>
      <c r="B51" s="65">
        <v>231</v>
      </c>
      <c r="C51" s="66">
        <v>377</v>
      </c>
      <c r="D51" s="65">
        <v>2081</v>
      </c>
      <c r="E51" s="66">
        <v>2595</v>
      </c>
      <c r="F51" s="67"/>
      <c r="G51" s="65">
        <f t="shared" si="4"/>
        <v>-146</v>
      </c>
      <c r="H51" s="66">
        <f t="shared" si="5"/>
        <v>-514</v>
      </c>
      <c r="I51" s="20">
        <f t="shared" si="6"/>
        <v>-0.38726790450928383</v>
      </c>
      <c r="J51" s="21">
        <f t="shared" si="7"/>
        <v>-0.19807321772639691</v>
      </c>
    </row>
    <row r="52" spans="1:10" x14ac:dyDescent="0.2">
      <c r="A52" s="7" t="s">
        <v>91</v>
      </c>
      <c r="B52" s="65">
        <v>223</v>
      </c>
      <c r="C52" s="66">
        <v>202</v>
      </c>
      <c r="D52" s="65">
        <v>1644</v>
      </c>
      <c r="E52" s="66">
        <v>1733</v>
      </c>
      <c r="F52" s="67"/>
      <c r="G52" s="65">
        <f t="shared" si="4"/>
        <v>21</v>
      </c>
      <c r="H52" s="66">
        <f t="shared" si="5"/>
        <v>-89</v>
      </c>
      <c r="I52" s="20">
        <f t="shared" si="6"/>
        <v>0.10396039603960396</v>
      </c>
      <c r="J52" s="21">
        <f t="shared" si="7"/>
        <v>-5.1356030005770339E-2</v>
      </c>
    </row>
    <row r="53" spans="1:10" x14ac:dyDescent="0.2">
      <c r="A53" s="7" t="s">
        <v>92</v>
      </c>
      <c r="B53" s="65">
        <v>1764</v>
      </c>
      <c r="C53" s="66">
        <v>1723</v>
      </c>
      <c r="D53" s="65">
        <v>17277</v>
      </c>
      <c r="E53" s="66">
        <v>17550</v>
      </c>
      <c r="F53" s="67"/>
      <c r="G53" s="65">
        <f t="shared" si="4"/>
        <v>41</v>
      </c>
      <c r="H53" s="66">
        <f t="shared" si="5"/>
        <v>-273</v>
      </c>
      <c r="I53" s="20">
        <f t="shared" si="6"/>
        <v>2.3795705165409169E-2</v>
      </c>
      <c r="J53" s="21">
        <f t="shared" si="7"/>
        <v>-1.5555555555555555E-2</v>
      </c>
    </row>
    <row r="54" spans="1:10" x14ac:dyDescent="0.2">
      <c r="A54" s="7" t="s">
        <v>94</v>
      </c>
      <c r="B54" s="65">
        <v>289</v>
      </c>
      <c r="C54" s="66">
        <v>264</v>
      </c>
      <c r="D54" s="65">
        <v>2117</v>
      </c>
      <c r="E54" s="66">
        <v>2535</v>
      </c>
      <c r="F54" s="67"/>
      <c r="G54" s="65">
        <f t="shared" si="4"/>
        <v>25</v>
      </c>
      <c r="H54" s="66">
        <f t="shared" si="5"/>
        <v>-418</v>
      </c>
      <c r="I54" s="20">
        <f t="shared" si="6"/>
        <v>9.4696969696969696E-2</v>
      </c>
      <c r="J54" s="21">
        <f t="shared" si="7"/>
        <v>-0.16489151873767258</v>
      </c>
    </row>
    <row r="55" spans="1:10" x14ac:dyDescent="0.2">
      <c r="A55" s="7" t="s">
        <v>95</v>
      </c>
      <c r="B55" s="65">
        <v>45</v>
      </c>
      <c r="C55" s="66">
        <v>37</v>
      </c>
      <c r="D55" s="65">
        <v>322</v>
      </c>
      <c r="E55" s="66">
        <v>347</v>
      </c>
      <c r="F55" s="67"/>
      <c r="G55" s="65">
        <f t="shared" si="4"/>
        <v>8</v>
      </c>
      <c r="H55" s="66">
        <f t="shared" si="5"/>
        <v>-25</v>
      </c>
      <c r="I55" s="20">
        <f t="shared" si="6"/>
        <v>0.21621621621621623</v>
      </c>
      <c r="J55" s="21">
        <f t="shared" si="7"/>
        <v>-7.2046109510086456E-2</v>
      </c>
    </row>
    <row r="56" spans="1:10" x14ac:dyDescent="0.2">
      <c r="A56" s="142" t="s">
        <v>39</v>
      </c>
      <c r="B56" s="143">
        <v>0</v>
      </c>
      <c r="C56" s="144">
        <v>1</v>
      </c>
      <c r="D56" s="143">
        <v>12</v>
      </c>
      <c r="E56" s="144">
        <v>16</v>
      </c>
      <c r="F56" s="145"/>
      <c r="G56" s="143">
        <f t="shared" si="4"/>
        <v>-1</v>
      </c>
      <c r="H56" s="144">
        <f t="shared" si="5"/>
        <v>-4</v>
      </c>
      <c r="I56" s="151">
        <f t="shared" si="6"/>
        <v>-1</v>
      </c>
      <c r="J56" s="152">
        <f t="shared" si="7"/>
        <v>-0.25</v>
      </c>
    </row>
    <row r="57" spans="1:10" x14ac:dyDescent="0.2">
      <c r="A57" s="7" t="s">
        <v>40</v>
      </c>
      <c r="B57" s="65">
        <v>2</v>
      </c>
      <c r="C57" s="66">
        <v>0</v>
      </c>
      <c r="D57" s="65">
        <v>2</v>
      </c>
      <c r="E57" s="66">
        <v>0</v>
      </c>
      <c r="F57" s="67"/>
      <c r="G57" s="65">
        <f t="shared" si="4"/>
        <v>2</v>
      </c>
      <c r="H57" s="66">
        <f t="shared" si="5"/>
        <v>2</v>
      </c>
      <c r="I57" s="20" t="str">
        <f t="shared" si="6"/>
        <v>-</v>
      </c>
      <c r="J57" s="21" t="str">
        <f t="shared" si="7"/>
        <v>-</v>
      </c>
    </row>
    <row r="58" spans="1:10" x14ac:dyDescent="0.2">
      <c r="A58" s="7" t="s">
        <v>45</v>
      </c>
      <c r="B58" s="65">
        <v>4</v>
      </c>
      <c r="C58" s="66">
        <v>0</v>
      </c>
      <c r="D58" s="65">
        <v>12</v>
      </c>
      <c r="E58" s="66">
        <v>10</v>
      </c>
      <c r="F58" s="67"/>
      <c r="G58" s="65">
        <f t="shared" si="4"/>
        <v>4</v>
      </c>
      <c r="H58" s="66">
        <f t="shared" si="5"/>
        <v>2</v>
      </c>
      <c r="I58" s="20" t="str">
        <f t="shared" si="6"/>
        <v>-</v>
      </c>
      <c r="J58" s="21">
        <f t="shared" si="7"/>
        <v>0.2</v>
      </c>
    </row>
    <row r="59" spans="1:10" x14ac:dyDescent="0.2">
      <c r="A59" s="7" t="s">
        <v>46</v>
      </c>
      <c r="B59" s="65">
        <v>39</v>
      </c>
      <c r="C59" s="66">
        <v>9</v>
      </c>
      <c r="D59" s="65">
        <v>336</v>
      </c>
      <c r="E59" s="66">
        <v>177</v>
      </c>
      <c r="F59" s="67"/>
      <c r="G59" s="65">
        <f t="shared" si="4"/>
        <v>30</v>
      </c>
      <c r="H59" s="66">
        <f t="shared" si="5"/>
        <v>159</v>
      </c>
      <c r="I59" s="20">
        <f t="shared" si="6"/>
        <v>3.3333333333333335</v>
      </c>
      <c r="J59" s="21">
        <f t="shared" si="7"/>
        <v>0.89830508474576276</v>
      </c>
    </row>
    <row r="60" spans="1:10" x14ac:dyDescent="0.2">
      <c r="A60" s="7" t="s">
        <v>50</v>
      </c>
      <c r="B60" s="65">
        <v>72</v>
      </c>
      <c r="C60" s="66">
        <v>51</v>
      </c>
      <c r="D60" s="65">
        <v>471</v>
      </c>
      <c r="E60" s="66">
        <v>466</v>
      </c>
      <c r="F60" s="67"/>
      <c r="G60" s="65">
        <f t="shared" si="4"/>
        <v>21</v>
      </c>
      <c r="H60" s="66">
        <f t="shared" si="5"/>
        <v>5</v>
      </c>
      <c r="I60" s="20">
        <f t="shared" si="6"/>
        <v>0.41176470588235292</v>
      </c>
      <c r="J60" s="21">
        <f t="shared" si="7"/>
        <v>1.0729613733905579E-2</v>
      </c>
    </row>
    <row r="61" spans="1:10" x14ac:dyDescent="0.2">
      <c r="A61" s="7" t="s">
        <v>54</v>
      </c>
      <c r="B61" s="65">
        <v>0</v>
      </c>
      <c r="C61" s="66">
        <v>1</v>
      </c>
      <c r="D61" s="65">
        <v>19</v>
      </c>
      <c r="E61" s="66">
        <v>13</v>
      </c>
      <c r="F61" s="67"/>
      <c r="G61" s="65">
        <f t="shared" si="4"/>
        <v>-1</v>
      </c>
      <c r="H61" s="66">
        <f t="shared" si="5"/>
        <v>6</v>
      </c>
      <c r="I61" s="20">
        <f t="shared" si="6"/>
        <v>-1</v>
      </c>
      <c r="J61" s="21">
        <f t="shared" si="7"/>
        <v>0.46153846153846156</v>
      </c>
    </row>
    <row r="62" spans="1:10" x14ac:dyDescent="0.2">
      <c r="A62" s="7" t="s">
        <v>56</v>
      </c>
      <c r="B62" s="65">
        <v>0</v>
      </c>
      <c r="C62" s="66">
        <v>0</v>
      </c>
      <c r="D62" s="65">
        <v>4</v>
      </c>
      <c r="E62" s="66">
        <v>4</v>
      </c>
      <c r="F62" s="67"/>
      <c r="G62" s="65">
        <f t="shared" si="4"/>
        <v>0</v>
      </c>
      <c r="H62" s="66">
        <f t="shared" si="5"/>
        <v>0</v>
      </c>
      <c r="I62" s="20" t="str">
        <f t="shared" si="6"/>
        <v>-</v>
      </c>
      <c r="J62" s="21">
        <f t="shared" si="7"/>
        <v>0</v>
      </c>
    </row>
    <row r="63" spans="1:10" x14ac:dyDescent="0.2">
      <c r="A63" s="7" t="s">
        <v>57</v>
      </c>
      <c r="B63" s="65">
        <v>110</v>
      </c>
      <c r="C63" s="66">
        <v>92</v>
      </c>
      <c r="D63" s="65">
        <v>840</v>
      </c>
      <c r="E63" s="66">
        <v>775</v>
      </c>
      <c r="F63" s="67"/>
      <c r="G63" s="65">
        <f t="shared" si="4"/>
        <v>18</v>
      </c>
      <c r="H63" s="66">
        <f t="shared" si="5"/>
        <v>65</v>
      </c>
      <c r="I63" s="20">
        <f t="shared" si="6"/>
        <v>0.19565217391304349</v>
      </c>
      <c r="J63" s="21">
        <f t="shared" si="7"/>
        <v>8.387096774193549E-2</v>
      </c>
    </row>
    <row r="64" spans="1:10" x14ac:dyDescent="0.2">
      <c r="A64" s="7" t="s">
        <v>60</v>
      </c>
      <c r="B64" s="65">
        <v>7</v>
      </c>
      <c r="C64" s="66">
        <v>9</v>
      </c>
      <c r="D64" s="65">
        <v>54</v>
      </c>
      <c r="E64" s="66">
        <v>56</v>
      </c>
      <c r="F64" s="67"/>
      <c r="G64" s="65">
        <f t="shared" si="4"/>
        <v>-2</v>
      </c>
      <c r="H64" s="66">
        <f t="shared" si="5"/>
        <v>-2</v>
      </c>
      <c r="I64" s="20">
        <f t="shared" si="6"/>
        <v>-0.22222222222222221</v>
      </c>
      <c r="J64" s="21">
        <f t="shared" si="7"/>
        <v>-3.5714285714285712E-2</v>
      </c>
    </row>
    <row r="65" spans="1:10" x14ac:dyDescent="0.2">
      <c r="A65" s="7" t="s">
        <v>63</v>
      </c>
      <c r="B65" s="65">
        <v>18</v>
      </c>
      <c r="C65" s="66">
        <v>19</v>
      </c>
      <c r="D65" s="65">
        <v>104</v>
      </c>
      <c r="E65" s="66">
        <v>99</v>
      </c>
      <c r="F65" s="67"/>
      <c r="G65" s="65">
        <f t="shared" si="4"/>
        <v>-1</v>
      </c>
      <c r="H65" s="66">
        <f t="shared" si="5"/>
        <v>5</v>
      </c>
      <c r="I65" s="20">
        <f t="shared" si="6"/>
        <v>-5.2631578947368418E-2</v>
      </c>
      <c r="J65" s="21">
        <f t="shared" si="7"/>
        <v>5.0505050505050504E-2</v>
      </c>
    </row>
    <row r="66" spans="1:10" x14ac:dyDescent="0.2">
      <c r="A66" s="7" t="s">
        <v>70</v>
      </c>
      <c r="B66" s="65">
        <v>4</v>
      </c>
      <c r="C66" s="66">
        <v>13</v>
      </c>
      <c r="D66" s="65">
        <v>54</v>
      </c>
      <c r="E66" s="66">
        <v>75</v>
      </c>
      <c r="F66" s="67"/>
      <c r="G66" s="65">
        <f t="shared" si="4"/>
        <v>-9</v>
      </c>
      <c r="H66" s="66">
        <f t="shared" si="5"/>
        <v>-21</v>
      </c>
      <c r="I66" s="20">
        <f t="shared" si="6"/>
        <v>-0.69230769230769229</v>
      </c>
      <c r="J66" s="21">
        <f t="shared" si="7"/>
        <v>-0.28000000000000003</v>
      </c>
    </row>
    <row r="67" spans="1:10" x14ac:dyDescent="0.2">
      <c r="A67" s="7" t="s">
        <v>71</v>
      </c>
      <c r="B67" s="65">
        <v>11</v>
      </c>
      <c r="C67" s="66">
        <v>5</v>
      </c>
      <c r="D67" s="65">
        <v>51</v>
      </c>
      <c r="E67" s="66">
        <v>49</v>
      </c>
      <c r="F67" s="67"/>
      <c r="G67" s="65">
        <f t="shared" si="4"/>
        <v>6</v>
      </c>
      <c r="H67" s="66">
        <f t="shared" si="5"/>
        <v>2</v>
      </c>
      <c r="I67" s="20">
        <f t="shared" si="6"/>
        <v>1.2</v>
      </c>
      <c r="J67" s="21">
        <f t="shared" si="7"/>
        <v>4.0816326530612242E-2</v>
      </c>
    </row>
    <row r="68" spans="1:10" x14ac:dyDescent="0.2">
      <c r="A68" s="7" t="s">
        <v>76</v>
      </c>
      <c r="B68" s="65">
        <v>2</v>
      </c>
      <c r="C68" s="66">
        <v>9</v>
      </c>
      <c r="D68" s="65">
        <v>52</v>
      </c>
      <c r="E68" s="66">
        <v>110</v>
      </c>
      <c r="F68" s="67"/>
      <c r="G68" s="65">
        <f t="shared" si="4"/>
        <v>-7</v>
      </c>
      <c r="H68" s="66">
        <f t="shared" si="5"/>
        <v>-58</v>
      </c>
      <c r="I68" s="20">
        <f t="shared" si="6"/>
        <v>-0.77777777777777779</v>
      </c>
      <c r="J68" s="21">
        <f t="shared" si="7"/>
        <v>-0.52727272727272723</v>
      </c>
    </row>
    <row r="69" spans="1:10" x14ac:dyDescent="0.2">
      <c r="A69" s="7" t="s">
        <v>87</v>
      </c>
      <c r="B69" s="65">
        <v>8</v>
      </c>
      <c r="C69" s="66">
        <v>10</v>
      </c>
      <c r="D69" s="65">
        <v>103</v>
      </c>
      <c r="E69" s="66">
        <v>93</v>
      </c>
      <c r="F69" s="67"/>
      <c r="G69" s="65">
        <f t="shared" si="4"/>
        <v>-2</v>
      </c>
      <c r="H69" s="66">
        <f t="shared" si="5"/>
        <v>10</v>
      </c>
      <c r="I69" s="20">
        <f t="shared" si="6"/>
        <v>-0.2</v>
      </c>
      <c r="J69" s="21">
        <f t="shared" si="7"/>
        <v>0.10752688172043011</v>
      </c>
    </row>
    <row r="70" spans="1:10" x14ac:dyDescent="0.2">
      <c r="A70" s="7" t="s">
        <v>93</v>
      </c>
      <c r="B70" s="65">
        <v>8</v>
      </c>
      <c r="C70" s="66">
        <v>5</v>
      </c>
      <c r="D70" s="65">
        <v>59</v>
      </c>
      <c r="E70" s="66">
        <v>57</v>
      </c>
      <c r="F70" s="67"/>
      <c r="G70" s="65">
        <f t="shared" si="4"/>
        <v>3</v>
      </c>
      <c r="H70" s="66">
        <f t="shared" si="5"/>
        <v>2</v>
      </c>
      <c r="I70" s="20">
        <f t="shared" si="6"/>
        <v>0.6</v>
      </c>
      <c r="J70" s="21">
        <f t="shared" si="7"/>
        <v>3.5087719298245612E-2</v>
      </c>
    </row>
    <row r="71" spans="1:10" x14ac:dyDescent="0.2">
      <c r="A71" s="7" t="s">
        <v>96</v>
      </c>
      <c r="B71" s="65">
        <v>9</v>
      </c>
      <c r="C71" s="66">
        <v>21</v>
      </c>
      <c r="D71" s="65">
        <v>179</v>
      </c>
      <c r="E71" s="66">
        <v>200</v>
      </c>
      <c r="F71" s="67"/>
      <c r="G71" s="65">
        <f t="shared" si="4"/>
        <v>-12</v>
      </c>
      <c r="H71" s="66">
        <f t="shared" si="5"/>
        <v>-21</v>
      </c>
      <c r="I71" s="20">
        <f t="shared" si="6"/>
        <v>-0.5714285714285714</v>
      </c>
      <c r="J71" s="21">
        <f t="shared" si="7"/>
        <v>-0.105</v>
      </c>
    </row>
    <row r="72" spans="1:10" x14ac:dyDescent="0.2">
      <c r="A72" s="7" t="s">
        <v>97</v>
      </c>
      <c r="B72" s="65">
        <v>3</v>
      </c>
      <c r="C72" s="66">
        <v>1</v>
      </c>
      <c r="D72" s="65">
        <v>11</v>
      </c>
      <c r="E72" s="66">
        <v>15</v>
      </c>
      <c r="F72" s="67"/>
      <c r="G72" s="65">
        <f t="shared" si="4"/>
        <v>2</v>
      </c>
      <c r="H72" s="66">
        <f t="shared" si="5"/>
        <v>-4</v>
      </c>
      <c r="I72" s="20">
        <f t="shared" si="6"/>
        <v>2</v>
      </c>
      <c r="J72" s="21">
        <f t="shared" si="7"/>
        <v>-0.26666666666666666</v>
      </c>
    </row>
    <row r="73" spans="1:10" x14ac:dyDescent="0.2">
      <c r="A73" s="1"/>
      <c r="B73" s="68"/>
      <c r="C73" s="69"/>
      <c r="D73" s="68"/>
      <c r="E73" s="69"/>
      <c r="F73" s="70"/>
      <c r="G73" s="68"/>
      <c r="H73" s="69"/>
      <c r="I73" s="5"/>
      <c r="J73" s="6"/>
    </row>
    <row r="74" spans="1:10" s="43" customFormat="1" x14ac:dyDescent="0.2">
      <c r="A74" s="27" t="s">
        <v>5</v>
      </c>
      <c r="B74" s="71">
        <f>SUM(B6:B73)</f>
        <v>7882</v>
      </c>
      <c r="C74" s="72">
        <f>SUM(C6:C73)</f>
        <v>7767</v>
      </c>
      <c r="D74" s="71">
        <f>SUM(D6:D73)</f>
        <v>62775</v>
      </c>
      <c r="E74" s="72">
        <f>SUM(E6:E73)</f>
        <v>69402</v>
      </c>
      <c r="F74" s="73"/>
      <c r="G74" s="71">
        <f>SUM(G6:G73)</f>
        <v>115</v>
      </c>
      <c r="H74" s="72">
        <f>SUM(H6:H73)</f>
        <v>-6627</v>
      </c>
      <c r="I74" s="37">
        <f>IF(C74=0, 0, G74/C74)</f>
        <v>1.4806231492210635E-2</v>
      </c>
      <c r="J74" s="38">
        <f>IF(E74=0, 0, H74/E74)</f>
        <v>-9.5487161753263591E-2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99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0.19030702867292601</v>
      </c>
      <c r="C6" s="17">
        <v>0.10299987125016101</v>
      </c>
      <c r="D6" s="16">
        <v>8.1242532855436103E-2</v>
      </c>
      <c r="E6" s="17">
        <v>4.6108181320422999E-2</v>
      </c>
      <c r="F6" s="12"/>
      <c r="G6" s="10">
        <f t="shared" ref="G6:G37" si="0">B6-C6</f>
        <v>8.7307157422765E-2</v>
      </c>
      <c r="H6" s="11">
        <f t="shared" ref="H6:H37" si="1">D6-E6</f>
        <v>3.5134351535013104E-2</v>
      </c>
    </row>
    <row r="7" spans="1:8" x14ac:dyDescent="0.2">
      <c r="A7" s="7" t="s">
        <v>32</v>
      </c>
      <c r="B7" s="16">
        <v>0</v>
      </c>
      <c r="C7" s="17">
        <v>0</v>
      </c>
      <c r="D7" s="16">
        <v>0</v>
      </c>
      <c r="E7" s="17">
        <v>1.44088066626322E-3</v>
      </c>
      <c r="F7" s="12"/>
      <c r="G7" s="10">
        <f t="shared" si="0"/>
        <v>0</v>
      </c>
      <c r="H7" s="11">
        <f t="shared" si="1"/>
        <v>-1.44088066626322E-3</v>
      </c>
    </row>
    <row r="8" spans="1:8" x14ac:dyDescent="0.2">
      <c r="A8" s="7" t="s">
        <v>33</v>
      </c>
      <c r="B8" s="16">
        <v>0</v>
      </c>
      <c r="C8" s="17">
        <v>0</v>
      </c>
      <c r="D8" s="16">
        <v>4.7789725209080097E-3</v>
      </c>
      <c r="E8" s="17">
        <v>8.6452839975793196E-3</v>
      </c>
      <c r="F8" s="12"/>
      <c r="G8" s="10">
        <f t="shared" si="0"/>
        <v>0</v>
      </c>
      <c r="H8" s="11">
        <f t="shared" si="1"/>
        <v>-3.8663114766713099E-3</v>
      </c>
    </row>
    <row r="9" spans="1:8" x14ac:dyDescent="0.2">
      <c r="A9" s="7" t="s">
        <v>34</v>
      </c>
      <c r="B9" s="16">
        <v>1.5351433646282699</v>
      </c>
      <c r="C9" s="17">
        <v>1.0814986481266899</v>
      </c>
      <c r="D9" s="16">
        <v>1.26642771804062</v>
      </c>
      <c r="E9" s="17">
        <v>0.89046425175067001</v>
      </c>
      <c r="F9" s="12"/>
      <c r="G9" s="10">
        <f t="shared" si="0"/>
        <v>0.45364471650158</v>
      </c>
      <c r="H9" s="11">
        <f t="shared" si="1"/>
        <v>0.37596346628995003</v>
      </c>
    </row>
    <row r="10" spans="1:8" x14ac:dyDescent="0.2">
      <c r="A10" s="7" t="s">
        <v>35</v>
      </c>
      <c r="B10" s="16">
        <v>0</v>
      </c>
      <c r="C10" s="17">
        <v>0</v>
      </c>
      <c r="D10" s="16">
        <v>2.23018717642374E-2</v>
      </c>
      <c r="E10" s="17">
        <v>1.2967925996369001E-2</v>
      </c>
      <c r="F10" s="12"/>
      <c r="G10" s="10">
        <f t="shared" si="0"/>
        <v>0</v>
      </c>
      <c r="H10" s="11">
        <f t="shared" si="1"/>
        <v>9.3339457678683988E-3</v>
      </c>
    </row>
    <row r="11" spans="1:8" x14ac:dyDescent="0.2">
      <c r="A11" s="7" t="s">
        <v>36</v>
      </c>
      <c r="B11" s="16">
        <v>2.1821872621162099</v>
      </c>
      <c r="C11" s="17">
        <v>1.71237285953393</v>
      </c>
      <c r="D11" s="16">
        <v>1.4974113898845101</v>
      </c>
      <c r="E11" s="17">
        <v>1.24924353765021</v>
      </c>
      <c r="F11" s="12"/>
      <c r="G11" s="10">
        <f t="shared" si="0"/>
        <v>0.46981440258227991</v>
      </c>
      <c r="H11" s="11">
        <f t="shared" si="1"/>
        <v>0.24816785223430005</v>
      </c>
    </row>
    <row r="12" spans="1:8" x14ac:dyDescent="0.2">
      <c r="A12" s="7" t="s">
        <v>37</v>
      </c>
      <c r="B12" s="16">
        <v>1.2687135244861701E-2</v>
      </c>
      <c r="C12" s="17">
        <v>0</v>
      </c>
      <c r="D12" s="16">
        <v>2.23018717642374E-2</v>
      </c>
      <c r="E12" s="17">
        <v>1.7290567995158601E-2</v>
      </c>
      <c r="F12" s="12"/>
      <c r="G12" s="10">
        <f t="shared" si="0"/>
        <v>1.2687135244861701E-2</v>
      </c>
      <c r="H12" s="11">
        <f t="shared" si="1"/>
        <v>5.0113037690787988E-3</v>
      </c>
    </row>
    <row r="13" spans="1:8" x14ac:dyDescent="0.2">
      <c r="A13" s="7" t="s">
        <v>38</v>
      </c>
      <c r="B13" s="16">
        <v>0</v>
      </c>
      <c r="C13" s="17">
        <v>2.5749967812540197E-2</v>
      </c>
      <c r="D13" s="16">
        <v>1.2743926722421299E-2</v>
      </c>
      <c r="E13" s="17">
        <v>1.00861646638425E-2</v>
      </c>
      <c r="F13" s="12"/>
      <c r="G13" s="10">
        <f t="shared" si="0"/>
        <v>-2.5749967812540197E-2</v>
      </c>
      <c r="H13" s="11">
        <f t="shared" si="1"/>
        <v>2.6577620585787991E-3</v>
      </c>
    </row>
    <row r="14" spans="1:8" x14ac:dyDescent="0.2">
      <c r="A14" s="7" t="s">
        <v>41</v>
      </c>
      <c r="B14" s="16">
        <v>2.5374270489723402E-2</v>
      </c>
      <c r="C14" s="17">
        <v>2.5749967812540197E-2</v>
      </c>
      <c r="D14" s="16">
        <v>2.3894862604540001E-2</v>
      </c>
      <c r="E14" s="17">
        <v>3.1699374657790803E-2</v>
      </c>
      <c r="F14" s="12"/>
      <c r="G14" s="10">
        <f t="shared" si="0"/>
        <v>-3.7569732281679535E-4</v>
      </c>
      <c r="H14" s="11">
        <f t="shared" si="1"/>
        <v>-7.8045120532508026E-3</v>
      </c>
    </row>
    <row r="15" spans="1:8" x14ac:dyDescent="0.2">
      <c r="A15" s="7" t="s">
        <v>42</v>
      </c>
      <c r="B15" s="16">
        <v>0.10149708195889399</v>
      </c>
      <c r="C15" s="17">
        <v>3.8624951718810398E-2</v>
      </c>
      <c r="D15" s="16">
        <v>6.84986061330147E-2</v>
      </c>
      <c r="E15" s="17">
        <v>7.6366675311950696E-2</v>
      </c>
      <c r="F15" s="12"/>
      <c r="G15" s="10">
        <f t="shared" si="0"/>
        <v>6.287213024008359E-2</v>
      </c>
      <c r="H15" s="11">
        <f t="shared" si="1"/>
        <v>-7.8680691789359963E-3</v>
      </c>
    </row>
    <row r="16" spans="1:8" x14ac:dyDescent="0.2">
      <c r="A16" s="7" t="s">
        <v>43</v>
      </c>
      <c r="B16" s="16">
        <v>0.13955848769347901</v>
      </c>
      <c r="C16" s="17">
        <v>0.141624822968971</v>
      </c>
      <c r="D16" s="16">
        <v>0.10035842293906799</v>
      </c>
      <c r="E16" s="17">
        <v>0.10950693063600499</v>
      </c>
      <c r="F16" s="12"/>
      <c r="G16" s="10">
        <f t="shared" si="0"/>
        <v>-2.0663352754919928E-3</v>
      </c>
      <c r="H16" s="11">
        <f t="shared" si="1"/>
        <v>-9.1485076969369944E-3</v>
      </c>
    </row>
    <row r="17" spans="1:8" x14ac:dyDescent="0.2">
      <c r="A17" s="7" t="s">
        <v>44</v>
      </c>
      <c r="B17" s="16">
        <v>7.2443542248160391</v>
      </c>
      <c r="C17" s="17">
        <v>5.9997425003218705</v>
      </c>
      <c r="D17" s="16">
        <v>6.3337315810434101</v>
      </c>
      <c r="E17" s="17">
        <v>6.4162416068701198</v>
      </c>
      <c r="F17" s="12"/>
      <c r="G17" s="10">
        <f t="shared" si="0"/>
        <v>1.2446117244941686</v>
      </c>
      <c r="H17" s="11">
        <f t="shared" si="1"/>
        <v>-8.2510025826709743E-2</v>
      </c>
    </row>
    <row r="18" spans="1:8" x14ac:dyDescent="0.2">
      <c r="A18" s="7" t="s">
        <v>47</v>
      </c>
      <c r="B18" s="16">
        <v>5.0748540979446803E-2</v>
      </c>
      <c r="C18" s="17">
        <v>1.2874983906270098E-2</v>
      </c>
      <c r="D18" s="16">
        <v>6.3719633612106703E-3</v>
      </c>
      <c r="E18" s="17">
        <v>8.6452839975793196E-3</v>
      </c>
      <c r="F18" s="12"/>
      <c r="G18" s="10">
        <f t="shared" si="0"/>
        <v>3.7873557073176703E-2</v>
      </c>
      <c r="H18" s="11">
        <f t="shared" si="1"/>
        <v>-2.2733206363686493E-3</v>
      </c>
    </row>
    <row r="19" spans="1:8" x14ac:dyDescent="0.2">
      <c r="A19" s="7" t="s">
        <v>48</v>
      </c>
      <c r="B19" s="16">
        <v>0.30449124587668103</v>
      </c>
      <c r="C19" s="17">
        <v>6.4374919531350605E-2</v>
      </c>
      <c r="D19" s="16">
        <v>0.130625248904819</v>
      </c>
      <c r="E19" s="17">
        <v>6.4839629981844907E-2</v>
      </c>
      <c r="F19" s="12"/>
      <c r="G19" s="10">
        <f t="shared" si="0"/>
        <v>0.24011632634533042</v>
      </c>
      <c r="H19" s="11">
        <f t="shared" si="1"/>
        <v>6.578561892297409E-2</v>
      </c>
    </row>
    <row r="20" spans="1:8" x14ac:dyDescent="0.2">
      <c r="A20" s="7" t="s">
        <v>49</v>
      </c>
      <c r="B20" s="16">
        <v>0.53285968028419206</v>
      </c>
      <c r="C20" s="17">
        <v>3.8624951718810398E-2</v>
      </c>
      <c r="D20" s="16">
        <v>0.22142572680207101</v>
      </c>
      <c r="E20" s="17">
        <v>6.4839629981844907E-2</v>
      </c>
      <c r="F20" s="12"/>
      <c r="G20" s="10">
        <f t="shared" si="0"/>
        <v>0.49423472856538164</v>
      </c>
      <c r="H20" s="11">
        <f t="shared" si="1"/>
        <v>0.15658609682022612</v>
      </c>
    </row>
    <row r="21" spans="1:8" x14ac:dyDescent="0.2">
      <c r="A21" s="7" t="s">
        <v>51</v>
      </c>
      <c r="B21" s="16">
        <v>0.81197665567115007</v>
      </c>
      <c r="C21" s="17">
        <v>2.58787176516029</v>
      </c>
      <c r="D21" s="16">
        <v>2.1537236160892101</v>
      </c>
      <c r="E21" s="17">
        <v>3.7707847036108499</v>
      </c>
      <c r="F21" s="12"/>
      <c r="G21" s="10">
        <f t="shared" si="0"/>
        <v>-1.77589510948914</v>
      </c>
      <c r="H21" s="11">
        <f t="shared" si="1"/>
        <v>-1.6170610875216398</v>
      </c>
    </row>
    <row r="22" spans="1:8" x14ac:dyDescent="0.2">
      <c r="A22" s="7" t="s">
        <v>52</v>
      </c>
      <c r="B22" s="16">
        <v>2.0553159096675997</v>
      </c>
      <c r="C22" s="17">
        <v>2.7681215398480798</v>
      </c>
      <c r="D22" s="16">
        <v>2.8594185583432901</v>
      </c>
      <c r="E22" s="17">
        <v>3.4048010143799901</v>
      </c>
      <c r="F22" s="12"/>
      <c r="G22" s="10">
        <f t="shared" si="0"/>
        <v>-0.71280563018048015</v>
      </c>
      <c r="H22" s="11">
        <f t="shared" si="1"/>
        <v>-0.54538245603669999</v>
      </c>
    </row>
    <row r="23" spans="1:8" x14ac:dyDescent="0.2">
      <c r="A23" s="7" t="s">
        <v>53</v>
      </c>
      <c r="B23" s="16">
        <v>10.657193605683799</v>
      </c>
      <c r="C23" s="17">
        <v>9.5017381228273496</v>
      </c>
      <c r="D23" s="16">
        <v>7.5890083632019101</v>
      </c>
      <c r="E23" s="17">
        <v>9.249012996743609</v>
      </c>
      <c r="F23" s="12"/>
      <c r="G23" s="10">
        <f t="shared" si="0"/>
        <v>1.1554554828564498</v>
      </c>
      <c r="H23" s="11">
        <f t="shared" si="1"/>
        <v>-1.6600046335416989</v>
      </c>
    </row>
    <row r="24" spans="1:8" x14ac:dyDescent="0.2">
      <c r="A24" s="7" t="s">
        <v>55</v>
      </c>
      <c r="B24" s="16">
        <v>0</v>
      </c>
      <c r="C24" s="17">
        <v>3.8624951718810398E-2</v>
      </c>
      <c r="D24" s="16">
        <v>1.9115890083632001E-2</v>
      </c>
      <c r="E24" s="17">
        <v>3.3140255324054103E-2</v>
      </c>
      <c r="F24" s="12"/>
      <c r="G24" s="10">
        <f t="shared" si="0"/>
        <v>-3.8624951718810398E-2</v>
      </c>
      <c r="H24" s="11">
        <f t="shared" si="1"/>
        <v>-1.4024365240422103E-2</v>
      </c>
    </row>
    <row r="25" spans="1:8" x14ac:dyDescent="0.2">
      <c r="A25" s="7" t="s">
        <v>58</v>
      </c>
      <c r="B25" s="16">
        <v>1.9030702867292599</v>
      </c>
      <c r="C25" s="17">
        <v>2.9741212823484</v>
      </c>
      <c r="D25" s="16">
        <v>2.2620469932297897</v>
      </c>
      <c r="E25" s="17">
        <v>2.5128958819630598</v>
      </c>
      <c r="F25" s="12"/>
      <c r="G25" s="10">
        <f t="shared" si="0"/>
        <v>-1.0710509956191401</v>
      </c>
      <c r="H25" s="11">
        <f t="shared" si="1"/>
        <v>-0.25084888873327005</v>
      </c>
    </row>
    <row r="26" spans="1:8" x14ac:dyDescent="0.2">
      <c r="A26" s="7" t="s">
        <v>59</v>
      </c>
      <c r="B26" s="16">
        <v>0</v>
      </c>
      <c r="C26" s="17">
        <v>0</v>
      </c>
      <c r="D26" s="16">
        <v>1.59299084030267E-3</v>
      </c>
      <c r="E26" s="17">
        <v>0</v>
      </c>
      <c r="F26" s="12"/>
      <c r="G26" s="10">
        <f t="shared" si="0"/>
        <v>0</v>
      </c>
      <c r="H26" s="11">
        <f t="shared" si="1"/>
        <v>1.59299084030267E-3</v>
      </c>
    </row>
    <row r="27" spans="1:8" x14ac:dyDescent="0.2">
      <c r="A27" s="7" t="s">
        <v>61</v>
      </c>
      <c r="B27" s="16">
        <v>0.126871352448617</v>
      </c>
      <c r="C27" s="17">
        <v>0.15449980687524098</v>
      </c>
      <c r="D27" s="16">
        <v>0.140183193946635</v>
      </c>
      <c r="E27" s="17">
        <v>0.17002391861905999</v>
      </c>
      <c r="F27" s="12"/>
      <c r="G27" s="10">
        <f t="shared" si="0"/>
        <v>-2.7628454426623983E-2</v>
      </c>
      <c r="H27" s="11">
        <f t="shared" si="1"/>
        <v>-2.984072467242499E-2</v>
      </c>
    </row>
    <row r="28" spans="1:8" x14ac:dyDescent="0.2">
      <c r="A28" s="7" t="s">
        <v>62</v>
      </c>
      <c r="B28" s="16">
        <v>0.34255265161126597</v>
      </c>
      <c r="C28" s="17">
        <v>0.42487446890691399</v>
      </c>
      <c r="D28" s="16">
        <v>0.41736360015929902</v>
      </c>
      <c r="E28" s="17">
        <v>0.46828621653554597</v>
      </c>
      <c r="F28" s="12"/>
      <c r="G28" s="10">
        <f t="shared" si="0"/>
        <v>-8.2321817295648025E-2</v>
      </c>
      <c r="H28" s="11">
        <f t="shared" si="1"/>
        <v>-5.0922616376246954E-2</v>
      </c>
    </row>
    <row r="29" spans="1:8" x14ac:dyDescent="0.2">
      <c r="A29" s="7" t="s">
        <v>64</v>
      </c>
      <c r="B29" s="16">
        <v>6.50850038061406</v>
      </c>
      <c r="C29" s="17">
        <v>4.3646195442255706</v>
      </c>
      <c r="D29" s="16">
        <v>5.69972122660295</v>
      </c>
      <c r="E29" s="17">
        <v>4.7361747500072005</v>
      </c>
      <c r="F29" s="12"/>
      <c r="G29" s="10">
        <f t="shared" si="0"/>
        <v>2.1438808363884894</v>
      </c>
      <c r="H29" s="11">
        <f t="shared" si="1"/>
        <v>0.96354647659574955</v>
      </c>
    </row>
    <row r="30" spans="1:8" x14ac:dyDescent="0.2">
      <c r="A30" s="7" t="s">
        <v>65</v>
      </c>
      <c r="B30" s="16">
        <v>1.2687135244861701E-2</v>
      </c>
      <c r="C30" s="17">
        <v>0</v>
      </c>
      <c r="D30" s="16">
        <v>1.4336917562724E-2</v>
      </c>
      <c r="E30" s="17">
        <v>2.0172329327685101E-2</v>
      </c>
      <c r="F30" s="12"/>
      <c r="G30" s="10">
        <f t="shared" si="0"/>
        <v>1.2687135244861701E-2</v>
      </c>
      <c r="H30" s="11">
        <f t="shared" si="1"/>
        <v>-5.8354117649611001E-3</v>
      </c>
    </row>
    <row r="31" spans="1:8" x14ac:dyDescent="0.2">
      <c r="A31" s="7" t="s">
        <v>66</v>
      </c>
      <c r="B31" s="16">
        <v>0.38061405734585096</v>
      </c>
      <c r="C31" s="17">
        <v>0.66949916312604596</v>
      </c>
      <c r="D31" s="16">
        <v>0.56391875746714493</v>
      </c>
      <c r="E31" s="17">
        <v>0.63831013515460699</v>
      </c>
      <c r="F31" s="12"/>
      <c r="G31" s="10">
        <f t="shared" si="0"/>
        <v>-0.288885105780195</v>
      </c>
      <c r="H31" s="11">
        <f t="shared" si="1"/>
        <v>-7.4391377687462068E-2</v>
      </c>
    </row>
    <row r="32" spans="1:8" x14ac:dyDescent="0.2">
      <c r="A32" s="7" t="s">
        <v>67</v>
      </c>
      <c r="B32" s="16">
        <v>0.86272519665059588</v>
      </c>
      <c r="C32" s="17">
        <v>0.56649929187588499</v>
      </c>
      <c r="D32" s="16">
        <v>0.659498207885305</v>
      </c>
      <c r="E32" s="17">
        <v>0.48701766519696799</v>
      </c>
      <c r="F32" s="12"/>
      <c r="G32" s="10">
        <f t="shared" si="0"/>
        <v>0.29622590477471089</v>
      </c>
      <c r="H32" s="11">
        <f t="shared" si="1"/>
        <v>0.17248054268833701</v>
      </c>
    </row>
    <row r="33" spans="1:8" x14ac:dyDescent="0.2">
      <c r="A33" s="7" t="s">
        <v>68</v>
      </c>
      <c r="B33" s="16">
        <v>0.44404973357015998</v>
      </c>
      <c r="C33" s="17">
        <v>0.59224925968842501</v>
      </c>
      <c r="D33" s="16">
        <v>0.62763839107925101</v>
      </c>
      <c r="E33" s="17">
        <v>0.62101956715944795</v>
      </c>
      <c r="F33" s="12"/>
      <c r="G33" s="10">
        <f t="shared" si="0"/>
        <v>-0.14819952611826503</v>
      </c>
      <c r="H33" s="11">
        <f t="shared" si="1"/>
        <v>6.6188239198030629E-3</v>
      </c>
    </row>
    <row r="34" spans="1:8" x14ac:dyDescent="0.2">
      <c r="A34" s="7" t="s">
        <v>69</v>
      </c>
      <c r="B34" s="16">
        <v>0</v>
      </c>
      <c r="C34" s="17">
        <v>0</v>
      </c>
      <c r="D34" s="16">
        <v>4.7789725209080097E-3</v>
      </c>
      <c r="E34" s="17">
        <v>4.3226419987896598E-3</v>
      </c>
      <c r="F34" s="12"/>
      <c r="G34" s="10">
        <f t="shared" si="0"/>
        <v>0</v>
      </c>
      <c r="H34" s="11">
        <f t="shared" si="1"/>
        <v>4.5633052211834987E-4</v>
      </c>
    </row>
    <row r="35" spans="1:8" x14ac:dyDescent="0.2">
      <c r="A35" s="7" t="s">
        <v>72</v>
      </c>
      <c r="B35" s="16">
        <v>3.8061405734585101E-2</v>
      </c>
      <c r="C35" s="17">
        <v>0</v>
      </c>
      <c r="D35" s="16">
        <v>2.8673835125448001E-2</v>
      </c>
      <c r="E35" s="17">
        <v>4.8989942652949502E-2</v>
      </c>
      <c r="F35" s="12"/>
      <c r="G35" s="10">
        <f t="shared" si="0"/>
        <v>3.8061405734585101E-2</v>
      </c>
      <c r="H35" s="11">
        <f t="shared" si="1"/>
        <v>-2.0316107527501501E-2</v>
      </c>
    </row>
    <row r="36" spans="1:8" x14ac:dyDescent="0.2">
      <c r="A36" s="7" t="s">
        <v>73</v>
      </c>
      <c r="B36" s="16">
        <v>8.0436437452423188</v>
      </c>
      <c r="C36" s="17">
        <v>7.9438650701686599</v>
      </c>
      <c r="D36" s="16">
        <v>7.6654719235364404</v>
      </c>
      <c r="E36" s="17">
        <v>7.8643266764646595</v>
      </c>
      <c r="F36" s="12"/>
      <c r="G36" s="10">
        <f t="shared" si="0"/>
        <v>9.9778675073658896E-2</v>
      </c>
      <c r="H36" s="11">
        <f t="shared" si="1"/>
        <v>-0.19885475292821919</v>
      </c>
    </row>
    <row r="37" spans="1:8" x14ac:dyDescent="0.2">
      <c r="A37" s="7" t="s">
        <v>74</v>
      </c>
      <c r="B37" s="16">
        <v>0</v>
      </c>
      <c r="C37" s="17">
        <v>0</v>
      </c>
      <c r="D37" s="16">
        <v>3.1859816806053399E-3</v>
      </c>
      <c r="E37" s="17">
        <v>0</v>
      </c>
      <c r="F37" s="12"/>
      <c r="G37" s="10">
        <f t="shared" si="0"/>
        <v>0</v>
      </c>
      <c r="H37" s="11">
        <f t="shared" si="1"/>
        <v>3.1859816806053399E-3</v>
      </c>
    </row>
    <row r="38" spans="1:8" x14ac:dyDescent="0.2">
      <c r="A38" s="7" t="s">
        <v>75</v>
      </c>
      <c r="B38" s="16">
        <v>1.85232174574981</v>
      </c>
      <c r="C38" s="17">
        <v>1.53212308484614</v>
      </c>
      <c r="D38" s="16">
        <v>1.7060931899641598</v>
      </c>
      <c r="E38" s="17">
        <v>1.5950548975533803</v>
      </c>
      <c r="F38" s="12"/>
      <c r="G38" s="10">
        <f t="shared" ref="G38:G72" si="2">B38-C38</f>
        <v>0.32019866090367</v>
      </c>
      <c r="H38" s="11">
        <f t="shared" ref="H38:H72" si="3">D38-E38</f>
        <v>0.11103829241077956</v>
      </c>
    </row>
    <row r="39" spans="1:8" x14ac:dyDescent="0.2">
      <c r="A39" s="7" t="s">
        <v>77</v>
      </c>
      <c r="B39" s="16">
        <v>0.786602385181426</v>
      </c>
      <c r="C39" s="17">
        <v>0.37337453328183301</v>
      </c>
      <c r="D39" s="16">
        <v>0.67702110712863395</v>
      </c>
      <c r="E39" s="17">
        <v>0.365983689230858</v>
      </c>
      <c r="F39" s="12"/>
      <c r="G39" s="10">
        <f t="shared" si="2"/>
        <v>0.41322785189959299</v>
      </c>
      <c r="H39" s="11">
        <f t="shared" si="3"/>
        <v>0.31103741789777595</v>
      </c>
    </row>
    <row r="40" spans="1:8" x14ac:dyDescent="0.2">
      <c r="A40" s="7" t="s">
        <v>78</v>
      </c>
      <c r="B40" s="16">
        <v>1.59857904085258</v>
      </c>
      <c r="C40" s="17">
        <v>0.55362430796961493</v>
      </c>
      <c r="D40" s="16">
        <v>1.0211071286340099</v>
      </c>
      <c r="E40" s="17">
        <v>0.51295351718970605</v>
      </c>
      <c r="F40" s="12"/>
      <c r="G40" s="10">
        <f t="shared" si="2"/>
        <v>1.0449547328829651</v>
      </c>
      <c r="H40" s="11">
        <f t="shared" si="3"/>
        <v>0.50815361144430382</v>
      </c>
    </row>
    <row r="41" spans="1:8" x14ac:dyDescent="0.2">
      <c r="A41" s="7" t="s">
        <v>79</v>
      </c>
      <c r="B41" s="16">
        <v>0.22836843440751098</v>
      </c>
      <c r="C41" s="17">
        <v>0.29612462984421301</v>
      </c>
      <c r="D41" s="16">
        <v>0.23257666268419</v>
      </c>
      <c r="E41" s="17">
        <v>0.226218264603326</v>
      </c>
      <c r="F41" s="12"/>
      <c r="G41" s="10">
        <f t="shared" si="2"/>
        <v>-6.7756195436702027E-2</v>
      </c>
      <c r="H41" s="11">
        <f t="shared" si="3"/>
        <v>6.3583980808639973E-3</v>
      </c>
    </row>
    <row r="42" spans="1:8" x14ac:dyDescent="0.2">
      <c r="A42" s="7" t="s">
        <v>80</v>
      </c>
      <c r="B42" s="16">
        <v>8.4750063435676211</v>
      </c>
      <c r="C42" s="17">
        <v>13.029483713145401</v>
      </c>
      <c r="D42" s="16">
        <v>8.4906411788132203</v>
      </c>
      <c r="E42" s="17">
        <v>9.4925218293420901</v>
      </c>
      <c r="F42" s="12"/>
      <c r="G42" s="10">
        <f t="shared" si="2"/>
        <v>-4.5544773695777803</v>
      </c>
      <c r="H42" s="11">
        <f t="shared" si="3"/>
        <v>-1.0018806505288698</v>
      </c>
    </row>
    <row r="43" spans="1:8" x14ac:dyDescent="0.2">
      <c r="A43" s="7" t="s">
        <v>81</v>
      </c>
      <c r="B43" s="16">
        <v>4.3009388480081201</v>
      </c>
      <c r="C43" s="17">
        <v>4.1199948500064396</v>
      </c>
      <c r="D43" s="16">
        <v>4.4763042612505002</v>
      </c>
      <c r="E43" s="17">
        <v>4.3471369701161295</v>
      </c>
      <c r="F43" s="12"/>
      <c r="G43" s="10">
        <f t="shared" si="2"/>
        <v>0.18094399800168048</v>
      </c>
      <c r="H43" s="11">
        <f t="shared" si="3"/>
        <v>0.12916729113437064</v>
      </c>
    </row>
    <row r="44" spans="1:8" x14ac:dyDescent="0.2">
      <c r="A44" s="7" t="s">
        <v>82</v>
      </c>
      <c r="B44" s="16">
        <v>0.10149708195889399</v>
      </c>
      <c r="C44" s="17">
        <v>9.0124887343890805E-2</v>
      </c>
      <c r="D44" s="16">
        <v>0.111509358821187</v>
      </c>
      <c r="E44" s="17">
        <v>9.6539004639635703E-2</v>
      </c>
      <c r="F44" s="12"/>
      <c r="G44" s="10">
        <f t="shared" si="2"/>
        <v>1.1372194615003189E-2</v>
      </c>
      <c r="H44" s="11">
        <f t="shared" si="3"/>
        <v>1.4970354181551293E-2</v>
      </c>
    </row>
    <row r="45" spans="1:8" x14ac:dyDescent="0.2">
      <c r="A45" s="7" t="s">
        <v>83</v>
      </c>
      <c r="B45" s="16">
        <v>0.43136259832529794</v>
      </c>
      <c r="C45" s="17">
        <v>0.24462469421913202</v>
      </c>
      <c r="D45" s="16">
        <v>0.388689765033851</v>
      </c>
      <c r="E45" s="17">
        <v>0.31123022391285599</v>
      </c>
      <c r="F45" s="12"/>
      <c r="G45" s="10">
        <f t="shared" si="2"/>
        <v>0.18673790410616592</v>
      </c>
      <c r="H45" s="11">
        <f t="shared" si="3"/>
        <v>7.7459541120995012E-2</v>
      </c>
    </row>
    <row r="46" spans="1:8" x14ac:dyDescent="0.2">
      <c r="A46" s="7" t="s">
        <v>84</v>
      </c>
      <c r="B46" s="16">
        <v>0.20299416391778699</v>
      </c>
      <c r="C46" s="17">
        <v>0.180249774687782</v>
      </c>
      <c r="D46" s="16">
        <v>0.31859816806053398</v>
      </c>
      <c r="E46" s="17">
        <v>0.13688366329500601</v>
      </c>
      <c r="F46" s="12"/>
      <c r="G46" s="10">
        <f t="shared" si="2"/>
        <v>2.2744389230004991E-2</v>
      </c>
      <c r="H46" s="11">
        <f t="shared" si="3"/>
        <v>0.18171450476552797</v>
      </c>
    </row>
    <row r="47" spans="1:8" x14ac:dyDescent="0.2">
      <c r="A47" s="7" t="s">
        <v>85</v>
      </c>
      <c r="B47" s="16">
        <v>0.60898249175336205</v>
      </c>
      <c r="C47" s="17">
        <v>0.65662417921977601</v>
      </c>
      <c r="D47" s="16">
        <v>0.40780565511748296</v>
      </c>
      <c r="E47" s="17">
        <v>0.58211578917034101</v>
      </c>
      <c r="F47" s="12"/>
      <c r="G47" s="10">
        <f t="shared" si="2"/>
        <v>-4.7641687466413951E-2</v>
      </c>
      <c r="H47" s="11">
        <f t="shared" si="3"/>
        <v>-0.17431013405285806</v>
      </c>
    </row>
    <row r="48" spans="1:8" x14ac:dyDescent="0.2">
      <c r="A48" s="7" t="s">
        <v>86</v>
      </c>
      <c r="B48" s="16">
        <v>0</v>
      </c>
      <c r="C48" s="17">
        <v>0</v>
      </c>
      <c r="D48" s="16">
        <v>6.3719633612106703E-3</v>
      </c>
      <c r="E48" s="17">
        <v>5.76352266505288E-3</v>
      </c>
      <c r="F48" s="12"/>
      <c r="G48" s="10">
        <f t="shared" si="2"/>
        <v>0</v>
      </c>
      <c r="H48" s="11">
        <f t="shared" si="3"/>
        <v>6.0844069615779029E-4</v>
      </c>
    </row>
    <row r="49" spans="1:8" x14ac:dyDescent="0.2">
      <c r="A49" s="7" t="s">
        <v>88</v>
      </c>
      <c r="B49" s="16">
        <v>0.647043897487947</v>
      </c>
      <c r="C49" s="17">
        <v>0.180249774687782</v>
      </c>
      <c r="D49" s="16">
        <v>0.37594583831143003</v>
      </c>
      <c r="E49" s="17">
        <v>0.31411198524538203</v>
      </c>
      <c r="F49" s="12"/>
      <c r="G49" s="10">
        <f t="shared" si="2"/>
        <v>0.46679412280016497</v>
      </c>
      <c r="H49" s="11">
        <f t="shared" si="3"/>
        <v>6.1833853066047995E-2</v>
      </c>
    </row>
    <row r="50" spans="1:8" x14ac:dyDescent="0.2">
      <c r="A50" s="7" t="s">
        <v>89</v>
      </c>
      <c r="B50" s="16">
        <v>0.11418421720375499</v>
      </c>
      <c r="C50" s="17">
        <v>0.23174971031286201</v>
      </c>
      <c r="D50" s="16">
        <v>0.18000796495420199</v>
      </c>
      <c r="E50" s="17">
        <v>0.10806604996974099</v>
      </c>
      <c r="F50" s="12"/>
      <c r="G50" s="10">
        <f t="shared" si="2"/>
        <v>-0.11756549310910702</v>
      </c>
      <c r="H50" s="11">
        <f t="shared" si="3"/>
        <v>7.1941914984460995E-2</v>
      </c>
    </row>
    <row r="51" spans="1:8" x14ac:dyDescent="0.2">
      <c r="A51" s="7" t="s">
        <v>90</v>
      </c>
      <c r="B51" s="16">
        <v>2.93072824156306</v>
      </c>
      <c r="C51" s="17">
        <v>4.85386893266383</v>
      </c>
      <c r="D51" s="16">
        <v>3.3150139386698503</v>
      </c>
      <c r="E51" s="17">
        <v>3.7390853289530601</v>
      </c>
      <c r="F51" s="12"/>
      <c r="G51" s="10">
        <f t="shared" si="2"/>
        <v>-1.92314069110077</v>
      </c>
      <c r="H51" s="11">
        <f t="shared" si="3"/>
        <v>-0.42407139028320984</v>
      </c>
    </row>
    <row r="52" spans="1:8" x14ac:dyDescent="0.2">
      <c r="A52" s="7" t="s">
        <v>91</v>
      </c>
      <c r="B52" s="16">
        <v>2.8292311596041597</v>
      </c>
      <c r="C52" s="17">
        <v>2.6007467490665603</v>
      </c>
      <c r="D52" s="16">
        <v>2.6188769414575899</v>
      </c>
      <c r="E52" s="17">
        <v>2.49704619463416</v>
      </c>
      <c r="F52" s="12"/>
      <c r="G52" s="10">
        <f t="shared" si="2"/>
        <v>0.22848441053759938</v>
      </c>
      <c r="H52" s="11">
        <f t="shared" si="3"/>
        <v>0.12183074682342987</v>
      </c>
    </row>
    <row r="53" spans="1:8" x14ac:dyDescent="0.2">
      <c r="A53" s="7" t="s">
        <v>92</v>
      </c>
      <c r="B53" s="16">
        <v>22.3801065719361</v>
      </c>
      <c r="C53" s="17">
        <v>22.183597270503398</v>
      </c>
      <c r="D53" s="16">
        <v>27.522102747909198</v>
      </c>
      <c r="E53" s="17">
        <v>25.287455692919501</v>
      </c>
      <c r="F53" s="12"/>
      <c r="G53" s="10">
        <f t="shared" si="2"/>
        <v>0.19650930143270173</v>
      </c>
      <c r="H53" s="11">
        <f t="shared" si="3"/>
        <v>2.2346470549896971</v>
      </c>
    </row>
    <row r="54" spans="1:8" x14ac:dyDescent="0.2">
      <c r="A54" s="7" t="s">
        <v>94</v>
      </c>
      <c r="B54" s="16">
        <v>3.6665820857650298</v>
      </c>
      <c r="C54" s="17">
        <v>3.3989957512553097</v>
      </c>
      <c r="D54" s="16">
        <v>3.37236160892075</v>
      </c>
      <c r="E54" s="17">
        <v>3.6526324889772601</v>
      </c>
      <c r="F54" s="12"/>
      <c r="G54" s="10">
        <f t="shared" si="2"/>
        <v>0.26758633450972003</v>
      </c>
      <c r="H54" s="11">
        <f t="shared" si="3"/>
        <v>-0.28027088005651013</v>
      </c>
    </row>
    <row r="55" spans="1:8" x14ac:dyDescent="0.2">
      <c r="A55" s="7" t="s">
        <v>95</v>
      </c>
      <c r="B55" s="16">
        <v>0.570921086018777</v>
      </c>
      <c r="C55" s="17">
        <v>0.47637440453199398</v>
      </c>
      <c r="D55" s="16">
        <v>0.51294305057745893</v>
      </c>
      <c r="E55" s="17">
        <v>0.49998559119333702</v>
      </c>
      <c r="F55" s="12"/>
      <c r="G55" s="10">
        <f t="shared" si="2"/>
        <v>9.4546681486783024E-2</v>
      </c>
      <c r="H55" s="11">
        <f t="shared" si="3"/>
        <v>1.2957459384121905E-2</v>
      </c>
    </row>
    <row r="56" spans="1:8" x14ac:dyDescent="0.2">
      <c r="A56" s="142" t="s">
        <v>39</v>
      </c>
      <c r="B56" s="153">
        <v>0</v>
      </c>
      <c r="C56" s="154">
        <v>1.2874983906270098E-2</v>
      </c>
      <c r="D56" s="153">
        <v>1.9115890083632001E-2</v>
      </c>
      <c r="E56" s="154">
        <v>2.3054090660211499E-2</v>
      </c>
      <c r="F56" s="155"/>
      <c r="G56" s="156">
        <f t="shared" si="2"/>
        <v>-1.2874983906270098E-2</v>
      </c>
      <c r="H56" s="157">
        <f t="shared" si="3"/>
        <v>-3.9382005765794988E-3</v>
      </c>
    </row>
    <row r="57" spans="1:8" x14ac:dyDescent="0.2">
      <c r="A57" s="7" t="s">
        <v>40</v>
      </c>
      <c r="B57" s="16">
        <v>2.5374270489723402E-2</v>
      </c>
      <c r="C57" s="17">
        <v>0</v>
      </c>
      <c r="D57" s="16">
        <v>3.1859816806053399E-3</v>
      </c>
      <c r="E57" s="17">
        <v>0</v>
      </c>
      <c r="F57" s="12"/>
      <c r="G57" s="10">
        <f t="shared" si="2"/>
        <v>2.5374270489723402E-2</v>
      </c>
      <c r="H57" s="11">
        <f t="shared" si="3"/>
        <v>3.1859816806053399E-3</v>
      </c>
    </row>
    <row r="58" spans="1:8" x14ac:dyDescent="0.2">
      <c r="A58" s="7" t="s">
        <v>45</v>
      </c>
      <c r="B58" s="16">
        <v>5.0748540979446803E-2</v>
      </c>
      <c r="C58" s="17">
        <v>0</v>
      </c>
      <c r="D58" s="16">
        <v>1.9115890083632001E-2</v>
      </c>
      <c r="E58" s="17">
        <v>1.4408806662632201E-2</v>
      </c>
      <c r="F58" s="12"/>
      <c r="G58" s="10">
        <f t="shared" si="2"/>
        <v>5.0748540979446803E-2</v>
      </c>
      <c r="H58" s="11">
        <f t="shared" si="3"/>
        <v>4.7070834209998001E-3</v>
      </c>
    </row>
    <row r="59" spans="1:8" x14ac:dyDescent="0.2">
      <c r="A59" s="7" t="s">
        <v>46</v>
      </c>
      <c r="B59" s="16">
        <v>0.49479827454960701</v>
      </c>
      <c r="C59" s="17">
        <v>0.11587485515643101</v>
      </c>
      <c r="D59" s="16">
        <v>0.53524492234169707</v>
      </c>
      <c r="E59" s="17">
        <v>0.25503587792859</v>
      </c>
      <c r="F59" s="12"/>
      <c r="G59" s="10">
        <f t="shared" si="2"/>
        <v>0.37892341939317598</v>
      </c>
      <c r="H59" s="11">
        <f t="shared" si="3"/>
        <v>0.28020904441310707</v>
      </c>
    </row>
    <row r="60" spans="1:8" x14ac:dyDescent="0.2">
      <c r="A60" s="7" t="s">
        <v>50</v>
      </c>
      <c r="B60" s="16">
        <v>0.91347373763004303</v>
      </c>
      <c r="C60" s="17">
        <v>0.65662417921977601</v>
      </c>
      <c r="D60" s="16">
        <v>0.75029868578255698</v>
      </c>
      <c r="E60" s="17">
        <v>0.67145039047866106</v>
      </c>
      <c r="F60" s="12"/>
      <c r="G60" s="10">
        <f t="shared" si="2"/>
        <v>0.25684955841026702</v>
      </c>
      <c r="H60" s="11">
        <f t="shared" si="3"/>
        <v>7.8848295303895921E-2</v>
      </c>
    </row>
    <row r="61" spans="1:8" x14ac:dyDescent="0.2">
      <c r="A61" s="7" t="s">
        <v>54</v>
      </c>
      <c r="B61" s="16">
        <v>0</v>
      </c>
      <c r="C61" s="17">
        <v>1.2874983906270098E-2</v>
      </c>
      <c r="D61" s="16">
        <v>3.0266825965750699E-2</v>
      </c>
      <c r="E61" s="17">
        <v>1.8731448661421901E-2</v>
      </c>
      <c r="F61" s="12"/>
      <c r="G61" s="10">
        <f t="shared" si="2"/>
        <v>-1.2874983906270098E-2</v>
      </c>
      <c r="H61" s="11">
        <f t="shared" si="3"/>
        <v>1.1535377304328798E-2</v>
      </c>
    </row>
    <row r="62" spans="1:8" x14ac:dyDescent="0.2">
      <c r="A62" s="7" t="s">
        <v>56</v>
      </c>
      <c r="B62" s="16">
        <v>0</v>
      </c>
      <c r="C62" s="17">
        <v>0</v>
      </c>
      <c r="D62" s="16">
        <v>6.3719633612106703E-3</v>
      </c>
      <c r="E62" s="17">
        <v>5.76352266505288E-3</v>
      </c>
      <c r="F62" s="12"/>
      <c r="G62" s="10">
        <f t="shared" si="2"/>
        <v>0</v>
      </c>
      <c r="H62" s="11">
        <f t="shared" si="3"/>
        <v>6.0844069615779029E-4</v>
      </c>
    </row>
    <row r="63" spans="1:8" x14ac:dyDescent="0.2">
      <c r="A63" s="7" t="s">
        <v>57</v>
      </c>
      <c r="B63" s="16">
        <v>1.3955848769347901</v>
      </c>
      <c r="C63" s="17">
        <v>1.18449851937685</v>
      </c>
      <c r="D63" s="16">
        <v>1.3381123058542399</v>
      </c>
      <c r="E63" s="17">
        <v>1.116682516354</v>
      </c>
      <c r="F63" s="12"/>
      <c r="G63" s="10">
        <f t="shared" si="2"/>
        <v>0.21108635755794003</v>
      </c>
      <c r="H63" s="11">
        <f t="shared" si="3"/>
        <v>0.22142978950023995</v>
      </c>
    </row>
    <row r="64" spans="1:8" x14ac:dyDescent="0.2">
      <c r="A64" s="7" t="s">
        <v>60</v>
      </c>
      <c r="B64" s="16">
        <v>8.8809946714032001E-2</v>
      </c>
      <c r="C64" s="17">
        <v>0.11587485515643101</v>
      </c>
      <c r="D64" s="16">
        <v>8.6021505376344093E-2</v>
      </c>
      <c r="E64" s="17">
        <v>8.0689317310740305E-2</v>
      </c>
      <c r="F64" s="12"/>
      <c r="G64" s="10">
        <f t="shared" si="2"/>
        <v>-2.7064908442399005E-2</v>
      </c>
      <c r="H64" s="11">
        <f t="shared" si="3"/>
        <v>5.3321880656037879E-3</v>
      </c>
    </row>
    <row r="65" spans="1:8" x14ac:dyDescent="0.2">
      <c r="A65" s="7" t="s">
        <v>63</v>
      </c>
      <c r="B65" s="16">
        <v>0.22836843440751098</v>
      </c>
      <c r="C65" s="17">
        <v>0.24462469421913202</v>
      </c>
      <c r="D65" s="16">
        <v>0.165671047391478</v>
      </c>
      <c r="E65" s="17">
        <v>0.14264718596005901</v>
      </c>
      <c r="F65" s="12"/>
      <c r="G65" s="10">
        <f t="shared" si="2"/>
        <v>-1.6256259811621043E-2</v>
      </c>
      <c r="H65" s="11">
        <f t="shared" si="3"/>
        <v>2.302386143141899E-2</v>
      </c>
    </row>
    <row r="66" spans="1:8" x14ac:dyDescent="0.2">
      <c r="A66" s="7" t="s">
        <v>70</v>
      </c>
      <c r="B66" s="16">
        <v>5.0748540979446803E-2</v>
      </c>
      <c r="C66" s="17">
        <v>0.16737479078151199</v>
      </c>
      <c r="D66" s="16">
        <v>8.6021505376344093E-2</v>
      </c>
      <c r="E66" s="17">
        <v>0.10806604996974099</v>
      </c>
      <c r="F66" s="12"/>
      <c r="G66" s="10">
        <f t="shared" si="2"/>
        <v>-0.11662624980206518</v>
      </c>
      <c r="H66" s="11">
        <f t="shared" si="3"/>
        <v>-2.20445445933969E-2</v>
      </c>
    </row>
    <row r="67" spans="1:8" x14ac:dyDescent="0.2">
      <c r="A67" s="7" t="s">
        <v>71</v>
      </c>
      <c r="B67" s="16">
        <v>0.13955848769347901</v>
      </c>
      <c r="C67" s="17">
        <v>6.4374919531350605E-2</v>
      </c>
      <c r="D67" s="16">
        <v>8.1242532855436103E-2</v>
      </c>
      <c r="E67" s="17">
        <v>7.0603152646897802E-2</v>
      </c>
      <c r="F67" s="12"/>
      <c r="G67" s="10">
        <f t="shared" si="2"/>
        <v>7.51835681621284E-2</v>
      </c>
      <c r="H67" s="11">
        <f t="shared" si="3"/>
        <v>1.0639380208538302E-2</v>
      </c>
    </row>
    <row r="68" spans="1:8" x14ac:dyDescent="0.2">
      <c r="A68" s="7" t="s">
        <v>76</v>
      </c>
      <c r="B68" s="16">
        <v>2.5374270489723402E-2</v>
      </c>
      <c r="C68" s="17">
        <v>0.11587485515643101</v>
      </c>
      <c r="D68" s="16">
        <v>8.2835523695738794E-2</v>
      </c>
      <c r="E68" s="17">
        <v>0.15849687328895401</v>
      </c>
      <c r="F68" s="12"/>
      <c r="G68" s="10">
        <f t="shared" si="2"/>
        <v>-9.0500584666707601E-2</v>
      </c>
      <c r="H68" s="11">
        <f t="shared" si="3"/>
        <v>-7.5661349593215216E-2</v>
      </c>
    </row>
    <row r="69" spans="1:8" x14ac:dyDescent="0.2">
      <c r="A69" s="7" t="s">
        <v>87</v>
      </c>
      <c r="B69" s="16">
        <v>0.10149708195889399</v>
      </c>
      <c r="C69" s="17">
        <v>0.12874983906270102</v>
      </c>
      <c r="D69" s="16">
        <v>0.16407805655117499</v>
      </c>
      <c r="E69" s="17">
        <v>0.13400190196247902</v>
      </c>
      <c r="F69" s="12"/>
      <c r="G69" s="10">
        <f t="shared" si="2"/>
        <v>-2.7252757103807021E-2</v>
      </c>
      <c r="H69" s="11">
        <f t="shared" si="3"/>
        <v>3.0076154588695975E-2</v>
      </c>
    </row>
    <row r="70" spans="1:8" x14ac:dyDescent="0.2">
      <c r="A70" s="7" t="s">
        <v>93</v>
      </c>
      <c r="B70" s="16">
        <v>0.10149708195889399</v>
      </c>
      <c r="C70" s="17">
        <v>6.4374919531350605E-2</v>
      </c>
      <c r="D70" s="16">
        <v>9.3986459577857409E-2</v>
      </c>
      <c r="E70" s="17">
        <v>8.2130197977003508E-2</v>
      </c>
      <c r="F70" s="12"/>
      <c r="G70" s="10">
        <f t="shared" si="2"/>
        <v>3.712216242754339E-2</v>
      </c>
      <c r="H70" s="11">
        <f t="shared" si="3"/>
        <v>1.1856261600853901E-2</v>
      </c>
    </row>
    <row r="71" spans="1:8" x14ac:dyDescent="0.2">
      <c r="A71" s="7" t="s">
        <v>96</v>
      </c>
      <c r="B71" s="16">
        <v>0.11418421720375499</v>
      </c>
      <c r="C71" s="17">
        <v>0.27037466203167199</v>
      </c>
      <c r="D71" s="16">
        <v>0.28514536041417798</v>
      </c>
      <c r="E71" s="17">
        <v>0.28817613325264402</v>
      </c>
      <c r="F71" s="12"/>
      <c r="G71" s="10">
        <f t="shared" si="2"/>
        <v>-0.156190444827917</v>
      </c>
      <c r="H71" s="11">
        <f t="shared" si="3"/>
        <v>-3.0307728384660337E-3</v>
      </c>
    </row>
    <row r="72" spans="1:8" x14ac:dyDescent="0.2">
      <c r="A72" s="7" t="s">
        <v>97</v>
      </c>
      <c r="B72" s="16">
        <v>3.8061405734585101E-2</v>
      </c>
      <c r="C72" s="17">
        <v>1.2874983906270098E-2</v>
      </c>
      <c r="D72" s="16">
        <v>1.75228992433294E-2</v>
      </c>
      <c r="E72" s="17">
        <v>2.16132099939483E-2</v>
      </c>
      <c r="F72" s="12"/>
      <c r="G72" s="10">
        <f t="shared" si="2"/>
        <v>2.5186421828315E-2</v>
      </c>
      <c r="H72" s="11">
        <f t="shared" si="3"/>
        <v>-4.0903107506189001E-3</v>
      </c>
    </row>
    <row r="73" spans="1:8" x14ac:dyDescent="0.2">
      <c r="A73" s="1"/>
      <c r="B73" s="18"/>
      <c r="C73" s="19"/>
      <c r="D73" s="18"/>
      <c r="E73" s="19"/>
      <c r="F73" s="15"/>
      <c r="G73" s="13"/>
      <c r="H73" s="14"/>
    </row>
    <row r="74" spans="1:8" s="43" customFormat="1" x14ac:dyDescent="0.2">
      <c r="A74" s="27" t="s">
        <v>5</v>
      </c>
      <c r="B74" s="44">
        <f>SUM(B6:B73)</f>
        <v>100.00000000000003</v>
      </c>
      <c r="C74" s="45">
        <f>SUM(C6:C73)</f>
        <v>100.00000000000003</v>
      </c>
      <c r="D74" s="44">
        <f>SUM(D6:D73)</f>
        <v>100.00000000000003</v>
      </c>
      <c r="E74" s="45">
        <f>SUM(E6:E73)</f>
        <v>100</v>
      </c>
      <c r="F74" s="49"/>
      <c r="G74" s="50">
        <f>SUM(G6:G73)</f>
        <v>-5.3151927303929369E-15</v>
      </c>
      <c r="H74" s="51">
        <f>SUM(H6:H73)</f>
        <v>2.7394753132625738E-14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1944</v>
      </c>
      <c r="C7" s="79">
        <f>SUM($C8:$C11)</f>
        <v>1936</v>
      </c>
      <c r="D7" s="78">
        <f>SUM($D8:$D11)</f>
        <v>13773</v>
      </c>
      <c r="E7" s="79">
        <f>SUM($E8:$E11)</f>
        <v>18056</v>
      </c>
      <c r="F7" s="80"/>
      <c r="G7" s="78">
        <f>B7-C7</f>
        <v>8</v>
      </c>
      <c r="H7" s="79">
        <f>D7-E7</f>
        <v>-4283</v>
      </c>
      <c r="I7" s="54">
        <f>IF(C7=0, "-", IF(G7/C7&lt;10, G7/C7, "&gt;999%"))</f>
        <v>4.1322314049586778E-3</v>
      </c>
      <c r="J7" s="55">
        <f>IF(E7=0, "-", IF(H7/E7&lt;10, H7/E7, "&gt;999%"))</f>
        <v>-0.23720646876384582</v>
      </c>
    </row>
    <row r="8" spans="1:10" x14ac:dyDescent="0.2">
      <c r="A8" s="158" t="s">
        <v>159</v>
      </c>
      <c r="B8" s="65">
        <v>986</v>
      </c>
      <c r="C8" s="66">
        <v>907</v>
      </c>
      <c r="D8" s="65">
        <v>7307</v>
      </c>
      <c r="E8" s="66">
        <v>8753</v>
      </c>
      <c r="F8" s="67"/>
      <c r="G8" s="65">
        <f>B8-C8</f>
        <v>79</v>
      </c>
      <c r="H8" s="66">
        <f>D8-E8</f>
        <v>-1446</v>
      </c>
      <c r="I8" s="8">
        <f>IF(C8=0, "-", IF(G8/C8&lt;10, G8/C8, "&gt;999%"))</f>
        <v>8.7100330760749731E-2</v>
      </c>
      <c r="J8" s="9">
        <f>IF(E8=0, "-", IF(H8/E8&lt;10, H8/E8, "&gt;999%"))</f>
        <v>-0.16520050268479378</v>
      </c>
    </row>
    <row r="9" spans="1:10" x14ac:dyDescent="0.2">
      <c r="A9" s="158" t="s">
        <v>160</v>
      </c>
      <c r="B9" s="65">
        <v>557</v>
      </c>
      <c r="C9" s="66">
        <v>704</v>
      </c>
      <c r="D9" s="65">
        <v>4955</v>
      </c>
      <c r="E9" s="66">
        <v>6694</v>
      </c>
      <c r="F9" s="67"/>
      <c r="G9" s="65">
        <f>B9-C9</f>
        <v>-147</v>
      </c>
      <c r="H9" s="66">
        <f>D9-E9</f>
        <v>-1739</v>
      </c>
      <c r="I9" s="8">
        <f>IF(C9=0, "-", IF(G9/C9&lt;10, G9/C9, "&gt;999%"))</f>
        <v>-0.20880681818181818</v>
      </c>
      <c r="J9" s="9">
        <f>IF(E9=0, "-", IF(H9/E9&lt;10, H9/E9, "&gt;999%"))</f>
        <v>-0.25978488198386612</v>
      </c>
    </row>
    <row r="10" spans="1:10" x14ac:dyDescent="0.2">
      <c r="A10" s="158" t="s">
        <v>161</v>
      </c>
      <c r="B10" s="65">
        <v>60</v>
      </c>
      <c r="C10" s="66">
        <v>67</v>
      </c>
      <c r="D10" s="65">
        <v>565</v>
      </c>
      <c r="E10" s="66">
        <v>708</v>
      </c>
      <c r="F10" s="67"/>
      <c r="G10" s="65">
        <f>B10-C10</f>
        <v>-7</v>
      </c>
      <c r="H10" s="66">
        <f>D10-E10</f>
        <v>-143</v>
      </c>
      <c r="I10" s="8">
        <f>IF(C10=0, "-", IF(G10/C10&lt;10, G10/C10, "&gt;999%"))</f>
        <v>-0.1044776119402985</v>
      </c>
      <c r="J10" s="9">
        <f>IF(E10=0, "-", IF(H10/E10&lt;10, H10/E10, "&gt;999%"))</f>
        <v>-0.2019774011299435</v>
      </c>
    </row>
    <row r="11" spans="1:10" x14ac:dyDescent="0.2">
      <c r="A11" s="158" t="s">
        <v>162</v>
      </c>
      <c r="B11" s="65">
        <v>341</v>
      </c>
      <c r="C11" s="66">
        <v>258</v>
      </c>
      <c r="D11" s="65">
        <v>946</v>
      </c>
      <c r="E11" s="66">
        <v>1901</v>
      </c>
      <c r="F11" s="67"/>
      <c r="G11" s="65">
        <f>B11-C11</f>
        <v>83</v>
      </c>
      <c r="H11" s="66">
        <f>D11-E11</f>
        <v>-955</v>
      </c>
      <c r="I11" s="8">
        <f>IF(C11=0, "-", IF(G11/C11&lt;10, G11/C11, "&gt;999%"))</f>
        <v>0.32170542635658916</v>
      </c>
      <c r="J11" s="9">
        <f>IF(E11=0, "-", IF(H11/E11&lt;10, H11/E11, "&gt;999%"))</f>
        <v>-0.50236717517096263</v>
      </c>
    </row>
    <row r="12" spans="1:10" x14ac:dyDescent="0.2">
      <c r="A12" s="7"/>
      <c r="B12" s="65"/>
      <c r="C12" s="66"/>
      <c r="D12" s="65"/>
      <c r="E12" s="66"/>
      <c r="F12" s="67"/>
      <c r="G12" s="65"/>
      <c r="H12" s="66"/>
      <c r="I12" s="8"/>
      <c r="J12" s="9"/>
    </row>
    <row r="13" spans="1:10" s="160" customFormat="1" x14ac:dyDescent="0.2">
      <c r="A13" s="159" t="s">
        <v>119</v>
      </c>
      <c r="B13" s="78">
        <f>SUM($B14:$B17)</f>
        <v>3649</v>
      </c>
      <c r="C13" s="79">
        <f>SUM($C14:$C17)</f>
        <v>3750</v>
      </c>
      <c r="D13" s="78">
        <f>SUM($D14:$D17)</f>
        <v>30604</v>
      </c>
      <c r="E13" s="79">
        <f>SUM($E14:$E17)</f>
        <v>31705</v>
      </c>
      <c r="F13" s="80"/>
      <c r="G13" s="78">
        <f>B13-C13</f>
        <v>-101</v>
      </c>
      <c r="H13" s="79">
        <f>D13-E13</f>
        <v>-1101</v>
      </c>
      <c r="I13" s="54">
        <f>IF(C13=0, "-", IF(G13/C13&lt;10, G13/C13, "&gt;999%"))</f>
        <v>-2.6933333333333333E-2</v>
      </c>
      <c r="J13" s="55">
        <f>IF(E13=0, "-", IF(H13/E13&lt;10, H13/E13, "&gt;999%"))</f>
        <v>-3.4726383851127585E-2</v>
      </c>
    </row>
    <row r="14" spans="1:10" x14ac:dyDescent="0.2">
      <c r="A14" s="158" t="s">
        <v>159</v>
      </c>
      <c r="B14" s="65">
        <v>2224</v>
      </c>
      <c r="C14" s="66">
        <v>1722</v>
      </c>
      <c r="D14" s="65">
        <v>17006</v>
      </c>
      <c r="E14" s="66">
        <v>15741</v>
      </c>
      <c r="F14" s="67"/>
      <c r="G14" s="65">
        <f>B14-C14</f>
        <v>502</v>
      </c>
      <c r="H14" s="66">
        <f>D14-E14</f>
        <v>1265</v>
      </c>
      <c r="I14" s="8">
        <f>IF(C14=0, "-", IF(G14/C14&lt;10, G14/C14, "&gt;999%"))</f>
        <v>0.29152148664343785</v>
      </c>
      <c r="J14" s="9">
        <f>IF(E14=0, "-", IF(H14/E14&lt;10, H14/E14, "&gt;999%"))</f>
        <v>8.0363382250174697E-2</v>
      </c>
    </row>
    <row r="15" spans="1:10" x14ac:dyDescent="0.2">
      <c r="A15" s="158" t="s">
        <v>160</v>
      </c>
      <c r="B15" s="65">
        <v>1212</v>
      </c>
      <c r="C15" s="66">
        <v>1295</v>
      </c>
      <c r="D15" s="65">
        <v>11268</v>
      </c>
      <c r="E15" s="66">
        <v>12019</v>
      </c>
      <c r="F15" s="67"/>
      <c r="G15" s="65">
        <f>B15-C15</f>
        <v>-83</v>
      </c>
      <c r="H15" s="66">
        <f>D15-E15</f>
        <v>-751</v>
      </c>
      <c r="I15" s="8">
        <f>IF(C15=0, "-", IF(G15/C15&lt;10, G15/C15, "&gt;999%"))</f>
        <v>-6.4092664092664092E-2</v>
      </c>
      <c r="J15" s="9">
        <f>IF(E15=0, "-", IF(H15/E15&lt;10, H15/E15, "&gt;999%"))</f>
        <v>-6.2484399700474251E-2</v>
      </c>
    </row>
    <row r="16" spans="1:10" x14ac:dyDescent="0.2">
      <c r="A16" s="158" t="s">
        <v>161</v>
      </c>
      <c r="B16" s="65">
        <v>61</v>
      </c>
      <c r="C16" s="66">
        <v>92</v>
      </c>
      <c r="D16" s="65">
        <v>752</v>
      </c>
      <c r="E16" s="66">
        <v>867</v>
      </c>
      <c r="F16" s="67"/>
      <c r="G16" s="65">
        <f>B16-C16</f>
        <v>-31</v>
      </c>
      <c r="H16" s="66">
        <f>D16-E16</f>
        <v>-115</v>
      </c>
      <c r="I16" s="8">
        <f>IF(C16=0, "-", IF(G16/C16&lt;10, G16/C16, "&gt;999%"))</f>
        <v>-0.33695652173913043</v>
      </c>
      <c r="J16" s="9">
        <f>IF(E16=0, "-", IF(H16/E16&lt;10, H16/E16, "&gt;999%"))</f>
        <v>-0.13264129181084197</v>
      </c>
    </row>
    <row r="17" spans="1:10" x14ac:dyDescent="0.2">
      <c r="A17" s="158" t="s">
        <v>162</v>
      </c>
      <c r="B17" s="65">
        <v>152</v>
      </c>
      <c r="C17" s="66">
        <v>641</v>
      </c>
      <c r="D17" s="65">
        <v>1578</v>
      </c>
      <c r="E17" s="66">
        <v>3078</v>
      </c>
      <c r="F17" s="67"/>
      <c r="G17" s="65">
        <f>B17-C17</f>
        <v>-489</v>
      </c>
      <c r="H17" s="66">
        <f>D17-E17</f>
        <v>-1500</v>
      </c>
      <c r="I17" s="8">
        <f>IF(C17=0, "-", IF(G17/C17&lt;10, G17/C17, "&gt;999%"))</f>
        <v>-0.76287051482059287</v>
      </c>
      <c r="J17" s="9">
        <f>IF(E17=0, "-", IF(H17/E17&lt;10, H17/E17, "&gt;999%"))</f>
        <v>-0.48732943469785572</v>
      </c>
    </row>
    <row r="18" spans="1:10" x14ac:dyDescent="0.2">
      <c r="A18" s="22"/>
      <c r="B18" s="74"/>
      <c r="C18" s="75"/>
      <c r="D18" s="74"/>
      <c r="E18" s="75"/>
      <c r="F18" s="76"/>
      <c r="G18" s="74"/>
      <c r="H18" s="75"/>
      <c r="I18" s="23"/>
      <c r="J18" s="24"/>
    </row>
    <row r="19" spans="1:10" s="160" customFormat="1" x14ac:dyDescent="0.2">
      <c r="A19" s="159" t="s">
        <v>125</v>
      </c>
      <c r="B19" s="78">
        <f>SUM($B20:$B23)</f>
        <v>1937</v>
      </c>
      <c r="C19" s="79">
        <f>SUM($C20:$C23)</f>
        <v>1801</v>
      </c>
      <c r="D19" s="78">
        <f>SUM($D20:$D23)</f>
        <v>15664</v>
      </c>
      <c r="E19" s="79">
        <f>SUM($E20:$E23)</f>
        <v>17126</v>
      </c>
      <c r="F19" s="80"/>
      <c r="G19" s="78">
        <f>B19-C19</f>
        <v>136</v>
      </c>
      <c r="H19" s="79">
        <f>D19-E19</f>
        <v>-1462</v>
      </c>
      <c r="I19" s="54">
        <f>IF(C19=0, "-", IF(G19/C19&lt;10, G19/C19, "&gt;999%"))</f>
        <v>7.5513603553581346E-2</v>
      </c>
      <c r="J19" s="55">
        <f>IF(E19=0, "-", IF(H19/E19&lt;10, H19/E19, "&gt;999%"))</f>
        <v>-8.5367277823192811E-2</v>
      </c>
    </row>
    <row r="20" spans="1:10" x14ac:dyDescent="0.2">
      <c r="A20" s="158" t="s">
        <v>159</v>
      </c>
      <c r="B20" s="65">
        <v>473</v>
      </c>
      <c r="C20" s="66">
        <v>372</v>
      </c>
      <c r="D20" s="65">
        <v>3628</v>
      </c>
      <c r="E20" s="66">
        <v>3477</v>
      </c>
      <c r="F20" s="67"/>
      <c r="G20" s="65">
        <f>B20-C20</f>
        <v>101</v>
      </c>
      <c r="H20" s="66">
        <f>D20-E20</f>
        <v>151</v>
      </c>
      <c r="I20" s="8">
        <f>IF(C20=0, "-", IF(G20/C20&lt;10, G20/C20, "&gt;999%"))</f>
        <v>0.271505376344086</v>
      </c>
      <c r="J20" s="9">
        <f>IF(E20=0, "-", IF(H20/E20&lt;10, H20/E20, "&gt;999%"))</f>
        <v>4.342824273799252E-2</v>
      </c>
    </row>
    <row r="21" spans="1:10" x14ac:dyDescent="0.2">
      <c r="A21" s="158" t="s">
        <v>160</v>
      </c>
      <c r="B21" s="65">
        <v>1218</v>
      </c>
      <c r="C21" s="66">
        <v>1127</v>
      </c>
      <c r="D21" s="65">
        <v>9919</v>
      </c>
      <c r="E21" s="66">
        <v>11159</v>
      </c>
      <c r="F21" s="67"/>
      <c r="G21" s="65">
        <f>B21-C21</f>
        <v>91</v>
      </c>
      <c r="H21" s="66">
        <f>D21-E21</f>
        <v>-1240</v>
      </c>
      <c r="I21" s="8">
        <f>IF(C21=0, "-", IF(G21/C21&lt;10, G21/C21, "&gt;999%"))</f>
        <v>8.0745341614906832E-2</v>
      </c>
      <c r="J21" s="9">
        <f>IF(E21=0, "-", IF(H21/E21&lt;10, H21/E21, "&gt;999%"))</f>
        <v>-0.11112106819607492</v>
      </c>
    </row>
    <row r="22" spans="1:10" x14ac:dyDescent="0.2">
      <c r="A22" s="158" t="s">
        <v>161</v>
      </c>
      <c r="B22" s="65">
        <v>112</v>
      </c>
      <c r="C22" s="66">
        <v>142</v>
      </c>
      <c r="D22" s="65">
        <v>954</v>
      </c>
      <c r="E22" s="66">
        <v>1250</v>
      </c>
      <c r="F22" s="67"/>
      <c r="G22" s="65">
        <f>B22-C22</f>
        <v>-30</v>
      </c>
      <c r="H22" s="66">
        <f>D22-E22</f>
        <v>-296</v>
      </c>
      <c r="I22" s="8">
        <f>IF(C22=0, "-", IF(G22/C22&lt;10, G22/C22, "&gt;999%"))</f>
        <v>-0.21126760563380281</v>
      </c>
      <c r="J22" s="9">
        <f>IF(E22=0, "-", IF(H22/E22&lt;10, H22/E22, "&gt;999%"))</f>
        <v>-0.23680000000000001</v>
      </c>
    </row>
    <row r="23" spans="1:10" x14ac:dyDescent="0.2">
      <c r="A23" s="158" t="s">
        <v>162</v>
      </c>
      <c r="B23" s="65">
        <v>134</v>
      </c>
      <c r="C23" s="66">
        <v>160</v>
      </c>
      <c r="D23" s="65">
        <v>1163</v>
      </c>
      <c r="E23" s="66">
        <v>1240</v>
      </c>
      <c r="F23" s="67"/>
      <c r="G23" s="65">
        <f>B23-C23</f>
        <v>-26</v>
      </c>
      <c r="H23" s="66">
        <f>D23-E23</f>
        <v>-77</v>
      </c>
      <c r="I23" s="8">
        <f>IF(C23=0, "-", IF(G23/C23&lt;10, G23/C23, "&gt;999%"))</f>
        <v>-0.16250000000000001</v>
      </c>
      <c r="J23" s="9">
        <f>IF(E23=0, "-", IF(H23/E23&lt;10, H23/E23, "&gt;999%"))</f>
        <v>-6.2096774193548386E-2</v>
      </c>
    </row>
    <row r="24" spans="1:10" x14ac:dyDescent="0.2">
      <c r="A24" s="7"/>
      <c r="B24" s="65"/>
      <c r="C24" s="66"/>
      <c r="D24" s="65"/>
      <c r="E24" s="66"/>
      <c r="F24" s="67"/>
      <c r="G24" s="65"/>
      <c r="H24" s="66"/>
      <c r="I24" s="8"/>
      <c r="J24" s="9"/>
    </row>
    <row r="25" spans="1:10" s="43" customFormat="1" x14ac:dyDescent="0.2">
      <c r="A25" s="53" t="s">
        <v>29</v>
      </c>
      <c r="B25" s="78">
        <f>SUM($B26:$B29)</f>
        <v>7530</v>
      </c>
      <c r="C25" s="79">
        <f>SUM($C26:$C29)</f>
        <v>7487</v>
      </c>
      <c r="D25" s="78">
        <f>SUM($D26:$D29)</f>
        <v>60041</v>
      </c>
      <c r="E25" s="79">
        <f>SUM($E26:$E29)</f>
        <v>66887</v>
      </c>
      <c r="F25" s="80"/>
      <c r="G25" s="78">
        <f>B25-C25</f>
        <v>43</v>
      </c>
      <c r="H25" s="79">
        <f>D25-E25</f>
        <v>-6846</v>
      </c>
      <c r="I25" s="54">
        <f>IF(C25=0, "-", IF(G25/C25&lt;10, G25/C25, "&gt;999%"))</f>
        <v>5.7432883665019365E-3</v>
      </c>
      <c r="J25" s="55">
        <f>IF(E25=0, "-", IF(H25/E25&lt;10, H25/E25, "&gt;999%"))</f>
        <v>-0.10235172754047872</v>
      </c>
    </row>
    <row r="26" spans="1:10" x14ac:dyDescent="0.2">
      <c r="A26" s="158" t="s">
        <v>159</v>
      </c>
      <c r="B26" s="65">
        <v>3683</v>
      </c>
      <c r="C26" s="66">
        <v>3001</v>
      </c>
      <c r="D26" s="65">
        <v>27941</v>
      </c>
      <c r="E26" s="66">
        <v>27971</v>
      </c>
      <c r="F26" s="67"/>
      <c r="G26" s="65">
        <f>B26-C26</f>
        <v>682</v>
      </c>
      <c r="H26" s="66">
        <f>D26-E26</f>
        <v>-30</v>
      </c>
      <c r="I26" s="8">
        <f>IF(C26=0, "-", IF(G26/C26&lt;10, G26/C26, "&gt;999%"))</f>
        <v>0.22725758080639788</v>
      </c>
      <c r="J26" s="9">
        <f>IF(E26=0, "-", IF(H26/E26&lt;10, H26/E26, "&gt;999%"))</f>
        <v>-1.0725394158235316E-3</v>
      </c>
    </row>
    <row r="27" spans="1:10" x14ac:dyDescent="0.2">
      <c r="A27" s="158" t="s">
        <v>160</v>
      </c>
      <c r="B27" s="65">
        <v>2987</v>
      </c>
      <c r="C27" s="66">
        <v>3126</v>
      </c>
      <c r="D27" s="65">
        <v>26142</v>
      </c>
      <c r="E27" s="66">
        <v>29872</v>
      </c>
      <c r="F27" s="67"/>
      <c r="G27" s="65">
        <f>B27-C27</f>
        <v>-139</v>
      </c>
      <c r="H27" s="66">
        <f>D27-E27</f>
        <v>-3730</v>
      </c>
      <c r="I27" s="8">
        <f>IF(C27=0, "-", IF(G27/C27&lt;10, G27/C27, "&gt;999%"))</f>
        <v>-4.4465770953294945E-2</v>
      </c>
      <c r="J27" s="9">
        <f>IF(E27=0, "-", IF(H27/E27&lt;10, H27/E27, "&gt;999%"))</f>
        <v>-0.12486609534011783</v>
      </c>
    </row>
    <row r="28" spans="1:10" x14ac:dyDescent="0.2">
      <c r="A28" s="158" t="s">
        <v>161</v>
      </c>
      <c r="B28" s="65">
        <v>233</v>
      </c>
      <c r="C28" s="66">
        <v>301</v>
      </c>
      <c r="D28" s="65">
        <v>2271</v>
      </c>
      <c r="E28" s="66">
        <v>2825</v>
      </c>
      <c r="F28" s="67"/>
      <c r="G28" s="65">
        <f>B28-C28</f>
        <v>-68</v>
      </c>
      <c r="H28" s="66">
        <f>D28-E28</f>
        <v>-554</v>
      </c>
      <c r="I28" s="8">
        <f>IF(C28=0, "-", IF(G28/C28&lt;10, G28/C28, "&gt;999%"))</f>
        <v>-0.22591362126245848</v>
      </c>
      <c r="J28" s="9">
        <f>IF(E28=0, "-", IF(H28/E28&lt;10, H28/E28, "&gt;999%"))</f>
        <v>-0.1961061946902655</v>
      </c>
    </row>
    <row r="29" spans="1:10" x14ac:dyDescent="0.2">
      <c r="A29" s="158" t="s">
        <v>162</v>
      </c>
      <c r="B29" s="65">
        <v>627</v>
      </c>
      <c r="C29" s="66">
        <v>1059</v>
      </c>
      <c r="D29" s="65">
        <v>3687</v>
      </c>
      <c r="E29" s="66">
        <v>6219</v>
      </c>
      <c r="F29" s="67"/>
      <c r="G29" s="65">
        <f>B29-C29</f>
        <v>-432</v>
      </c>
      <c r="H29" s="66">
        <f>D29-E29</f>
        <v>-2532</v>
      </c>
      <c r="I29" s="8">
        <f>IF(C29=0, "-", IF(G29/C29&lt;10, G29/C29, "&gt;999%"))</f>
        <v>-0.40793201133144474</v>
      </c>
      <c r="J29" s="9">
        <f>IF(E29=0, "-", IF(H29/E29&lt;10, H29/E29, "&gt;999%"))</f>
        <v>-0.40713941148094551</v>
      </c>
    </row>
    <row r="30" spans="1:10" x14ac:dyDescent="0.2">
      <c r="A30" s="7"/>
      <c r="B30" s="65"/>
      <c r="C30" s="66"/>
      <c r="D30" s="65"/>
      <c r="E30" s="66"/>
      <c r="F30" s="67"/>
      <c r="G30" s="65"/>
      <c r="H30" s="66"/>
      <c r="I30" s="8"/>
      <c r="J30" s="9"/>
    </row>
    <row r="31" spans="1:10" s="43" customFormat="1" x14ac:dyDescent="0.2">
      <c r="A31" s="22" t="s">
        <v>126</v>
      </c>
      <c r="B31" s="78">
        <v>352</v>
      </c>
      <c r="C31" s="79">
        <v>280</v>
      </c>
      <c r="D31" s="78">
        <v>2734</v>
      </c>
      <c r="E31" s="79">
        <v>2515</v>
      </c>
      <c r="F31" s="80"/>
      <c r="G31" s="78">
        <f>B31-C31</f>
        <v>72</v>
      </c>
      <c r="H31" s="79">
        <f>D31-E31</f>
        <v>219</v>
      </c>
      <c r="I31" s="54">
        <f>IF(C31=0, "-", IF(G31/C31&lt;10, G31/C31, "&gt;999%"))</f>
        <v>0.25714285714285712</v>
      </c>
      <c r="J31" s="55">
        <f>IF(E31=0, "-", IF(H31/E31&lt;10, H31/E31, "&gt;999%"))</f>
        <v>8.7077534791252478E-2</v>
      </c>
    </row>
    <row r="32" spans="1:10" x14ac:dyDescent="0.2">
      <c r="A32" s="1"/>
      <c r="B32" s="68"/>
      <c r="C32" s="69"/>
      <c r="D32" s="68"/>
      <c r="E32" s="69"/>
      <c r="F32" s="70"/>
      <c r="G32" s="68"/>
      <c r="H32" s="69"/>
      <c r="I32" s="5"/>
      <c r="J32" s="6"/>
    </row>
    <row r="33" spans="1:10" s="43" customFormat="1" x14ac:dyDescent="0.2">
      <c r="A33" s="27" t="s">
        <v>5</v>
      </c>
      <c r="B33" s="71">
        <f>SUM(B26:B32)</f>
        <v>7882</v>
      </c>
      <c r="C33" s="77">
        <f>SUM(C26:C32)</f>
        <v>7767</v>
      </c>
      <c r="D33" s="71">
        <f>SUM(D26:D32)</f>
        <v>62775</v>
      </c>
      <c r="E33" s="77">
        <f>SUM(E26:E32)</f>
        <v>69402</v>
      </c>
      <c r="F33" s="73"/>
      <c r="G33" s="71">
        <f>B33-C33</f>
        <v>115</v>
      </c>
      <c r="H33" s="72">
        <f>D33-E33</f>
        <v>-6627</v>
      </c>
      <c r="I33" s="37">
        <f>IF(C33=0, 0, G33/C33)</f>
        <v>1.4806231492210635E-2</v>
      </c>
      <c r="J33" s="38">
        <f>IF(E33=0, 0, H33/E33)</f>
        <v>-9.5487161753263591E-2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32</v>
      </c>
      <c r="C8" s="66">
        <v>30</v>
      </c>
      <c r="D8" s="65">
        <v>261</v>
      </c>
      <c r="E8" s="66">
        <v>370</v>
      </c>
      <c r="F8" s="67"/>
      <c r="G8" s="65">
        <f>B8-C8</f>
        <v>2</v>
      </c>
      <c r="H8" s="66">
        <f>D8-E8</f>
        <v>-109</v>
      </c>
      <c r="I8" s="20">
        <f>IF(C8=0, "-", IF(G8/C8&lt;10, G8/C8, "&gt;999%"))</f>
        <v>6.6666666666666666E-2</v>
      </c>
      <c r="J8" s="21">
        <f>IF(E8=0, "-", IF(H8/E8&lt;10, H8/E8, "&gt;999%"))</f>
        <v>-0.29459459459459458</v>
      </c>
    </row>
    <row r="9" spans="1:10" x14ac:dyDescent="0.2">
      <c r="A9" s="158" t="s">
        <v>164</v>
      </c>
      <c r="B9" s="65">
        <v>8</v>
      </c>
      <c r="C9" s="66">
        <v>5</v>
      </c>
      <c r="D9" s="65">
        <v>63</v>
      </c>
      <c r="E9" s="66">
        <v>50</v>
      </c>
      <c r="F9" s="67"/>
      <c r="G9" s="65">
        <f>B9-C9</f>
        <v>3</v>
      </c>
      <c r="H9" s="66">
        <f>D9-E9</f>
        <v>13</v>
      </c>
      <c r="I9" s="20">
        <f>IF(C9=0, "-", IF(G9/C9&lt;10, G9/C9, "&gt;999%"))</f>
        <v>0.6</v>
      </c>
      <c r="J9" s="21">
        <f>IF(E9=0, "-", IF(H9/E9&lt;10, H9/E9, "&gt;999%"))</f>
        <v>0.26</v>
      </c>
    </row>
    <row r="10" spans="1:10" x14ac:dyDescent="0.2">
      <c r="A10" s="158" t="s">
        <v>165</v>
      </c>
      <c r="B10" s="65">
        <v>201</v>
      </c>
      <c r="C10" s="66">
        <v>164</v>
      </c>
      <c r="D10" s="65">
        <v>1611</v>
      </c>
      <c r="E10" s="66">
        <v>1193</v>
      </c>
      <c r="F10" s="67"/>
      <c r="G10" s="65">
        <f>B10-C10</f>
        <v>37</v>
      </c>
      <c r="H10" s="66">
        <f>D10-E10</f>
        <v>418</v>
      </c>
      <c r="I10" s="20">
        <f>IF(C10=0, "-", IF(G10/C10&lt;10, G10/C10, "&gt;999%"))</f>
        <v>0.22560975609756098</v>
      </c>
      <c r="J10" s="21">
        <f>IF(E10=0, "-", IF(H10/E10&lt;10, H10/E10, "&gt;999%"))</f>
        <v>0.35037720033528919</v>
      </c>
    </row>
    <row r="11" spans="1:10" x14ac:dyDescent="0.2">
      <c r="A11" s="158" t="s">
        <v>166</v>
      </c>
      <c r="B11" s="65">
        <v>1700</v>
      </c>
      <c r="C11" s="66">
        <v>1736</v>
      </c>
      <c r="D11" s="65">
        <v>11821</v>
      </c>
      <c r="E11" s="66">
        <v>16430</v>
      </c>
      <c r="F11" s="67"/>
      <c r="G11" s="65">
        <f>B11-C11</f>
        <v>-36</v>
      </c>
      <c r="H11" s="66">
        <f>D11-E11</f>
        <v>-4609</v>
      </c>
      <c r="I11" s="20">
        <f>IF(C11=0, "-", IF(G11/C11&lt;10, G11/C11, "&gt;999%"))</f>
        <v>-2.0737327188940093E-2</v>
      </c>
      <c r="J11" s="21">
        <f>IF(E11=0, "-", IF(H11/E11&lt;10, H11/E11, "&gt;999%"))</f>
        <v>-0.28052343274497871</v>
      </c>
    </row>
    <row r="12" spans="1:10" x14ac:dyDescent="0.2">
      <c r="A12" s="158" t="s">
        <v>167</v>
      </c>
      <c r="B12" s="65">
        <v>3</v>
      </c>
      <c r="C12" s="66">
        <v>1</v>
      </c>
      <c r="D12" s="65">
        <v>17</v>
      </c>
      <c r="E12" s="66">
        <v>13</v>
      </c>
      <c r="F12" s="67"/>
      <c r="G12" s="65">
        <f>B12-C12</f>
        <v>2</v>
      </c>
      <c r="H12" s="66">
        <f>D12-E12</f>
        <v>4</v>
      </c>
      <c r="I12" s="20">
        <f>IF(C12=0, "-", IF(G12/C12&lt;10, G12/C12, "&gt;999%"))</f>
        <v>2</v>
      </c>
      <c r="J12" s="21">
        <f>IF(E12=0, "-", IF(H12/E12&lt;10, H12/E12, "&gt;999%"))</f>
        <v>0.30769230769230771</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859</v>
      </c>
      <c r="C15" s="66">
        <v>898</v>
      </c>
      <c r="D15" s="65">
        <v>7398</v>
      </c>
      <c r="E15" s="66">
        <v>8908</v>
      </c>
      <c r="F15" s="67"/>
      <c r="G15" s="65">
        <f>B15-C15</f>
        <v>-39</v>
      </c>
      <c r="H15" s="66">
        <f>D15-E15</f>
        <v>-1510</v>
      </c>
      <c r="I15" s="20">
        <f>IF(C15=0, "-", IF(G15/C15&lt;10, G15/C15, "&gt;999%"))</f>
        <v>-4.3429844097995544E-2</v>
      </c>
      <c r="J15" s="21">
        <f>IF(E15=0, "-", IF(H15/E15&lt;10, H15/E15, "&gt;999%"))</f>
        <v>-0.16951055231252807</v>
      </c>
    </row>
    <row r="16" spans="1:10" x14ac:dyDescent="0.2">
      <c r="A16" s="158" t="s">
        <v>164</v>
      </c>
      <c r="B16" s="65">
        <v>10</v>
      </c>
      <c r="C16" s="66">
        <v>4</v>
      </c>
      <c r="D16" s="65">
        <v>54</v>
      </c>
      <c r="E16" s="66">
        <v>52</v>
      </c>
      <c r="F16" s="67"/>
      <c r="G16" s="65">
        <f>B16-C16</f>
        <v>6</v>
      </c>
      <c r="H16" s="66">
        <f>D16-E16</f>
        <v>2</v>
      </c>
      <c r="I16" s="20">
        <f>IF(C16=0, "-", IF(G16/C16&lt;10, G16/C16, "&gt;999%"))</f>
        <v>1.5</v>
      </c>
      <c r="J16" s="21">
        <f>IF(E16=0, "-", IF(H16/E16&lt;10, H16/E16, "&gt;999%"))</f>
        <v>3.8461538461538464E-2</v>
      </c>
    </row>
    <row r="17" spans="1:10" x14ac:dyDescent="0.2">
      <c r="A17" s="158" t="s">
        <v>165</v>
      </c>
      <c r="B17" s="65">
        <v>312</v>
      </c>
      <c r="C17" s="66">
        <v>66</v>
      </c>
      <c r="D17" s="65">
        <v>2399</v>
      </c>
      <c r="E17" s="66">
        <v>489</v>
      </c>
      <c r="F17" s="67"/>
      <c r="G17" s="65">
        <f>B17-C17</f>
        <v>246</v>
      </c>
      <c r="H17" s="66">
        <f>D17-E17</f>
        <v>1910</v>
      </c>
      <c r="I17" s="20">
        <f>IF(C17=0, "-", IF(G17/C17&lt;10, G17/C17, "&gt;999%"))</f>
        <v>3.7272727272727271</v>
      </c>
      <c r="J17" s="21">
        <f>IF(E17=0, "-", IF(H17/E17&lt;10, H17/E17, "&gt;999%"))</f>
        <v>3.9059304703476481</v>
      </c>
    </row>
    <row r="18" spans="1:10" x14ac:dyDescent="0.2">
      <c r="A18" s="158" t="s">
        <v>166</v>
      </c>
      <c r="B18" s="65">
        <v>2460</v>
      </c>
      <c r="C18" s="66">
        <v>2778</v>
      </c>
      <c r="D18" s="65">
        <v>20690</v>
      </c>
      <c r="E18" s="66">
        <v>22218</v>
      </c>
      <c r="F18" s="67"/>
      <c r="G18" s="65">
        <f>B18-C18</f>
        <v>-318</v>
      </c>
      <c r="H18" s="66">
        <f>D18-E18</f>
        <v>-1528</v>
      </c>
      <c r="I18" s="20">
        <f>IF(C18=0, "-", IF(G18/C18&lt;10, G18/C18, "&gt;999%"))</f>
        <v>-0.11447084233261338</v>
      </c>
      <c r="J18" s="21">
        <f>IF(E18=0, "-", IF(H18/E18&lt;10, H18/E18, "&gt;999%"))</f>
        <v>-6.877306688270772E-2</v>
      </c>
    </row>
    <row r="19" spans="1:10" x14ac:dyDescent="0.2">
      <c r="A19" s="158" t="s">
        <v>167</v>
      </c>
      <c r="B19" s="65">
        <v>8</v>
      </c>
      <c r="C19" s="66">
        <v>4</v>
      </c>
      <c r="D19" s="65">
        <v>63</v>
      </c>
      <c r="E19" s="66">
        <v>38</v>
      </c>
      <c r="F19" s="67"/>
      <c r="G19" s="65">
        <f>B19-C19</f>
        <v>4</v>
      </c>
      <c r="H19" s="66">
        <f>D19-E19</f>
        <v>25</v>
      </c>
      <c r="I19" s="20">
        <f>IF(C19=0, "-", IF(G19/C19&lt;10, G19/C19, "&gt;999%"))</f>
        <v>1</v>
      </c>
      <c r="J19" s="21">
        <f>IF(E19=0, "-", IF(H19/E19&lt;10, H19/E19, "&gt;999%"))</f>
        <v>0.65789473684210531</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1835</v>
      </c>
      <c r="C22" s="66">
        <v>1731</v>
      </c>
      <c r="D22" s="65">
        <v>14826</v>
      </c>
      <c r="E22" s="66">
        <v>16379</v>
      </c>
      <c r="F22" s="67"/>
      <c r="G22" s="65">
        <f>B22-C22</f>
        <v>104</v>
      </c>
      <c r="H22" s="66">
        <f>D22-E22</f>
        <v>-1553</v>
      </c>
      <c r="I22" s="20">
        <f>IF(C22=0, "-", IF(G22/C22&lt;10, G22/C22, "&gt;999%"))</f>
        <v>6.0080878105141539E-2</v>
      </c>
      <c r="J22" s="21">
        <f>IF(E22=0, "-", IF(H22/E22&lt;10, H22/E22, "&gt;999%"))</f>
        <v>-9.481653336589535E-2</v>
      </c>
    </row>
    <row r="23" spans="1:10" x14ac:dyDescent="0.2">
      <c r="A23" s="158" t="s">
        <v>164</v>
      </c>
      <c r="B23" s="65">
        <v>0</v>
      </c>
      <c r="C23" s="66">
        <v>0</v>
      </c>
      <c r="D23" s="65">
        <v>0</v>
      </c>
      <c r="E23" s="66">
        <v>1</v>
      </c>
      <c r="F23" s="67"/>
      <c r="G23" s="65">
        <f>B23-C23</f>
        <v>0</v>
      </c>
      <c r="H23" s="66">
        <f>D23-E23</f>
        <v>-1</v>
      </c>
      <c r="I23" s="20" t="str">
        <f>IF(C23=0, "-", IF(G23/C23&lt;10, G23/C23, "&gt;999%"))</f>
        <v>-</v>
      </c>
      <c r="J23" s="21">
        <f>IF(E23=0, "-", IF(H23/E23&lt;10, H23/E23, "&gt;999%"))</f>
        <v>-1</v>
      </c>
    </row>
    <row r="24" spans="1:10" x14ac:dyDescent="0.2">
      <c r="A24" s="158" t="s">
        <v>166</v>
      </c>
      <c r="B24" s="65">
        <v>102</v>
      </c>
      <c r="C24" s="66">
        <v>70</v>
      </c>
      <c r="D24" s="65">
        <v>838</v>
      </c>
      <c r="E24" s="66">
        <v>746</v>
      </c>
      <c r="F24" s="67"/>
      <c r="G24" s="65">
        <f>B24-C24</f>
        <v>32</v>
      </c>
      <c r="H24" s="66">
        <f>D24-E24</f>
        <v>92</v>
      </c>
      <c r="I24" s="20">
        <f>IF(C24=0, "-", IF(G24/C24&lt;10, G24/C24, "&gt;999%"))</f>
        <v>0.45714285714285713</v>
      </c>
      <c r="J24" s="21">
        <f>IF(E24=0, "-", IF(H24/E24&lt;10, H24/E24, "&gt;999%"))</f>
        <v>0.12332439678284182</v>
      </c>
    </row>
    <row r="25" spans="1:10" x14ac:dyDescent="0.2">
      <c r="A25" s="7"/>
      <c r="B25" s="65"/>
      <c r="C25" s="66"/>
      <c r="D25" s="65"/>
      <c r="E25" s="66"/>
      <c r="F25" s="67"/>
      <c r="G25" s="65"/>
      <c r="H25" s="66"/>
      <c r="I25" s="20"/>
      <c r="J25" s="21"/>
    </row>
    <row r="26" spans="1:10" x14ac:dyDescent="0.2">
      <c r="A26" s="7" t="s">
        <v>126</v>
      </c>
      <c r="B26" s="65">
        <v>352</v>
      </c>
      <c r="C26" s="66">
        <v>280</v>
      </c>
      <c r="D26" s="65">
        <v>2734</v>
      </c>
      <c r="E26" s="66">
        <v>2515</v>
      </c>
      <c r="F26" s="67"/>
      <c r="G26" s="65">
        <f>B26-C26</f>
        <v>72</v>
      </c>
      <c r="H26" s="66">
        <f>D26-E26</f>
        <v>219</v>
      </c>
      <c r="I26" s="20">
        <f>IF(C26=0, "-", IF(G26/C26&lt;10, G26/C26, "&gt;999%"))</f>
        <v>0.25714285714285712</v>
      </c>
      <c r="J26" s="21">
        <f>IF(E26=0, "-", IF(H26/E26&lt;10, H26/E26, "&gt;999%"))</f>
        <v>8.7077534791252478E-2</v>
      </c>
    </row>
    <row r="27" spans="1:10" x14ac:dyDescent="0.2">
      <c r="A27" s="1"/>
      <c r="B27" s="68"/>
      <c r="C27" s="69"/>
      <c r="D27" s="68"/>
      <c r="E27" s="69"/>
      <c r="F27" s="70"/>
      <c r="G27" s="68"/>
      <c r="H27" s="69"/>
      <c r="I27" s="5"/>
      <c r="J27" s="6"/>
    </row>
    <row r="28" spans="1:10" s="43" customFormat="1" x14ac:dyDescent="0.2">
      <c r="A28" s="27" t="s">
        <v>5</v>
      </c>
      <c r="B28" s="71">
        <f>SUM(B6:B27)</f>
        <v>7882</v>
      </c>
      <c r="C28" s="77">
        <f>SUM(C6:C27)</f>
        <v>7767</v>
      </c>
      <c r="D28" s="71">
        <f>SUM(D6:D27)</f>
        <v>62775</v>
      </c>
      <c r="E28" s="77">
        <f>SUM(E6:E27)</f>
        <v>69402</v>
      </c>
      <c r="F28" s="73"/>
      <c r="G28" s="71">
        <f>B28-C28</f>
        <v>115</v>
      </c>
      <c r="H28" s="72">
        <f>D28-E28</f>
        <v>-6627</v>
      </c>
      <c r="I28" s="37">
        <f>IF(C28=0, 0, G28/C28)</f>
        <v>1.4806231492210635E-2</v>
      </c>
      <c r="J28" s="38">
        <f>IF(E28=0, 0, H28/E28)</f>
        <v>-9.5487161753263591E-2</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2726</v>
      </c>
      <c r="C31" s="66">
        <v>2659</v>
      </c>
      <c r="D31" s="65">
        <v>22485</v>
      </c>
      <c r="E31" s="66">
        <v>25657</v>
      </c>
      <c r="F31" s="67"/>
      <c r="G31" s="65">
        <f>B31-C31</f>
        <v>67</v>
      </c>
      <c r="H31" s="66">
        <f>D31-E31</f>
        <v>-3172</v>
      </c>
      <c r="I31" s="20">
        <f>IF(C31=0, "-", IF(G31/C31&lt;10, G31/C31, "&gt;999%"))</f>
        <v>2.5197442647611885E-2</v>
      </c>
      <c r="J31" s="21">
        <f>IF(E31=0, "-", IF(H31/E31&lt;10, H31/E31, "&gt;999%"))</f>
        <v>-0.12363097790076782</v>
      </c>
    </row>
    <row r="32" spans="1:10" x14ac:dyDescent="0.2">
      <c r="A32" s="7" t="s">
        <v>164</v>
      </c>
      <c r="B32" s="65">
        <v>18</v>
      </c>
      <c r="C32" s="66">
        <v>9</v>
      </c>
      <c r="D32" s="65">
        <v>117</v>
      </c>
      <c r="E32" s="66">
        <v>103</v>
      </c>
      <c r="F32" s="67"/>
      <c r="G32" s="65">
        <f>B32-C32</f>
        <v>9</v>
      </c>
      <c r="H32" s="66">
        <f>D32-E32</f>
        <v>14</v>
      </c>
      <c r="I32" s="20">
        <f>IF(C32=0, "-", IF(G32/C32&lt;10, G32/C32, "&gt;999%"))</f>
        <v>1</v>
      </c>
      <c r="J32" s="21">
        <f>IF(E32=0, "-", IF(H32/E32&lt;10, H32/E32, "&gt;999%"))</f>
        <v>0.13592233009708737</v>
      </c>
    </row>
    <row r="33" spans="1:10" x14ac:dyDescent="0.2">
      <c r="A33" s="7" t="s">
        <v>165</v>
      </c>
      <c r="B33" s="65">
        <v>513</v>
      </c>
      <c r="C33" s="66">
        <v>230</v>
      </c>
      <c r="D33" s="65">
        <v>4010</v>
      </c>
      <c r="E33" s="66">
        <v>1682</v>
      </c>
      <c r="F33" s="67"/>
      <c r="G33" s="65">
        <f>B33-C33</f>
        <v>283</v>
      </c>
      <c r="H33" s="66">
        <f>D33-E33</f>
        <v>2328</v>
      </c>
      <c r="I33" s="20">
        <f>IF(C33=0, "-", IF(G33/C33&lt;10, G33/C33, "&gt;999%"))</f>
        <v>1.2304347826086957</v>
      </c>
      <c r="J33" s="21">
        <f>IF(E33=0, "-", IF(H33/E33&lt;10, H33/E33, "&gt;999%"))</f>
        <v>1.3840665873959572</v>
      </c>
    </row>
    <row r="34" spans="1:10" x14ac:dyDescent="0.2">
      <c r="A34" s="7" t="s">
        <v>166</v>
      </c>
      <c r="B34" s="65">
        <v>4262</v>
      </c>
      <c r="C34" s="66">
        <v>4584</v>
      </c>
      <c r="D34" s="65">
        <v>33349</v>
      </c>
      <c r="E34" s="66">
        <v>39394</v>
      </c>
      <c r="F34" s="67"/>
      <c r="G34" s="65">
        <f>B34-C34</f>
        <v>-322</v>
      </c>
      <c r="H34" s="66">
        <f>D34-E34</f>
        <v>-6045</v>
      </c>
      <c r="I34" s="20">
        <f>IF(C34=0, "-", IF(G34/C34&lt;10, G34/C34, "&gt;999%"))</f>
        <v>-7.0244328097731235E-2</v>
      </c>
      <c r="J34" s="21">
        <f>IF(E34=0, "-", IF(H34/E34&lt;10, H34/E34, "&gt;999%"))</f>
        <v>-0.15344976392344012</v>
      </c>
    </row>
    <row r="35" spans="1:10" x14ac:dyDescent="0.2">
      <c r="A35" s="7" t="s">
        <v>167</v>
      </c>
      <c r="B35" s="65">
        <v>11</v>
      </c>
      <c r="C35" s="66">
        <v>5</v>
      </c>
      <c r="D35" s="65">
        <v>80</v>
      </c>
      <c r="E35" s="66">
        <v>51</v>
      </c>
      <c r="F35" s="67"/>
      <c r="G35" s="65">
        <f>B35-C35</f>
        <v>6</v>
      </c>
      <c r="H35" s="66">
        <f>D35-E35</f>
        <v>29</v>
      </c>
      <c r="I35" s="20">
        <f>IF(C35=0, "-", IF(G35/C35&lt;10, G35/C35, "&gt;999%"))</f>
        <v>1.2</v>
      </c>
      <c r="J35" s="21">
        <f>IF(E35=0, "-", IF(H35/E35&lt;10, H35/E35, "&gt;999%"))</f>
        <v>0.56862745098039214</v>
      </c>
    </row>
    <row r="36" spans="1:10" x14ac:dyDescent="0.2">
      <c r="A36" s="7"/>
      <c r="B36" s="65"/>
      <c r="C36" s="66"/>
      <c r="D36" s="65"/>
      <c r="E36" s="66"/>
      <c r="F36" s="67"/>
      <c r="G36" s="65"/>
      <c r="H36" s="66"/>
      <c r="I36" s="20"/>
      <c r="J36" s="21"/>
    </row>
    <row r="37" spans="1:10" x14ac:dyDescent="0.2">
      <c r="A37" s="7" t="s">
        <v>126</v>
      </c>
      <c r="B37" s="65">
        <v>352</v>
      </c>
      <c r="C37" s="66">
        <v>280</v>
      </c>
      <c r="D37" s="65">
        <v>2734</v>
      </c>
      <c r="E37" s="66">
        <v>2515</v>
      </c>
      <c r="F37" s="67"/>
      <c r="G37" s="65">
        <f>B37-C37</f>
        <v>72</v>
      </c>
      <c r="H37" s="66">
        <f>D37-E37</f>
        <v>219</v>
      </c>
      <c r="I37" s="20">
        <f>IF(C37=0, "-", IF(G37/C37&lt;10, G37/C37, "&gt;999%"))</f>
        <v>0.25714285714285712</v>
      </c>
      <c r="J37" s="21">
        <f>IF(E37=0, "-", IF(H37/E37&lt;10, H37/E37, "&gt;999%"))</f>
        <v>8.7077534791252478E-2</v>
      </c>
    </row>
    <row r="38" spans="1:10" x14ac:dyDescent="0.2">
      <c r="A38" s="7"/>
      <c r="B38" s="65"/>
      <c r="C38" s="66"/>
      <c r="D38" s="65"/>
      <c r="E38" s="66"/>
      <c r="F38" s="67"/>
      <c r="G38" s="65"/>
      <c r="H38" s="66"/>
      <c r="I38" s="20"/>
      <c r="J38" s="21"/>
    </row>
    <row r="39" spans="1:10" s="43" customFormat="1" x14ac:dyDescent="0.2">
      <c r="A39" s="27" t="s">
        <v>5</v>
      </c>
      <c r="B39" s="71">
        <f>SUM(B29:B38)</f>
        <v>7882</v>
      </c>
      <c r="C39" s="77">
        <f>SUM(C29:C38)</f>
        <v>7767</v>
      </c>
      <c r="D39" s="71">
        <f>SUM(D29:D38)</f>
        <v>62775</v>
      </c>
      <c r="E39" s="77">
        <f>SUM(E29:E38)</f>
        <v>69402</v>
      </c>
      <c r="F39" s="73"/>
      <c r="G39" s="71">
        <f>B39-C39</f>
        <v>115</v>
      </c>
      <c r="H39" s="72">
        <f>D39-E39</f>
        <v>-6627</v>
      </c>
      <c r="I39" s="37">
        <f>IF(C39=0, 0, G39/C39)</f>
        <v>1.4806231492210635E-2</v>
      </c>
      <c r="J39" s="38">
        <f>IF(E39=0, 0, H39/E39)</f>
        <v>-9.5487161753263591E-2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99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51</v>
      </c>
      <c r="B9" s="65">
        <v>0</v>
      </c>
      <c r="C9" s="66">
        <v>0</v>
      </c>
      <c r="D9" s="65">
        <v>0</v>
      </c>
      <c r="E9" s="66">
        <v>11</v>
      </c>
      <c r="F9" s="67"/>
      <c r="G9" s="65">
        <f>B9-C9</f>
        <v>0</v>
      </c>
      <c r="H9" s="66">
        <f>D9-E9</f>
        <v>-11</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11</v>
      </c>
      <c r="F11" s="73"/>
      <c r="G11" s="71">
        <f>B11-C11</f>
        <v>0</v>
      </c>
      <c r="H11" s="72">
        <f>D11-E11</f>
        <v>-11</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195</v>
      </c>
      <c r="B15" s="65">
        <v>42</v>
      </c>
      <c r="C15" s="66">
        <v>11</v>
      </c>
      <c r="D15" s="65">
        <v>272</v>
      </c>
      <c r="E15" s="66">
        <v>247</v>
      </c>
      <c r="F15" s="67"/>
      <c r="G15" s="65">
        <f t="shared" ref="G15:G41" si="0">B15-C15</f>
        <v>31</v>
      </c>
      <c r="H15" s="66">
        <f t="shared" ref="H15:H41" si="1">D15-E15</f>
        <v>25</v>
      </c>
      <c r="I15" s="20">
        <f t="shared" ref="I15:I41" si="2">IF(C15=0, "-", IF(G15/C15&lt;10, G15/C15, "&gt;999%"))</f>
        <v>2.8181818181818183</v>
      </c>
      <c r="J15" s="21">
        <f t="shared" ref="J15:J41" si="3">IF(E15=0, "-", IF(H15/E15&lt;10, H15/E15, "&gt;999%"))</f>
        <v>0.10121457489878542</v>
      </c>
    </row>
    <row r="16" spans="1:10" x14ac:dyDescent="0.2">
      <c r="A16" s="7" t="s">
        <v>194</v>
      </c>
      <c r="B16" s="65">
        <v>10</v>
      </c>
      <c r="C16" s="66">
        <v>28</v>
      </c>
      <c r="D16" s="65">
        <v>57</v>
      </c>
      <c r="E16" s="66">
        <v>38</v>
      </c>
      <c r="F16" s="67"/>
      <c r="G16" s="65">
        <f t="shared" si="0"/>
        <v>-18</v>
      </c>
      <c r="H16" s="66">
        <f t="shared" si="1"/>
        <v>19</v>
      </c>
      <c r="I16" s="20">
        <f t="shared" si="2"/>
        <v>-0.6428571428571429</v>
      </c>
      <c r="J16" s="21">
        <f t="shared" si="3"/>
        <v>0.5</v>
      </c>
    </row>
    <row r="17" spans="1:10" x14ac:dyDescent="0.2">
      <c r="A17" s="7" t="s">
        <v>193</v>
      </c>
      <c r="B17" s="65">
        <v>6</v>
      </c>
      <c r="C17" s="66">
        <v>14</v>
      </c>
      <c r="D17" s="65">
        <v>123</v>
      </c>
      <c r="E17" s="66">
        <v>181</v>
      </c>
      <c r="F17" s="67"/>
      <c r="G17" s="65">
        <f t="shared" si="0"/>
        <v>-8</v>
      </c>
      <c r="H17" s="66">
        <f t="shared" si="1"/>
        <v>-58</v>
      </c>
      <c r="I17" s="20">
        <f t="shared" si="2"/>
        <v>-0.5714285714285714</v>
      </c>
      <c r="J17" s="21">
        <f t="shared" si="3"/>
        <v>-0.32044198895027626</v>
      </c>
    </row>
    <row r="18" spans="1:10" x14ac:dyDescent="0.2">
      <c r="A18" s="7" t="s">
        <v>192</v>
      </c>
      <c r="B18" s="65">
        <v>3</v>
      </c>
      <c r="C18" s="66">
        <v>8</v>
      </c>
      <c r="D18" s="65">
        <v>71</v>
      </c>
      <c r="E18" s="66">
        <v>139</v>
      </c>
      <c r="F18" s="67"/>
      <c r="G18" s="65">
        <f t="shared" si="0"/>
        <v>-5</v>
      </c>
      <c r="H18" s="66">
        <f t="shared" si="1"/>
        <v>-68</v>
      </c>
      <c r="I18" s="20">
        <f t="shared" si="2"/>
        <v>-0.625</v>
      </c>
      <c r="J18" s="21">
        <f t="shared" si="3"/>
        <v>-0.48920863309352519</v>
      </c>
    </row>
    <row r="19" spans="1:10" x14ac:dyDescent="0.2">
      <c r="A19" s="7" t="s">
        <v>191</v>
      </c>
      <c r="B19" s="65">
        <v>268</v>
      </c>
      <c r="C19" s="66">
        <v>95</v>
      </c>
      <c r="D19" s="65">
        <v>1289</v>
      </c>
      <c r="E19" s="66">
        <v>784</v>
      </c>
      <c r="F19" s="67"/>
      <c r="G19" s="65">
        <f t="shared" si="0"/>
        <v>173</v>
      </c>
      <c r="H19" s="66">
        <f t="shared" si="1"/>
        <v>505</v>
      </c>
      <c r="I19" s="20">
        <f t="shared" si="2"/>
        <v>1.8210526315789475</v>
      </c>
      <c r="J19" s="21">
        <f t="shared" si="3"/>
        <v>0.64413265306122447</v>
      </c>
    </row>
    <row r="20" spans="1:10" x14ac:dyDescent="0.2">
      <c r="A20" s="7" t="s">
        <v>190</v>
      </c>
      <c r="B20" s="65">
        <v>72</v>
      </c>
      <c r="C20" s="66">
        <v>53</v>
      </c>
      <c r="D20" s="65">
        <v>500</v>
      </c>
      <c r="E20" s="66">
        <v>661</v>
      </c>
      <c r="F20" s="67"/>
      <c r="G20" s="65">
        <f t="shared" si="0"/>
        <v>19</v>
      </c>
      <c r="H20" s="66">
        <f t="shared" si="1"/>
        <v>-161</v>
      </c>
      <c r="I20" s="20">
        <f t="shared" si="2"/>
        <v>0.35849056603773582</v>
      </c>
      <c r="J20" s="21">
        <f t="shared" si="3"/>
        <v>-0.24357034795763993</v>
      </c>
    </row>
    <row r="21" spans="1:10" x14ac:dyDescent="0.2">
      <c r="A21" s="7" t="s">
        <v>189</v>
      </c>
      <c r="B21" s="65">
        <v>103</v>
      </c>
      <c r="C21" s="66">
        <v>141</v>
      </c>
      <c r="D21" s="65">
        <v>1170</v>
      </c>
      <c r="E21" s="66">
        <v>1418</v>
      </c>
      <c r="F21" s="67"/>
      <c r="G21" s="65">
        <f t="shared" si="0"/>
        <v>-38</v>
      </c>
      <c r="H21" s="66">
        <f t="shared" si="1"/>
        <v>-248</v>
      </c>
      <c r="I21" s="20">
        <f t="shared" si="2"/>
        <v>-0.26950354609929078</v>
      </c>
      <c r="J21" s="21">
        <f t="shared" si="3"/>
        <v>-0.17489421720733428</v>
      </c>
    </row>
    <row r="22" spans="1:10" x14ac:dyDescent="0.2">
      <c r="A22" s="7" t="s">
        <v>188</v>
      </c>
      <c r="B22" s="65">
        <v>15</v>
      </c>
      <c r="C22" s="66">
        <v>13</v>
      </c>
      <c r="D22" s="65">
        <v>129</v>
      </c>
      <c r="E22" s="66">
        <v>120</v>
      </c>
      <c r="F22" s="67"/>
      <c r="G22" s="65">
        <f t="shared" si="0"/>
        <v>2</v>
      </c>
      <c r="H22" s="66">
        <f t="shared" si="1"/>
        <v>9</v>
      </c>
      <c r="I22" s="20">
        <f t="shared" si="2"/>
        <v>0.15384615384615385</v>
      </c>
      <c r="J22" s="21">
        <f t="shared" si="3"/>
        <v>7.4999999999999997E-2</v>
      </c>
    </row>
    <row r="23" spans="1:10" x14ac:dyDescent="0.2">
      <c r="A23" s="7" t="s">
        <v>187</v>
      </c>
      <c r="B23" s="65">
        <v>31</v>
      </c>
      <c r="C23" s="66">
        <v>17</v>
      </c>
      <c r="D23" s="65">
        <v>218</v>
      </c>
      <c r="E23" s="66">
        <v>266</v>
      </c>
      <c r="F23" s="67"/>
      <c r="G23" s="65">
        <f t="shared" si="0"/>
        <v>14</v>
      </c>
      <c r="H23" s="66">
        <f t="shared" si="1"/>
        <v>-48</v>
      </c>
      <c r="I23" s="20">
        <f t="shared" si="2"/>
        <v>0.82352941176470584</v>
      </c>
      <c r="J23" s="21">
        <f t="shared" si="3"/>
        <v>-0.18045112781954886</v>
      </c>
    </row>
    <row r="24" spans="1:10" x14ac:dyDescent="0.2">
      <c r="A24" s="7" t="s">
        <v>186</v>
      </c>
      <c r="B24" s="65">
        <v>426</v>
      </c>
      <c r="C24" s="66">
        <v>400</v>
      </c>
      <c r="D24" s="65">
        <v>3011</v>
      </c>
      <c r="E24" s="66">
        <v>3675</v>
      </c>
      <c r="F24" s="67"/>
      <c r="G24" s="65">
        <f t="shared" si="0"/>
        <v>26</v>
      </c>
      <c r="H24" s="66">
        <f t="shared" si="1"/>
        <v>-664</v>
      </c>
      <c r="I24" s="20">
        <f t="shared" si="2"/>
        <v>6.5000000000000002E-2</v>
      </c>
      <c r="J24" s="21">
        <f t="shared" si="3"/>
        <v>-0.18068027210884355</v>
      </c>
    </row>
    <row r="25" spans="1:10" x14ac:dyDescent="0.2">
      <c r="A25" s="7" t="s">
        <v>185</v>
      </c>
      <c r="B25" s="65">
        <v>144</v>
      </c>
      <c r="C25" s="66">
        <v>83</v>
      </c>
      <c r="D25" s="65">
        <v>1017</v>
      </c>
      <c r="E25" s="66">
        <v>783</v>
      </c>
      <c r="F25" s="67"/>
      <c r="G25" s="65">
        <f t="shared" si="0"/>
        <v>61</v>
      </c>
      <c r="H25" s="66">
        <f t="shared" si="1"/>
        <v>234</v>
      </c>
      <c r="I25" s="20">
        <f t="shared" si="2"/>
        <v>0.73493975903614461</v>
      </c>
      <c r="J25" s="21">
        <f t="shared" si="3"/>
        <v>0.2988505747126437</v>
      </c>
    </row>
    <row r="26" spans="1:10" x14ac:dyDescent="0.2">
      <c r="A26" s="7" t="s">
        <v>184</v>
      </c>
      <c r="B26" s="65">
        <v>58</v>
      </c>
      <c r="C26" s="66">
        <v>32</v>
      </c>
      <c r="D26" s="65">
        <v>388</v>
      </c>
      <c r="E26" s="66">
        <v>242</v>
      </c>
      <c r="F26" s="67"/>
      <c r="G26" s="65">
        <f t="shared" si="0"/>
        <v>26</v>
      </c>
      <c r="H26" s="66">
        <f t="shared" si="1"/>
        <v>146</v>
      </c>
      <c r="I26" s="20">
        <f t="shared" si="2"/>
        <v>0.8125</v>
      </c>
      <c r="J26" s="21">
        <f t="shared" si="3"/>
        <v>0.60330578512396693</v>
      </c>
    </row>
    <row r="27" spans="1:10" x14ac:dyDescent="0.2">
      <c r="A27" s="7" t="s">
        <v>183</v>
      </c>
      <c r="B27" s="65">
        <v>33</v>
      </c>
      <c r="C27" s="66">
        <v>18</v>
      </c>
      <c r="D27" s="65">
        <v>154</v>
      </c>
      <c r="E27" s="66">
        <v>183</v>
      </c>
      <c r="F27" s="67"/>
      <c r="G27" s="65">
        <f t="shared" si="0"/>
        <v>15</v>
      </c>
      <c r="H27" s="66">
        <f t="shared" si="1"/>
        <v>-29</v>
      </c>
      <c r="I27" s="20">
        <f t="shared" si="2"/>
        <v>0.83333333333333337</v>
      </c>
      <c r="J27" s="21">
        <f t="shared" si="3"/>
        <v>-0.15846994535519127</v>
      </c>
    </row>
    <row r="28" spans="1:10" x14ac:dyDescent="0.2">
      <c r="A28" s="7" t="s">
        <v>182</v>
      </c>
      <c r="B28" s="65">
        <v>2526</v>
      </c>
      <c r="C28" s="66">
        <v>2967</v>
      </c>
      <c r="D28" s="65">
        <v>22847</v>
      </c>
      <c r="E28" s="66">
        <v>24483</v>
      </c>
      <c r="F28" s="67"/>
      <c r="G28" s="65">
        <f t="shared" si="0"/>
        <v>-441</v>
      </c>
      <c r="H28" s="66">
        <f t="shared" si="1"/>
        <v>-1636</v>
      </c>
      <c r="I28" s="20">
        <f t="shared" si="2"/>
        <v>-0.14863498483316481</v>
      </c>
      <c r="J28" s="21">
        <f t="shared" si="3"/>
        <v>-6.6821876404035446E-2</v>
      </c>
    </row>
    <row r="29" spans="1:10" x14ac:dyDescent="0.2">
      <c r="A29" s="7" t="s">
        <v>181</v>
      </c>
      <c r="B29" s="65">
        <v>1372</v>
      </c>
      <c r="C29" s="66">
        <v>1090</v>
      </c>
      <c r="D29" s="65">
        <v>8500</v>
      </c>
      <c r="E29" s="66">
        <v>9888</v>
      </c>
      <c r="F29" s="67"/>
      <c r="G29" s="65">
        <f t="shared" si="0"/>
        <v>282</v>
      </c>
      <c r="H29" s="66">
        <f t="shared" si="1"/>
        <v>-1388</v>
      </c>
      <c r="I29" s="20">
        <f t="shared" si="2"/>
        <v>0.25871559633027524</v>
      </c>
      <c r="J29" s="21">
        <f t="shared" si="3"/>
        <v>-0.14037216828478966</v>
      </c>
    </row>
    <row r="30" spans="1:10" x14ac:dyDescent="0.2">
      <c r="A30" s="7" t="s">
        <v>180</v>
      </c>
      <c r="B30" s="65">
        <v>63</v>
      </c>
      <c r="C30" s="66">
        <v>77</v>
      </c>
      <c r="D30" s="65">
        <v>527</v>
      </c>
      <c r="E30" s="66">
        <v>619</v>
      </c>
      <c r="F30" s="67"/>
      <c r="G30" s="65">
        <f t="shared" si="0"/>
        <v>-14</v>
      </c>
      <c r="H30" s="66">
        <f t="shared" si="1"/>
        <v>-92</v>
      </c>
      <c r="I30" s="20">
        <f t="shared" si="2"/>
        <v>-0.18181818181818182</v>
      </c>
      <c r="J30" s="21">
        <f t="shared" si="3"/>
        <v>-0.14862681744749595</v>
      </c>
    </row>
    <row r="31" spans="1:10" x14ac:dyDescent="0.2">
      <c r="A31" s="7" t="s">
        <v>178</v>
      </c>
      <c r="B31" s="65">
        <v>35</v>
      </c>
      <c r="C31" s="66">
        <v>20</v>
      </c>
      <c r="D31" s="65">
        <v>280</v>
      </c>
      <c r="E31" s="66">
        <v>357</v>
      </c>
      <c r="F31" s="67"/>
      <c r="G31" s="65">
        <f t="shared" si="0"/>
        <v>15</v>
      </c>
      <c r="H31" s="66">
        <f t="shared" si="1"/>
        <v>-77</v>
      </c>
      <c r="I31" s="20">
        <f t="shared" si="2"/>
        <v>0.75</v>
      </c>
      <c r="J31" s="21">
        <f t="shared" si="3"/>
        <v>-0.21568627450980393</v>
      </c>
    </row>
    <row r="32" spans="1:10" x14ac:dyDescent="0.2">
      <c r="A32" s="7" t="s">
        <v>177</v>
      </c>
      <c r="B32" s="65">
        <v>33</v>
      </c>
      <c r="C32" s="66">
        <v>0</v>
      </c>
      <c r="D32" s="65">
        <v>38</v>
      </c>
      <c r="E32" s="66">
        <v>0</v>
      </c>
      <c r="F32" s="67"/>
      <c r="G32" s="65">
        <f t="shared" si="0"/>
        <v>33</v>
      </c>
      <c r="H32" s="66">
        <f t="shared" si="1"/>
        <v>38</v>
      </c>
      <c r="I32" s="20" t="str">
        <f t="shared" si="2"/>
        <v>-</v>
      </c>
      <c r="J32" s="21" t="str">
        <f t="shared" si="3"/>
        <v>-</v>
      </c>
    </row>
    <row r="33" spans="1:10" x14ac:dyDescent="0.2">
      <c r="A33" s="7" t="s">
        <v>176</v>
      </c>
      <c r="B33" s="65">
        <v>17</v>
      </c>
      <c r="C33" s="66">
        <v>0</v>
      </c>
      <c r="D33" s="65">
        <v>17</v>
      </c>
      <c r="E33" s="66">
        <v>0</v>
      </c>
      <c r="F33" s="67"/>
      <c r="G33" s="65">
        <f t="shared" si="0"/>
        <v>17</v>
      </c>
      <c r="H33" s="66">
        <f t="shared" si="1"/>
        <v>17</v>
      </c>
      <c r="I33" s="20" t="str">
        <f t="shared" si="2"/>
        <v>-</v>
      </c>
      <c r="J33" s="21" t="str">
        <f t="shared" si="3"/>
        <v>-</v>
      </c>
    </row>
    <row r="34" spans="1:10" x14ac:dyDescent="0.2">
      <c r="A34" s="7" t="s">
        <v>175</v>
      </c>
      <c r="B34" s="65">
        <v>46</v>
      </c>
      <c r="C34" s="66">
        <v>44</v>
      </c>
      <c r="D34" s="65">
        <v>259</v>
      </c>
      <c r="E34" s="66">
        <v>177</v>
      </c>
      <c r="F34" s="67"/>
      <c r="G34" s="65">
        <f t="shared" si="0"/>
        <v>2</v>
      </c>
      <c r="H34" s="66">
        <f t="shared" si="1"/>
        <v>82</v>
      </c>
      <c r="I34" s="20">
        <f t="shared" si="2"/>
        <v>4.5454545454545456E-2</v>
      </c>
      <c r="J34" s="21">
        <f t="shared" si="3"/>
        <v>0.4632768361581921</v>
      </c>
    </row>
    <row r="35" spans="1:10" x14ac:dyDescent="0.2">
      <c r="A35" s="7" t="s">
        <v>174</v>
      </c>
      <c r="B35" s="65">
        <v>59</v>
      </c>
      <c r="C35" s="66">
        <v>60</v>
      </c>
      <c r="D35" s="65">
        <v>382</v>
      </c>
      <c r="E35" s="66">
        <v>521</v>
      </c>
      <c r="F35" s="67"/>
      <c r="G35" s="65">
        <f t="shared" si="0"/>
        <v>-1</v>
      </c>
      <c r="H35" s="66">
        <f t="shared" si="1"/>
        <v>-139</v>
      </c>
      <c r="I35" s="20">
        <f t="shared" si="2"/>
        <v>-1.6666666666666666E-2</v>
      </c>
      <c r="J35" s="21">
        <f t="shared" si="3"/>
        <v>-0.2667946257197697</v>
      </c>
    </row>
    <row r="36" spans="1:10" x14ac:dyDescent="0.2">
      <c r="A36" s="7" t="s">
        <v>173</v>
      </c>
      <c r="B36" s="65">
        <v>76</v>
      </c>
      <c r="C36" s="66">
        <v>49</v>
      </c>
      <c r="D36" s="65">
        <v>592</v>
      </c>
      <c r="E36" s="66">
        <v>494</v>
      </c>
      <c r="F36" s="67"/>
      <c r="G36" s="65">
        <f t="shared" si="0"/>
        <v>27</v>
      </c>
      <c r="H36" s="66">
        <f t="shared" si="1"/>
        <v>98</v>
      </c>
      <c r="I36" s="20">
        <f t="shared" si="2"/>
        <v>0.55102040816326525</v>
      </c>
      <c r="J36" s="21">
        <f t="shared" si="3"/>
        <v>0.19838056680161945</v>
      </c>
    </row>
    <row r="37" spans="1:10" x14ac:dyDescent="0.2">
      <c r="A37" s="7" t="s">
        <v>172</v>
      </c>
      <c r="B37" s="65">
        <v>30</v>
      </c>
      <c r="C37" s="66">
        <v>22</v>
      </c>
      <c r="D37" s="65">
        <v>171</v>
      </c>
      <c r="E37" s="66">
        <v>204</v>
      </c>
      <c r="F37" s="67"/>
      <c r="G37" s="65">
        <f t="shared" si="0"/>
        <v>8</v>
      </c>
      <c r="H37" s="66">
        <f t="shared" si="1"/>
        <v>-33</v>
      </c>
      <c r="I37" s="20">
        <f t="shared" si="2"/>
        <v>0.36363636363636365</v>
      </c>
      <c r="J37" s="21">
        <f t="shared" si="3"/>
        <v>-0.16176470588235295</v>
      </c>
    </row>
    <row r="38" spans="1:10" x14ac:dyDescent="0.2">
      <c r="A38" s="7" t="s">
        <v>171</v>
      </c>
      <c r="B38" s="65">
        <v>1966</v>
      </c>
      <c r="C38" s="66">
        <v>2025</v>
      </c>
      <c r="D38" s="65">
        <v>16319</v>
      </c>
      <c r="E38" s="66">
        <v>19446</v>
      </c>
      <c r="F38" s="67"/>
      <c r="G38" s="65">
        <f t="shared" si="0"/>
        <v>-59</v>
      </c>
      <c r="H38" s="66">
        <f t="shared" si="1"/>
        <v>-3127</v>
      </c>
      <c r="I38" s="20">
        <f t="shared" si="2"/>
        <v>-2.9135802469135802E-2</v>
      </c>
      <c r="J38" s="21">
        <f t="shared" si="3"/>
        <v>-0.16080427851486168</v>
      </c>
    </row>
    <row r="39" spans="1:10" x14ac:dyDescent="0.2">
      <c r="A39" s="7" t="s">
        <v>170</v>
      </c>
      <c r="B39" s="65">
        <v>12</v>
      </c>
      <c r="C39" s="66">
        <v>46</v>
      </c>
      <c r="D39" s="65">
        <v>222</v>
      </c>
      <c r="E39" s="66">
        <v>259</v>
      </c>
      <c r="F39" s="67"/>
      <c r="G39" s="65">
        <f t="shared" si="0"/>
        <v>-34</v>
      </c>
      <c r="H39" s="66">
        <f t="shared" si="1"/>
        <v>-37</v>
      </c>
      <c r="I39" s="20">
        <f t="shared" si="2"/>
        <v>-0.73913043478260865</v>
      </c>
      <c r="J39" s="21">
        <f t="shared" si="3"/>
        <v>-0.14285714285714285</v>
      </c>
    </row>
    <row r="40" spans="1:10" x14ac:dyDescent="0.2">
      <c r="A40" s="7" t="s">
        <v>169</v>
      </c>
      <c r="B40" s="65">
        <v>139</v>
      </c>
      <c r="C40" s="66">
        <v>209</v>
      </c>
      <c r="D40" s="65">
        <v>1878</v>
      </c>
      <c r="E40" s="66">
        <v>2004</v>
      </c>
      <c r="F40" s="67"/>
      <c r="G40" s="65">
        <f t="shared" si="0"/>
        <v>-70</v>
      </c>
      <c r="H40" s="66">
        <f t="shared" si="1"/>
        <v>-126</v>
      </c>
      <c r="I40" s="20">
        <f t="shared" si="2"/>
        <v>-0.3349282296650718</v>
      </c>
      <c r="J40" s="21">
        <f t="shared" si="3"/>
        <v>-6.2874251497005984E-2</v>
      </c>
    </row>
    <row r="41" spans="1:10" x14ac:dyDescent="0.2">
      <c r="A41" s="7" t="s">
        <v>179</v>
      </c>
      <c r="B41" s="65">
        <v>297</v>
      </c>
      <c r="C41" s="66">
        <v>245</v>
      </c>
      <c r="D41" s="65">
        <v>2344</v>
      </c>
      <c r="E41" s="66">
        <v>2202</v>
      </c>
      <c r="F41" s="67"/>
      <c r="G41" s="65">
        <f t="shared" si="0"/>
        <v>52</v>
      </c>
      <c r="H41" s="66">
        <f t="shared" si="1"/>
        <v>142</v>
      </c>
      <c r="I41" s="20">
        <f t="shared" si="2"/>
        <v>0.21224489795918366</v>
      </c>
      <c r="J41" s="21">
        <f t="shared" si="3"/>
        <v>6.4486830154405081E-2</v>
      </c>
    </row>
    <row r="42" spans="1:10" x14ac:dyDescent="0.2">
      <c r="A42" s="7"/>
      <c r="B42" s="65"/>
      <c r="C42" s="66"/>
      <c r="D42" s="65"/>
      <c r="E42" s="66"/>
      <c r="F42" s="67"/>
      <c r="G42" s="65"/>
      <c r="H42" s="66"/>
      <c r="I42" s="20"/>
      <c r="J42" s="21"/>
    </row>
    <row r="43" spans="1:10" s="43" customFormat="1" x14ac:dyDescent="0.2">
      <c r="A43" s="27" t="s">
        <v>28</v>
      </c>
      <c r="B43" s="71">
        <f>SUM(B15:B42)</f>
        <v>7882</v>
      </c>
      <c r="C43" s="72">
        <f>SUM(C15:C42)</f>
        <v>7767</v>
      </c>
      <c r="D43" s="71">
        <f>SUM(D15:D42)</f>
        <v>62775</v>
      </c>
      <c r="E43" s="72">
        <f>SUM(E15:E42)</f>
        <v>69391</v>
      </c>
      <c r="F43" s="73"/>
      <c r="G43" s="71">
        <f>B43-C43</f>
        <v>115</v>
      </c>
      <c r="H43" s="72">
        <f>D43-E43</f>
        <v>-6616</v>
      </c>
      <c r="I43" s="37">
        <f>IF(C43=0, "-", G43/C43)</f>
        <v>1.4806231492210635E-2</v>
      </c>
      <c r="J43" s="38">
        <f>IF(E43=0, "-", H43/E43)</f>
        <v>-9.5343776570448624E-2</v>
      </c>
    </row>
    <row r="44" spans="1:10" s="43" customFormat="1" x14ac:dyDescent="0.2">
      <c r="A44" s="27" t="s">
        <v>0</v>
      </c>
      <c r="B44" s="71">
        <f>B11+B43</f>
        <v>7882</v>
      </c>
      <c r="C44" s="77">
        <f>C11+C43</f>
        <v>7767</v>
      </c>
      <c r="D44" s="71">
        <f>D11+D43</f>
        <v>62775</v>
      </c>
      <c r="E44" s="77">
        <f>E11+E43</f>
        <v>69402</v>
      </c>
      <c r="F44" s="73"/>
      <c r="G44" s="71">
        <f>B44-C44</f>
        <v>115</v>
      </c>
      <c r="H44" s="72">
        <f>D44-E44</f>
        <v>-6627</v>
      </c>
      <c r="I44" s="37">
        <f>IF(C44=0, "-", G44/C44)</f>
        <v>1.4806231492210635E-2</v>
      </c>
      <c r="J44" s="38">
        <f>IF(E44=0, "-", H44/E44)</f>
        <v>-9.5487161753263591E-2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3"/>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196</v>
      </c>
      <c r="B7" s="65">
        <v>6</v>
      </c>
      <c r="C7" s="34">
        <f>IF(B11=0, "-", B7/B11)</f>
        <v>0.10526315789473684</v>
      </c>
      <c r="D7" s="65">
        <v>2</v>
      </c>
      <c r="E7" s="9">
        <f>IF(D11=0, "-", D7/D11)</f>
        <v>5.5555555555555552E-2</v>
      </c>
      <c r="F7" s="81">
        <v>37</v>
      </c>
      <c r="G7" s="34">
        <f>IF(F11=0, "-", F7/F11)</f>
        <v>0.1182108626198083</v>
      </c>
      <c r="H7" s="65">
        <v>40</v>
      </c>
      <c r="I7" s="9">
        <f>IF(H11=0, "-", H7/H11)</f>
        <v>9.5011876484560567E-2</v>
      </c>
      <c r="J7" s="8">
        <f>IF(D7=0, "-", IF((B7-D7)/D7&lt;10, (B7-D7)/D7, "&gt;999%"))</f>
        <v>2</v>
      </c>
      <c r="K7" s="9">
        <f>IF(H7=0, "-", IF((F7-H7)/H7&lt;10, (F7-H7)/H7, "&gt;999%"))</f>
        <v>-7.4999999999999997E-2</v>
      </c>
    </row>
    <row r="8" spans="1:11" x14ac:dyDescent="0.2">
      <c r="A8" s="7" t="s">
        <v>197</v>
      </c>
      <c r="B8" s="65">
        <v>48</v>
      </c>
      <c r="C8" s="34">
        <f>IF(B11=0, "-", B8/B11)</f>
        <v>0.84210526315789469</v>
      </c>
      <c r="D8" s="65">
        <v>28</v>
      </c>
      <c r="E8" s="9">
        <f>IF(D11=0, "-", D8/D11)</f>
        <v>0.77777777777777779</v>
      </c>
      <c r="F8" s="81">
        <v>226</v>
      </c>
      <c r="G8" s="34">
        <f>IF(F11=0, "-", F8/F11)</f>
        <v>0.72204472843450485</v>
      </c>
      <c r="H8" s="65">
        <v>355</v>
      </c>
      <c r="I8" s="9">
        <f>IF(H11=0, "-", H8/H11)</f>
        <v>0.84323040380047509</v>
      </c>
      <c r="J8" s="8">
        <f>IF(D8=0, "-", IF((B8-D8)/D8&lt;10, (B8-D8)/D8, "&gt;999%"))</f>
        <v>0.7142857142857143</v>
      </c>
      <c r="K8" s="9">
        <f>IF(H8=0, "-", IF((F8-H8)/H8&lt;10, (F8-H8)/H8, "&gt;999%"))</f>
        <v>-0.36338028169014086</v>
      </c>
    </row>
    <row r="9" spans="1:11" x14ac:dyDescent="0.2">
      <c r="A9" s="7" t="s">
        <v>198</v>
      </c>
      <c r="B9" s="65">
        <v>3</v>
      </c>
      <c r="C9" s="34">
        <f>IF(B11=0, "-", B9/B11)</f>
        <v>5.2631578947368418E-2</v>
      </c>
      <c r="D9" s="65">
        <v>6</v>
      </c>
      <c r="E9" s="9">
        <f>IF(D11=0, "-", D9/D11)</f>
        <v>0.16666666666666666</v>
      </c>
      <c r="F9" s="81">
        <v>50</v>
      </c>
      <c r="G9" s="34">
        <f>IF(F11=0, "-", F9/F11)</f>
        <v>0.15974440894568689</v>
      </c>
      <c r="H9" s="65">
        <v>26</v>
      </c>
      <c r="I9" s="9">
        <f>IF(H11=0, "-", H9/H11)</f>
        <v>6.1757719714964368E-2</v>
      </c>
      <c r="J9" s="8">
        <f>IF(D9=0, "-", IF((B9-D9)/D9&lt;10, (B9-D9)/D9, "&gt;999%"))</f>
        <v>-0.5</v>
      </c>
      <c r="K9" s="9">
        <f>IF(H9=0, "-", IF((F9-H9)/H9&lt;10, (F9-H9)/H9, "&gt;999%"))</f>
        <v>0.92307692307692313</v>
      </c>
    </row>
    <row r="10" spans="1:11" x14ac:dyDescent="0.2">
      <c r="A10" s="2"/>
      <c r="B10" s="68"/>
      <c r="C10" s="33"/>
      <c r="D10" s="68"/>
      <c r="E10" s="6"/>
      <c r="F10" s="82"/>
      <c r="G10" s="33"/>
      <c r="H10" s="68"/>
      <c r="I10" s="6"/>
      <c r="J10" s="5"/>
      <c r="K10" s="6"/>
    </row>
    <row r="11" spans="1:11" s="43" customFormat="1" x14ac:dyDescent="0.2">
      <c r="A11" s="162" t="s">
        <v>601</v>
      </c>
      <c r="B11" s="71">
        <f>SUM(B7:B10)</f>
        <v>57</v>
      </c>
      <c r="C11" s="40">
        <f>B11/7882</f>
        <v>7.2316670895711749E-3</v>
      </c>
      <c r="D11" s="71">
        <f>SUM(D7:D10)</f>
        <v>36</v>
      </c>
      <c r="E11" s="41">
        <f>D11/7767</f>
        <v>4.6349942062572421E-3</v>
      </c>
      <c r="F11" s="77">
        <f>SUM(F7:F10)</f>
        <v>313</v>
      </c>
      <c r="G11" s="42">
        <f>F11/62775</f>
        <v>4.9860613301473513E-3</v>
      </c>
      <c r="H11" s="71">
        <f>SUM(H7:H10)</f>
        <v>421</v>
      </c>
      <c r="I11" s="41">
        <f>H11/69402</f>
        <v>6.0661076049681566E-3</v>
      </c>
      <c r="J11" s="37">
        <f>IF(D11=0, "-", IF((B11-D11)/D11&lt;10, (B11-D11)/D11, "&gt;999%"))</f>
        <v>0.58333333333333337</v>
      </c>
      <c r="K11" s="38">
        <f>IF(H11=0, "-", IF((F11-H11)/H11&lt;10, (F11-H11)/H11, "&gt;999%"))</f>
        <v>-0.25653206650831356</v>
      </c>
    </row>
    <row r="12" spans="1:11" x14ac:dyDescent="0.2">
      <c r="B12" s="83"/>
      <c r="D12" s="83"/>
      <c r="F12" s="83"/>
      <c r="H12" s="83"/>
    </row>
    <row r="13" spans="1:11" s="43" customFormat="1" x14ac:dyDescent="0.2">
      <c r="A13" s="162" t="s">
        <v>601</v>
      </c>
      <c r="B13" s="71">
        <v>57</v>
      </c>
      <c r="C13" s="40">
        <f>B13/7882</f>
        <v>7.2316670895711749E-3</v>
      </c>
      <c r="D13" s="71">
        <v>36</v>
      </c>
      <c r="E13" s="41">
        <f>D13/7767</f>
        <v>4.6349942062572421E-3</v>
      </c>
      <c r="F13" s="77">
        <v>313</v>
      </c>
      <c r="G13" s="42">
        <f>F13/62775</f>
        <v>4.9860613301473513E-3</v>
      </c>
      <c r="H13" s="71">
        <v>421</v>
      </c>
      <c r="I13" s="41">
        <f>H13/69402</f>
        <v>6.0661076049681566E-3</v>
      </c>
      <c r="J13" s="37">
        <f>IF(D13=0, "-", IF((B13-D13)/D13&lt;10, (B13-D13)/D13, "&gt;999%"))</f>
        <v>0.58333333333333337</v>
      </c>
      <c r="K13" s="38">
        <f>IF(H13=0, "-", IF((F13-H13)/H13&lt;10, (F13-H13)/H13, "&gt;999%"))</f>
        <v>-0.25653206650831356</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199</v>
      </c>
      <c r="B18" s="65">
        <v>1</v>
      </c>
      <c r="C18" s="34">
        <f>IF(B34=0, "-", B18/B34)</f>
        <v>3.6231884057971015E-3</v>
      </c>
      <c r="D18" s="65">
        <v>0</v>
      </c>
      <c r="E18" s="9">
        <f>IF(D34=0, "-", D18/D34)</f>
        <v>0</v>
      </c>
      <c r="F18" s="81">
        <v>11</v>
      </c>
      <c r="G18" s="34">
        <f>IF(F34=0, "-", F18/F34)</f>
        <v>4.6160302140159466E-3</v>
      </c>
      <c r="H18" s="65">
        <v>0</v>
      </c>
      <c r="I18" s="9">
        <f>IF(H34=0, "-", H18/H34)</f>
        <v>0</v>
      </c>
      <c r="J18" s="8" t="str">
        <f t="shared" ref="J18:J32" si="0">IF(D18=0, "-", IF((B18-D18)/D18&lt;10, (B18-D18)/D18, "&gt;999%"))</f>
        <v>-</v>
      </c>
      <c r="K18" s="9" t="str">
        <f t="shared" ref="K18:K32" si="1">IF(H18=0, "-", IF((F18-H18)/H18&lt;10, (F18-H18)/H18, "&gt;999%"))</f>
        <v>-</v>
      </c>
    </row>
    <row r="19" spans="1:11" x14ac:dyDescent="0.2">
      <c r="A19" s="7" t="s">
        <v>200</v>
      </c>
      <c r="B19" s="65">
        <v>0</v>
      </c>
      <c r="C19" s="34">
        <f>IF(B34=0, "-", B19/B34)</f>
        <v>0</v>
      </c>
      <c r="D19" s="65">
        <v>0</v>
      </c>
      <c r="E19" s="9">
        <f>IF(D34=0, "-", D19/D34)</f>
        <v>0</v>
      </c>
      <c r="F19" s="81">
        <v>0</v>
      </c>
      <c r="G19" s="34">
        <f>IF(F34=0, "-", F19/F34)</f>
        <v>0</v>
      </c>
      <c r="H19" s="65">
        <v>3</v>
      </c>
      <c r="I19" s="9">
        <f>IF(H34=0, "-", H19/H34)</f>
        <v>8.2553659878921296E-4</v>
      </c>
      <c r="J19" s="8" t="str">
        <f t="shared" si="0"/>
        <v>-</v>
      </c>
      <c r="K19" s="9">
        <f t="shared" si="1"/>
        <v>-1</v>
      </c>
    </row>
    <row r="20" spans="1:11" x14ac:dyDescent="0.2">
      <c r="A20" s="7" t="s">
        <v>201</v>
      </c>
      <c r="B20" s="65">
        <v>1</v>
      </c>
      <c r="C20" s="34">
        <f>IF(B34=0, "-", B20/B34)</f>
        <v>3.6231884057971015E-3</v>
      </c>
      <c r="D20" s="65">
        <v>1</v>
      </c>
      <c r="E20" s="9">
        <f>IF(D34=0, "-", D20/D34)</f>
        <v>2.5641025641025641E-3</v>
      </c>
      <c r="F20" s="81">
        <v>11</v>
      </c>
      <c r="G20" s="34">
        <f>IF(F34=0, "-", F20/F34)</f>
        <v>4.6160302140159466E-3</v>
      </c>
      <c r="H20" s="65">
        <v>24</v>
      </c>
      <c r="I20" s="9">
        <f>IF(H34=0, "-", H20/H34)</f>
        <v>6.6042927903137037E-3</v>
      </c>
      <c r="J20" s="8">
        <f t="shared" si="0"/>
        <v>0</v>
      </c>
      <c r="K20" s="9">
        <f t="shared" si="1"/>
        <v>-0.54166666666666663</v>
      </c>
    </row>
    <row r="21" spans="1:11" x14ac:dyDescent="0.2">
      <c r="A21" s="7" t="s">
        <v>202</v>
      </c>
      <c r="B21" s="65">
        <v>17</v>
      </c>
      <c r="C21" s="34">
        <f>IF(B34=0, "-", B21/B34)</f>
        <v>6.1594202898550728E-2</v>
      </c>
      <c r="D21" s="65">
        <v>20</v>
      </c>
      <c r="E21" s="9">
        <f>IF(D34=0, "-", D21/D34)</f>
        <v>5.128205128205128E-2</v>
      </c>
      <c r="F21" s="81">
        <v>120</v>
      </c>
      <c r="G21" s="34">
        <f>IF(F34=0, "-", F21/F34)</f>
        <v>5.035669324381032E-2</v>
      </c>
      <c r="H21" s="65">
        <v>285</v>
      </c>
      <c r="I21" s="9">
        <f>IF(H34=0, "-", H21/H34)</f>
        <v>7.842597688497524E-2</v>
      </c>
      <c r="J21" s="8">
        <f t="shared" si="0"/>
        <v>-0.15</v>
      </c>
      <c r="K21" s="9">
        <f t="shared" si="1"/>
        <v>-0.57894736842105265</v>
      </c>
    </row>
    <row r="22" spans="1:11" x14ac:dyDescent="0.2">
      <c r="A22" s="7" t="s">
        <v>203</v>
      </c>
      <c r="B22" s="65">
        <v>0</v>
      </c>
      <c r="C22" s="34">
        <f>IF(B34=0, "-", B22/B34)</f>
        <v>0</v>
      </c>
      <c r="D22" s="65">
        <v>59</v>
      </c>
      <c r="E22" s="9">
        <f>IF(D34=0, "-", D22/D34)</f>
        <v>0.15128205128205127</v>
      </c>
      <c r="F22" s="81">
        <v>27</v>
      </c>
      <c r="G22" s="34">
        <f>IF(F34=0, "-", F22/F34)</f>
        <v>1.1330255979857323E-2</v>
      </c>
      <c r="H22" s="65">
        <v>738</v>
      </c>
      <c r="I22" s="9">
        <f>IF(H34=0, "-", H22/H34)</f>
        <v>0.2030820033021464</v>
      </c>
      <c r="J22" s="8">
        <f t="shared" si="0"/>
        <v>-1</v>
      </c>
      <c r="K22" s="9">
        <f t="shared" si="1"/>
        <v>-0.96341463414634143</v>
      </c>
    </row>
    <row r="23" spans="1:11" x14ac:dyDescent="0.2">
      <c r="A23" s="7" t="s">
        <v>204</v>
      </c>
      <c r="B23" s="65">
        <v>32</v>
      </c>
      <c r="C23" s="34">
        <f>IF(B34=0, "-", B23/B34)</f>
        <v>0.11594202898550725</v>
      </c>
      <c r="D23" s="65">
        <v>22</v>
      </c>
      <c r="E23" s="9">
        <f>IF(D34=0, "-", D23/D34)</f>
        <v>5.6410256410256411E-2</v>
      </c>
      <c r="F23" s="81">
        <v>327</v>
      </c>
      <c r="G23" s="34">
        <f>IF(F34=0, "-", F23/F34)</f>
        <v>0.13722198908938313</v>
      </c>
      <c r="H23" s="65">
        <v>298</v>
      </c>
      <c r="I23" s="9">
        <f>IF(H34=0, "-", H23/H34)</f>
        <v>8.200330214639516E-2</v>
      </c>
      <c r="J23" s="8">
        <f t="shared" si="0"/>
        <v>0.45454545454545453</v>
      </c>
      <c r="K23" s="9">
        <f t="shared" si="1"/>
        <v>9.7315436241610737E-2</v>
      </c>
    </row>
    <row r="24" spans="1:11" x14ac:dyDescent="0.2">
      <c r="A24" s="7" t="s">
        <v>205</v>
      </c>
      <c r="B24" s="65">
        <v>36</v>
      </c>
      <c r="C24" s="34">
        <f>IF(B34=0, "-", B24/B34)</f>
        <v>0.13043478260869565</v>
      </c>
      <c r="D24" s="65">
        <v>51</v>
      </c>
      <c r="E24" s="9">
        <f>IF(D34=0, "-", D24/D34)</f>
        <v>0.13076923076923078</v>
      </c>
      <c r="F24" s="81">
        <v>161</v>
      </c>
      <c r="G24" s="34">
        <f>IF(F34=0, "-", F24/F34)</f>
        <v>6.7561896768778856E-2</v>
      </c>
      <c r="H24" s="65">
        <v>465</v>
      </c>
      <c r="I24" s="9">
        <f>IF(H34=0, "-", H24/H34)</f>
        <v>0.12795817281232802</v>
      </c>
      <c r="J24" s="8">
        <f t="shared" si="0"/>
        <v>-0.29411764705882354</v>
      </c>
      <c r="K24" s="9">
        <f t="shared" si="1"/>
        <v>-0.65376344086021509</v>
      </c>
    </row>
    <row r="25" spans="1:11" x14ac:dyDescent="0.2">
      <c r="A25" s="7" t="s">
        <v>206</v>
      </c>
      <c r="B25" s="65">
        <v>79</v>
      </c>
      <c r="C25" s="34">
        <f>IF(B34=0, "-", B25/B34)</f>
        <v>0.28623188405797101</v>
      </c>
      <c r="D25" s="65">
        <v>29</v>
      </c>
      <c r="E25" s="9">
        <f>IF(D34=0, "-", D25/D34)</f>
        <v>7.4358974358974358E-2</v>
      </c>
      <c r="F25" s="81">
        <v>399</v>
      </c>
      <c r="G25" s="34">
        <f>IF(F34=0, "-", F25/F34)</f>
        <v>0.16743600503566933</v>
      </c>
      <c r="H25" s="65">
        <v>175</v>
      </c>
      <c r="I25" s="9">
        <f>IF(H34=0, "-", H25/H34)</f>
        <v>4.8156301596037426E-2</v>
      </c>
      <c r="J25" s="8">
        <f t="shared" si="0"/>
        <v>1.7241379310344827</v>
      </c>
      <c r="K25" s="9">
        <f t="shared" si="1"/>
        <v>1.28</v>
      </c>
    </row>
    <row r="26" spans="1:11" x14ac:dyDescent="0.2">
      <c r="A26" s="7" t="s">
        <v>207</v>
      </c>
      <c r="B26" s="65">
        <v>0</v>
      </c>
      <c r="C26" s="34">
        <f>IF(B34=0, "-", B26/B34)</f>
        <v>0</v>
      </c>
      <c r="D26" s="65">
        <v>22</v>
      </c>
      <c r="E26" s="9">
        <f>IF(D34=0, "-", D26/D34)</f>
        <v>5.6410256410256411E-2</v>
      </c>
      <c r="F26" s="81">
        <v>3</v>
      </c>
      <c r="G26" s="34">
        <f>IF(F34=0, "-", F26/F34)</f>
        <v>1.258917331095258E-3</v>
      </c>
      <c r="H26" s="65">
        <v>56</v>
      </c>
      <c r="I26" s="9">
        <f>IF(H34=0, "-", H26/H34)</f>
        <v>1.5410016510731976E-2</v>
      </c>
      <c r="J26" s="8">
        <f t="shared" si="0"/>
        <v>-1</v>
      </c>
      <c r="K26" s="9">
        <f t="shared" si="1"/>
        <v>-0.9464285714285714</v>
      </c>
    </row>
    <row r="27" spans="1:11" x14ac:dyDescent="0.2">
      <c r="A27" s="7" t="s">
        <v>208</v>
      </c>
      <c r="B27" s="65">
        <v>5</v>
      </c>
      <c r="C27" s="34">
        <f>IF(B34=0, "-", B27/B34)</f>
        <v>1.8115942028985508E-2</v>
      </c>
      <c r="D27" s="65">
        <v>0</v>
      </c>
      <c r="E27" s="9">
        <f>IF(D34=0, "-", D27/D34)</f>
        <v>0</v>
      </c>
      <c r="F27" s="81">
        <v>27</v>
      </c>
      <c r="G27" s="34">
        <f>IF(F34=0, "-", F27/F34)</f>
        <v>1.1330255979857323E-2</v>
      </c>
      <c r="H27" s="65">
        <v>26</v>
      </c>
      <c r="I27" s="9">
        <f>IF(H34=0, "-", H27/H34)</f>
        <v>7.1546505228398463E-3</v>
      </c>
      <c r="J27" s="8" t="str">
        <f t="shared" si="0"/>
        <v>-</v>
      </c>
      <c r="K27" s="9">
        <f t="shared" si="1"/>
        <v>3.8461538461538464E-2</v>
      </c>
    </row>
    <row r="28" spans="1:11" x14ac:dyDescent="0.2">
      <c r="A28" s="7" t="s">
        <v>209</v>
      </c>
      <c r="B28" s="65">
        <v>53</v>
      </c>
      <c r="C28" s="34">
        <f>IF(B34=0, "-", B28/B34)</f>
        <v>0.19202898550724637</v>
      </c>
      <c r="D28" s="65">
        <v>24</v>
      </c>
      <c r="E28" s="9">
        <f>IF(D34=0, "-", D28/D34)</f>
        <v>6.1538461538461542E-2</v>
      </c>
      <c r="F28" s="81">
        <v>355</v>
      </c>
      <c r="G28" s="34">
        <f>IF(F34=0, "-", F28/F34)</f>
        <v>0.14897188417960555</v>
      </c>
      <c r="H28" s="65">
        <v>155</v>
      </c>
      <c r="I28" s="9">
        <f>IF(H34=0, "-", H28/H34)</f>
        <v>4.2652724270776002E-2</v>
      </c>
      <c r="J28" s="8">
        <f t="shared" si="0"/>
        <v>1.2083333333333333</v>
      </c>
      <c r="K28" s="9">
        <f t="shared" si="1"/>
        <v>1.2903225806451613</v>
      </c>
    </row>
    <row r="29" spans="1:11" x14ac:dyDescent="0.2">
      <c r="A29" s="7" t="s">
        <v>210</v>
      </c>
      <c r="B29" s="65">
        <v>11</v>
      </c>
      <c r="C29" s="34">
        <f>IF(B34=0, "-", B29/B34)</f>
        <v>3.9855072463768113E-2</v>
      </c>
      <c r="D29" s="65">
        <v>89</v>
      </c>
      <c r="E29" s="9">
        <f>IF(D34=0, "-", D29/D34)</f>
        <v>0.2282051282051282</v>
      </c>
      <c r="F29" s="81">
        <v>406</v>
      </c>
      <c r="G29" s="34">
        <f>IF(F34=0, "-", F29/F34)</f>
        <v>0.17037347880822493</v>
      </c>
      <c r="H29" s="65">
        <v>648</v>
      </c>
      <c r="I29" s="9">
        <f>IF(H34=0, "-", H29/H34)</f>
        <v>0.17831590533847</v>
      </c>
      <c r="J29" s="8">
        <f t="shared" si="0"/>
        <v>-0.8764044943820225</v>
      </c>
      <c r="K29" s="9">
        <f t="shared" si="1"/>
        <v>-0.37345679012345678</v>
      </c>
    </row>
    <row r="30" spans="1:11" x14ac:dyDescent="0.2">
      <c r="A30" s="7" t="s">
        <v>211</v>
      </c>
      <c r="B30" s="65">
        <v>0</v>
      </c>
      <c r="C30" s="34">
        <f>IF(B34=0, "-", B30/B34)</f>
        <v>0</v>
      </c>
      <c r="D30" s="65">
        <v>1</v>
      </c>
      <c r="E30" s="9">
        <f>IF(D34=0, "-", D30/D34)</f>
        <v>2.5641025641025641E-3</v>
      </c>
      <c r="F30" s="81">
        <v>7</v>
      </c>
      <c r="G30" s="34">
        <f>IF(F34=0, "-", F30/F34)</f>
        <v>2.9374737725556023E-3</v>
      </c>
      <c r="H30" s="65">
        <v>19</v>
      </c>
      <c r="I30" s="9">
        <f>IF(H34=0, "-", H30/H34)</f>
        <v>5.2283984589983493E-3</v>
      </c>
      <c r="J30" s="8">
        <f t="shared" si="0"/>
        <v>-1</v>
      </c>
      <c r="K30" s="9">
        <f t="shared" si="1"/>
        <v>-0.63157894736842102</v>
      </c>
    </row>
    <row r="31" spans="1:11" x14ac:dyDescent="0.2">
      <c r="A31" s="7" t="s">
        <v>212</v>
      </c>
      <c r="B31" s="65">
        <v>19</v>
      </c>
      <c r="C31" s="34">
        <f>IF(B34=0, "-", B31/B34)</f>
        <v>6.8840579710144928E-2</v>
      </c>
      <c r="D31" s="65">
        <v>44</v>
      </c>
      <c r="E31" s="9">
        <f>IF(D34=0, "-", D31/D34)</f>
        <v>0.11282051282051282</v>
      </c>
      <c r="F31" s="81">
        <v>355</v>
      </c>
      <c r="G31" s="34">
        <f>IF(F34=0, "-", F31/F34)</f>
        <v>0.14897188417960555</v>
      </c>
      <c r="H31" s="65">
        <v>441</v>
      </c>
      <c r="I31" s="9">
        <f>IF(H34=0, "-", H31/H34)</f>
        <v>0.1213538800220143</v>
      </c>
      <c r="J31" s="8">
        <f t="shared" si="0"/>
        <v>-0.56818181818181823</v>
      </c>
      <c r="K31" s="9">
        <f t="shared" si="1"/>
        <v>-0.19501133786848074</v>
      </c>
    </row>
    <row r="32" spans="1:11" x14ac:dyDescent="0.2">
      <c r="A32" s="7" t="s">
        <v>213</v>
      </c>
      <c r="B32" s="65">
        <v>22</v>
      </c>
      <c r="C32" s="34">
        <f>IF(B34=0, "-", B32/B34)</f>
        <v>7.9710144927536225E-2</v>
      </c>
      <c r="D32" s="65">
        <v>28</v>
      </c>
      <c r="E32" s="9">
        <f>IF(D34=0, "-", D32/D34)</f>
        <v>7.179487179487179E-2</v>
      </c>
      <c r="F32" s="81">
        <v>174</v>
      </c>
      <c r="G32" s="34">
        <f>IF(F34=0, "-", F32/F34)</f>
        <v>7.3017205203524962E-2</v>
      </c>
      <c r="H32" s="65">
        <v>301</v>
      </c>
      <c r="I32" s="9">
        <f>IF(H34=0, "-", H32/H34)</f>
        <v>8.2828838745184374E-2</v>
      </c>
      <c r="J32" s="8">
        <f t="shared" si="0"/>
        <v>-0.21428571428571427</v>
      </c>
      <c r="K32" s="9">
        <f t="shared" si="1"/>
        <v>-0.42192691029900331</v>
      </c>
    </row>
    <row r="33" spans="1:11" x14ac:dyDescent="0.2">
      <c r="A33" s="2"/>
      <c r="B33" s="68"/>
      <c r="C33" s="33"/>
      <c r="D33" s="68"/>
      <c r="E33" s="6"/>
      <c r="F33" s="82"/>
      <c r="G33" s="33"/>
      <c r="H33" s="68"/>
      <c r="I33" s="6"/>
      <c r="J33" s="5"/>
      <c r="K33" s="6"/>
    </row>
    <row r="34" spans="1:11" s="43" customFormat="1" x14ac:dyDescent="0.2">
      <c r="A34" s="162" t="s">
        <v>600</v>
      </c>
      <c r="B34" s="71">
        <f>SUM(B18:B33)</f>
        <v>276</v>
      </c>
      <c r="C34" s="40">
        <f>B34/7882</f>
        <v>3.5016493275818322E-2</v>
      </c>
      <c r="D34" s="71">
        <f>SUM(D18:D33)</f>
        <v>390</v>
      </c>
      <c r="E34" s="41">
        <f>D34/7767</f>
        <v>5.0212437234453455E-2</v>
      </c>
      <c r="F34" s="77">
        <f>SUM(F18:F33)</f>
        <v>2383</v>
      </c>
      <c r="G34" s="42">
        <f>F34/62775</f>
        <v>3.7960971724412582E-2</v>
      </c>
      <c r="H34" s="71">
        <f>SUM(H18:H33)</f>
        <v>3634</v>
      </c>
      <c r="I34" s="41">
        <f>H34/69402</f>
        <v>5.2361603412005416E-2</v>
      </c>
      <c r="J34" s="37">
        <f>IF(D34=0, "-", IF((B34-D34)/D34&lt;10, (B34-D34)/D34, "&gt;999%"))</f>
        <v>-0.29230769230769232</v>
      </c>
      <c r="K34" s="38">
        <f>IF(H34=0, "-", IF((F34-H34)/H34&lt;10, (F34-H34)/H34, "&gt;999%"))</f>
        <v>-0.34424876169510182</v>
      </c>
    </row>
    <row r="35" spans="1:11" x14ac:dyDescent="0.2">
      <c r="B35" s="83"/>
      <c r="D35" s="83"/>
      <c r="F35" s="83"/>
      <c r="H35" s="83"/>
    </row>
    <row r="36" spans="1:11" x14ac:dyDescent="0.2">
      <c r="A36" s="163" t="s">
        <v>137</v>
      </c>
      <c r="B36" s="61" t="s">
        <v>12</v>
      </c>
      <c r="C36" s="62" t="s">
        <v>13</v>
      </c>
      <c r="D36" s="61" t="s">
        <v>12</v>
      </c>
      <c r="E36" s="63" t="s">
        <v>13</v>
      </c>
      <c r="F36" s="62" t="s">
        <v>12</v>
      </c>
      <c r="G36" s="62" t="s">
        <v>13</v>
      </c>
      <c r="H36" s="61" t="s">
        <v>12</v>
      </c>
      <c r="I36" s="63" t="s">
        <v>13</v>
      </c>
      <c r="J36" s="61"/>
      <c r="K36" s="63"/>
    </row>
    <row r="37" spans="1:11" x14ac:dyDescent="0.2">
      <c r="A37" s="7" t="s">
        <v>214</v>
      </c>
      <c r="B37" s="65">
        <v>1</v>
      </c>
      <c r="C37" s="34">
        <f>IF(B43=0, "-", B37/B43)</f>
        <v>7.6923076923076927E-2</v>
      </c>
      <c r="D37" s="65">
        <v>0</v>
      </c>
      <c r="E37" s="9">
        <f>IF(D43=0, "-", D37/D43)</f>
        <v>0</v>
      </c>
      <c r="F37" s="81">
        <v>21</v>
      </c>
      <c r="G37" s="34">
        <f>IF(F43=0, "-", F37/F43)</f>
        <v>0.2</v>
      </c>
      <c r="H37" s="65">
        <v>40</v>
      </c>
      <c r="I37" s="9">
        <f>IF(H43=0, "-", H37/H43)</f>
        <v>0.2857142857142857</v>
      </c>
      <c r="J37" s="8" t="str">
        <f>IF(D37=0, "-", IF((B37-D37)/D37&lt;10, (B37-D37)/D37, "&gt;999%"))</f>
        <v>-</v>
      </c>
      <c r="K37" s="9">
        <f>IF(H37=0, "-", IF((F37-H37)/H37&lt;10, (F37-H37)/H37, "&gt;999%"))</f>
        <v>-0.47499999999999998</v>
      </c>
    </row>
    <row r="38" spans="1:11" x14ac:dyDescent="0.2">
      <c r="A38" s="7" t="s">
        <v>215</v>
      </c>
      <c r="B38" s="65">
        <v>0</v>
      </c>
      <c r="C38" s="34">
        <f>IF(B43=0, "-", B38/B43)</f>
        <v>0</v>
      </c>
      <c r="D38" s="65">
        <v>1</v>
      </c>
      <c r="E38" s="9">
        <f>IF(D43=0, "-", D38/D43)</f>
        <v>6.6666666666666666E-2</v>
      </c>
      <c r="F38" s="81">
        <v>3</v>
      </c>
      <c r="G38" s="34">
        <f>IF(F43=0, "-", F38/F43)</f>
        <v>2.8571428571428571E-2</v>
      </c>
      <c r="H38" s="65">
        <v>3</v>
      </c>
      <c r="I38" s="9">
        <f>IF(H43=0, "-", H38/H43)</f>
        <v>2.1428571428571429E-2</v>
      </c>
      <c r="J38" s="8">
        <f>IF(D38=0, "-", IF((B38-D38)/D38&lt;10, (B38-D38)/D38, "&gt;999%"))</f>
        <v>-1</v>
      </c>
      <c r="K38" s="9">
        <f>IF(H38=0, "-", IF((F38-H38)/H38&lt;10, (F38-H38)/H38, "&gt;999%"))</f>
        <v>0</v>
      </c>
    </row>
    <row r="39" spans="1:11" x14ac:dyDescent="0.2">
      <c r="A39" s="7" t="s">
        <v>216</v>
      </c>
      <c r="B39" s="65">
        <v>12</v>
      </c>
      <c r="C39" s="34">
        <f>IF(B43=0, "-", B39/B43)</f>
        <v>0.92307692307692313</v>
      </c>
      <c r="D39" s="65">
        <v>14</v>
      </c>
      <c r="E39" s="9">
        <f>IF(D43=0, "-", D39/D43)</f>
        <v>0.93333333333333335</v>
      </c>
      <c r="F39" s="81">
        <v>81</v>
      </c>
      <c r="G39" s="34">
        <f>IF(F43=0, "-", F39/F43)</f>
        <v>0.77142857142857146</v>
      </c>
      <c r="H39" s="65">
        <v>95</v>
      </c>
      <c r="I39" s="9">
        <f>IF(H43=0, "-", H39/H43)</f>
        <v>0.6785714285714286</v>
      </c>
      <c r="J39" s="8">
        <f>IF(D39=0, "-", IF((B39-D39)/D39&lt;10, (B39-D39)/D39, "&gt;999%"))</f>
        <v>-0.14285714285714285</v>
      </c>
      <c r="K39" s="9">
        <f>IF(H39=0, "-", IF((F39-H39)/H39&lt;10, (F39-H39)/H39, "&gt;999%"))</f>
        <v>-0.14736842105263157</v>
      </c>
    </row>
    <row r="40" spans="1:11" x14ac:dyDescent="0.2">
      <c r="A40" s="7" t="s">
        <v>217</v>
      </c>
      <c r="B40" s="65">
        <v>0</v>
      </c>
      <c r="C40" s="34">
        <f>IF(B43=0, "-", B40/B43)</f>
        <v>0</v>
      </c>
      <c r="D40" s="65">
        <v>0</v>
      </c>
      <c r="E40" s="9">
        <f>IF(D43=0, "-", D40/D43)</f>
        <v>0</v>
      </c>
      <c r="F40" s="81">
        <v>0</v>
      </c>
      <c r="G40" s="34">
        <f>IF(F43=0, "-", F40/F43)</f>
        <v>0</v>
      </c>
      <c r="H40" s="65">
        <v>1</v>
      </c>
      <c r="I40" s="9">
        <f>IF(H43=0, "-", H40/H43)</f>
        <v>7.1428571428571426E-3</v>
      </c>
      <c r="J40" s="8" t="str">
        <f>IF(D40=0, "-", IF((B40-D40)/D40&lt;10, (B40-D40)/D40, "&gt;999%"))</f>
        <v>-</v>
      </c>
      <c r="K40" s="9">
        <f>IF(H40=0, "-", IF((F40-H40)/H40&lt;10, (F40-H40)/H40, "&gt;999%"))</f>
        <v>-1</v>
      </c>
    </row>
    <row r="41" spans="1:11" x14ac:dyDescent="0.2">
      <c r="A41" s="7" t="s">
        <v>218</v>
      </c>
      <c r="B41" s="65">
        <v>0</v>
      </c>
      <c r="C41" s="34">
        <f>IF(B43=0, "-", B41/B43)</f>
        <v>0</v>
      </c>
      <c r="D41" s="65">
        <v>0</v>
      </c>
      <c r="E41" s="9">
        <f>IF(D43=0, "-", D41/D43)</f>
        <v>0</v>
      </c>
      <c r="F41" s="81">
        <v>0</v>
      </c>
      <c r="G41" s="34">
        <f>IF(F43=0, "-", F41/F43)</f>
        <v>0</v>
      </c>
      <c r="H41" s="65">
        <v>1</v>
      </c>
      <c r="I41" s="9">
        <f>IF(H43=0, "-", H41/H43)</f>
        <v>7.1428571428571426E-3</v>
      </c>
      <c r="J41" s="8" t="str">
        <f>IF(D41=0, "-", IF((B41-D41)/D41&lt;10, (B41-D41)/D41, "&gt;999%"))</f>
        <v>-</v>
      </c>
      <c r="K41" s="9">
        <f>IF(H41=0, "-", IF((F41-H41)/H41&lt;10, (F41-H41)/H41, "&gt;999%"))</f>
        <v>-1</v>
      </c>
    </row>
    <row r="42" spans="1:11" x14ac:dyDescent="0.2">
      <c r="A42" s="2"/>
      <c r="B42" s="68"/>
      <c r="C42" s="33"/>
      <c r="D42" s="68"/>
      <c r="E42" s="6"/>
      <c r="F42" s="82"/>
      <c r="G42" s="33"/>
      <c r="H42" s="68"/>
      <c r="I42" s="6"/>
      <c r="J42" s="5"/>
      <c r="K42" s="6"/>
    </row>
    <row r="43" spans="1:11" s="43" customFormat="1" x14ac:dyDescent="0.2">
      <c r="A43" s="162" t="s">
        <v>599</v>
      </c>
      <c r="B43" s="71">
        <f>SUM(B37:B42)</f>
        <v>13</v>
      </c>
      <c r="C43" s="40">
        <f>B43/7882</f>
        <v>1.6493275818320224E-3</v>
      </c>
      <c r="D43" s="71">
        <f>SUM(D37:D42)</f>
        <v>15</v>
      </c>
      <c r="E43" s="41">
        <f>D43/7767</f>
        <v>1.9312475859405175E-3</v>
      </c>
      <c r="F43" s="77">
        <f>SUM(F37:F42)</f>
        <v>105</v>
      </c>
      <c r="G43" s="42">
        <f>F43/62775</f>
        <v>1.6726403823178017E-3</v>
      </c>
      <c r="H43" s="71">
        <f>SUM(H37:H42)</f>
        <v>140</v>
      </c>
      <c r="I43" s="41">
        <f>H43/69402</f>
        <v>2.0172329327685081E-3</v>
      </c>
      <c r="J43" s="37">
        <f>IF(D43=0, "-", IF((B43-D43)/D43&lt;10, (B43-D43)/D43, "&gt;999%"))</f>
        <v>-0.13333333333333333</v>
      </c>
      <c r="K43" s="38">
        <f>IF(H43=0, "-", IF((F43-H43)/H43&lt;10, (F43-H43)/H43, "&gt;999%"))</f>
        <v>-0.25</v>
      </c>
    </row>
    <row r="44" spans="1:11" x14ac:dyDescent="0.2">
      <c r="B44" s="83"/>
      <c r="D44" s="83"/>
      <c r="F44" s="83"/>
      <c r="H44" s="83"/>
    </row>
    <row r="45" spans="1:11" s="43" customFormat="1" x14ac:dyDescent="0.2">
      <c r="A45" s="162" t="s">
        <v>598</v>
      </c>
      <c r="B45" s="71">
        <v>289</v>
      </c>
      <c r="C45" s="40">
        <f>B45/7882</f>
        <v>3.6665820857650341E-2</v>
      </c>
      <c r="D45" s="71">
        <v>405</v>
      </c>
      <c r="E45" s="41">
        <f>D45/7767</f>
        <v>5.2143684820393978E-2</v>
      </c>
      <c r="F45" s="77">
        <v>2488</v>
      </c>
      <c r="G45" s="42">
        <f>F45/62775</f>
        <v>3.9633612106730387E-2</v>
      </c>
      <c r="H45" s="71">
        <v>3774</v>
      </c>
      <c r="I45" s="41">
        <f>H45/69402</f>
        <v>5.4378836344773925E-2</v>
      </c>
      <c r="J45" s="37">
        <f>IF(D45=0, "-", IF((B45-D45)/D45&lt;10, (B45-D45)/D45, "&gt;999%"))</f>
        <v>-0.28641975308641976</v>
      </c>
      <c r="K45" s="38">
        <f>IF(H45=0, "-", IF((F45-H45)/H45&lt;10, (F45-H45)/H45, "&gt;999%"))</f>
        <v>-0.34075251722310546</v>
      </c>
    </row>
    <row r="46" spans="1:11" x14ac:dyDescent="0.2">
      <c r="B46" s="83"/>
      <c r="D46" s="83"/>
      <c r="F46" s="83"/>
      <c r="H46" s="83"/>
    </row>
    <row r="47" spans="1:11" ht="15.75" x14ac:dyDescent="0.25">
      <c r="A47" s="164" t="s">
        <v>113</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138</v>
      </c>
      <c r="B49" s="61" t="s">
        <v>12</v>
      </c>
      <c r="C49" s="62" t="s">
        <v>13</v>
      </c>
      <c r="D49" s="61" t="s">
        <v>12</v>
      </c>
      <c r="E49" s="63" t="s">
        <v>13</v>
      </c>
      <c r="F49" s="62" t="s">
        <v>12</v>
      </c>
      <c r="G49" s="62" t="s">
        <v>13</v>
      </c>
      <c r="H49" s="61" t="s">
        <v>12</v>
      </c>
      <c r="I49" s="63" t="s">
        <v>13</v>
      </c>
      <c r="J49" s="61"/>
      <c r="K49" s="63"/>
    </row>
    <row r="50" spans="1:11" x14ac:dyDescent="0.2">
      <c r="A50" s="7" t="s">
        <v>219</v>
      </c>
      <c r="B50" s="65">
        <v>0</v>
      </c>
      <c r="C50" s="34">
        <f>IF(B74=0, "-", B50/B74)</f>
        <v>0</v>
      </c>
      <c r="D50" s="65">
        <v>1</v>
      </c>
      <c r="E50" s="9">
        <f>IF(D74=0, "-", D50/D74)</f>
        <v>1.0070493454179255E-3</v>
      </c>
      <c r="F50" s="81">
        <v>5</v>
      </c>
      <c r="G50" s="34">
        <f>IF(F74=0, "-", F50/F74)</f>
        <v>7.0691361515622792E-4</v>
      </c>
      <c r="H50" s="65">
        <v>9</v>
      </c>
      <c r="I50" s="9">
        <f>IF(H74=0, "-", H50/H74)</f>
        <v>9.3935914831437225E-4</v>
      </c>
      <c r="J50" s="8">
        <f t="shared" ref="J50:J72" si="2">IF(D50=0, "-", IF((B50-D50)/D50&lt;10, (B50-D50)/D50, "&gt;999%"))</f>
        <v>-1</v>
      </c>
      <c r="K50" s="9">
        <f t="shared" ref="K50:K72" si="3">IF(H50=0, "-", IF((F50-H50)/H50&lt;10, (F50-H50)/H50, "&gt;999%"))</f>
        <v>-0.44444444444444442</v>
      </c>
    </row>
    <row r="51" spans="1:11" x14ac:dyDescent="0.2">
      <c r="A51" s="7" t="s">
        <v>220</v>
      </c>
      <c r="B51" s="65">
        <v>17</v>
      </c>
      <c r="C51" s="34">
        <f>IF(B74=0, "-", B51/B74)</f>
        <v>1.6650342801175319E-2</v>
      </c>
      <c r="D51" s="65">
        <v>27</v>
      </c>
      <c r="E51" s="9">
        <f>IF(D74=0, "-", D51/D74)</f>
        <v>2.7190332326283987E-2</v>
      </c>
      <c r="F51" s="81">
        <v>157</v>
      </c>
      <c r="G51" s="34">
        <f>IF(F74=0, "-", F51/F74)</f>
        <v>2.2197087515905555E-2</v>
      </c>
      <c r="H51" s="65">
        <v>268</v>
      </c>
      <c r="I51" s="9">
        <f>IF(H74=0, "-", H51/H74)</f>
        <v>2.7972027972027972E-2</v>
      </c>
      <c r="J51" s="8">
        <f t="shared" si="2"/>
        <v>-0.37037037037037035</v>
      </c>
      <c r="K51" s="9">
        <f t="shared" si="3"/>
        <v>-0.41417910447761191</v>
      </c>
    </row>
    <row r="52" spans="1:11" x14ac:dyDescent="0.2">
      <c r="A52" s="7" t="s">
        <v>221</v>
      </c>
      <c r="B52" s="65">
        <v>1</v>
      </c>
      <c r="C52" s="34">
        <f>IF(B74=0, "-", B52/B74)</f>
        <v>9.7943192948090111E-4</v>
      </c>
      <c r="D52" s="65">
        <v>8</v>
      </c>
      <c r="E52" s="9">
        <f>IF(D74=0, "-", D52/D74)</f>
        <v>8.0563947633434038E-3</v>
      </c>
      <c r="F52" s="81">
        <v>78</v>
      </c>
      <c r="G52" s="34">
        <f>IF(F74=0, "-", F52/F74)</f>
        <v>1.1027852396437155E-2</v>
      </c>
      <c r="H52" s="65">
        <v>343</v>
      </c>
      <c r="I52" s="9">
        <f>IF(H74=0, "-", H52/H74)</f>
        <v>3.5800020874647738E-2</v>
      </c>
      <c r="J52" s="8">
        <f t="shared" si="2"/>
        <v>-0.875</v>
      </c>
      <c r="K52" s="9">
        <f t="shared" si="3"/>
        <v>-0.77259475218658891</v>
      </c>
    </row>
    <row r="53" spans="1:11" x14ac:dyDescent="0.2">
      <c r="A53" s="7" t="s">
        <v>222</v>
      </c>
      <c r="B53" s="65">
        <v>57</v>
      </c>
      <c r="C53" s="34">
        <f>IF(B74=0, "-", B53/B74)</f>
        <v>5.5827619980411358E-2</v>
      </c>
      <c r="D53" s="65">
        <v>57</v>
      </c>
      <c r="E53" s="9">
        <f>IF(D74=0, "-", D53/D74)</f>
        <v>5.7401812688821753E-2</v>
      </c>
      <c r="F53" s="81">
        <v>410</v>
      </c>
      <c r="G53" s="34">
        <f>IF(F74=0, "-", F53/F74)</f>
        <v>5.7966916442810691E-2</v>
      </c>
      <c r="H53" s="65">
        <v>513</v>
      </c>
      <c r="I53" s="9">
        <f>IF(H74=0, "-", H53/H74)</f>
        <v>5.3543471453919217E-2</v>
      </c>
      <c r="J53" s="8">
        <f t="shared" si="2"/>
        <v>0</v>
      </c>
      <c r="K53" s="9">
        <f t="shared" si="3"/>
        <v>-0.20077972709551656</v>
      </c>
    </row>
    <row r="54" spans="1:11" x14ac:dyDescent="0.2">
      <c r="A54" s="7" t="s">
        <v>223</v>
      </c>
      <c r="B54" s="65">
        <v>22</v>
      </c>
      <c r="C54" s="34">
        <f>IF(B74=0, "-", B54/B74)</f>
        <v>2.1547502448579822E-2</v>
      </c>
      <c r="D54" s="65">
        <v>42</v>
      </c>
      <c r="E54" s="9">
        <f>IF(D74=0, "-", D54/D74)</f>
        <v>4.2296072507552872E-2</v>
      </c>
      <c r="F54" s="81">
        <v>164</v>
      </c>
      <c r="G54" s="34">
        <f>IF(F74=0, "-", F54/F74)</f>
        <v>2.3186766577124276E-2</v>
      </c>
      <c r="H54" s="65">
        <v>195</v>
      </c>
      <c r="I54" s="9">
        <f>IF(H74=0, "-", H54/H74)</f>
        <v>2.0352781546811399E-2</v>
      </c>
      <c r="J54" s="8">
        <f t="shared" si="2"/>
        <v>-0.47619047619047616</v>
      </c>
      <c r="K54" s="9">
        <f t="shared" si="3"/>
        <v>-0.15897435897435896</v>
      </c>
    </row>
    <row r="55" spans="1:11" x14ac:dyDescent="0.2">
      <c r="A55" s="7" t="s">
        <v>224</v>
      </c>
      <c r="B55" s="65">
        <v>359</v>
      </c>
      <c r="C55" s="34">
        <f>IF(B74=0, "-", B55/B74)</f>
        <v>0.35161606268364348</v>
      </c>
      <c r="D55" s="65">
        <v>245</v>
      </c>
      <c r="E55" s="9">
        <f>IF(D74=0, "-", D55/D74)</f>
        <v>0.24672708962739173</v>
      </c>
      <c r="F55" s="81">
        <v>1720</v>
      </c>
      <c r="G55" s="34">
        <f>IF(F74=0, "-", F55/F74)</f>
        <v>0.24317828361374241</v>
      </c>
      <c r="H55" s="65">
        <v>2517</v>
      </c>
      <c r="I55" s="9">
        <f>IF(H74=0, "-", H55/H74)</f>
        <v>0.26270744181191941</v>
      </c>
      <c r="J55" s="8">
        <f t="shared" si="2"/>
        <v>0.46530612244897956</v>
      </c>
      <c r="K55" s="9">
        <f t="shared" si="3"/>
        <v>-0.31664680174811283</v>
      </c>
    </row>
    <row r="56" spans="1:11" x14ac:dyDescent="0.2">
      <c r="A56" s="7" t="s">
        <v>225</v>
      </c>
      <c r="B56" s="65">
        <v>9</v>
      </c>
      <c r="C56" s="34">
        <f>IF(B74=0, "-", B56/B74)</f>
        <v>8.8148873653281102E-3</v>
      </c>
      <c r="D56" s="65">
        <v>1</v>
      </c>
      <c r="E56" s="9">
        <f>IF(D74=0, "-", D56/D74)</f>
        <v>1.0070493454179255E-3</v>
      </c>
      <c r="F56" s="81">
        <v>43</v>
      </c>
      <c r="G56" s="34">
        <f>IF(F74=0, "-", F56/F74)</f>
        <v>6.0794570903435598E-3</v>
      </c>
      <c r="H56" s="65">
        <v>29</v>
      </c>
      <c r="I56" s="9">
        <f>IF(H74=0, "-", H56/H74)</f>
        <v>3.0268239223463105E-3</v>
      </c>
      <c r="J56" s="8">
        <f t="shared" si="2"/>
        <v>8</v>
      </c>
      <c r="K56" s="9">
        <f t="shared" si="3"/>
        <v>0.48275862068965519</v>
      </c>
    </row>
    <row r="57" spans="1:11" x14ac:dyDescent="0.2">
      <c r="A57" s="7" t="s">
        <v>226</v>
      </c>
      <c r="B57" s="65">
        <v>173</v>
      </c>
      <c r="C57" s="34">
        <f>IF(B74=0, "-", B57/B74)</f>
        <v>0.1694417238001959</v>
      </c>
      <c r="D57" s="65">
        <v>180</v>
      </c>
      <c r="E57" s="9">
        <f>IF(D74=0, "-", D57/D74)</f>
        <v>0.18126888217522658</v>
      </c>
      <c r="F57" s="81">
        <v>1237</v>
      </c>
      <c r="G57" s="34">
        <f>IF(F74=0, "-", F57/F74)</f>
        <v>0.1748904283896508</v>
      </c>
      <c r="H57" s="65">
        <v>1276</v>
      </c>
      <c r="I57" s="9">
        <f>IF(H74=0, "-", H57/H74)</f>
        <v>0.13318025258323765</v>
      </c>
      <c r="J57" s="8">
        <f t="shared" si="2"/>
        <v>-3.888888888888889E-2</v>
      </c>
      <c r="K57" s="9">
        <f t="shared" si="3"/>
        <v>-3.0564263322884012E-2</v>
      </c>
    </row>
    <row r="58" spans="1:11" x14ac:dyDescent="0.2">
      <c r="A58" s="7" t="s">
        <v>227</v>
      </c>
      <c r="B58" s="65">
        <v>0</v>
      </c>
      <c r="C58" s="34">
        <f>IF(B74=0, "-", B58/B74)</f>
        <v>0</v>
      </c>
      <c r="D58" s="65">
        <v>0</v>
      </c>
      <c r="E58" s="9">
        <f>IF(D74=0, "-", D58/D74)</f>
        <v>0</v>
      </c>
      <c r="F58" s="81">
        <v>0</v>
      </c>
      <c r="G58" s="34">
        <f>IF(F74=0, "-", F58/F74)</f>
        <v>0</v>
      </c>
      <c r="H58" s="65">
        <v>1</v>
      </c>
      <c r="I58" s="9">
        <f>IF(H74=0, "-", H58/H74)</f>
        <v>1.0437323870159691E-4</v>
      </c>
      <c r="J58" s="8" t="str">
        <f t="shared" si="2"/>
        <v>-</v>
      </c>
      <c r="K58" s="9">
        <f t="shared" si="3"/>
        <v>-1</v>
      </c>
    </row>
    <row r="59" spans="1:11" x14ac:dyDescent="0.2">
      <c r="A59" s="7" t="s">
        <v>228</v>
      </c>
      <c r="B59" s="65">
        <v>0</v>
      </c>
      <c r="C59" s="34">
        <f>IF(B74=0, "-", B59/B74)</f>
        <v>0</v>
      </c>
      <c r="D59" s="65">
        <v>0</v>
      </c>
      <c r="E59" s="9">
        <f>IF(D74=0, "-", D59/D74)</f>
        <v>0</v>
      </c>
      <c r="F59" s="81">
        <v>0</v>
      </c>
      <c r="G59" s="34">
        <f>IF(F74=0, "-", F59/F74)</f>
        <v>0</v>
      </c>
      <c r="H59" s="65">
        <v>6</v>
      </c>
      <c r="I59" s="9">
        <f>IF(H74=0, "-", H59/H74)</f>
        <v>6.262394322095815E-4</v>
      </c>
      <c r="J59" s="8" t="str">
        <f t="shared" si="2"/>
        <v>-</v>
      </c>
      <c r="K59" s="9">
        <f t="shared" si="3"/>
        <v>-1</v>
      </c>
    </row>
    <row r="60" spans="1:11" x14ac:dyDescent="0.2">
      <c r="A60" s="7" t="s">
        <v>229</v>
      </c>
      <c r="B60" s="65">
        <v>107</v>
      </c>
      <c r="C60" s="34">
        <f>IF(B74=0, "-", B60/B74)</f>
        <v>0.10479921645445642</v>
      </c>
      <c r="D60" s="65">
        <v>114</v>
      </c>
      <c r="E60" s="9">
        <f>IF(D74=0, "-", D60/D74)</f>
        <v>0.11480362537764351</v>
      </c>
      <c r="F60" s="81">
        <v>775</v>
      </c>
      <c r="G60" s="34">
        <f>IF(F74=0, "-", F60/F74)</f>
        <v>0.10957161034921532</v>
      </c>
      <c r="H60" s="65">
        <v>1251</v>
      </c>
      <c r="I60" s="9">
        <f>IF(H74=0, "-", H60/H74)</f>
        <v>0.13057092161569772</v>
      </c>
      <c r="J60" s="8">
        <f t="shared" si="2"/>
        <v>-6.1403508771929821E-2</v>
      </c>
      <c r="K60" s="9">
        <f t="shared" si="3"/>
        <v>-0.38049560351718625</v>
      </c>
    </row>
    <row r="61" spans="1:11" x14ac:dyDescent="0.2">
      <c r="A61" s="7" t="s">
        <v>230</v>
      </c>
      <c r="B61" s="65">
        <v>0</v>
      </c>
      <c r="C61" s="34">
        <f>IF(B74=0, "-", B61/B74)</f>
        <v>0</v>
      </c>
      <c r="D61" s="65">
        <v>0</v>
      </c>
      <c r="E61" s="9">
        <f>IF(D74=0, "-", D61/D74)</f>
        <v>0</v>
      </c>
      <c r="F61" s="81">
        <v>0</v>
      </c>
      <c r="G61" s="34">
        <f>IF(F74=0, "-", F61/F74)</f>
        <v>0</v>
      </c>
      <c r="H61" s="65">
        <v>36</v>
      </c>
      <c r="I61" s="9">
        <f>IF(H74=0, "-", H61/H74)</f>
        <v>3.757436593257489E-3</v>
      </c>
      <c r="J61" s="8" t="str">
        <f t="shared" si="2"/>
        <v>-</v>
      </c>
      <c r="K61" s="9">
        <f t="shared" si="3"/>
        <v>-1</v>
      </c>
    </row>
    <row r="62" spans="1:11" x14ac:dyDescent="0.2">
      <c r="A62" s="7" t="s">
        <v>231</v>
      </c>
      <c r="B62" s="65">
        <v>0</v>
      </c>
      <c r="C62" s="34">
        <f>IF(B74=0, "-", B62/B74)</f>
        <v>0</v>
      </c>
      <c r="D62" s="65">
        <v>0</v>
      </c>
      <c r="E62" s="9">
        <f>IF(D74=0, "-", D62/D74)</f>
        <v>0</v>
      </c>
      <c r="F62" s="81">
        <v>0</v>
      </c>
      <c r="G62" s="34">
        <f>IF(F74=0, "-", F62/F74)</f>
        <v>0</v>
      </c>
      <c r="H62" s="65">
        <v>160</v>
      </c>
      <c r="I62" s="9">
        <f>IF(H74=0, "-", H62/H74)</f>
        <v>1.6699718192255505E-2</v>
      </c>
      <c r="J62" s="8" t="str">
        <f t="shared" si="2"/>
        <v>-</v>
      </c>
      <c r="K62" s="9">
        <f t="shared" si="3"/>
        <v>-1</v>
      </c>
    </row>
    <row r="63" spans="1:11" x14ac:dyDescent="0.2">
      <c r="A63" s="7" t="s">
        <v>232</v>
      </c>
      <c r="B63" s="65">
        <v>3</v>
      </c>
      <c r="C63" s="34">
        <f>IF(B74=0, "-", B63/B74)</f>
        <v>2.9382957884427031E-3</v>
      </c>
      <c r="D63" s="65">
        <v>1</v>
      </c>
      <c r="E63" s="9">
        <f>IF(D74=0, "-", D63/D74)</f>
        <v>1.0070493454179255E-3</v>
      </c>
      <c r="F63" s="81">
        <v>7</v>
      </c>
      <c r="G63" s="34">
        <f>IF(F74=0, "-", F63/F74)</f>
        <v>9.8967906121871915E-4</v>
      </c>
      <c r="H63" s="65">
        <v>6</v>
      </c>
      <c r="I63" s="9">
        <f>IF(H74=0, "-", H63/H74)</f>
        <v>6.262394322095815E-4</v>
      </c>
      <c r="J63" s="8">
        <f t="shared" si="2"/>
        <v>2</v>
      </c>
      <c r="K63" s="9">
        <f t="shared" si="3"/>
        <v>0.16666666666666666</v>
      </c>
    </row>
    <row r="64" spans="1:11" x14ac:dyDescent="0.2">
      <c r="A64" s="7" t="s">
        <v>233</v>
      </c>
      <c r="B64" s="65">
        <v>2</v>
      </c>
      <c r="C64" s="34">
        <f>IF(B74=0, "-", B64/B74)</f>
        <v>1.9588638589618022E-3</v>
      </c>
      <c r="D64" s="65">
        <v>1</v>
      </c>
      <c r="E64" s="9">
        <f>IF(D74=0, "-", D64/D74)</f>
        <v>1.0070493454179255E-3</v>
      </c>
      <c r="F64" s="81">
        <v>12</v>
      </c>
      <c r="G64" s="34">
        <f>IF(F74=0, "-", F64/F74)</f>
        <v>1.696592676374947E-3</v>
      </c>
      <c r="H64" s="65">
        <v>19</v>
      </c>
      <c r="I64" s="9">
        <f>IF(H74=0, "-", H64/H74)</f>
        <v>1.9830915353303414E-3</v>
      </c>
      <c r="J64" s="8">
        <f t="shared" si="2"/>
        <v>1</v>
      </c>
      <c r="K64" s="9">
        <f t="shared" si="3"/>
        <v>-0.36842105263157893</v>
      </c>
    </row>
    <row r="65" spans="1:11" x14ac:dyDescent="0.2">
      <c r="A65" s="7" t="s">
        <v>234</v>
      </c>
      <c r="B65" s="65">
        <v>0</v>
      </c>
      <c r="C65" s="34">
        <f>IF(B74=0, "-", B65/B74)</f>
        <v>0</v>
      </c>
      <c r="D65" s="65">
        <v>1</v>
      </c>
      <c r="E65" s="9">
        <f>IF(D74=0, "-", D65/D74)</f>
        <v>1.0070493454179255E-3</v>
      </c>
      <c r="F65" s="81">
        <v>6</v>
      </c>
      <c r="G65" s="34">
        <f>IF(F74=0, "-", F65/F74)</f>
        <v>8.4829633818747348E-4</v>
      </c>
      <c r="H65" s="65">
        <v>8</v>
      </c>
      <c r="I65" s="9">
        <f>IF(H74=0, "-", H65/H74)</f>
        <v>8.349859096127753E-4</v>
      </c>
      <c r="J65" s="8">
        <f t="shared" si="2"/>
        <v>-1</v>
      </c>
      <c r="K65" s="9">
        <f t="shared" si="3"/>
        <v>-0.25</v>
      </c>
    </row>
    <row r="66" spans="1:11" x14ac:dyDescent="0.2">
      <c r="A66" s="7" t="s">
        <v>235</v>
      </c>
      <c r="B66" s="65">
        <v>0</v>
      </c>
      <c r="C66" s="34">
        <f>IF(B74=0, "-", B66/B74)</f>
        <v>0</v>
      </c>
      <c r="D66" s="65">
        <v>0</v>
      </c>
      <c r="E66" s="9">
        <f>IF(D74=0, "-", D66/D74)</f>
        <v>0</v>
      </c>
      <c r="F66" s="81">
        <v>2</v>
      </c>
      <c r="G66" s="34">
        <f>IF(F74=0, "-", F66/F74)</f>
        <v>2.8276544606249118E-4</v>
      </c>
      <c r="H66" s="65">
        <v>0</v>
      </c>
      <c r="I66" s="9">
        <f>IF(H74=0, "-", H66/H74)</f>
        <v>0</v>
      </c>
      <c r="J66" s="8" t="str">
        <f t="shared" si="2"/>
        <v>-</v>
      </c>
      <c r="K66" s="9" t="str">
        <f t="shared" si="3"/>
        <v>-</v>
      </c>
    </row>
    <row r="67" spans="1:11" x14ac:dyDescent="0.2">
      <c r="A67" s="7" t="s">
        <v>236</v>
      </c>
      <c r="B67" s="65">
        <v>25</v>
      </c>
      <c r="C67" s="34">
        <f>IF(B74=0, "-", B67/B74)</f>
        <v>2.4485798237022526E-2</v>
      </c>
      <c r="D67" s="65">
        <v>41</v>
      </c>
      <c r="E67" s="9">
        <f>IF(D74=0, "-", D67/D74)</f>
        <v>4.1289023162134945E-2</v>
      </c>
      <c r="F67" s="81">
        <v>190</v>
      </c>
      <c r="G67" s="34">
        <f>IF(F74=0, "-", F67/F74)</f>
        <v>2.6862717375936662E-2</v>
      </c>
      <c r="H67" s="65">
        <v>261</v>
      </c>
      <c r="I67" s="9">
        <f>IF(H74=0, "-", H67/H74)</f>
        <v>2.7241415301116793E-2</v>
      </c>
      <c r="J67" s="8">
        <f t="shared" si="2"/>
        <v>-0.3902439024390244</v>
      </c>
      <c r="K67" s="9">
        <f t="shared" si="3"/>
        <v>-0.27203065134099619</v>
      </c>
    </row>
    <row r="68" spans="1:11" x14ac:dyDescent="0.2">
      <c r="A68" s="7" t="s">
        <v>237</v>
      </c>
      <c r="B68" s="65">
        <v>14</v>
      </c>
      <c r="C68" s="34">
        <f>IF(B74=0, "-", B68/B74)</f>
        <v>1.3712047012732615E-2</v>
      </c>
      <c r="D68" s="65">
        <v>14</v>
      </c>
      <c r="E68" s="9">
        <f>IF(D74=0, "-", D68/D74)</f>
        <v>1.4098690835850957E-2</v>
      </c>
      <c r="F68" s="81">
        <v>72</v>
      </c>
      <c r="G68" s="34">
        <f>IF(F74=0, "-", F68/F74)</f>
        <v>1.0179556058249682E-2</v>
      </c>
      <c r="H68" s="65">
        <v>63</v>
      </c>
      <c r="I68" s="9">
        <f>IF(H74=0, "-", H68/H74)</f>
        <v>6.5755140382006052E-3</v>
      </c>
      <c r="J68" s="8">
        <f t="shared" si="2"/>
        <v>0</v>
      </c>
      <c r="K68" s="9">
        <f t="shared" si="3"/>
        <v>0.14285714285714285</v>
      </c>
    </row>
    <row r="69" spans="1:11" x14ac:dyDescent="0.2">
      <c r="A69" s="7" t="s">
        <v>238</v>
      </c>
      <c r="B69" s="65">
        <v>161</v>
      </c>
      <c r="C69" s="34">
        <f>IF(B74=0, "-", B69/B74)</f>
        <v>0.15768854064642507</v>
      </c>
      <c r="D69" s="65">
        <v>175</v>
      </c>
      <c r="E69" s="9">
        <f>IF(D74=0, "-", D69/D74)</f>
        <v>0.17623363544813697</v>
      </c>
      <c r="F69" s="81">
        <v>1599</v>
      </c>
      <c r="G69" s="34">
        <f>IF(F74=0, "-", F69/F74)</f>
        <v>0.2260709741269617</v>
      </c>
      <c r="H69" s="65">
        <v>1822</v>
      </c>
      <c r="I69" s="9">
        <f>IF(H74=0, "-", H69/H74)</f>
        <v>0.19016804091430958</v>
      </c>
      <c r="J69" s="8">
        <f t="shared" si="2"/>
        <v>-0.08</v>
      </c>
      <c r="K69" s="9">
        <f t="shared" si="3"/>
        <v>-0.12239297475301866</v>
      </c>
    </row>
    <row r="70" spans="1:11" x14ac:dyDescent="0.2">
      <c r="A70" s="7" t="s">
        <v>239</v>
      </c>
      <c r="B70" s="65">
        <v>0</v>
      </c>
      <c r="C70" s="34">
        <f>IF(B74=0, "-", B70/B74)</f>
        <v>0</v>
      </c>
      <c r="D70" s="65">
        <v>1</v>
      </c>
      <c r="E70" s="9">
        <f>IF(D74=0, "-", D70/D74)</f>
        <v>1.0070493454179255E-3</v>
      </c>
      <c r="F70" s="81">
        <v>3</v>
      </c>
      <c r="G70" s="34">
        <f>IF(F74=0, "-", F70/F74)</f>
        <v>4.2414816909373674E-4</v>
      </c>
      <c r="H70" s="65">
        <v>24</v>
      </c>
      <c r="I70" s="9">
        <f>IF(H74=0, "-", H70/H74)</f>
        <v>2.504957728838326E-3</v>
      </c>
      <c r="J70" s="8">
        <f t="shared" si="2"/>
        <v>-1</v>
      </c>
      <c r="K70" s="9">
        <f t="shared" si="3"/>
        <v>-0.875</v>
      </c>
    </row>
    <row r="71" spans="1:11" x14ac:dyDescent="0.2">
      <c r="A71" s="7" t="s">
        <v>240</v>
      </c>
      <c r="B71" s="65">
        <v>2</v>
      </c>
      <c r="C71" s="34">
        <f>IF(B74=0, "-", B71/B74)</f>
        <v>1.9588638589618022E-3</v>
      </c>
      <c r="D71" s="65">
        <v>7</v>
      </c>
      <c r="E71" s="9">
        <f>IF(D74=0, "-", D71/D74)</f>
        <v>7.0493454179254783E-3</v>
      </c>
      <c r="F71" s="81">
        <v>29</v>
      </c>
      <c r="G71" s="34">
        <f>IF(F74=0, "-", F71/F74)</f>
        <v>4.1000989679061215E-3</v>
      </c>
      <c r="H71" s="65">
        <v>17</v>
      </c>
      <c r="I71" s="9">
        <f>IF(H74=0, "-", H71/H74)</f>
        <v>1.7743450579271475E-3</v>
      </c>
      <c r="J71" s="8">
        <f t="shared" si="2"/>
        <v>-0.7142857142857143</v>
      </c>
      <c r="K71" s="9">
        <f t="shared" si="3"/>
        <v>0.70588235294117652</v>
      </c>
    </row>
    <row r="72" spans="1:11" x14ac:dyDescent="0.2">
      <c r="A72" s="7" t="s">
        <v>241</v>
      </c>
      <c r="B72" s="65">
        <v>69</v>
      </c>
      <c r="C72" s="34">
        <f>IF(B74=0, "-", B72/B74)</f>
        <v>6.7580803134182174E-2</v>
      </c>
      <c r="D72" s="65">
        <v>77</v>
      </c>
      <c r="E72" s="9">
        <f>IF(D74=0, "-", D72/D74)</f>
        <v>7.7542799597180259E-2</v>
      </c>
      <c r="F72" s="81">
        <v>564</v>
      </c>
      <c r="G72" s="34">
        <f>IF(F74=0, "-", F72/F74)</f>
        <v>7.9739855789622505E-2</v>
      </c>
      <c r="H72" s="65">
        <v>757</v>
      </c>
      <c r="I72" s="9">
        <f>IF(H74=0, "-", H72/H74)</f>
        <v>7.901054169710886E-2</v>
      </c>
      <c r="J72" s="8">
        <f t="shared" si="2"/>
        <v>-0.1038961038961039</v>
      </c>
      <c r="K72" s="9">
        <f t="shared" si="3"/>
        <v>-0.25495376486129456</v>
      </c>
    </row>
    <row r="73" spans="1:11" x14ac:dyDescent="0.2">
      <c r="A73" s="2"/>
      <c r="B73" s="68"/>
      <c r="C73" s="33"/>
      <c r="D73" s="68"/>
      <c r="E73" s="6"/>
      <c r="F73" s="82"/>
      <c r="G73" s="33"/>
      <c r="H73" s="68"/>
      <c r="I73" s="6"/>
      <c r="J73" s="5"/>
      <c r="K73" s="6"/>
    </row>
    <row r="74" spans="1:11" s="43" customFormat="1" x14ac:dyDescent="0.2">
      <c r="A74" s="162" t="s">
        <v>597</v>
      </c>
      <c r="B74" s="71">
        <f>SUM(B50:B73)</f>
        <v>1021</v>
      </c>
      <c r="C74" s="40">
        <f>B74/7882</f>
        <v>0.12953565085003807</v>
      </c>
      <c r="D74" s="71">
        <f>SUM(D50:D73)</f>
        <v>993</v>
      </c>
      <c r="E74" s="41">
        <f>D74/7767</f>
        <v>0.12784859018926226</v>
      </c>
      <c r="F74" s="77">
        <f>SUM(F50:F73)</f>
        <v>7073</v>
      </c>
      <c r="G74" s="42">
        <f>F74/62775</f>
        <v>0.11267224213460772</v>
      </c>
      <c r="H74" s="71">
        <f>SUM(H50:H73)</f>
        <v>9581</v>
      </c>
      <c r="I74" s="41">
        <f>H74/69402</f>
        <v>0.13805077663467913</v>
      </c>
      <c r="J74" s="37">
        <f>IF(D74=0, "-", IF((B74-D74)/D74&lt;10, (B74-D74)/D74, "&gt;999%"))</f>
        <v>2.8197381671701913E-2</v>
      </c>
      <c r="K74" s="38">
        <f>IF(H74=0, "-", IF((F74-H74)/H74&lt;10, (F74-H74)/H74, "&gt;999%"))</f>
        <v>-0.26176808266360507</v>
      </c>
    </row>
    <row r="75" spans="1:11" x14ac:dyDescent="0.2">
      <c r="B75" s="83"/>
      <c r="D75" s="83"/>
      <c r="F75" s="83"/>
      <c r="H75" s="83"/>
    </row>
    <row r="76" spans="1:11" x14ac:dyDescent="0.2">
      <c r="A76" s="163" t="s">
        <v>139</v>
      </c>
      <c r="B76" s="61" t="s">
        <v>12</v>
      </c>
      <c r="C76" s="62" t="s">
        <v>13</v>
      </c>
      <c r="D76" s="61" t="s">
        <v>12</v>
      </c>
      <c r="E76" s="63" t="s">
        <v>13</v>
      </c>
      <c r="F76" s="62" t="s">
        <v>12</v>
      </c>
      <c r="G76" s="62" t="s">
        <v>13</v>
      </c>
      <c r="H76" s="61" t="s">
        <v>12</v>
      </c>
      <c r="I76" s="63" t="s">
        <v>13</v>
      </c>
      <c r="J76" s="61"/>
      <c r="K76" s="63"/>
    </row>
    <row r="77" spans="1:11" x14ac:dyDescent="0.2">
      <c r="A77" s="7" t="s">
        <v>242</v>
      </c>
      <c r="B77" s="65">
        <v>24</v>
      </c>
      <c r="C77" s="34">
        <f>IF(B87=0, "-", B77/B87)</f>
        <v>0.25</v>
      </c>
      <c r="D77" s="65">
        <v>17</v>
      </c>
      <c r="E77" s="9">
        <f>IF(D87=0, "-", D77/D87)</f>
        <v>0.32692307692307693</v>
      </c>
      <c r="F77" s="81">
        <v>164</v>
      </c>
      <c r="G77" s="34">
        <f>IF(F87=0, "-", F77/F87)</f>
        <v>0.23495702005730659</v>
      </c>
      <c r="H77" s="65">
        <v>149</v>
      </c>
      <c r="I77" s="9">
        <f>IF(H87=0, "-", H77/H87)</f>
        <v>0.29044834307992201</v>
      </c>
      <c r="J77" s="8">
        <f t="shared" ref="J77:J85" si="4">IF(D77=0, "-", IF((B77-D77)/D77&lt;10, (B77-D77)/D77, "&gt;999%"))</f>
        <v>0.41176470588235292</v>
      </c>
      <c r="K77" s="9">
        <f t="shared" ref="K77:K85" si="5">IF(H77=0, "-", IF((F77-H77)/H77&lt;10, (F77-H77)/H77, "&gt;999%"))</f>
        <v>0.10067114093959731</v>
      </c>
    </row>
    <row r="78" spans="1:11" x14ac:dyDescent="0.2">
      <c r="A78" s="7" t="s">
        <v>243</v>
      </c>
      <c r="B78" s="65">
        <v>22</v>
      </c>
      <c r="C78" s="34">
        <f>IF(B87=0, "-", B78/B87)</f>
        <v>0.22916666666666666</v>
      </c>
      <c r="D78" s="65">
        <v>8</v>
      </c>
      <c r="E78" s="9">
        <f>IF(D87=0, "-", D78/D87)</f>
        <v>0.15384615384615385</v>
      </c>
      <c r="F78" s="81">
        <v>126</v>
      </c>
      <c r="G78" s="34">
        <f>IF(F87=0, "-", F78/F87)</f>
        <v>0.18051575931232092</v>
      </c>
      <c r="H78" s="65">
        <v>86</v>
      </c>
      <c r="I78" s="9">
        <f>IF(H87=0, "-", H78/H87)</f>
        <v>0.16764132553606237</v>
      </c>
      <c r="J78" s="8">
        <f t="shared" si="4"/>
        <v>1.75</v>
      </c>
      <c r="K78" s="9">
        <f t="shared" si="5"/>
        <v>0.46511627906976744</v>
      </c>
    </row>
    <row r="79" spans="1:11" x14ac:dyDescent="0.2">
      <c r="A79" s="7" t="s">
        <v>244</v>
      </c>
      <c r="B79" s="65">
        <v>20</v>
      </c>
      <c r="C79" s="34">
        <f>IF(B87=0, "-", B79/B87)</f>
        <v>0.20833333333333334</v>
      </c>
      <c r="D79" s="65">
        <v>0</v>
      </c>
      <c r="E79" s="9">
        <f>IF(D87=0, "-", D79/D87)</f>
        <v>0</v>
      </c>
      <c r="F79" s="81">
        <v>68</v>
      </c>
      <c r="G79" s="34">
        <f>IF(F87=0, "-", F79/F87)</f>
        <v>9.7421203438395415E-2</v>
      </c>
      <c r="H79" s="65">
        <v>0</v>
      </c>
      <c r="I79" s="9">
        <f>IF(H87=0, "-", H79/H87)</f>
        <v>0</v>
      </c>
      <c r="J79" s="8" t="str">
        <f t="shared" si="4"/>
        <v>-</v>
      </c>
      <c r="K79" s="9" t="str">
        <f t="shared" si="5"/>
        <v>-</v>
      </c>
    </row>
    <row r="80" spans="1:11" x14ac:dyDescent="0.2">
      <c r="A80" s="7" t="s">
        <v>245</v>
      </c>
      <c r="B80" s="65">
        <v>0</v>
      </c>
      <c r="C80" s="34">
        <f>IF(B87=0, "-", B80/B87)</f>
        <v>0</v>
      </c>
      <c r="D80" s="65">
        <v>1</v>
      </c>
      <c r="E80" s="9">
        <f>IF(D87=0, "-", D80/D87)</f>
        <v>1.9230769230769232E-2</v>
      </c>
      <c r="F80" s="81">
        <v>5</v>
      </c>
      <c r="G80" s="34">
        <f>IF(F87=0, "-", F80/F87)</f>
        <v>7.1633237822349575E-3</v>
      </c>
      <c r="H80" s="65">
        <v>5</v>
      </c>
      <c r="I80" s="9">
        <f>IF(H87=0, "-", H80/H87)</f>
        <v>9.7465886939571145E-3</v>
      </c>
      <c r="J80" s="8">
        <f t="shared" si="4"/>
        <v>-1</v>
      </c>
      <c r="K80" s="9">
        <f t="shared" si="5"/>
        <v>0</v>
      </c>
    </row>
    <row r="81" spans="1:11" x14ac:dyDescent="0.2">
      <c r="A81" s="7" t="s">
        <v>246</v>
      </c>
      <c r="B81" s="65">
        <v>3</v>
      </c>
      <c r="C81" s="34">
        <f>IF(B87=0, "-", B81/B87)</f>
        <v>3.125E-2</v>
      </c>
      <c r="D81" s="65">
        <v>1</v>
      </c>
      <c r="E81" s="9">
        <f>IF(D87=0, "-", D81/D87)</f>
        <v>1.9230769230769232E-2</v>
      </c>
      <c r="F81" s="81">
        <v>5</v>
      </c>
      <c r="G81" s="34">
        <f>IF(F87=0, "-", F81/F87)</f>
        <v>7.1633237822349575E-3</v>
      </c>
      <c r="H81" s="65">
        <v>14</v>
      </c>
      <c r="I81" s="9">
        <f>IF(H87=0, "-", H81/H87)</f>
        <v>2.7290448343079921E-2</v>
      </c>
      <c r="J81" s="8">
        <f t="shared" si="4"/>
        <v>2</v>
      </c>
      <c r="K81" s="9">
        <f t="shared" si="5"/>
        <v>-0.6428571428571429</v>
      </c>
    </row>
    <row r="82" spans="1:11" x14ac:dyDescent="0.2">
      <c r="A82" s="7" t="s">
        <v>247</v>
      </c>
      <c r="B82" s="65">
        <v>24</v>
      </c>
      <c r="C82" s="34">
        <f>IF(B87=0, "-", B82/B87)</f>
        <v>0.25</v>
      </c>
      <c r="D82" s="65">
        <v>13</v>
      </c>
      <c r="E82" s="9">
        <f>IF(D87=0, "-", D82/D87)</f>
        <v>0.25</v>
      </c>
      <c r="F82" s="81">
        <v>266</v>
      </c>
      <c r="G82" s="34">
        <f>IF(F87=0, "-", F82/F87)</f>
        <v>0.38108882521489973</v>
      </c>
      <c r="H82" s="65">
        <v>189</v>
      </c>
      <c r="I82" s="9">
        <f>IF(H87=0, "-", H82/H87)</f>
        <v>0.36842105263157893</v>
      </c>
      <c r="J82" s="8">
        <f t="shared" si="4"/>
        <v>0.84615384615384615</v>
      </c>
      <c r="K82" s="9">
        <f t="shared" si="5"/>
        <v>0.40740740740740738</v>
      </c>
    </row>
    <row r="83" spans="1:11" x14ac:dyDescent="0.2">
      <c r="A83" s="7" t="s">
        <v>248</v>
      </c>
      <c r="B83" s="65">
        <v>0</v>
      </c>
      <c r="C83" s="34">
        <f>IF(B87=0, "-", B83/B87)</f>
        <v>0</v>
      </c>
      <c r="D83" s="65">
        <v>7</v>
      </c>
      <c r="E83" s="9">
        <f>IF(D87=0, "-", D83/D87)</f>
        <v>0.13461538461538461</v>
      </c>
      <c r="F83" s="81">
        <v>16</v>
      </c>
      <c r="G83" s="34">
        <f>IF(F87=0, "-", F83/F87)</f>
        <v>2.2922636103151862E-2</v>
      </c>
      <c r="H83" s="65">
        <v>31</v>
      </c>
      <c r="I83" s="9">
        <f>IF(H87=0, "-", H83/H87)</f>
        <v>6.042884990253411E-2</v>
      </c>
      <c r="J83" s="8">
        <f t="shared" si="4"/>
        <v>-1</v>
      </c>
      <c r="K83" s="9">
        <f t="shared" si="5"/>
        <v>-0.4838709677419355</v>
      </c>
    </row>
    <row r="84" spans="1:11" x14ac:dyDescent="0.2">
      <c r="A84" s="7" t="s">
        <v>249</v>
      </c>
      <c r="B84" s="65">
        <v>0</v>
      </c>
      <c r="C84" s="34">
        <f>IF(B87=0, "-", B84/B87)</f>
        <v>0</v>
      </c>
      <c r="D84" s="65">
        <v>1</v>
      </c>
      <c r="E84" s="9">
        <f>IF(D87=0, "-", D84/D87)</f>
        <v>1.9230769230769232E-2</v>
      </c>
      <c r="F84" s="81">
        <v>20</v>
      </c>
      <c r="G84" s="34">
        <f>IF(F87=0, "-", F84/F87)</f>
        <v>2.865329512893983E-2</v>
      </c>
      <c r="H84" s="65">
        <v>12</v>
      </c>
      <c r="I84" s="9">
        <f>IF(H87=0, "-", H84/H87)</f>
        <v>2.3391812865497075E-2</v>
      </c>
      <c r="J84" s="8">
        <f t="shared" si="4"/>
        <v>-1</v>
      </c>
      <c r="K84" s="9">
        <f t="shared" si="5"/>
        <v>0.66666666666666663</v>
      </c>
    </row>
    <row r="85" spans="1:11" x14ac:dyDescent="0.2">
      <c r="A85" s="7" t="s">
        <v>250</v>
      </c>
      <c r="B85" s="65">
        <v>3</v>
      </c>
      <c r="C85" s="34">
        <f>IF(B87=0, "-", B85/B87)</f>
        <v>3.125E-2</v>
      </c>
      <c r="D85" s="65">
        <v>4</v>
      </c>
      <c r="E85" s="9">
        <f>IF(D87=0, "-", D85/D87)</f>
        <v>7.6923076923076927E-2</v>
      </c>
      <c r="F85" s="81">
        <v>28</v>
      </c>
      <c r="G85" s="34">
        <f>IF(F87=0, "-", F85/F87)</f>
        <v>4.0114613180515762E-2</v>
      </c>
      <c r="H85" s="65">
        <v>27</v>
      </c>
      <c r="I85" s="9">
        <f>IF(H87=0, "-", H85/H87)</f>
        <v>5.2631578947368418E-2</v>
      </c>
      <c r="J85" s="8">
        <f t="shared" si="4"/>
        <v>-0.25</v>
      </c>
      <c r="K85" s="9">
        <f t="shared" si="5"/>
        <v>3.7037037037037035E-2</v>
      </c>
    </row>
    <row r="86" spans="1:11" x14ac:dyDescent="0.2">
      <c r="A86" s="2"/>
      <c r="B86" s="68"/>
      <c r="C86" s="33"/>
      <c r="D86" s="68"/>
      <c r="E86" s="6"/>
      <c r="F86" s="82"/>
      <c r="G86" s="33"/>
      <c r="H86" s="68"/>
      <c r="I86" s="6"/>
      <c r="J86" s="5"/>
      <c r="K86" s="6"/>
    </row>
    <row r="87" spans="1:11" s="43" customFormat="1" x14ac:dyDescent="0.2">
      <c r="A87" s="162" t="s">
        <v>596</v>
      </c>
      <c r="B87" s="71">
        <f>SUM(B77:B86)</f>
        <v>96</v>
      </c>
      <c r="C87" s="40">
        <f>B87/7882</f>
        <v>1.2179649835067242E-2</v>
      </c>
      <c r="D87" s="71">
        <f>SUM(D77:D86)</f>
        <v>52</v>
      </c>
      <c r="E87" s="41">
        <f>D87/7767</f>
        <v>6.6949916312604605E-3</v>
      </c>
      <c r="F87" s="77">
        <f>SUM(F77:F86)</f>
        <v>698</v>
      </c>
      <c r="G87" s="42">
        <f>F87/62775</f>
        <v>1.1119076065312624E-2</v>
      </c>
      <c r="H87" s="71">
        <f>SUM(H77:H86)</f>
        <v>513</v>
      </c>
      <c r="I87" s="41">
        <f>H87/69402</f>
        <v>7.3917178179303189E-3</v>
      </c>
      <c r="J87" s="37">
        <f>IF(D87=0, "-", IF((B87-D87)/D87&lt;10, (B87-D87)/D87, "&gt;999%"))</f>
        <v>0.84615384615384615</v>
      </c>
      <c r="K87" s="38">
        <f>IF(H87=0, "-", IF((F87-H87)/H87&lt;10, (F87-H87)/H87, "&gt;999%"))</f>
        <v>0.36062378167641324</v>
      </c>
    </row>
    <row r="88" spans="1:11" x14ac:dyDescent="0.2">
      <c r="B88" s="83"/>
      <c r="D88" s="83"/>
      <c r="F88" s="83"/>
      <c r="H88" s="83"/>
    </row>
    <row r="89" spans="1:11" s="43" customFormat="1" x14ac:dyDescent="0.2">
      <c r="A89" s="162" t="s">
        <v>595</v>
      </c>
      <c r="B89" s="71">
        <v>1117</v>
      </c>
      <c r="C89" s="40">
        <f>B89/7882</f>
        <v>0.14171530068510529</v>
      </c>
      <c r="D89" s="71">
        <v>1045</v>
      </c>
      <c r="E89" s="41">
        <f>D89/7767</f>
        <v>0.13454358182052273</v>
      </c>
      <c r="F89" s="77">
        <v>7771</v>
      </c>
      <c r="G89" s="42">
        <f>F89/62775</f>
        <v>0.12379131819992036</v>
      </c>
      <c r="H89" s="71">
        <v>10094</v>
      </c>
      <c r="I89" s="41">
        <f>H89/69402</f>
        <v>0.14544249445260943</v>
      </c>
      <c r="J89" s="37">
        <f>IF(D89=0, "-", IF((B89-D89)/D89&lt;10, (B89-D89)/D89, "&gt;999%"))</f>
        <v>6.8899521531100474E-2</v>
      </c>
      <c r="K89" s="38">
        <f>IF(H89=0, "-", IF((F89-H89)/H89&lt;10, (F89-H89)/H89, "&gt;999%"))</f>
        <v>-0.2301367148801268</v>
      </c>
    </row>
    <row r="90" spans="1:11" x14ac:dyDescent="0.2">
      <c r="B90" s="83"/>
      <c r="D90" s="83"/>
      <c r="F90" s="83"/>
      <c r="H90" s="83"/>
    </row>
    <row r="91" spans="1:11" ht="15.75" x14ac:dyDescent="0.25">
      <c r="A91" s="164" t="s">
        <v>114</v>
      </c>
      <c r="B91" s="196" t="s">
        <v>1</v>
      </c>
      <c r="C91" s="200"/>
      <c r="D91" s="200"/>
      <c r="E91" s="197"/>
      <c r="F91" s="196" t="s">
        <v>14</v>
      </c>
      <c r="G91" s="200"/>
      <c r="H91" s="200"/>
      <c r="I91" s="197"/>
      <c r="J91" s="196" t="s">
        <v>15</v>
      </c>
      <c r="K91" s="197"/>
    </row>
    <row r="92" spans="1:11" x14ac:dyDescent="0.2">
      <c r="A92" s="22"/>
      <c r="B92" s="196">
        <f>VALUE(RIGHT($B$2, 4))</f>
        <v>2020</v>
      </c>
      <c r="C92" s="197"/>
      <c r="D92" s="196">
        <f>B92-1</f>
        <v>2019</v>
      </c>
      <c r="E92" s="204"/>
      <c r="F92" s="196">
        <f>B92</f>
        <v>2020</v>
      </c>
      <c r="G92" s="204"/>
      <c r="H92" s="196">
        <f>D92</f>
        <v>2019</v>
      </c>
      <c r="I92" s="204"/>
      <c r="J92" s="140" t="s">
        <v>4</v>
      </c>
      <c r="K92" s="141" t="s">
        <v>2</v>
      </c>
    </row>
    <row r="93" spans="1:11" x14ac:dyDescent="0.2">
      <c r="A93" s="163" t="s">
        <v>140</v>
      </c>
      <c r="B93" s="61" t="s">
        <v>12</v>
      </c>
      <c r="C93" s="62" t="s">
        <v>13</v>
      </c>
      <c r="D93" s="61" t="s">
        <v>12</v>
      </c>
      <c r="E93" s="63" t="s">
        <v>13</v>
      </c>
      <c r="F93" s="62" t="s">
        <v>12</v>
      </c>
      <c r="G93" s="62" t="s">
        <v>13</v>
      </c>
      <c r="H93" s="61" t="s">
        <v>12</v>
      </c>
      <c r="I93" s="63" t="s">
        <v>13</v>
      </c>
      <c r="J93" s="61"/>
      <c r="K93" s="63"/>
    </row>
    <row r="94" spans="1:11" x14ac:dyDescent="0.2">
      <c r="A94" s="7" t="s">
        <v>251</v>
      </c>
      <c r="B94" s="65">
        <v>0</v>
      </c>
      <c r="C94" s="34">
        <f>IF(B107=0, "-", B94/B107)</f>
        <v>0</v>
      </c>
      <c r="D94" s="65">
        <v>1</v>
      </c>
      <c r="E94" s="9">
        <f>IF(D107=0, "-", D94/D107)</f>
        <v>5.1546391752577319E-3</v>
      </c>
      <c r="F94" s="81">
        <v>5</v>
      </c>
      <c r="G94" s="34">
        <f>IF(F107=0, "-", F94/F107)</f>
        <v>3.7453183520599251E-3</v>
      </c>
      <c r="H94" s="65">
        <v>38</v>
      </c>
      <c r="I94" s="9">
        <f>IF(H107=0, "-", H94/H107)</f>
        <v>2.6969481902058199E-2</v>
      </c>
      <c r="J94" s="8">
        <f t="shared" ref="J94:J105" si="6">IF(D94=0, "-", IF((B94-D94)/D94&lt;10, (B94-D94)/D94, "&gt;999%"))</f>
        <v>-1</v>
      </c>
      <c r="K94" s="9">
        <f t="shared" ref="K94:K105" si="7">IF(H94=0, "-", IF((F94-H94)/H94&lt;10, (F94-H94)/H94, "&gt;999%"))</f>
        <v>-0.86842105263157898</v>
      </c>
    </row>
    <row r="95" spans="1:11" x14ac:dyDescent="0.2">
      <c r="A95" s="7" t="s">
        <v>252</v>
      </c>
      <c r="B95" s="65">
        <v>4</v>
      </c>
      <c r="C95" s="34">
        <f>IF(B107=0, "-", B95/B107)</f>
        <v>1.8181818181818181E-2</v>
      </c>
      <c r="D95" s="65">
        <v>1</v>
      </c>
      <c r="E95" s="9">
        <f>IF(D107=0, "-", D95/D107)</f>
        <v>5.1546391752577319E-3</v>
      </c>
      <c r="F95" s="81">
        <v>11</v>
      </c>
      <c r="G95" s="34">
        <f>IF(F107=0, "-", F95/F107)</f>
        <v>8.2397003745318352E-3</v>
      </c>
      <c r="H95" s="65">
        <v>8</v>
      </c>
      <c r="I95" s="9">
        <f>IF(H107=0, "-", H95/H107)</f>
        <v>5.6777856635911996E-3</v>
      </c>
      <c r="J95" s="8">
        <f t="shared" si="6"/>
        <v>3</v>
      </c>
      <c r="K95" s="9">
        <f t="shared" si="7"/>
        <v>0.375</v>
      </c>
    </row>
    <row r="96" spans="1:11" x14ac:dyDescent="0.2">
      <c r="A96" s="7" t="s">
        <v>253</v>
      </c>
      <c r="B96" s="65">
        <v>0</v>
      </c>
      <c r="C96" s="34">
        <f>IF(B107=0, "-", B96/B107)</f>
        <v>0</v>
      </c>
      <c r="D96" s="65">
        <v>0</v>
      </c>
      <c r="E96" s="9">
        <f>IF(D107=0, "-", D96/D107)</f>
        <v>0</v>
      </c>
      <c r="F96" s="81">
        <v>0</v>
      </c>
      <c r="G96" s="34">
        <f>IF(F107=0, "-", F96/F107)</f>
        <v>0</v>
      </c>
      <c r="H96" s="65">
        <v>2</v>
      </c>
      <c r="I96" s="9">
        <f>IF(H107=0, "-", H96/H107)</f>
        <v>1.4194464158977999E-3</v>
      </c>
      <c r="J96" s="8" t="str">
        <f t="shared" si="6"/>
        <v>-</v>
      </c>
      <c r="K96" s="9">
        <f t="shared" si="7"/>
        <v>-1</v>
      </c>
    </row>
    <row r="97" spans="1:11" x14ac:dyDescent="0.2">
      <c r="A97" s="7" t="s">
        <v>254</v>
      </c>
      <c r="B97" s="65">
        <v>0</v>
      </c>
      <c r="C97" s="34">
        <f>IF(B107=0, "-", B97/B107)</f>
        <v>0</v>
      </c>
      <c r="D97" s="65">
        <v>0</v>
      </c>
      <c r="E97" s="9">
        <f>IF(D107=0, "-", D97/D107)</f>
        <v>0</v>
      </c>
      <c r="F97" s="81">
        <v>1</v>
      </c>
      <c r="G97" s="34">
        <f>IF(F107=0, "-", F97/F107)</f>
        <v>7.4906367041198505E-4</v>
      </c>
      <c r="H97" s="65">
        <v>22</v>
      </c>
      <c r="I97" s="9">
        <f>IF(H107=0, "-", H97/H107)</f>
        <v>1.5613910574875798E-2</v>
      </c>
      <c r="J97" s="8" t="str">
        <f t="shared" si="6"/>
        <v>-</v>
      </c>
      <c r="K97" s="9">
        <f t="shared" si="7"/>
        <v>-0.95454545454545459</v>
      </c>
    </row>
    <row r="98" spans="1:11" x14ac:dyDescent="0.2">
      <c r="A98" s="7" t="s">
        <v>255</v>
      </c>
      <c r="B98" s="65">
        <v>0</v>
      </c>
      <c r="C98" s="34">
        <f>IF(B107=0, "-", B98/B107)</f>
        <v>0</v>
      </c>
      <c r="D98" s="65">
        <v>0</v>
      </c>
      <c r="E98" s="9">
        <f>IF(D107=0, "-", D98/D107)</f>
        <v>0</v>
      </c>
      <c r="F98" s="81">
        <v>4</v>
      </c>
      <c r="G98" s="34">
        <f>IF(F107=0, "-", F98/F107)</f>
        <v>2.9962546816479402E-3</v>
      </c>
      <c r="H98" s="65">
        <v>6</v>
      </c>
      <c r="I98" s="9">
        <f>IF(H107=0, "-", H98/H107)</f>
        <v>4.2583392476933995E-3</v>
      </c>
      <c r="J98" s="8" t="str">
        <f t="shared" si="6"/>
        <v>-</v>
      </c>
      <c r="K98" s="9">
        <f t="shared" si="7"/>
        <v>-0.33333333333333331</v>
      </c>
    </row>
    <row r="99" spans="1:11" x14ac:dyDescent="0.2">
      <c r="A99" s="7" t="s">
        <v>256</v>
      </c>
      <c r="B99" s="65">
        <v>10</v>
      </c>
      <c r="C99" s="34">
        <f>IF(B107=0, "-", B99/B107)</f>
        <v>4.5454545454545456E-2</v>
      </c>
      <c r="D99" s="65">
        <v>13</v>
      </c>
      <c r="E99" s="9">
        <f>IF(D107=0, "-", D99/D107)</f>
        <v>6.7010309278350513E-2</v>
      </c>
      <c r="F99" s="81">
        <v>110</v>
      </c>
      <c r="G99" s="34">
        <f>IF(F107=0, "-", F99/F107)</f>
        <v>8.2397003745318345E-2</v>
      </c>
      <c r="H99" s="65">
        <v>158</v>
      </c>
      <c r="I99" s="9">
        <f>IF(H107=0, "-", H99/H107)</f>
        <v>0.11213626685592619</v>
      </c>
      <c r="J99" s="8">
        <f t="shared" si="6"/>
        <v>-0.23076923076923078</v>
      </c>
      <c r="K99" s="9">
        <f t="shared" si="7"/>
        <v>-0.30379746835443039</v>
      </c>
    </row>
    <row r="100" spans="1:11" x14ac:dyDescent="0.2">
      <c r="A100" s="7" t="s">
        <v>257</v>
      </c>
      <c r="B100" s="65">
        <v>1</v>
      </c>
      <c r="C100" s="34">
        <f>IF(B107=0, "-", B100/B107)</f>
        <v>4.5454545454545452E-3</v>
      </c>
      <c r="D100" s="65">
        <v>0</v>
      </c>
      <c r="E100" s="9">
        <f>IF(D107=0, "-", D100/D107)</f>
        <v>0</v>
      </c>
      <c r="F100" s="81">
        <v>10</v>
      </c>
      <c r="G100" s="34">
        <f>IF(F107=0, "-", F100/F107)</f>
        <v>7.4906367041198503E-3</v>
      </c>
      <c r="H100" s="65">
        <v>1</v>
      </c>
      <c r="I100" s="9">
        <f>IF(H107=0, "-", H100/H107)</f>
        <v>7.0972320794889996E-4</v>
      </c>
      <c r="J100" s="8" t="str">
        <f t="shared" si="6"/>
        <v>-</v>
      </c>
      <c r="K100" s="9">
        <f t="shared" si="7"/>
        <v>9</v>
      </c>
    </row>
    <row r="101" spans="1:11" x14ac:dyDescent="0.2">
      <c r="A101" s="7" t="s">
        <v>258</v>
      </c>
      <c r="B101" s="65">
        <v>22</v>
      </c>
      <c r="C101" s="34">
        <f>IF(B107=0, "-", B101/B107)</f>
        <v>0.1</v>
      </c>
      <c r="D101" s="65">
        <v>4</v>
      </c>
      <c r="E101" s="9">
        <f>IF(D107=0, "-", D101/D107)</f>
        <v>2.0618556701030927E-2</v>
      </c>
      <c r="F101" s="81">
        <v>80</v>
      </c>
      <c r="G101" s="34">
        <f>IF(F107=0, "-", F101/F107)</f>
        <v>5.9925093632958802E-2</v>
      </c>
      <c r="H101" s="65">
        <v>49</v>
      </c>
      <c r="I101" s="9">
        <f>IF(H107=0, "-", H101/H107)</f>
        <v>3.47764371894961E-2</v>
      </c>
      <c r="J101" s="8">
        <f t="shared" si="6"/>
        <v>4.5</v>
      </c>
      <c r="K101" s="9">
        <f t="shared" si="7"/>
        <v>0.63265306122448983</v>
      </c>
    </row>
    <row r="102" spans="1:11" x14ac:dyDescent="0.2">
      <c r="A102" s="7" t="s">
        <v>259</v>
      </c>
      <c r="B102" s="65">
        <v>4</v>
      </c>
      <c r="C102" s="34">
        <f>IF(B107=0, "-", B102/B107)</f>
        <v>1.8181818181818181E-2</v>
      </c>
      <c r="D102" s="65">
        <v>0</v>
      </c>
      <c r="E102" s="9">
        <f>IF(D107=0, "-", D102/D107)</f>
        <v>0</v>
      </c>
      <c r="F102" s="81">
        <v>20</v>
      </c>
      <c r="G102" s="34">
        <f>IF(F107=0, "-", F102/F107)</f>
        <v>1.4981273408239701E-2</v>
      </c>
      <c r="H102" s="65">
        <v>8</v>
      </c>
      <c r="I102" s="9">
        <f>IF(H107=0, "-", H102/H107)</f>
        <v>5.6777856635911996E-3</v>
      </c>
      <c r="J102" s="8" t="str">
        <f t="shared" si="6"/>
        <v>-</v>
      </c>
      <c r="K102" s="9">
        <f t="shared" si="7"/>
        <v>1.5</v>
      </c>
    </row>
    <row r="103" spans="1:11" x14ac:dyDescent="0.2">
      <c r="A103" s="7" t="s">
        <v>260</v>
      </c>
      <c r="B103" s="65">
        <v>64</v>
      </c>
      <c r="C103" s="34">
        <f>IF(B107=0, "-", B103/B107)</f>
        <v>0.29090909090909089</v>
      </c>
      <c r="D103" s="65">
        <v>15</v>
      </c>
      <c r="E103" s="9">
        <f>IF(D107=0, "-", D103/D107)</f>
        <v>7.7319587628865982E-2</v>
      </c>
      <c r="F103" s="81">
        <v>151</v>
      </c>
      <c r="G103" s="34">
        <f>IF(F107=0, "-", F103/F107)</f>
        <v>0.11310861423220973</v>
      </c>
      <c r="H103" s="65">
        <v>67</v>
      </c>
      <c r="I103" s="9">
        <f>IF(H107=0, "-", H103/H107)</f>
        <v>4.7551454932576294E-2</v>
      </c>
      <c r="J103" s="8">
        <f t="shared" si="6"/>
        <v>3.2666666666666666</v>
      </c>
      <c r="K103" s="9">
        <f t="shared" si="7"/>
        <v>1.2537313432835822</v>
      </c>
    </row>
    <row r="104" spans="1:11" x14ac:dyDescent="0.2">
      <c r="A104" s="7" t="s">
        <v>261</v>
      </c>
      <c r="B104" s="65">
        <v>114</v>
      </c>
      <c r="C104" s="34">
        <f>IF(B107=0, "-", B104/B107)</f>
        <v>0.51818181818181819</v>
      </c>
      <c r="D104" s="65">
        <v>159</v>
      </c>
      <c r="E104" s="9">
        <f>IF(D107=0, "-", D104/D107)</f>
        <v>0.81958762886597936</v>
      </c>
      <c r="F104" s="81">
        <v>919</v>
      </c>
      <c r="G104" s="34">
        <f>IF(F107=0, "-", F104/F107)</f>
        <v>0.68838951310861418</v>
      </c>
      <c r="H104" s="65">
        <v>1000</v>
      </c>
      <c r="I104" s="9">
        <f>IF(H107=0, "-", H104/H107)</f>
        <v>0.70972320794889998</v>
      </c>
      <c r="J104" s="8">
        <f t="shared" si="6"/>
        <v>-0.28301886792452829</v>
      </c>
      <c r="K104" s="9">
        <f t="shared" si="7"/>
        <v>-8.1000000000000003E-2</v>
      </c>
    </row>
    <row r="105" spans="1:11" x14ac:dyDescent="0.2">
      <c r="A105" s="7" t="s">
        <v>262</v>
      </c>
      <c r="B105" s="65">
        <v>1</v>
      </c>
      <c r="C105" s="34">
        <f>IF(B107=0, "-", B105/B107)</f>
        <v>4.5454545454545452E-3</v>
      </c>
      <c r="D105" s="65">
        <v>1</v>
      </c>
      <c r="E105" s="9">
        <f>IF(D107=0, "-", D105/D107)</f>
        <v>5.1546391752577319E-3</v>
      </c>
      <c r="F105" s="81">
        <v>24</v>
      </c>
      <c r="G105" s="34">
        <f>IF(F107=0, "-", F105/F107)</f>
        <v>1.7977528089887642E-2</v>
      </c>
      <c r="H105" s="65">
        <v>50</v>
      </c>
      <c r="I105" s="9">
        <f>IF(H107=0, "-", H105/H107)</f>
        <v>3.5486160397444996E-2</v>
      </c>
      <c r="J105" s="8">
        <f t="shared" si="6"/>
        <v>0</v>
      </c>
      <c r="K105" s="9">
        <f t="shared" si="7"/>
        <v>-0.52</v>
      </c>
    </row>
    <row r="106" spans="1:11" x14ac:dyDescent="0.2">
      <c r="A106" s="2"/>
      <c r="B106" s="68"/>
      <c r="C106" s="33"/>
      <c r="D106" s="68"/>
      <c r="E106" s="6"/>
      <c r="F106" s="82"/>
      <c r="G106" s="33"/>
      <c r="H106" s="68"/>
      <c r="I106" s="6"/>
      <c r="J106" s="5"/>
      <c r="K106" s="6"/>
    </row>
    <row r="107" spans="1:11" s="43" customFormat="1" x14ac:dyDescent="0.2">
      <c r="A107" s="162" t="s">
        <v>594</v>
      </c>
      <c r="B107" s="71">
        <f>SUM(B94:B106)</f>
        <v>220</v>
      </c>
      <c r="C107" s="40">
        <f>B107/7882</f>
        <v>2.7911697538695761E-2</v>
      </c>
      <c r="D107" s="71">
        <f>SUM(D94:D106)</f>
        <v>194</v>
      </c>
      <c r="E107" s="41">
        <f>D107/7767</f>
        <v>2.4977468778164029E-2</v>
      </c>
      <c r="F107" s="77">
        <f>SUM(F94:F106)</f>
        <v>1335</v>
      </c>
      <c r="G107" s="42">
        <f>F107/62775</f>
        <v>2.1266427718040621E-2</v>
      </c>
      <c r="H107" s="71">
        <f>SUM(H94:H106)</f>
        <v>1409</v>
      </c>
      <c r="I107" s="41">
        <f>H107/69402</f>
        <v>2.030200858764877E-2</v>
      </c>
      <c r="J107" s="37">
        <f>IF(D107=0, "-", IF((B107-D107)/D107&lt;10, (B107-D107)/D107, "&gt;999%"))</f>
        <v>0.13402061855670103</v>
      </c>
      <c r="K107" s="38">
        <f>IF(H107=0, "-", IF((F107-H107)/H107&lt;10, (F107-H107)/H107, "&gt;999%"))</f>
        <v>-5.2519517388218598E-2</v>
      </c>
    </row>
    <row r="108" spans="1:11" x14ac:dyDescent="0.2">
      <c r="B108" s="83"/>
      <c r="D108" s="83"/>
      <c r="F108" s="83"/>
      <c r="H108" s="83"/>
    </row>
    <row r="109" spans="1:11" x14ac:dyDescent="0.2">
      <c r="A109" s="163" t="s">
        <v>141</v>
      </c>
      <c r="B109" s="61" t="s">
        <v>12</v>
      </c>
      <c r="C109" s="62" t="s">
        <v>13</v>
      </c>
      <c r="D109" s="61" t="s">
        <v>12</v>
      </c>
      <c r="E109" s="63" t="s">
        <v>13</v>
      </c>
      <c r="F109" s="62" t="s">
        <v>12</v>
      </c>
      <c r="G109" s="62" t="s">
        <v>13</v>
      </c>
      <c r="H109" s="61" t="s">
        <v>12</v>
      </c>
      <c r="I109" s="63" t="s">
        <v>13</v>
      </c>
      <c r="J109" s="61"/>
      <c r="K109" s="63"/>
    </row>
    <row r="110" spans="1:11" x14ac:dyDescent="0.2">
      <c r="A110" s="7" t="s">
        <v>263</v>
      </c>
      <c r="B110" s="65">
        <v>2</v>
      </c>
      <c r="C110" s="34">
        <f>IF(B126=0, "-", B110/B126)</f>
        <v>2.7777777777777776E-2</v>
      </c>
      <c r="D110" s="65">
        <v>2</v>
      </c>
      <c r="E110" s="9">
        <f>IF(D126=0, "-", D110/D126)</f>
        <v>2.564102564102564E-2</v>
      </c>
      <c r="F110" s="81">
        <v>5</v>
      </c>
      <c r="G110" s="34">
        <f>IF(F126=0, "-", F110/F126)</f>
        <v>1.0526315789473684E-2</v>
      </c>
      <c r="H110" s="65">
        <v>8</v>
      </c>
      <c r="I110" s="9">
        <f>IF(H126=0, "-", H110/H126)</f>
        <v>1.2924071082390954E-2</v>
      </c>
      <c r="J110" s="8">
        <f t="shared" ref="J110:J124" si="8">IF(D110=0, "-", IF((B110-D110)/D110&lt;10, (B110-D110)/D110, "&gt;999%"))</f>
        <v>0</v>
      </c>
      <c r="K110" s="9">
        <f t="shared" ref="K110:K124" si="9">IF(H110=0, "-", IF((F110-H110)/H110&lt;10, (F110-H110)/H110, "&gt;999%"))</f>
        <v>-0.375</v>
      </c>
    </row>
    <row r="111" spans="1:11" x14ac:dyDescent="0.2">
      <c r="A111" s="7" t="s">
        <v>264</v>
      </c>
      <c r="B111" s="65">
        <v>5</v>
      </c>
      <c r="C111" s="34">
        <f>IF(B126=0, "-", B111/B126)</f>
        <v>6.9444444444444448E-2</v>
      </c>
      <c r="D111" s="65">
        <v>10</v>
      </c>
      <c r="E111" s="9">
        <f>IF(D126=0, "-", D111/D126)</f>
        <v>0.12820512820512819</v>
      </c>
      <c r="F111" s="81">
        <v>45</v>
      </c>
      <c r="G111" s="34">
        <f>IF(F126=0, "-", F111/F126)</f>
        <v>9.4736842105263161E-2</v>
      </c>
      <c r="H111" s="65">
        <v>55</v>
      </c>
      <c r="I111" s="9">
        <f>IF(H126=0, "-", H111/H126)</f>
        <v>8.8852988691437804E-2</v>
      </c>
      <c r="J111" s="8">
        <f t="shared" si="8"/>
        <v>-0.5</v>
      </c>
      <c r="K111" s="9">
        <f t="shared" si="9"/>
        <v>-0.18181818181818182</v>
      </c>
    </row>
    <row r="112" spans="1:11" x14ac:dyDescent="0.2">
      <c r="A112" s="7" t="s">
        <v>265</v>
      </c>
      <c r="B112" s="65">
        <v>3</v>
      </c>
      <c r="C112" s="34">
        <f>IF(B126=0, "-", B112/B126)</f>
        <v>4.1666666666666664E-2</v>
      </c>
      <c r="D112" s="65">
        <v>3</v>
      </c>
      <c r="E112" s="9">
        <f>IF(D126=0, "-", D112/D126)</f>
        <v>3.8461538461538464E-2</v>
      </c>
      <c r="F112" s="81">
        <v>21</v>
      </c>
      <c r="G112" s="34">
        <f>IF(F126=0, "-", F112/F126)</f>
        <v>4.4210526315789471E-2</v>
      </c>
      <c r="H112" s="65">
        <v>25</v>
      </c>
      <c r="I112" s="9">
        <f>IF(H126=0, "-", H112/H126)</f>
        <v>4.0387722132471729E-2</v>
      </c>
      <c r="J112" s="8">
        <f t="shared" si="8"/>
        <v>0</v>
      </c>
      <c r="K112" s="9">
        <f t="shared" si="9"/>
        <v>-0.16</v>
      </c>
    </row>
    <row r="113" spans="1:11" x14ac:dyDescent="0.2">
      <c r="A113" s="7" t="s">
        <v>266</v>
      </c>
      <c r="B113" s="65">
        <v>25</v>
      </c>
      <c r="C113" s="34">
        <f>IF(B126=0, "-", B113/B126)</f>
        <v>0.34722222222222221</v>
      </c>
      <c r="D113" s="65">
        <v>9</v>
      </c>
      <c r="E113" s="9">
        <f>IF(D126=0, "-", D113/D126)</f>
        <v>0.11538461538461539</v>
      </c>
      <c r="F113" s="81">
        <v>129</v>
      </c>
      <c r="G113" s="34">
        <f>IF(F126=0, "-", F113/F126)</f>
        <v>0.27157894736842103</v>
      </c>
      <c r="H113" s="65">
        <v>120</v>
      </c>
      <c r="I113" s="9">
        <f>IF(H126=0, "-", H113/H126)</f>
        <v>0.1938610662358643</v>
      </c>
      <c r="J113" s="8">
        <f t="shared" si="8"/>
        <v>1.7777777777777777</v>
      </c>
      <c r="K113" s="9">
        <f t="shared" si="9"/>
        <v>7.4999999999999997E-2</v>
      </c>
    </row>
    <row r="114" spans="1:11" x14ac:dyDescent="0.2">
      <c r="A114" s="7" t="s">
        <v>267</v>
      </c>
      <c r="B114" s="65">
        <v>0</v>
      </c>
      <c r="C114" s="34">
        <f>IF(B126=0, "-", B114/B126)</f>
        <v>0</v>
      </c>
      <c r="D114" s="65">
        <v>4</v>
      </c>
      <c r="E114" s="9">
        <f>IF(D126=0, "-", D114/D126)</f>
        <v>5.128205128205128E-2</v>
      </c>
      <c r="F114" s="81">
        <v>0</v>
      </c>
      <c r="G114" s="34">
        <f>IF(F126=0, "-", F114/F126)</f>
        <v>0</v>
      </c>
      <c r="H114" s="65">
        <v>19</v>
      </c>
      <c r="I114" s="9">
        <f>IF(H126=0, "-", H114/H126)</f>
        <v>3.0694668820678513E-2</v>
      </c>
      <c r="J114" s="8">
        <f t="shared" si="8"/>
        <v>-1</v>
      </c>
      <c r="K114" s="9">
        <f t="shared" si="9"/>
        <v>-1</v>
      </c>
    </row>
    <row r="115" spans="1:11" x14ac:dyDescent="0.2">
      <c r="A115" s="7" t="s">
        <v>268</v>
      </c>
      <c r="B115" s="65">
        <v>2</v>
      </c>
      <c r="C115" s="34">
        <f>IF(B126=0, "-", B115/B126)</f>
        <v>2.7777777777777776E-2</v>
      </c>
      <c r="D115" s="65">
        <v>0</v>
      </c>
      <c r="E115" s="9">
        <f>IF(D126=0, "-", D115/D126)</f>
        <v>0</v>
      </c>
      <c r="F115" s="81">
        <v>2</v>
      </c>
      <c r="G115" s="34">
        <f>IF(F126=0, "-", F115/F126)</f>
        <v>4.2105263157894736E-3</v>
      </c>
      <c r="H115" s="65">
        <v>3</v>
      </c>
      <c r="I115" s="9">
        <f>IF(H126=0, "-", H115/H126)</f>
        <v>4.8465266558966073E-3</v>
      </c>
      <c r="J115" s="8" t="str">
        <f t="shared" si="8"/>
        <v>-</v>
      </c>
      <c r="K115" s="9">
        <f t="shared" si="9"/>
        <v>-0.33333333333333331</v>
      </c>
    </row>
    <row r="116" spans="1:11" x14ac:dyDescent="0.2">
      <c r="A116" s="7" t="s">
        <v>269</v>
      </c>
      <c r="B116" s="65">
        <v>0</v>
      </c>
      <c r="C116" s="34">
        <f>IF(B126=0, "-", B116/B126)</f>
        <v>0</v>
      </c>
      <c r="D116" s="65">
        <v>0</v>
      </c>
      <c r="E116" s="9">
        <f>IF(D126=0, "-", D116/D126)</f>
        <v>0</v>
      </c>
      <c r="F116" s="81">
        <v>3</v>
      </c>
      <c r="G116" s="34">
        <f>IF(F126=0, "-", F116/F126)</f>
        <v>6.3157894736842104E-3</v>
      </c>
      <c r="H116" s="65">
        <v>6</v>
      </c>
      <c r="I116" s="9">
        <f>IF(H126=0, "-", H116/H126)</f>
        <v>9.6930533117932146E-3</v>
      </c>
      <c r="J116" s="8" t="str">
        <f t="shared" si="8"/>
        <v>-</v>
      </c>
      <c r="K116" s="9">
        <f t="shared" si="9"/>
        <v>-0.5</v>
      </c>
    </row>
    <row r="117" spans="1:11" x14ac:dyDescent="0.2">
      <c r="A117" s="7" t="s">
        <v>270</v>
      </c>
      <c r="B117" s="65">
        <v>0</v>
      </c>
      <c r="C117" s="34">
        <f>IF(B126=0, "-", B117/B126)</f>
        <v>0</v>
      </c>
      <c r="D117" s="65">
        <v>2</v>
      </c>
      <c r="E117" s="9">
        <f>IF(D126=0, "-", D117/D126)</f>
        <v>2.564102564102564E-2</v>
      </c>
      <c r="F117" s="81">
        <v>9</v>
      </c>
      <c r="G117" s="34">
        <f>IF(F126=0, "-", F117/F126)</f>
        <v>1.8947368421052633E-2</v>
      </c>
      <c r="H117" s="65">
        <v>20</v>
      </c>
      <c r="I117" s="9">
        <f>IF(H126=0, "-", H117/H126)</f>
        <v>3.2310177705977383E-2</v>
      </c>
      <c r="J117" s="8">
        <f t="shared" si="8"/>
        <v>-1</v>
      </c>
      <c r="K117" s="9">
        <f t="shared" si="9"/>
        <v>-0.55000000000000004</v>
      </c>
    </row>
    <row r="118" spans="1:11" x14ac:dyDescent="0.2">
      <c r="A118" s="7" t="s">
        <v>271</v>
      </c>
      <c r="B118" s="65">
        <v>2</v>
      </c>
      <c r="C118" s="34">
        <f>IF(B126=0, "-", B118/B126)</f>
        <v>2.7777777777777776E-2</v>
      </c>
      <c r="D118" s="65">
        <v>2</v>
      </c>
      <c r="E118" s="9">
        <f>IF(D126=0, "-", D118/D126)</f>
        <v>2.564102564102564E-2</v>
      </c>
      <c r="F118" s="81">
        <v>22</v>
      </c>
      <c r="G118" s="34">
        <f>IF(F126=0, "-", F118/F126)</f>
        <v>4.6315789473684213E-2</v>
      </c>
      <c r="H118" s="65">
        <v>24</v>
      </c>
      <c r="I118" s="9">
        <f>IF(H126=0, "-", H118/H126)</f>
        <v>3.8772213247172858E-2</v>
      </c>
      <c r="J118" s="8">
        <f t="shared" si="8"/>
        <v>0</v>
      </c>
      <c r="K118" s="9">
        <f t="shared" si="9"/>
        <v>-8.3333333333333329E-2</v>
      </c>
    </row>
    <row r="119" spans="1:11" x14ac:dyDescent="0.2">
      <c r="A119" s="7" t="s">
        <v>272</v>
      </c>
      <c r="B119" s="65">
        <v>5</v>
      </c>
      <c r="C119" s="34">
        <f>IF(B126=0, "-", B119/B126)</f>
        <v>6.9444444444444448E-2</v>
      </c>
      <c r="D119" s="65">
        <v>4</v>
      </c>
      <c r="E119" s="9">
        <f>IF(D126=0, "-", D119/D126)</f>
        <v>5.128205128205128E-2</v>
      </c>
      <c r="F119" s="81">
        <v>34</v>
      </c>
      <c r="G119" s="34">
        <f>IF(F126=0, "-", F119/F126)</f>
        <v>7.1578947368421048E-2</v>
      </c>
      <c r="H119" s="65">
        <v>40</v>
      </c>
      <c r="I119" s="9">
        <f>IF(H126=0, "-", H119/H126)</f>
        <v>6.4620355411954766E-2</v>
      </c>
      <c r="J119" s="8">
        <f t="shared" si="8"/>
        <v>0.25</v>
      </c>
      <c r="K119" s="9">
        <f t="shared" si="9"/>
        <v>-0.15</v>
      </c>
    </row>
    <row r="120" spans="1:11" x14ac:dyDescent="0.2">
      <c r="A120" s="7" t="s">
        <v>273</v>
      </c>
      <c r="B120" s="65">
        <v>16</v>
      </c>
      <c r="C120" s="34">
        <f>IF(B126=0, "-", B120/B126)</f>
        <v>0.22222222222222221</v>
      </c>
      <c r="D120" s="65">
        <v>36</v>
      </c>
      <c r="E120" s="9">
        <f>IF(D126=0, "-", D120/D126)</f>
        <v>0.46153846153846156</v>
      </c>
      <c r="F120" s="81">
        <v>95</v>
      </c>
      <c r="G120" s="34">
        <f>IF(F126=0, "-", F120/F126)</f>
        <v>0.2</v>
      </c>
      <c r="H120" s="65">
        <v>237</v>
      </c>
      <c r="I120" s="9">
        <f>IF(H126=0, "-", H120/H126)</f>
        <v>0.38287560581583197</v>
      </c>
      <c r="J120" s="8">
        <f t="shared" si="8"/>
        <v>-0.55555555555555558</v>
      </c>
      <c r="K120" s="9">
        <f t="shared" si="9"/>
        <v>-0.59915611814345993</v>
      </c>
    </row>
    <row r="121" spans="1:11" x14ac:dyDescent="0.2">
      <c r="A121" s="7" t="s">
        <v>274</v>
      </c>
      <c r="B121" s="65">
        <v>11</v>
      </c>
      <c r="C121" s="34">
        <f>IF(B126=0, "-", B121/B126)</f>
        <v>0.15277777777777779</v>
      </c>
      <c r="D121" s="65">
        <v>4</v>
      </c>
      <c r="E121" s="9">
        <f>IF(D126=0, "-", D121/D126)</f>
        <v>5.128205128205128E-2</v>
      </c>
      <c r="F121" s="81">
        <v>80</v>
      </c>
      <c r="G121" s="34">
        <f>IF(F126=0, "-", F121/F126)</f>
        <v>0.16842105263157894</v>
      </c>
      <c r="H121" s="65">
        <v>46</v>
      </c>
      <c r="I121" s="9">
        <f>IF(H126=0, "-", H121/H126)</f>
        <v>7.4313408723747976E-2</v>
      </c>
      <c r="J121" s="8">
        <f t="shared" si="8"/>
        <v>1.75</v>
      </c>
      <c r="K121" s="9">
        <f t="shared" si="9"/>
        <v>0.73913043478260865</v>
      </c>
    </row>
    <row r="122" spans="1:11" x14ac:dyDescent="0.2">
      <c r="A122" s="7" t="s">
        <v>275</v>
      </c>
      <c r="B122" s="65">
        <v>0</v>
      </c>
      <c r="C122" s="34">
        <f>IF(B126=0, "-", B122/B126)</f>
        <v>0</v>
      </c>
      <c r="D122" s="65">
        <v>1</v>
      </c>
      <c r="E122" s="9">
        <f>IF(D126=0, "-", D122/D126)</f>
        <v>1.282051282051282E-2</v>
      </c>
      <c r="F122" s="81">
        <v>0</v>
      </c>
      <c r="G122" s="34">
        <f>IF(F126=0, "-", F122/F126)</f>
        <v>0</v>
      </c>
      <c r="H122" s="65">
        <v>13</v>
      </c>
      <c r="I122" s="9">
        <f>IF(H126=0, "-", H122/H126)</f>
        <v>2.10016155088853E-2</v>
      </c>
      <c r="J122" s="8">
        <f t="shared" si="8"/>
        <v>-1</v>
      </c>
      <c r="K122" s="9">
        <f t="shared" si="9"/>
        <v>-1</v>
      </c>
    </row>
    <row r="123" spans="1:11" x14ac:dyDescent="0.2">
      <c r="A123" s="7" t="s">
        <v>276</v>
      </c>
      <c r="B123" s="65">
        <v>1</v>
      </c>
      <c r="C123" s="34">
        <f>IF(B126=0, "-", B123/B126)</f>
        <v>1.3888888888888888E-2</v>
      </c>
      <c r="D123" s="65">
        <v>1</v>
      </c>
      <c r="E123" s="9">
        <f>IF(D126=0, "-", D123/D126)</f>
        <v>1.282051282051282E-2</v>
      </c>
      <c r="F123" s="81">
        <v>15</v>
      </c>
      <c r="G123" s="34">
        <f>IF(F126=0, "-", F123/F126)</f>
        <v>3.1578947368421054E-2</v>
      </c>
      <c r="H123" s="65">
        <v>2</v>
      </c>
      <c r="I123" s="9">
        <f>IF(H126=0, "-", H123/H126)</f>
        <v>3.2310177705977385E-3</v>
      </c>
      <c r="J123" s="8">
        <f t="shared" si="8"/>
        <v>0</v>
      </c>
      <c r="K123" s="9">
        <f t="shared" si="9"/>
        <v>6.5</v>
      </c>
    </row>
    <row r="124" spans="1:11" x14ac:dyDescent="0.2">
      <c r="A124" s="7" t="s">
        <v>277</v>
      </c>
      <c r="B124" s="65">
        <v>0</v>
      </c>
      <c r="C124" s="34">
        <f>IF(B126=0, "-", B124/B126)</f>
        <v>0</v>
      </c>
      <c r="D124" s="65">
        <v>0</v>
      </c>
      <c r="E124" s="9">
        <f>IF(D126=0, "-", D124/D126)</f>
        <v>0</v>
      </c>
      <c r="F124" s="81">
        <v>15</v>
      </c>
      <c r="G124" s="34">
        <f>IF(F126=0, "-", F124/F126)</f>
        <v>3.1578947368421054E-2</v>
      </c>
      <c r="H124" s="65">
        <v>1</v>
      </c>
      <c r="I124" s="9">
        <f>IF(H126=0, "-", H124/H126)</f>
        <v>1.6155088852988692E-3</v>
      </c>
      <c r="J124" s="8" t="str">
        <f t="shared" si="8"/>
        <v>-</v>
      </c>
      <c r="K124" s="9" t="str">
        <f t="shared" si="9"/>
        <v>&gt;999%</v>
      </c>
    </row>
    <row r="125" spans="1:11" x14ac:dyDescent="0.2">
      <c r="A125" s="2"/>
      <c r="B125" s="68"/>
      <c r="C125" s="33"/>
      <c r="D125" s="68"/>
      <c r="E125" s="6"/>
      <c r="F125" s="82"/>
      <c r="G125" s="33"/>
      <c r="H125" s="68"/>
      <c r="I125" s="6"/>
      <c r="J125" s="5"/>
      <c r="K125" s="6"/>
    </row>
    <row r="126" spans="1:11" s="43" customFormat="1" x14ac:dyDescent="0.2">
      <c r="A126" s="162" t="s">
        <v>593</v>
      </c>
      <c r="B126" s="71">
        <f>SUM(B110:B125)</f>
        <v>72</v>
      </c>
      <c r="C126" s="40">
        <f>B126/7882</f>
        <v>9.1347373763004322E-3</v>
      </c>
      <c r="D126" s="71">
        <f>SUM(D110:D125)</f>
        <v>78</v>
      </c>
      <c r="E126" s="41">
        <f>D126/7767</f>
        <v>1.0042487446890692E-2</v>
      </c>
      <c r="F126" s="77">
        <f>SUM(F110:F125)</f>
        <v>475</v>
      </c>
      <c r="G126" s="42">
        <f>F126/62775</f>
        <v>7.5667064914376738E-3</v>
      </c>
      <c r="H126" s="71">
        <f>SUM(H110:H125)</f>
        <v>619</v>
      </c>
      <c r="I126" s="41">
        <f>H126/69402</f>
        <v>8.9190513241693328E-3</v>
      </c>
      <c r="J126" s="37">
        <f>IF(D126=0, "-", IF((B126-D126)/D126&lt;10, (B126-D126)/D126, "&gt;999%"))</f>
        <v>-7.6923076923076927E-2</v>
      </c>
      <c r="K126" s="38">
        <f>IF(H126=0, "-", IF((F126-H126)/H126&lt;10, (F126-H126)/H126, "&gt;999%"))</f>
        <v>-0.23263327948303716</v>
      </c>
    </row>
    <row r="127" spans="1:11" x14ac:dyDescent="0.2">
      <c r="B127" s="83"/>
      <c r="D127" s="83"/>
      <c r="F127" s="83"/>
      <c r="H127" s="83"/>
    </row>
    <row r="128" spans="1:11" s="43" customFormat="1" x14ac:dyDescent="0.2">
      <c r="A128" s="162" t="s">
        <v>592</v>
      </c>
      <c r="B128" s="71">
        <v>292</v>
      </c>
      <c r="C128" s="40">
        <f>B128/7882</f>
        <v>3.7046434914996193E-2</v>
      </c>
      <c r="D128" s="71">
        <v>272</v>
      </c>
      <c r="E128" s="41">
        <f>D128/7767</f>
        <v>3.5019956225054716E-2</v>
      </c>
      <c r="F128" s="77">
        <v>1810</v>
      </c>
      <c r="G128" s="42">
        <f>F128/62775</f>
        <v>2.8833134209478296E-2</v>
      </c>
      <c r="H128" s="71">
        <v>2028</v>
      </c>
      <c r="I128" s="41">
        <f>H128/69402</f>
        <v>2.9221059911818104E-2</v>
      </c>
      <c r="J128" s="37">
        <f>IF(D128=0, "-", IF((B128-D128)/D128&lt;10, (B128-D128)/D128, "&gt;999%"))</f>
        <v>7.3529411764705885E-2</v>
      </c>
      <c r="K128" s="38">
        <f>IF(H128=0, "-", IF((F128-H128)/H128&lt;10, (F128-H128)/H128, "&gt;999%"))</f>
        <v>-0.10749506903353057</v>
      </c>
    </row>
    <row r="129" spans="1:11" x14ac:dyDescent="0.2">
      <c r="B129" s="83"/>
      <c r="D129" s="83"/>
      <c r="F129" s="83"/>
      <c r="H129" s="83"/>
    </row>
    <row r="130" spans="1:11" ht="15.75" x14ac:dyDescent="0.25">
      <c r="A130" s="164" t="s">
        <v>115</v>
      </c>
      <c r="B130" s="196" t="s">
        <v>1</v>
      </c>
      <c r="C130" s="200"/>
      <c r="D130" s="200"/>
      <c r="E130" s="197"/>
      <c r="F130" s="196" t="s">
        <v>14</v>
      </c>
      <c r="G130" s="200"/>
      <c r="H130" s="200"/>
      <c r="I130" s="197"/>
      <c r="J130" s="196" t="s">
        <v>15</v>
      </c>
      <c r="K130" s="197"/>
    </row>
    <row r="131" spans="1:11" x14ac:dyDescent="0.2">
      <c r="A131" s="22"/>
      <c r="B131" s="196">
        <f>VALUE(RIGHT($B$2, 4))</f>
        <v>2020</v>
      </c>
      <c r="C131" s="197"/>
      <c r="D131" s="196">
        <f>B131-1</f>
        <v>2019</v>
      </c>
      <c r="E131" s="204"/>
      <c r="F131" s="196">
        <f>B131</f>
        <v>2020</v>
      </c>
      <c r="G131" s="204"/>
      <c r="H131" s="196">
        <f>D131</f>
        <v>2019</v>
      </c>
      <c r="I131" s="204"/>
      <c r="J131" s="140" t="s">
        <v>4</v>
      </c>
      <c r="K131" s="141" t="s">
        <v>2</v>
      </c>
    </row>
    <row r="132" spans="1:11" x14ac:dyDescent="0.2">
      <c r="A132" s="163" t="s">
        <v>142</v>
      </c>
      <c r="B132" s="61" t="s">
        <v>12</v>
      </c>
      <c r="C132" s="62" t="s">
        <v>13</v>
      </c>
      <c r="D132" s="61" t="s">
        <v>12</v>
      </c>
      <c r="E132" s="63" t="s">
        <v>13</v>
      </c>
      <c r="F132" s="62" t="s">
        <v>12</v>
      </c>
      <c r="G132" s="62" t="s">
        <v>13</v>
      </c>
      <c r="H132" s="61" t="s">
        <v>12</v>
      </c>
      <c r="I132" s="63" t="s">
        <v>13</v>
      </c>
      <c r="J132" s="61"/>
      <c r="K132" s="63"/>
    </row>
    <row r="133" spans="1:11" x14ac:dyDescent="0.2">
      <c r="A133" s="7" t="s">
        <v>278</v>
      </c>
      <c r="B133" s="65">
        <v>19</v>
      </c>
      <c r="C133" s="34">
        <f>IF(B137=0, "-", B133/B137)</f>
        <v>0.43181818181818182</v>
      </c>
      <c r="D133" s="65">
        <v>19</v>
      </c>
      <c r="E133" s="9">
        <f>IF(D137=0, "-", D133/D137)</f>
        <v>0.65517241379310343</v>
      </c>
      <c r="F133" s="81">
        <v>125</v>
      </c>
      <c r="G133" s="34">
        <f>IF(F137=0, "-", F133/F137)</f>
        <v>0.46816479400749061</v>
      </c>
      <c r="H133" s="65">
        <v>241</v>
      </c>
      <c r="I133" s="9">
        <f>IF(H137=0, "-", H133/H137)</f>
        <v>0.64095744680851063</v>
      </c>
      <c r="J133" s="8">
        <f>IF(D133=0, "-", IF((B133-D133)/D133&lt;10, (B133-D133)/D133, "&gt;999%"))</f>
        <v>0</v>
      </c>
      <c r="K133" s="9">
        <f>IF(H133=0, "-", IF((F133-H133)/H133&lt;10, (F133-H133)/H133, "&gt;999%"))</f>
        <v>-0.48132780082987553</v>
      </c>
    </row>
    <row r="134" spans="1:11" x14ac:dyDescent="0.2">
      <c r="A134" s="7" t="s">
        <v>279</v>
      </c>
      <c r="B134" s="65">
        <v>21</v>
      </c>
      <c r="C134" s="34">
        <f>IF(B137=0, "-", B134/B137)</f>
        <v>0.47727272727272729</v>
      </c>
      <c r="D134" s="65">
        <v>9</v>
      </c>
      <c r="E134" s="9">
        <f>IF(D137=0, "-", D134/D137)</f>
        <v>0.31034482758620691</v>
      </c>
      <c r="F134" s="81">
        <v>131</v>
      </c>
      <c r="G134" s="34">
        <f>IF(F137=0, "-", F134/F137)</f>
        <v>0.49063670411985016</v>
      </c>
      <c r="H134" s="65">
        <v>104</v>
      </c>
      <c r="I134" s="9">
        <f>IF(H137=0, "-", H134/H137)</f>
        <v>0.27659574468085107</v>
      </c>
      <c r="J134" s="8">
        <f>IF(D134=0, "-", IF((B134-D134)/D134&lt;10, (B134-D134)/D134, "&gt;999%"))</f>
        <v>1.3333333333333333</v>
      </c>
      <c r="K134" s="9">
        <f>IF(H134=0, "-", IF((F134-H134)/H134&lt;10, (F134-H134)/H134, "&gt;999%"))</f>
        <v>0.25961538461538464</v>
      </c>
    </row>
    <row r="135" spans="1:11" x14ac:dyDescent="0.2">
      <c r="A135" s="7" t="s">
        <v>280</v>
      </c>
      <c r="B135" s="65">
        <v>4</v>
      </c>
      <c r="C135" s="34">
        <f>IF(B137=0, "-", B135/B137)</f>
        <v>9.0909090909090912E-2</v>
      </c>
      <c r="D135" s="65">
        <v>1</v>
      </c>
      <c r="E135" s="9">
        <f>IF(D137=0, "-", D135/D137)</f>
        <v>3.4482758620689655E-2</v>
      </c>
      <c r="F135" s="81">
        <v>11</v>
      </c>
      <c r="G135" s="34">
        <f>IF(F137=0, "-", F135/F137)</f>
        <v>4.1198501872659173E-2</v>
      </c>
      <c r="H135" s="65">
        <v>31</v>
      </c>
      <c r="I135" s="9">
        <f>IF(H137=0, "-", H135/H137)</f>
        <v>8.2446808510638292E-2</v>
      </c>
      <c r="J135" s="8">
        <f>IF(D135=0, "-", IF((B135-D135)/D135&lt;10, (B135-D135)/D135, "&gt;999%"))</f>
        <v>3</v>
      </c>
      <c r="K135" s="9">
        <f>IF(H135=0, "-", IF((F135-H135)/H135&lt;10, (F135-H135)/H135, "&gt;999%"))</f>
        <v>-0.64516129032258063</v>
      </c>
    </row>
    <row r="136" spans="1:11" x14ac:dyDescent="0.2">
      <c r="A136" s="2"/>
      <c r="B136" s="68"/>
      <c r="C136" s="33"/>
      <c r="D136" s="68"/>
      <c r="E136" s="6"/>
      <c r="F136" s="82"/>
      <c r="G136" s="33"/>
      <c r="H136" s="68"/>
      <c r="I136" s="6"/>
      <c r="J136" s="5"/>
      <c r="K136" s="6"/>
    </row>
    <row r="137" spans="1:11" s="43" customFormat="1" x14ac:dyDescent="0.2">
      <c r="A137" s="162" t="s">
        <v>591</v>
      </c>
      <c r="B137" s="71">
        <f>SUM(B133:B136)</f>
        <v>44</v>
      </c>
      <c r="C137" s="40">
        <f>B137/7882</f>
        <v>5.5823395077391523E-3</v>
      </c>
      <c r="D137" s="71">
        <f>SUM(D133:D136)</f>
        <v>29</v>
      </c>
      <c r="E137" s="41">
        <f>D137/7767</f>
        <v>3.7337453328183338E-3</v>
      </c>
      <c r="F137" s="77">
        <f>SUM(F133:F136)</f>
        <v>267</v>
      </c>
      <c r="G137" s="42">
        <f>F137/62775</f>
        <v>4.2532855436081245E-3</v>
      </c>
      <c r="H137" s="71">
        <f>SUM(H133:H136)</f>
        <v>376</v>
      </c>
      <c r="I137" s="41">
        <f>H137/69402</f>
        <v>5.4177113051497071E-3</v>
      </c>
      <c r="J137" s="37">
        <f>IF(D137=0, "-", IF((B137-D137)/D137&lt;10, (B137-D137)/D137, "&gt;999%"))</f>
        <v>0.51724137931034486</v>
      </c>
      <c r="K137" s="38">
        <f>IF(H137=0, "-", IF((F137-H137)/H137&lt;10, (F137-H137)/H137, "&gt;999%"))</f>
        <v>-0.28989361702127658</v>
      </c>
    </row>
    <row r="138" spans="1:11" x14ac:dyDescent="0.2">
      <c r="B138" s="83"/>
      <c r="D138" s="83"/>
      <c r="F138" s="83"/>
      <c r="H138" s="83"/>
    </row>
    <row r="139" spans="1:11" x14ac:dyDescent="0.2">
      <c r="A139" s="163" t="s">
        <v>143</v>
      </c>
      <c r="B139" s="61" t="s">
        <v>12</v>
      </c>
      <c r="C139" s="62" t="s">
        <v>13</v>
      </c>
      <c r="D139" s="61" t="s">
        <v>12</v>
      </c>
      <c r="E139" s="63" t="s">
        <v>13</v>
      </c>
      <c r="F139" s="62" t="s">
        <v>12</v>
      </c>
      <c r="G139" s="62" t="s">
        <v>13</v>
      </c>
      <c r="H139" s="61" t="s">
        <v>12</v>
      </c>
      <c r="I139" s="63" t="s">
        <v>13</v>
      </c>
      <c r="J139" s="61"/>
      <c r="K139" s="63"/>
    </row>
    <row r="140" spans="1:11" x14ac:dyDescent="0.2">
      <c r="A140" s="7" t="s">
        <v>281</v>
      </c>
      <c r="B140" s="65">
        <v>6</v>
      </c>
      <c r="C140" s="34">
        <f>IF(B150=0, "-", B140/B150)</f>
        <v>0.33333333333333331</v>
      </c>
      <c r="D140" s="65">
        <v>0</v>
      </c>
      <c r="E140" s="9">
        <f>IF(D150=0, "-", D140/D150)</f>
        <v>0</v>
      </c>
      <c r="F140" s="81">
        <v>12</v>
      </c>
      <c r="G140" s="34">
        <f>IF(F150=0, "-", F140/F150)</f>
        <v>0.16666666666666666</v>
      </c>
      <c r="H140" s="65">
        <v>1</v>
      </c>
      <c r="I140" s="9">
        <f>IF(H150=0, "-", H140/H150)</f>
        <v>1.0526315789473684E-2</v>
      </c>
      <c r="J140" s="8" t="str">
        <f t="shared" ref="J140:J148" si="10">IF(D140=0, "-", IF((B140-D140)/D140&lt;10, (B140-D140)/D140, "&gt;999%"))</f>
        <v>-</v>
      </c>
      <c r="K140" s="9" t="str">
        <f t="shared" ref="K140:K148" si="11">IF(H140=0, "-", IF((F140-H140)/H140&lt;10, (F140-H140)/H140, "&gt;999%"))</f>
        <v>&gt;999%</v>
      </c>
    </row>
    <row r="141" spans="1:11" x14ac:dyDescent="0.2">
      <c r="A141" s="7" t="s">
        <v>282</v>
      </c>
      <c r="B141" s="65">
        <v>0</v>
      </c>
      <c r="C141" s="34">
        <f>IF(B150=0, "-", B141/B150)</f>
        <v>0</v>
      </c>
      <c r="D141" s="65">
        <v>0</v>
      </c>
      <c r="E141" s="9">
        <f>IF(D150=0, "-", D141/D150)</f>
        <v>0</v>
      </c>
      <c r="F141" s="81">
        <v>3</v>
      </c>
      <c r="G141" s="34">
        <f>IF(F150=0, "-", F141/F150)</f>
        <v>4.1666666666666664E-2</v>
      </c>
      <c r="H141" s="65">
        <v>6</v>
      </c>
      <c r="I141" s="9">
        <f>IF(H150=0, "-", H141/H150)</f>
        <v>6.3157894736842107E-2</v>
      </c>
      <c r="J141" s="8" t="str">
        <f t="shared" si="10"/>
        <v>-</v>
      </c>
      <c r="K141" s="9">
        <f t="shared" si="11"/>
        <v>-0.5</v>
      </c>
    </row>
    <row r="142" spans="1:11" x14ac:dyDescent="0.2">
      <c r="A142" s="7" t="s">
        <v>283</v>
      </c>
      <c r="B142" s="65">
        <v>2</v>
      </c>
      <c r="C142" s="34">
        <f>IF(B150=0, "-", B142/B150)</f>
        <v>0.1111111111111111</v>
      </c>
      <c r="D142" s="65">
        <v>0</v>
      </c>
      <c r="E142" s="9">
        <f>IF(D150=0, "-", D142/D150)</f>
        <v>0</v>
      </c>
      <c r="F142" s="81">
        <v>11</v>
      </c>
      <c r="G142" s="34">
        <f>IF(F150=0, "-", F142/F150)</f>
        <v>0.15277777777777779</v>
      </c>
      <c r="H142" s="65">
        <v>13</v>
      </c>
      <c r="I142" s="9">
        <f>IF(H150=0, "-", H142/H150)</f>
        <v>0.1368421052631579</v>
      </c>
      <c r="J142" s="8" t="str">
        <f t="shared" si="10"/>
        <v>-</v>
      </c>
      <c r="K142" s="9">
        <f t="shared" si="11"/>
        <v>-0.15384615384615385</v>
      </c>
    </row>
    <row r="143" spans="1:11" x14ac:dyDescent="0.2">
      <c r="A143" s="7" t="s">
        <v>284</v>
      </c>
      <c r="B143" s="65">
        <v>2</v>
      </c>
      <c r="C143" s="34">
        <f>IF(B150=0, "-", B143/B150)</f>
        <v>0.1111111111111111</v>
      </c>
      <c r="D143" s="65">
        <v>1</v>
      </c>
      <c r="E143" s="9">
        <f>IF(D150=0, "-", D143/D150)</f>
        <v>0.33333333333333331</v>
      </c>
      <c r="F143" s="81">
        <v>2</v>
      </c>
      <c r="G143" s="34">
        <f>IF(F150=0, "-", F143/F150)</f>
        <v>2.7777777777777776E-2</v>
      </c>
      <c r="H143" s="65">
        <v>3</v>
      </c>
      <c r="I143" s="9">
        <f>IF(H150=0, "-", H143/H150)</f>
        <v>3.1578947368421054E-2</v>
      </c>
      <c r="J143" s="8">
        <f t="shared" si="10"/>
        <v>1</v>
      </c>
      <c r="K143" s="9">
        <f t="shared" si="11"/>
        <v>-0.33333333333333331</v>
      </c>
    </row>
    <row r="144" spans="1:11" x14ac:dyDescent="0.2">
      <c r="A144" s="7" t="s">
        <v>285</v>
      </c>
      <c r="B144" s="65">
        <v>0</v>
      </c>
      <c r="C144" s="34">
        <f>IF(B150=0, "-", B144/B150)</f>
        <v>0</v>
      </c>
      <c r="D144" s="65">
        <v>0</v>
      </c>
      <c r="E144" s="9">
        <f>IF(D150=0, "-", D144/D150)</f>
        <v>0</v>
      </c>
      <c r="F144" s="81">
        <v>3</v>
      </c>
      <c r="G144" s="34">
        <f>IF(F150=0, "-", F144/F150)</f>
        <v>4.1666666666666664E-2</v>
      </c>
      <c r="H144" s="65">
        <v>5</v>
      </c>
      <c r="I144" s="9">
        <f>IF(H150=0, "-", H144/H150)</f>
        <v>5.2631578947368418E-2</v>
      </c>
      <c r="J144" s="8" t="str">
        <f t="shared" si="10"/>
        <v>-</v>
      </c>
      <c r="K144" s="9">
        <f t="shared" si="11"/>
        <v>-0.4</v>
      </c>
    </row>
    <row r="145" spans="1:11" x14ac:dyDescent="0.2">
      <c r="A145" s="7" t="s">
        <v>286</v>
      </c>
      <c r="B145" s="65">
        <v>2</v>
      </c>
      <c r="C145" s="34">
        <f>IF(B150=0, "-", B145/B150)</f>
        <v>0.1111111111111111</v>
      </c>
      <c r="D145" s="65">
        <v>0</v>
      </c>
      <c r="E145" s="9">
        <f>IF(D150=0, "-", D145/D150)</f>
        <v>0</v>
      </c>
      <c r="F145" s="81">
        <v>4</v>
      </c>
      <c r="G145" s="34">
        <f>IF(F150=0, "-", F145/F150)</f>
        <v>5.5555555555555552E-2</v>
      </c>
      <c r="H145" s="65">
        <v>15</v>
      </c>
      <c r="I145" s="9">
        <f>IF(H150=0, "-", H145/H150)</f>
        <v>0.15789473684210525</v>
      </c>
      <c r="J145" s="8" t="str">
        <f t="shared" si="10"/>
        <v>-</v>
      </c>
      <c r="K145" s="9">
        <f t="shared" si="11"/>
        <v>-0.73333333333333328</v>
      </c>
    </row>
    <row r="146" spans="1:11" x14ac:dyDescent="0.2">
      <c r="A146" s="7" t="s">
        <v>287</v>
      </c>
      <c r="B146" s="65">
        <v>0</v>
      </c>
      <c r="C146" s="34">
        <f>IF(B150=0, "-", B146/B150)</f>
        <v>0</v>
      </c>
      <c r="D146" s="65">
        <v>1</v>
      </c>
      <c r="E146" s="9">
        <f>IF(D150=0, "-", D146/D150)</f>
        <v>0.33333333333333331</v>
      </c>
      <c r="F146" s="81">
        <v>3</v>
      </c>
      <c r="G146" s="34">
        <f>IF(F150=0, "-", F146/F150)</f>
        <v>4.1666666666666664E-2</v>
      </c>
      <c r="H146" s="65">
        <v>13</v>
      </c>
      <c r="I146" s="9">
        <f>IF(H150=0, "-", H146/H150)</f>
        <v>0.1368421052631579</v>
      </c>
      <c r="J146" s="8">
        <f t="shared" si="10"/>
        <v>-1</v>
      </c>
      <c r="K146" s="9">
        <f t="shared" si="11"/>
        <v>-0.76923076923076927</v>
      </c>
    </row>
    <row r="147" spans="1:11" x14ac:dyDescent="0.2">
      <c r="A147" s="7" t="s">
        <v>288</v>
      </c>
      <c r="B147" s="65">
        <v>6</v>
      </c>
      <c r="C147" s="34">
        <f>IF(B150=0, "-", B147/B150)</f>
        <v>0.33333333333333331</v>
      </c>
      <c r="D147" s="65">
        <v>1</v>
      </c>
      <c r="E147" s="9">
        <f>IF(D150=0, "-", D147/D150)</f>
        <v>0.33333333333333331</v>
      </c>
      <c r="F147" s="81">
        <v>31</v>
      </c>
      <c r="G147" s="34">
        <f>IF(F150=0, "-", F147/F150)</f>
        <v>0.43055555555555558</v>
      </c>
      <c r="H147" s="65">
        <v>38</v>
      </c>
      <c r="I147" s="9">
        <f>IF(H150=0, "-", H147/H150)</f>
        <v>0.4</v>
      </c>
      <c r="J147" s="8">
        <f t="shared" si="10"/>
        <v>5</v>
      </c>
      <c r="K147" s="9">
        <f t="shared" si="11"/>
        <v>-0.18421052631578946</v>
      </c>
    </row>
    <row r="148" spans="1:11" x14ac:dyDescent="0.2">
      <c r="A148" s="7" t="s">
        <v>289</v>
      </c>
      <c r="B148" s="65">
        <v>0</v>
      </c>
      <c r="C148" s="34">
        <f>IF(B150=0, "-", B148/B150)</f>
        <v>0</v>
      </c>
      <c r="D148" s="65">
        <v>0</v>
      </c>
      <c r="E148" s="9">
        <f>IF(D150=0, "-", D148/D150)</f>
        <v>0</v>
      </c>
      <c r="F148" s="81">
        <v>3</v>
      </c>
      <c r="G148" s="34">
        <f>IF(F150=0, "-", F148/F150)</f>
        <v>4.1666666666666664E-2</v>
      </c>
      <c r="H148" s="65">
        <v>1</v>
      </c>
      <c r="I148" s="9">
        <f>IF(H150=0, "-", H148/H150)</f>
        <v>1.0526315789473684E-2</v>
      </c>
      <c r="J148" s="8" t="str">
        <f t="shared" si="10"/>
        <v>-</v>
      </c>
      <c r="K148" s="9">
        <f t="shared" si="11"/>
        <v>2</v>
      </c>
    </row>
    <row r="149" spans="1:11" x14ac:dyDescent="0.2">
      <c r="A149" s="2"/>
      <c r="B149" s="68"/>
      <c r="C149" s="33"/>
      <c r="D149" s="68"/>
      <c r="E149" s="6"/>
      <c r="F149" s="82"/>
      <c r="G149" s="33"/>
      <c r="H149" s="68"/>
      <c r="I149" s="6"/>
      <c r="J149" s="5"/>
      <c r="K149" s="6"/>
    </row>
    <row r="150" spans="1:11" s="43" customFormat="1" x14ac:dyDescent="0.2">
      <c r="A150" s="162" t="s">
        <v>590</v>
      </c>
      <c r="B150" s="71">
        <f>SUM(B140:B149)</f>
        <v>18</v>
      </c>
      <c r="C150" s="40">
        <f>B150/7882</f>
        <v>2.283684344075108E-3</v>
      </c>
      <c r="D150" s="71">
        <f>SUM(D140:D149)</f>
        <v>3</v>
      </c>
      <c r="E150" s="41">
        <f>D150/7767</f>
        <v>3.8624951718810351E-4</v>
      </c>
      <c r="F150" s="77">
        <f>SUM(F140:F149)</f>
        <v>72</v>
      </c>
      <c r="G150" s="42">
        <f>F150/62775</f>
        <v>1.1469534050179211E-3</v>
      </c>
      <c r="H150" s="71">
        <f>SUM(H140:H149)</f>
        <v>95</v>
      </c>
      <c r="I150" s="41">
        <f>H150/69402</f>
        <v>1.3688366329500591E-3</v>
      </c>
      <c r="J150" s="37">
        <f>IF(D150=0, "-", IF((B150-D150)/D150&lt;10, (B150-D150)/D150, "&gt;999%"))</f>
        <v>5</v>
      </c>
      <c r="K150" s="38">
        <f>IF(H150=0, "-", IF((F150-H150)/H150&lt;10, (F150-H150)/H150, "&gt;999%"))</f>
        <v>-0.24210526315789474</v>
      </c>
    </row>
    <row r="151" spans="1:11" x14ac:dyDescent="0.2">
      <c r="B151" s="83"/>
      <c r="D151" s="83"/>
      <c r="F151" s="83"/>
      <c r="H151" s="83"/>
    </row>
    <row r="152" spans="1:11" s="43" customFormat="1" x14ac:dyDescent="0.2">
      <c r="A152" s="162" t="s">
        <v>589</v>
      </c>
      <c r="B152" s="71">
        <v>62</v>
      </c>
      <c r="C152" s="40">
        <f>B152/7882</f>
        <v>7.8660238518142595E-3</v>
      </c>
      <c r="D152" s="71">
        <v>32</v>
      </c>
      <c r="E152" s="41">
        <f>D152/7767</f>
        <v>4.1199948500064377E-3</v>
      </c>
      <c r="F152" s="77">
        <v>339</v>
      </c>
      <c r="G152" s="42">
        <f>F152/62775</f>
        <v>5.4002389486260457E-3</v>
      </c>
      <c r="H152" s="71">
        <v>471</v>
      </c>
      <c r="I152" s="41">
        <f>H152/69402</f>
        <v>6.7865479380997667E-3</v>
      </c>
      <c r="J152" s="37">
        <f>IF(D152=0, "-", IF((B152-D152)/D152&lt;10, (B152-D152)/D152, "&gt;999%"))</f>
        <v>0.9375</v>
      </c>
      <c r="K152" s="38">
        <f>IF(H152=0, "-", IF((F152-H152)/H152&lt;10, (F152-H152)/H152, "&gt;999%"))</f>
        <v>-0.28025477707006369</v>
      </c>
    </row>
    <row r="153" spans="1:11" x14ac:dyDescent="0.2">
      <c r="B153" s="83"/>
      <c r="D153" s="83"/>
      <c r="F153" s="83"/>
      <c r="H153" s="83"/>
    </row>
    <row r="154" spans="1:11" ht="15.75" x14ac:dyDescent="0.25">
      <c r="A154" s="164" t="s">
        <v>116</v>
      </c>
      <c r="B154" s="196" t="s">
        <v>1</v>
      </c>
      <c r="C154" s="200"/>
      <c r="D154" s="200"/>
      <c r="E154" s="197"/>
      <c r="F154" s="196" t="s">
        <v>14</v>
      </c>
      <c r="G154" s="200"/>
      <c r="H154" s="200"/>
      <c r="I154" s="197"/>
      <c r="J154" s="196" t="s">
        <v>15</v>
      </c>
      <c r="K154" s="197"/>
    </row>
    <row r="155" spans="1:11" x14ac:dyDescent="0.2">
      <c r="A155" s="22"/>
      <c r="B155" s="196">
        <f>VALUE(RIGHT($B$2, 4))</f>
        <v>2020</v>
      </c>
      <c r="C155" s="197"/>
      <c r="D155" s="196">
        <f>B155-1</f>
        <v>2019</v>
      </c>
      <c r="E155" s="204"/>
      <c r="F155" s="196">
        <f>B155</f>
        <v>2020</v>
      </c>
      <c r="G155" s="204"/>
      <c r="H155" s="196">
        <f>D155</f>
        <v>2019</v>
      </c>
      <c r="I155" s="204"/>
      <c r="J155" s="140" t="s">
        <v>4</v>
      </c>
      <c r="K155" s="141" t="s">
        <v>2</v>
      </c>
    </row>
    <row r="156" spans="1:11" x14ac:dyDescent="0.2">
      <c r="A156" s="163" t="s">
        <v>144</v>
      </c>
      <c r="B156" s="61" t="s">
        <v>12</v>
      </c>
      <c r="C156" s="62" t="s">
        <v>13</v>
      </c>
      <c r="D156" s="61" t="s">
        <v>12</v>
      </c>
      <c r="E156" s="63" t="s">
        <v>13</v>
      </c>
      <c r="F156" s="62" t="s">
        <v>12</v>
      </c>
      <c r="G156" s="62" t="s">
        <v>13</v>
      </c>
      <c r="H156" s="61" t="s">
        <v>12</v>
      </c>
      <c r="I156" s="63" t="s">
        <v>13</v>
      </c>
      <c r="J156" s="61"/>
      <c r="K156" s="63"/>
    </row>
    <row r="157" spans="1:11" x14ac:dyDescent="0.2">
      <c r="A157" s="7" t="s">
        <v>290</v>
      </c>
      <c r="B157" s="65">
        <v>1</v>
      </c>
      <c r="C157" s="34">
        <f>IF(B159=0, "-", B157/B159)</f>
        <v>1</v>
      </c>
      <c r="D157" s="65">
        <v>0</v>
      </c>
      <c r="E157" s="9" t="str">
        <f>IF(D159=0, "-", D157/D159)</f>
        <v>-</v>
      </c>
      <c r="F157" s="81">
        <v>14</v>
      </c>
      <c r="G157" s="34">
        <f>IF(F159=0, "-", F157/F159)</f>
        <v>1</v>
      </c>
      <c r="H157" s="65">
        <v>12</v>
      </c>
      <c r="I157" s="9">
        <f>IF(H159=0, "-", H157/H159)</f>
        <v>1</v>
      </c>
      <c r="J157" s="8" t="str">
        <f>IF(D157=0, "-", IF((B157-D157)/D157&lt;10, (B157-D157)/D157, "&gt;999%"))</f>
        <v>-</v>
      </c>
      <c r="K157" s="9">
        <f>IF(H157=0, "-", IF((F157-H157)/H157&lt;10, (F157-H157)/H157, "&gt;999%"))</f>
        <v>0.16666666666666666</v>
      </c>
    </row>
    <row r="158" spans="1:11" x14ac:dyDescent="0.2">
      <c r="A158" s="2"/>
      <c r="B158" s="68"/>
      <c r="C158" s="33"/>
      <c r="D158" s="68"/>
      <c r="E158" s="6"/>
      <c r="F158" s="82"/>
      <c r="G158" s="33"/>
      <c r="H158" s="68"/>
      <c r="I158" s="6"/>
      <c r="J158" s="5"/>
      <c r="K158" s="6"/>
    </row>
    <row r="159" spans="1:11" s="43" customFormat="1" x14ac:dyDescent="0.2">
      <c r="A159" s="162" t="s">
        <v>588</v>
      </c>
      <c r="B159" s="71">
        <f>SUM(B157:B158)</f>
        <v>1</v>
      </c>
      <c r="C159" s="40">
        <f>B159/7882</f>
        <v>1.2687135244861711E-4</v>
      </c>
      <c r="D159" s="71">
        <f>SUM(D157:D158)</f>
        <v>0</v>
      </c>
      <c r="E159" s="41">
        <f>D159/7767</f>
        <v>0</v>
      </c>
      <c r="F159" s="77">
        <f>SUM(F157:F158)</f>
        <v>14</v>
      </c>
      <c r="G159" s="42">
        <f>F159/62775</f>
        <v>2.2301871764237354E-4</v>
      </c>
      <c r="H159" s="71">
        <f>SUM(H157:H158)</f>
        <v>12</v>
      </c>
      <c r="I159" s="41">
        <f>H159/69402</f>
        <v>1.7290567995158641E-4</v>
      </c>
      <c r="J159" s="37" t="str">
        <f>IF(D159=0, "-", IF((B159-D159)/D159&lt;10, (B159-D159)/D159, "&gt;999%"))</f>
        <v>-</v>
      </c>
      <c r="K159" s="38">
        <f>IF(H159=0, "-", IF((F159-H159)/H159&lt;10, (F159-H159)/H159, "&gt;999%"))</f>
        <v>0.16666666666666666</v>
      </c>
    </row>
    <row r="160" spans="1:11" x14ac:dyDescent="0.2">
      <c r="B160" s="83"/>
      <c r="D160" s="83"/>
      <c r="F160" s="83"/>
      <c r="H160" s="83"/>
    </row>
    <row r="161" spans="1:11" x14ac:dyDescent="0.2">
      <c r="A161" s="163" t="s">
        <v>145</v>
      </c>
      <c r="B161" s="61" t="s">
        <v>12</v>
      </c>
      <c r="C161" s="62" t="s">
        <v>13</v>
      </c>
      <c r="D161" s="61" t="s">
        <v>12</v>
      </c>
      <c r="E161" s="63" t="s">
        <v>13</v>
      </c>
      <c r="F161" s="62" t="s">
        <v>12</v>
      </c>
      <c r="G161" s="62" t="s">
        <v>13</v>
      </c>
      <c r="H161" s="61" t="s">
        <v>12</v>
      </c>
      <c r="I161" s="63" t="s">
        <v>13</v>
      </c>
      <c r="J161" s="61"/>
      <c r="K161" s="63"/>
    </row>
    <row r="162" spans="1:11" x14ac:dyDescent="0.2">
      <c r="A162" s="7" t="s">
        <v>291</v>
      </c>
      <c r="B162" s="65">
        <v>0</v>
      </c>
      <c r="C162" s="34">
        <f>IF(B174=0, "-", B162/B174)</f>
        <v>0</v>
      </c>
      <c r="D162" s="65">
        <v>0</v>
      </c>
      <c r="E162" s="9">
        <f>IF(D174=0, "-", D162/D174)</f>
        <v>0</v>
      </c>
      <c r="F162" s="81">
        <v>0</v>
      </c>
      <c r="G162" s="34">
        <f>IF(F174=0, "-", F162/F174)</f>
        <v>0</v>
      </c>
      <c r="H162" s="65">
        <v>3</v>
      </c>
      <c r="I162" s="9">
        <f>IF(H174=0, "-", H162/H174)</f>
        <v>0.125</v>
      </c>
      <c r="J162" s="8" t="str">
        <f t="shared" ref="J162:J172" si="12">IF(D162=0, "-", IF((B162-D162)/D162&lt;10, (B162-D162)/D162, "&gt;999%"))</f>
        <v>-</v>
      </c>
      <c r="K162" s="9">
        <f t="shared" ref="K162:K172" si="13">IF(H162=0, "-", IF((F162-H162)/H162&lt;10, (F162-H162)/H162, "&gt;999%"))</f>
        <v>-1</v>
      </c>
    </row>
    <row r="163" spans="1:11" x14ac:dyDescent="0.2">
      <c r="A163" s="7" t="s">
        <v>292</v>
      </c>
      <c r="B163" s="65">
        <v>0</v>
      </c>
      <c r="C163" s="34">
        <f>IF(B174=0, "-", B163/B174)</f>
        <v>0</v>
      </c>
      <c r="D163" s="65">
        <v>0</v>
      </c>
      <c r="E163" s="9">
        <f>IF(D174=0, "-", D163/D174)</f>
        <v>0</v>
      </c>
      <c r="F163" s="81">
        <v>2</v>
      </c>
      <c r="G163" s="34">
        <f>IF(F174=0, "-", F163/F174)</f>
        <v>8.6956521739130432E-2</v>
      </c>
      <c r="H163" s="65">
        <v>0</v>
      </c>
      <c r="I163" s="9">
        <f>IF(H174=0, "-", H163/H174)</f>
        <v>0</v>
      </c>
      <c r="J163" s="8" t="str">
        <f t="shared" si="12"/>
        <v>-</v>
      </c>
      <c r="K163" s="9" t="str">
        <f t="shared" si="13"/>
        <v>-</v>
      </c>
    </row>
    <row r="164" spans="1:11" x14ac:dyDescent="0.2">
      <c r="A164" s="7" t="s">
        <v>293</v>
      </c>
      <c r="B164" s="65">
        <v>0</v>
      </c>
      <c r="C164" s="34">
        <f>IF(B174=0, "-", B164/B174)</f>
        <v>0</v>
      </c>
      <c r="D164" s="65">
        <v>0</v>
      </c>
      <c r="E164" s="9">
        <f>IF(D174=0, "-", D164/D174)</f>
        <v>0</v>
      </c>
      <c r="F164" s="81">
        <v>5</v>
      </c>
      <c r="G164" s="34">
        <f>IF(F174=0, "-", F164/F174)</f>
        <v>0.21739130434782608</v>
      </c>
      <c r="H164" s="65">
        <v>2</v>
      </c>
      <c r="I164" s="9">
        <f>IF(H174=0, "-", H164/H174)</f>
        <v>8.3333333333333329E-2</v>
      </c>
      <c r="J164" s="8" t="str">
        <f t="shared" si="12"/>
        <v>-</v>
      </c>
      <c r="K164" s="9">
        <f t="shared" si="13"/>
        <v>1.5</v>
      </c>
    </row>
    <row r="165" spans="1:11" x14ac:dyDescent="0.2">
      <c r="A165" s="7" t="s">
        <v>294</v>
      </c>
      <c r="B165" s="65">
        <v>0</v>
      </c>
      <c r="C165" s="34">
        <f>IF(B174=0, "-", B165/B174)</f>
        <v>0</v>
      </c>
      <c r="D165" s="65">
        <v>0</v>
      </c>
      <c r="E165" s="9">
        <f>IF(D174=0, "-", D165/D174)</f>
        <v>0</v>
      </c>
      <c r="F165" s="81">
        <v>3</v>
      </c>
      <c r="G165" s="34">
        <f>IF(F174=0, "-", F165/F174)</f>
        <v>0.13043478260869565</v>
      </c>
      <c r="H165" s="65">
        <v>0</v>
      </c>
      <c r="I165" s="9">
        <f>IF(H174=0, "-", H165/H174)</f>
        <v>0</v>
      </c>
      <c r="J165" s="8" t="str">
        <f t="shared" si="12"/>
        <v>-</v>
      </c>
      <c r="K165" s="9" t="str">
        <f t="shared" si="13"/>
        <v>-</v>
      </c>
    </row>
    <row r="166" spans="1:11" x14ac:dyDescent="0.2">
      <c r="A166" s="7" t="s">
        <v>295</v>
      </c>
      <c r="B166" s="65">
        <v>0</v>
      </c>
      <c r="C166" s="34">
        <f>IF(B174=0, "-", B166/B174)</f>
        <v>0</v>
      </c>
      <c r="D166" s="65">
        <v>0</v>
      </c>
      <c r="E166" s="9">
        <f>IF(D174=0, "-", D166/D174)</f>
        <v>0</v>
      </c>
      <c r="F166" s="81">
        <v>0</v>
      </c>
      <c r="G166" s="34">
        <f>IF(F174=0, "-", F166/F174)</f>
        <v>0</v>
      </c>
      <c r="H166" s="65">
        <v>1</v>
      </c>
      <c r="I166" s="9">
        <f>IF(H174=0, "-", H166/H174)</f>
        <v>4.1666666666666664E-2</v>
      </c>
      <c r="J166" s="8" t="str">
        <f t="shared" si="12"/>
        <v>-</v>
      </c>
      <c r="K166" s="9">
        <f t="shared" si="13"/>
        <v>-1</v>
      </c>
    </row>
    <row r="167" spans="1:11" x14ac:dyDescent="0.2">
      <c r="A167" s="7" t="s">
        <v>296</v>
      </c>
      <c r="B167" s="65">
        <v>0</v>
      </c>
      <c r="C167" s="34">
        <f>IF(B174=0, "-", B167/B174)</f>
        <v>0</v>
      </c>
      <c r="D167" s="65">
        <v>0</v>
      </c>
      <c r="E167" s="9">
        <f>IF(D174=0, "-", D167/D174)</f>
        <v>0</v>
      </c>
      <c r="F167" s="81">
        <v>1</v>
      </c>
      <c r="G167" s="34">
        <f>IF(F174=0, "-", F167/F174)</f>
        <v>4.3478260869565216E-2</v>
      </c>
      <c r="H167" s="65">
        <v>1</v>
      </c>
      <c r="I167" s="9">
        <f>IF(H174=0, "-", H167/H174)</f>
        <v>4.1666666666666664E-2</v>
      </c>
      <c r="J167" s="8" t="str">
        <f t="shared" si="12"/>
        <v>-</v>
      </c>
      <c r="K167" s="9">
        <f t="shared" si="13"/>
        <v>0</v>
      </c>
    </row>
    <row r="168" spans="1:11" x14ac:dyDescent="0.2">
      <c r="A168" s="7" t="s">
        <v>297</v>
      </c>
      <c r="B168" s="65">
        <v>0</v>
      </c>
      <c r="C168" s="34">
        <f>IF(B174=0, "-", B168/B174)</f>
        <v>0</v>
      </c>
      <c r="D168" s="65">
        <v>0</v>
      </c>
      <c r="E168" s="9">
        <f>IF(D174=0, "-", D168/D174)</f>
        <v>0</v>
      </c>
      <c r="F168" s="81">
        <v>0</v>
      </c>
      <c r="G168" s="34">
        <f>IF(F174=0, "-", F168/F174)</f>
        <v>0</v>
      </c>
      <c r="H168" s="65">
        <v>2</v>
      </c>
      <c r="I168" s="9">
        <f>IF(H174=0, "-", H168/H174)</f>
        <v>8.3333333333333329E-2</v>
      </c>
      <c r="J168" s="8" t="str">
        <f t="shared" si="12"/>
        <v>-</v>
      </c>
      <c r="K168" s="9">
        <f t="shared" si="13"/>
        <v>-1</v>
      </c>
    </row>
    <row r="169" spans="1:11" x14ac:dyDescent="0.2">
      <c r="A169" s="7" t="s">
        <v>298</v>
      </c>
      <c r="B169" s="65">
        <v>0</v>
      </c>
      <c r="C169" s="34">
        <f>IF(B174=0, "-", B169/B174)</f>
        <v>0</v>
      </c>
      <c r="D169" s="65">
        <v>0</v>
      </c>
      <c r="E169" s="9">
        <f>IF(D174=0, "-", D169/D174)</f>
        <v>0</v>
      </c>
      <c r="F169" s="81">
        <v>5</v>
      </c>
      <c r="G169" s="34">
        <f>IF(F174=0, "-", F169/F174)</f>
        <v>0.21739130434782608</v>
      </c>
      <c r="H169" s="65">
        <v>2</v>
      </c>
      <c r="I169" s="9">
        <f>IF(H174=0, "-", H169/H174)</f>
        <v>8.3333333333333329E-2</v>
      </c>
      <c r="J169" s="8" t="str">
        <f t="shared" si="12"/>
        <v>-</v>
      </c>
      <c r="K169" s="9">
        <f t="shared" si="13"/>
        <v>1.5</v>
      </c>
    </row>
    <row r="170" spans="1:11" x14ac:dyDescent="0.2">
      <c r="A170" s="7" t="s">
        <v>299</v>
      </c>
      <c r="B170" s="65">
        <v>1</v>
      </c>
      <c r="C170" s="34">
        <f>IF(B174=0, "-", B170/B174)</f>
        <v>1</v>
      </c>
      <c r="D170" s="65">
        <v>1</v>
      </c>
      <c r="E170" s="9">
        <f>IF(D174=0, "-", D170/D174)</f>
        <v>1</v>
      </c>
      <c r="F170" s="81">
        <v>6</v>
      </c>
      <c r="G170" s="34">
        <f>IF(F174=0, "-", F170/F174)</f>
        <v>0.2608695652173913</v>
      </c>
      <c r="H170" s="65">
        <v>9</v>
      </c>
      <c r="I170" s="9">
        <f>IF(H174=0, "-", H170/H174)</f>
        <v>0.375</v>
      </c>
      <c r="J170" s="8">
        <f t="shared" si="12"/>
        <v>0</v>
      </c>
      <c r="K170" s="9">
        <f t="shared" si="13"/>
        <v>-0.33333333333333331</v>
      </c>
    </row>
    <row r="171" spans="1:11" x14ac:dyDescent="0.2">
      <c r="A171" s="7" t="s">
        <v>300</v>
      </c>
      <c r="B171" s="65">
        <v>0</v>
      </c>
      <c r="C171" s="34">
        <f>IF(B174=0, "-", B171/B174)</f>
        <v>0</v>
      </c>
      <c r="D171" s="65">
        <v>0</v>
      </c>
      <c r="E171" s="9">
        <f>IF(D174=0, "-", D171/D174)</f>
        <v>0</v>
      </c>
      <c r="F171" s="81">
        <v>1</v>
      </c>
      <c r="G171" s="34">
        <f>IF(F174=0, "-", F171/F174)</f>
        <v>4.3478260869565216E-2</v>
      </c>
      <c r="H171" s="65">
        <v>3</v>
      </c>
      <c r="I171" s="9">
        <f>IF(H174=0, "-", H171/H174)</f>
        <v>0.125</v>
      </c>
      <c r="J171" s="8" t="str">
        <f t="shared" si="12"/>
        <v>-</v>
      </c>
      <c r="K171" s="9">
        <f t="shared" si="13"/>
        <v>-0.66666666666666663</v>
      </c>
    </row>
    <row r="172" spans="1:11" x14ac:dyDescent="0.2">
      <c r="A172" s="7" t="s">
        <v>301</v>
      </c>
      <c r="B172" s="65">
        <v>0</v>
      </c>
      <c r="C172" s="34">
        <f>IF(B174=0, "-", B172/B174)</f>
        <v>0</v>
      </c>
      <c r="D172" s="65">
        <v>0</v>
      </c>
      <c r="E172" s="9">
        <f>IF(D174=0, "-", D172/D174)</f>
        <v>0</v>
      </c>
      <c r="F172" s="81">
        <v>0</v>
      </c>
      <c r="G172" s="34">
        <f>IF(F174=0, "-", F172/F174)</f>
        <v>0</v>
      </c>
      <c r="H172" s="65">
        <v>1</v>
      </c>
      <c r="I172" s="9">
        <f>IF(H174=0, "-", H172/H174)</f>
        <v>4.1666666666666664E-2</v>
      </c>
      <c r="J172" s="8" t="str">
        <f t="shared" si="12"/>
        <v>-</v>
      </c>
      <c r="K172" s="9">
        <f t="shared" si="13"/>
        <v>-1</v>
      </c>
    </row>
    <row r="173" spans="1:11" x14ac:dyDescent="0.2">
      <c r="A173" s="2"/>
      <c r="B173" s="68"/>
      <c r="C173" s="33"/>
      <c r="D173" s="68"/>
      <c r="E173" s="6"/>
      <c r="F173" s="82"/>
      <c r="G173" s="33"/>
      <c r="H173" s="68"/>
      <c r="I173" s="6"/>
      <c r="J173" s="5"/>
      <c r="K173" s="6"/>
    </row>
    <row r="174" spans="1:11" s="43" customFormat="1" x14ac:dyDescent="0.2">
      <c r="A174" s="162" t="s">
        <v>587</v>
      </c>
      <c r="B174" s="71">
        <f>SUM(B162:B173)</f>
        <v>1</v>
      </c>
      <c r="C174" s="40">
        <f>B174/7882</f>
        <v>1.2687135244861711E-4</v>
      </c>
      <c r="D174" s="71">
        <f>SUM(D162:D173)</f>
        <v>1</v>
      </c>
      <c r="E174" s="41">
        <f>D174/7767</f>
        <v>1.2874983906270118E-4</v>
      </c>
      <c r="F174" s="77">
        <f>SUM(F162:F173)</f>
        <v>23</v>
      </c>
      <c r="G174" s="42">
        <f>F174/62775</f>
        <v>3.6638789326961369E-4</v>
      </c>
      <c r="H174" s="71">
        <f>SUM(H162:H173)</f>
        <v>24</v>
      </c>
      <c r="I174" s="41">
        <f>H174/69402</f>
        <v>3.4581135990317282E-4</v>
      </c>
      <c r="J174" s="37">
        <f>IF(D174=0, "-", IF((B174-D174)/D174&lt;10, (B174-D174)/D174, "&gt;999%"))</f>
        <v>0</v>
      </c>
      <c r="K174" s="38">
        <f>IF(H174=0, "-", IF((F174-H174)/H174&lt;10, (F174-H174)/H174, "&gt;999%"))</f>
        <v>-4.1666666666666664E-2</v>
      </c>
    </row>
    <row r="175" spans="1:11" x14ac:dyDescent="0.2">
      <c r="B175" s="83"/>
      <c r="D175" s="83"/>
      <c r="F175" s="83"/>
      <c r="H175" s="83"/>
    </row>
    <row r="176" spans="1:11" s="43" customFormat="1" x14ac:dyDescent="0.2">
      <c r="A176" s="162" t="s">
        <v>586</v>
      </c>
      <c r="B176" s="71">
        <v>2</v>
      </c>
      <c r="C176" s="40">
        <f>B176/7882</f>
        <v>2.5374270489723422E-4</v>
      </c>
      <c r="D176" s="71">
        <v>1</v>
      </c>
      <c r="E176" s="41">
        <f>D176/7767</f>
        <v>1.2874983906270118E-4</v>
      </c>
      <c r="F176" s="77">
        <v>37</v>
      </c>
      <c r="G176" s="42">
        <f>F176/62775</f>
        <v>5.8940661091198723E-4</v>
      </c>
      <c r="H176" s="71">
        <v>36</v>
      </c>
      <c r="I176" s="41">
        <f>H176/69402</f>
        <v>5.1871703985475928E-4</v>
      </c>
      <c r="J176" s="37">
        <f>IF(D176=0, "-", IF((B176-D176)/D176&lt;10, (B176-D176)/D176, "&gt;999%"))</f>
        <v>1</v>
      </c>
      <c r="K176" s="38">
        <f>IF(H176=0, "-", IF((F176-H176)/H176&lt;10, (F176-H176)/H176, "&gt;999%"))</f>
        <v>2.7777777777777776E-2</v>
      </c>
    </row>
    <row r="177" spans="1:11" x14ac:dyDescent="0.2">
      <c r="B177" s="83"/>
      <c r="D177" s="83"/>
      <c r="F177" s="83"/>
      <c r="H177" s="83"/>
    </row>
    <row r="178" spans="1:11" ht="15.75" x14ac:dyDescent="0.25">
      <c r="A178" s="164" t="s">
        <v>117</v>
      </c>
      <c r="B178" s="196" t="s">
        <v>1</v>
      </c>
      <c r="C178" s="200"/>
      <c r="D178" s="200"/>
      <c r="E178" s="197"/>
      <c r="F178" s="196" t="s">
        <v>14</v>
      </c>
      <c r="G178" s="200"/>
      <c r="H178" s="200"/>
      <c r="I178" s="197"/>
      <c r="J178" s="196" t="s">
        <v>15</v>
      </c>
      <c r="K178" s="197"/>
    </row>
    <row r="179" spans="1:11" x14ac:dyDescent="0.2">
      <c r="A179" s="22"/>
      <c r="B179" s="196">
        <f>VALUE(RIGHT($B$2, 4))</f>
        <v>2020</v>
      </c>
      <c r="C179" s="197"/>
      <c r="D179" s="196">
        <f>B179-1</f>
        <v>2019</v>
      </c>
      <c r="E179" s="204"/>
      <c r="F179" s="196">
        <f>B179</f>
        <v>2020</v>
      </c>
      <c r="G179" s="204"/>
      <c r="H179" s="196">
        <f>D179</f>
        <v>2019</v>
      </c>
      <c r="I179" s="204"/>
      <c r="J179" s="140" t="s">
        <v>4</v>
      </c>
      <c r="K179" s="141" t="s">
        <v>2</v>
      </c>
    </row>
    <row r="180" spans="1:11" x14ac:dyDescent="0.2">
      <c r="A180" s="163" t="s">
        <v>146</v>
      </c>
      <c r="B180" s="61" t="s">
        <v>12</v>
      </c>
      <c r="C180" s="62" t="s">
        <v>13</v>
      </c>
      <c r="D180" s="61" t="s">
        <v>12</v>
      </c>
      <c r="E180" s="63" t="s">
        <v>13</v>
      </c>
      <c r="F180" s="62" t="s">
        <v>12</v>
      </c>
      <c r="G180" s="62" t="s">
        <v>13</v>
      </c>
      <c r="H180" s="61" t="s">
        <v>12</v>
      </c>
      <c r="I180" s="63" t="s">
        <v>13</v>
      </c>
      <c r="J180" s="61"/>
      <c r="K180" s="63"/>
    </row>
    <row r="181" spans="1:11" x14ac:dyDescent="0.2">
      <c r="A181" s="7" t="s">
        <v>302</v>
      </c>
      <c r="B181" s="65">
        <v>6</v>
      </c>
      <c r="C181" s="34">
        <f>IF(B191=0, "-", B181/B191)</f>
        <v>0.125</v>
      </c>
      <c r="D181" s="65">
        <v>5</v>
      </c>
      <c r="E181" s="9">
        <f>IF(D191=0, "-", D181/D191)</f>
        <v>0.1</v>
      </c>
      <c r="F181" s="81">
        <v>56</v>
      </c>
      <c r="G181" s="34">
        <f>IF(F191=0, "-", F181/F191)</f>
        <v>0.12389380530973451</v>
      </c>
      <c r="H181" s="65">
        <v>91</v>
      </c>
      <c r="I181" s="9">
        <f>IF(H191=0, "-", H181/H191)</f>
        <v>0.16455696202531644</v>
      </c>
      <c r="J181" s="8">
        <f t="shared" ref="J181:J189" si="14">IF(D181=0, "-", IF((B181-D181)/D181&lt;10, (B181-D181)/D181, "&gt;999%"))</f>
        <v>0.2</v>
      </c>
      <c r="K181" s="9">
        <f t="shared" ref="K181:K189" si="15">IF(H181=0, "-", IF((F181-H181)/H181&lt;10, (F181-H181)/H181, "&gt;999%"))</f>
        <v>-0.38461538461538464</v>
      </c>
    </row>
    <row r="182" spans="1:11" x14ac:dyDescent="0.2">
      <c r="A182" s="7" t="s">
        <v>303</v>
      </c>
      <c r="B182" s="65">
        <v>8</v>
      </c>
      <c r="C182" s="34">
        <f>IF(B191=0, "-", B182/B191)</f>
        <v>0.16666666666666666</v>
      </c>
      <c r="D182" s="65">
        <v>5</v>
      </c>
      <c r="E182" s="9">
        <f>IF(D191=0, "-", D182/D191)</f>
        <v>0.1</v>
      </c>
      <c r="F182" s="81">
        <v>43</v>
      </c>
      <c r="G182" s="34">
        <f>IF(F191=0, "-", F182/F191)</f>
        <v>9.5132743362831854E-2</v>
      </c>
      <c r="H182" s="65">
        <v>49</v>
      </c>
      <c r="I182" s="9">
        <f>IF(H191=0, "-", H182/H191)</f>
        <v>8.8607594936708861E-2</v>
      </c>
      <c r="J182" s="8">
        <f t="shared" si="14"/>
        <v>0.6</v>
      </c>
      <c r="K182" s="9">
        <f t="shared" si="15"/>
        <v>-0.12244897959183673</v>
      </c>
    </row>
    <row r="183" spans="1:11" x14ac:dyDescent="0.2">
      <c r="A183" s="7" t="s">
        <v>304</v>
      </c>
      <c r="B183" s="65">
        <v>27</v>
      </c>
      <c r="C183" s="34">
        <f>IF(B191=0, "-", B183/B191)</f>
        <v>0.5625</v>
      </c>
      <c r="D183" s="65">
        <v>26</v>
      </c>
      <c r="E183" s="9">
        <f>IF(D191=0, "-", D183/D191)</f>
        <v>0.52</v>
      </c>
      <c r="F183" s="81">
        <v>297</v>
      </c>
      <c r="G183" s="34">
        <f>IF(F191=0, "-", F183/F191)</f>
        <v>0.65707964601769908</v>
      </c>
      <c r="H183" s="65">
        <v>245</v>
      </c>
      <c r="I183" s="9">
        <f>IF(H191=0, "-", H183/H191)</f>
        <v>0.44303797468354428</v>
      </c>
      <c r="J183" s="8">
        <f t="shared" si="14"/>
        <v>3.8461538461538464E-2</v>
      </c>
      <c r="K183" s="9">
        <f t="shared" si="15"/>
        <v>0.21224489795918366</v>
      </c>
    </row>
    <row r="184" spans="1:11" x14ac:dyDescent="0.2">
      <c r="A184" s="7" t="s">
        <v>305</v>
      </c>
      <c r="B184" s="65">
        <v>0</v>
      </c>
      <c r="C184" s="34">
        <f>IF(B191=0, "-", B184/B191)</f>
        <v>0</v>
      </c>
      <c r="D184" s="65">
        <v>0</v>
      </c>
      <c r="E184" s="9">
        <f>IF(D191=0, "-", D184/D191)</f>
        <v>0</v>
      </c>
      <c r="F184" s="81">
        <v>0</v>
      </c>
      <c r="G184" s="34">
        <f>IF(F191=0, "-", F184/F191)</f>
        <v>0</v>
      </c>
      <c r="H184" s="65">
        <v>1</v>
      </c>
      <c r="I184" s="9">
        <f>IF(H191=0, "-", H184/H191)</f>
        <v>1.8083182640144665E-3</v>
      </c>
      <c r="J184" s="8" t="str">
        <f t="shared" si="14"/>
        <v>-</v>
      </c>
      <c r="K184" s="9">
        <f t="shared" si="15"/>
        <v>-1</v>
      </c>
    </row>
    <row r="185" spans="1:11" x14ac:dyDescent="0.2">
      <c r="A185" s="7" t="s">
        <v>306</v>
      </c>
      <c r="B185" s="65">
        <v>6</v>
      </c>
      <c r="C185" s="34">
        <f>IF(B191=0, "-", B185/B191)</f>
        <v>0.125</v>
      </c>
      <c r="D185" s="65">
        <v>1</v>
      </c>
      <c r="E185" s="9">
        <f>IF(D191=0, "-", D185/D191)</f>
        <v>0.02</v>
      </c>
      <c r="F185" s="81">
        <v>36</v>
      </c>
      <c r="G185" s="34">
        <f>IF(F191=0, "-", F185/F191)</f>
        <v>7.9646017699115043E-2</v>
      </c>
      <c r="H185" s="65">
        <v>39</v>
      </c>
      <c r="I185" s="9">
        <f>IF(H191=0, "-", H185/H191)</f>
        <v>7.0524412296564198E-2</v>
      </c>
      <c r="J185" s="8">
        <f t="shared" si="14"/>
        <v>5</v>
      </c>
      <c r="K185" s="9">
        <f t="shared" si="15"/>
        <v>-7.6923076923076927E-2</v>
      </c>
    </row>
    <row r="186" spans="1:11" x14ac:dyDescent="0.2">
      <c r="A186" s="7" t="s">
        <v>307</v>
      </c>
      <c r="B186" s="65">
        <v>0</v>
      </c>
      <c r="C186" s="34">
        <f>IF(B191=0, "-", B186/B191)</f>
        <v>0</v>
      </c>
      <c r="D186" s="65">
        <v>6</v>
      </c>
      <c r="E186" s="9">
        <f>IF(D191=0, "-", D186/D191)</f>
        <v>0.12</v>
      </c>
      <c r="F186" s="81">
        <v>8</v>
      </c>
      <c r="G186" s="34">
        <f>IF(F191=0, "-", F186/F191)</f>
        <v>1.7699115044247787E-2</v>
      </c>
      <c r="H186" s="65">
        <v>70</v>
      </c>
      <c r="I186" s="9">
        <f>IF(H191=0, "-", H186/H191)</f>
        <v>0.12658227848101267</v>
      </c>
      <c r="J186" s="8">
        <f t="shared" si="14"/>
        <v>-1</v>
      </c>
      <c r="K186" s="9">
        <f t="shared" si="15"/>
        <v>-0.88571428571428568</v>
      </c>
    </row>
    <row r="187" spans="1:11" x14ac:dyDescent="0.2">
      <c r="A187" s="7" t="s">
        <v>308</v>
      </c>
      <c r="B187" s="65">
        <v>1</v>
      </c>
      <c r="C187" s="34">
        <f>IF(B191=0, "-", B187/B191)</f>
        <v>2.0833333333333332E-2</v>
      </c>
      <c r="D187" s="65">
        <v>0</v>
      </c>
      <c r="E187" s="9">
        <f>IF(D191=0, "-", D187/D191)</f>
        <v>0</v>
      </c>
      <c r="F187" s="81">
        <v>11</v>
      </c>
      <c r="G187" s="34">
        <f>IF(F191=0, "-", F187/F191)</f>
        <v>2.4336283185840708E-2</v>
      </c>
      <c r="H187" s="65">
        <v>15</v>
      </c>
      <c r="I187" s="9">
        <f>IF(H191=0, "-", H187/H191)</f>
        <v>2.7124773960216998E-2</v>
      </c>
      <c r="J187" s="8" t="str">
        <f t="shared" si="14"/>
        <v>-</v>
      </c>
      <c r="K187" s="9">
        <f t="shared" si="15"/>
        <v>-0.26666666666666666</v>
      </c>
    </row>
    <row r="188" spans="1:11" x14ac:dyDescent="0.2">
      <c r="A188" s="7" t="s">
        <v>309</v>
      </c>
      <c r="B188" s="65">
        <v>0</v>
      </c>
      <c r="C188" s="34">
        <f>IF(B191=0, "-", B188/B191)</f>
        <v>0</v>
      </c>
      <c r="D188" s="65">
        <v>4</v>
      </c>
      <c r="E188" s="9">
        <f>IF(D191=0, "-", D188/D191)</f>
        <v>0.08</v>
      </c>
      <c r="F188" s="81">
        <v>0</v>
      </c>
      <c r="G188" s="34">
        <f>IF(F191=0, "-", F188/F191)</f>
        <v>0</v>
      </c>
      <c r="H188" s="65">
        <v>7</v>
      </c>
      <c r="I188" s="9">
        <f>IF(H191=0, "-", H188/H191)</f>
        <v>1.2658227848101266E-2</v>
      </c>
      <c r="J188" s="8">
        <f t="shared" si="14"/>
        <v>-1</v>
      </c>
      <c r="K188" s="9">
        <f t="shared" si="15"/>
        <v>-1</v>
      </c>
    </row>
    <row r="189" spans="1:11" x14ac:dyDescent="0.2">
      <c r="A189" s="7" t="s">
        <v>310</v>
      </c>
      <c r="B189" s="65">
        <v>0</v>
      </c>
      <c r="C189" s="34">
        <f>IF(B191=0, "-", B189/B191)</f>
        <v>0</v>
      </c>
      <c r="D189" s="65">
        <v>3</v>
      </c>
      <c r="E189" s="9">
        <f>IF(D191=0, "-", D189/D191)</f>
        <v>0.06</v>
      </c>
      <c r="F189" s="81">
        <v>1</v>
      </c>
      <c r="G189" s="34">
        <f>IF(F191=0, "-", F189/F191)</f>
        <v>2.2123893805309734E-3</v>
      </c>
      <c r="H189" s="65">
        <v>36</v>
      </c>
      <c r="I189" s="9">
        <f>IF(H191=0, "-", H189/H191)</f>
        <v>6.50994575045208E-2</v>
      </c>
      <c r="J189" s="8">
        <f t="shared" si="14"/>
        <v>-1</v>
      </c>
      <c r="K189" s="9">
        <f t="shared" si="15"/>
        <v>-0.97222222222222221</v>
      </c>
    </row>
    <row r="190" spans="1:11" x14ac:dyDescent="0.2">
      <c r="A190" s="2"/>
      <c r="B190" s="68"/>
      <c r="C190" s="33"/>
      <c r="D190" s="68"/>
      <c r="E190" s="6"/>
      <c r="F190" s="82"/>
      <c r="G190" s="33"/>
      <c r="H190" s="68"/>
      <c r="I190" s="6"/>
      <c r="J190" s="5"/>
      <c r="K190" s="6"/>
    </row>
    <row r="191" spans="1:11" s="43" customFormat="1" x14ac:dyDescent="0.2">
      <c r="A191" s="162" t="s">
        <v>585</v>
      </c>
      <c r="B191" s="71">
        <f>SUM(B181:B190)</f>
        <v>48</v>
      </c>
      <c r="C191" s="40">
        <f>B191/7882</f>
        <v>6.0898249175336209E-3</v>
      </c>
      <c r="D191" s="71">
        <f>SUM(D181:D190)</f>
        <v>50</v>
      </c>
      <c r="E191" s="41">
        <f>D191/7767</f>
        <v>6.4374919531350588E-3</v>
      </c>
      <c r="F191" s="77">
        <f>SUM(F181:F190)</f>
        <v>452</v>
      </c>
      <c r="G191" s="42">
        <f>F191/62775</f>
        <v>7.2003185981680609E-3</v>
      </c>
      <c r="H191" s="71">
        <f>SUM(H181:H190)</f>
        <v>553</v>
      </c>
      <c r="I191" s="41">
        <f>H191/69402</f>
        <v>7.9680700844356068E-3</v>
      </c>
      <c r="J191" s="37">
        <f>IF(D191=0, "-", IF((B191-D191)/D191&lt;10, (B191-D191)/D191, "&gt;999%"))</f>
        <v>-0.04</v>
      </c>
      <c r="K191" s="38">
        <f>IF(H191=0, "-", IF((F191-H191)/H191&lt;10, (F191-H191)/H191, "&gt;999%"))</f>
        <v>-0.18264014466546113</v>
      </c>
    </row>
    <row r="192" spans="1:11" x14ac:dyDescent="0.2">
      <c r="B192" s="83"/>
      <c r="D192" s="83"/>
      <c r="F192" s="83"/>
      <c r="H192" s="83"/>
    </row>
    <row r="193" spans="1:11" x14ac:dyDescent="0.2">
      <c r="A193" s="163" t="s">
        <v>147</v>
      </c>
      <c r="B193" s="61" t="s">
        <v>12</v>
      </c>
      <c r="C193" s="62" t="s">
        <v>13</v>
      </c>
      <c r="D193" s="61" t="s">
        <v>12</v>
      </c>
      <c r="E193" s="63" t="s">
        <v>13</v>
      </c>
      <c r="F193" s="62" t="s">
        <v>12</v>
      </c>
      <c r="G193" s="62" t="s">
        <v>13</v>
      </c>
      <c r="H193" s="61" t="s">
        <v>12</v>
      </c>
      <c r="I193" s="63" t="s">
        <v>13</v>
      </c>
      <c r="J193" s="61"/>
      <c r="K193" s="63"/>
    </row>
    <row r="194" spans="1:11" x14ac:dyDescent="0.2">
      <c r="A194" s="7" t="s">
        <v>311</v>
      </c>
      <c r="B194" s="65">
        <v>0</v>
      </c>
      <c r="C194" s="34">
        <f>IF(B199=0, "-", B194/B199)</f>
        <v>0</v>
      </c>
      <c r="D194" s="65">
        <v>0</v>
      </c>
      <c r="E194" s="9">
        <f>IF(D199=0, "-", D194/D199)</f>
        <v>0</v>
      </c>
      <c r="F194" s="81">
        <v>5</v>
      </c>
      <c r="G194" s="34">
        <f>IF(F199=0, "-", F194/F199)</f>
        <v>9.8039215686274508E-2</v>
      </c>
      <c r="H194" s="65">
        <v>1</v>
      </c>
      <c r="I194" s="9">
        <f>IF(H199=0, "-", H194/H199)</f>
        <v>0.1111111111111111</v>
      </c>
      <c r="J194" s="8" t="str">
        <f>IF(D194=0, "-", IF((B194-D194)/D194&lt;10, (B194-D194)/D194, "&gt;999%"))</f>
        <v>-</v>
      </c>
      <c r="K194" s="9">
        <f>IF(H194=0, "-", IF((F194-H194)/H194&lt;10, (F194-H194)/H194, "&gt;999%"))</f>
        <v>4</v>
      </c>
    </row>
    <row r="195" spans="1:11" x14ac:dyDescent="0.2">
      <c r="A195" s="7" t="s">
        <v>312</v>
      </c>
      <c r="B195" s="65">
        <v>2</v>
      </c>
      <c r="C195" s="34">
        <f>IF(B199=0, "-", B195/B199)</f>
        <v>0.22222222222222221</v>
      </c>
      <c r="D195" s="65">
        <v>0</v>
      </c>
      <c r="E195" s="9">
        <f>IF(D199=0, "-", D195/D199)</f>
        <v>0</v>
      </c>
      <c r="F195" s="81">
        <v>9</v>
      </c>
      <c r="G195" s="34">
        <f>IF(F199=0, "-", F195/F199)</f>
        <v>0.17647058823529413</v>
      </c>
      <c r="H195" s="65">
        <v>2</v>
      </c>
      <c r="I195" s="9">
        <f>IF(H199=0, "-", H195/H199)</f>
        <v>0.22222222222222221</v>
      </c>
      <c r="J195" s="8" t="str">
        <f>IF(D195=0, "-", IF((B195-D195)/D195&lt;10, (B195-D195)/D195, "&gt;999%"))</f>
        <v>-</v>
      </c>
      <c r="K195" s="9">
        <f>IF(H195=0, "-", IF((F195-H195)/H195&lt;10, (F195-H195)/H195, "&gt;999%"))</f>
        <v>3.5</v>
      </c>
    </row>
    <row r="196" spans="1:11" x14ac:dyDescent="0.2">
      <c r="A196" s="7" t="s">
        <v>313</v>
      </c>
      <c r="B196" s="65">
        <v>5</v>
      </c>
      <c r="C196" s="34">
        <f>IF(B199=0, "-", B196/B199)</f>
        <v>0.55555555555555558</v>
      </c>
      <c r="D196" s="65">
        <v>2</v>
      </c>
      <c r="E196" s="9">
        <f>IF(D199=0, "-", D196/D199)</f>
        <v>1</v>
      </c>
      <c r="F196" s="81">
        <v>18</v>
      </c>
      <c r="G196" s="34">
        <f>IF(F199=0, "-", F196/F199)</f>
        <v>0.35294117647058826</v>
      </c>
      <c r="H196" s="65">
        <v>6</v>
      </c>
      <c r="I196" s="9">
        <f>IF(H199=0, "-", H196/H199)</f>
        <v>0.66666666666666663</v>
      </c>
      <c r="J196" s="8">
        <f>IF(D196=0, "-", IF((B196-D196)/D196&lt;10, (B196-D196)/D196, "&gt;999%"))</f>
        <v>1.5</v>
      </c>
      <c r="K196" s="9">
        <f>IF(H196=0, "-", IF((F196-H196)/H196&lt;10, (F196-H196)/H196, "&gt;999%"))</f>
        <v>2</v>
      </c>
    </row>
    <row r="197" spans="1:11" x14ac:dyDescent="0.2">
      <c r="A197" s="7" t="s">
        <v>314</v>
      </c>
      <c r="B197" s="65">
        <v>2</v>
      </c>
      <c r="C197" s="34">
        <f>IF(B199=0, "-", B197/B199)</f>
        <v>0.22222222222222221</v>
      </c>
      <c r="D197" s="65">
        <v>0</v>
      </c>
      <c r="E197" s="9">
        <f>IF(D199=0, "-", D197/D199)</f>
        <v>0</v>
      </c>
      <c r="F197" s="81">
        <v>19</v>
      </c>
      <c r="G197" s="34">
        <f>IF(F199=0, "-", F197/F199)</f>
        <v>0.37254901960784315</v>
      </c>
      <c r="H197" s="65">
        <v>0</v>
      </c>
      <c r="I197" s="9">
        <f>IF(H199=0, "-", H197/H199)</f>
        <v>0</v>
      </c>
      <c r="J197" s="8" t="str">
        <f>IF(D197=0, "-", IF((B197-D197)/D197&lt;10, (B197-D197)/D197, "&gt;999%"))</f>
        <v>-</v>
      </c>
      <c r="K197" s="9" t="str">
        <f>IF(H197=0, "-", IF((F197-H197)/H197&lt;10, (F197-H197)/H197, "&gt;999%"))</f>
        <v>-</v>
      </c>
    </row>
    <row r="198" spans="1:11" x14ac:dyDescent="0.2">
      <c r="A198" s="2"/>
      <c r="B198" s="68"/>
      <c r="C198" s="33"/>
      <c r="D198" s="68"/>
      <c r="E198" s="6"/>
      <c r="F198" s="82"/>
      <c r="G198" s="33"/>
      <c r="H198" s="68"/>
      <c r="I198" s="6"/>
      <c r="J198" s="5"/>
      <c r="K198" s="6"/>
    </row>
    <row r="199" spans="1:11" s="43" customFormat="1" x14ac:dyDescent="0.2">
      <c r="A199" s="162" t="s">
        <v>584</v>
      </c>
      <c r="B199" s="71">
        <f>SUM(B194:B198)</f>
        <v>9</v>
      </c>
      <c r="C199" s="40">
        <f>B199/7882</f>
        <v>1.141842172037554E-3</v>
      </c>
      <c r="D199" s="71">
        <f>SUM(D194:D198)</f>
        <v>2</v>
      </c>
      <c r="E199" s="41">
        <f>D199/7767</f>
        <v>2.5749967812540236E-4</v>
      </c>
      <c r="F199" s="77">
        <f>SUM(F194:F198)</f>
        <v>51</v>
      </c>
      <c r="G199" s="42">
        <f>F199/62775</f>
        <v>8.1242532855436078E-4</v>
      </c>
      <c r="H199" s="71">
        <f>SUM(H194:H198)</f>
        <v>9</v>
      </c>
      <c r="I199" s="41">
        <f>H199/69402</f>
        <v>1.2967925996368982E-4</v>
      </c>
      <c r="J199" s="37">
        <f>IF(D199=0, "-", IF((B199-D199)/D199&lt;10, (B199-D199)/D199, "&gt;999%"))</f>
        <v>3.5</v>
      </c>
      <c r="K199" s="38">
        <f>IF(H199=0, "-", IF((F199-H199)/H199&lt;10, (F199-H199)/H199, "&gt;999%"))</f>
        <v>4.666666666666667</v>
      </c>
    </row>
    <row r="200" spans="1:11" x14ac:dyDescent="0.2">
      <c r="B200" s="83"/>
      <c r="D200" s="83"/>
      <c r="F200" s="83"/>
      <c r="H200" s="83"/>
    </row>
    <row r="201" spans="1:11" s="43" customFormat="1" x14ac:dyDescent="0.2">
      <c r="A201" s="162" t="s">
        <v>583</v>
      </c>
      <c r="B201" s="71">
        <v>57</v>
      </c>
      <c r="C201" s="40">
        <f>B201/7882</f>
        <v>7.2316670895711749E-3</v>
      </c>
      <c r="D201" s="71">
        <v>52</v>
      </c>
      <c r="E201" s="41">
        <f>D201/7767</f>
        <v>6.6949916312604605E-3</v>
      </c>
      <c r="F201" s="77">
        <v>503</v>
      </c>
      <c r="G201" s="42">
        <f>F201/62775</f>
        <v>8.012743926722422E-3</v>
      </c>
      <c r="H201" s="71">
        <v>562</v>
      </c>
      <c r="I201" s="41">
        <f>H201/69402</f>
        <v>8.0977493443992968E-3</v>
      </c>
      <c r="J201" s="37">
        <f>IF(D201=0, "-", IF((B201-D201)/D201&lt;10, (B201-D201)/D201, "&gt;999%"))</f>
        <v>9.6153846153846159E-2</v>
      </c>
      <c r="K201" s="38">
        <f>IF(H201=0, "-", IF((F201-H201)/H201&lt;10, (F201-H201)/H201, "&gt;999%"))</f>
        <v>-0.10498220640569395</v>
      </c>
    </row>
    <row r="202" spans="1:11" x14ac:dyDescent="0.2">
      <c r="B202" s="83"/>
      <c r="D202" s="83"/>
      <c r="F202" s="83"/>
      <c r="H202" s="83"/>
    </row>
    <row r="203" spans="1:11" ht="15.75" x14ac:dyDescent="0.25">
      <c r="A203" s="164" t="s">
        <v>118</v>
      </c>
      <c r="B203" s="196" t="s">
        <v>1</v>
      </c>
      <c r="C203" s="200"/>
      <c r="D203" s="200"/>
      <c r="E203" s="197"/>
      <c r="F203" s="196" t="s">
        <v>14</v>
      </c>
      <c r="G203" s="200"/>
      <c r="H203" s="200"/>
      <c r="I203" s="197"/>
      <c r="J203" s="196" t="s">
        <v>15</v>
      </c>
      <c r="K203" s="197"/>
    </row>
    <row r="204" spans="1:11" x14ac:dyDescent="0.2">
      <c r="A204" s="22"/>
      <c r="B204" s="196">
        <f>VALUE(RIGHT($B$2, 4))</f>
        <v>2020</v>
      </c>
      <c r="C204" s="197"/>
      <c r="D204" s="196">
        <f>B204-1</f>
        <v>2019</v>
      </c>
      <c r="E204" s="204"/>
      <c r="F204" s="196">
        <f>B204</f>
        <v>2020</v>
      </c>
      <c r="G204" s="204"/>
      <c r="H204" s="196">
        <f>D204</f>
        <v>2019</v>
      </c>
      <c r="I204" s="204"/>
      <c r="J204" s="140" t="s">
        <v>4</v>
      </c>
      <c r="K204" s="141" t="s">
        <v>2</v>
      </c>
    </row>
    <row r="205" spans="1:11" x14ac:dyDescent="0.2">
      <c r="A205" s="163" t="s">
        <v>148</v>
      </c>
      <c r="B205" s="61" t="s">
        <v>12</v>
      </c>
      <c r="C205" s="62" t="s">
        <v>13</v>
      </c>
      <c r="D205" s="61" t="s">
        <v>12</v>
      </c>
      <c r="E205" s="63" t="s">
        <v>13</v>
      </c>
      <c r="F205" s="62" t="s">
        <v>12</v>
      </c>
      <c r="G205" s="62" t="s">
        <v>13</v>
      </c>
      <c r="H205" s="61" t="s">
        <v>12</v>
      </c>
      <c r="I205" s="63" t="s">
        <v>13</v>
      </c>
      <c r="J205" s="61"/>
      <c r="K205" s="63"/>
    </row>
    <row r="206" spans="1:11" x14ac:dyDescent="0.2">
      <c r="A206" s="7" t="s">
        <v>315</v>
      </c>
      <c r="B206" s="65">
        <v>0</v>
      </c>
      <c r="C206" s="34">
        <f>IF(B217=0, "-", B206/B217)</f>
        <v>0</v>
      </c>
      <c r="D206" s="65">
        <v>0</v>
      </c>
      <c r="E206" s="9">
        <f>IF(D217=0, "-", D206/D217)</f>
        <v>0</v>
      </c>
      <c r="F206" s="81">
        <v>0</v>
      </c>
      <c r="G206" s="34">
        <f>IF(F217=0, "-", F206/F217)</f>
        <v>0</v>
      </c>
      <c r="H206" s="65">
        <v>5</v>
      </c>
      <c r="I206" s="9">
        <f>IF(H217=0, "-", H206/H217)</f>
        <v>1.3192612137203167E-2</v>
      </c>
      <c r="J206" s="8" t="str">
        <f t="shared" ref="J206:J215" si="16">IF(D206=0, "-", IF((B206-D206)/D206&lt;10, (B206-D206)/D206, "&gt;999%"))</f>
        <v>-</v>
      </c>
      <c r="K206" s="9">
        <f t="shared" ref="K206:K215" si="17">IF(H206=0, "-", IF((F206-H206)/H206&lt;10, (F206-H206)/H206, "&gt;999%"))</f>
        <v>-1</v>
      </c>
    </row>
    <row r="207" spans="1:11" x14ac:dyDescent="0.2">
      <c r="A207" s="7" t="s">
        <v>316</v>
      </c>
      <c r="B207" s="65">
        <v>0</v>
      </c>
      <c r="C207" s="34">
        <f>IF(B217=0, "-", B207/B217)</f>
        <v>0</v>
      </c>
      <c r="D207" s="65">
        <v>1</v>
      </c>
      <c r="E207" s="9">
        <f>IF(D217=0, "-", D207/D217)</f>
        <v>2.6315789473684209E-2</v>
      </c>
      <c r="F207" s="81">
        <v>11</v>
      </c>
      <c r="G207" s="34">
        <f>IF(F217=0, "-", F207/F217)</f>
        <v>3.8194444444444448E-2</v>
      </c>
      <c r="H207" s="65">
        <v>10</v>
      </c>
      <c r="I207" s="9">
        <f>IF(H217=0, "-", H207/H217)</f>
        <v>2.6385224274406333E-2</v>
      </c>
      <c r="J207" s="8">
        <f t="shared" si="16"/>
        <v>-1</v>
      </c>
      <c r="K207" s="9">
        <f t="shared" si="17"/>
        <v>0.1</v>
      </c>
    </row>
    <row r="208" spans="1:11" x14ac:dyDescent="0.2">
      <c r="A208" s="7" t="s">
        <v>317</v>
      </c>
      <c r="B208" s="65">
        <v>2</v>
      </c>
      <c r="C208" s="34">
        <f>IF(B217=0, "-", B208/B217)</f>
        <v>6.4516129032258063E-2</v>
      </c>
      <c r="D208" s="65">
        <v>2</v>
      </c>
      <c r="E208" s="9">
        <f>IF(D217=0, "-", D208/D217)</f>
        <v>5.2631578947368418E-2</v>
      </c>
      <c r="F208" s="81">
        <v>22</v>
      </c>
      <c r="G208" s="34">
        <f>IF(F217=0, "-", F208/F217)</f>
        <v>7.6388888888888895E-2</v>
      </c>
      <c r="H208" s="65">
        <v>24</v>
      </c>
      <c r="I208" s="9">
        <f>IF(H217=0, "-", H208/H217)</f>
        <v>6.3324538258575203E-2</v>
      </c>
      <c r="J208" s="8">
        <f t="shared" si="16"/>
        <v>0</v>
      </c>
      <c r="K208" s="9">
        <f t="shared" si="17"/>
        <v>-8.3333333333333329E-2</v>
      </c>
    </row>
    <row r="209" spans="1:11" x14ac:dyDescent="0.2">
      <c r="A209" s="7" t="s">
        <v>318</v>
      </c>
      <c r="B209" s="65">
        <v>16</v>
      </c>
      <c r="C209" s="34">
        <f>IF(B217=0, "-", B209/B217)</f>
        <v>0.5161290322580645</v>
      </c>
      <c r="D209" s="65">
        <v>14</v>
      </c>
      <c r="E209" s="9">
        <f>IF(D217=0, "-", D209/D217)</f>
        <v>0.36842105263157893</v>
      </c>
      <c r="F209" s="81">
        <v>144</v>
      </c>
      <c r="G209" s="34">
        <f>IF(F217=0, "-", F209/F217)</f>
        <v>0.5</v>
      </c>
      <c r="H209" s="65">
        <v>217</v>
      </c>
      <c r="I209" s="9">
        <f>IF(H217=0, "-", H209/H217)</f>
        <v>0.57255936675461738</v>
      </c>
      <c r="J209" s="8">
        <f t="shared" si="16"/>
        <v>0.14285714285714285</v>
      </c>
      <c r="K209" s="9">
        <f t="shared" si="17"/>
        <v>-0.33640552995391704</v>
      </c>
    </row>
    <row r="210" spans="1:11" x14ac:dyDescent="0.2">
      <c r="A210" s="7" t="s">
        <v>319</v>
      </c>
      <c r="B210" s="65">
        <v>3</v>
      </c>
      <c r="C210" s="34">
        <f>IF(B217=0, "-", B210/B217)</f>
        <v>9.6774193548387094E-2</v>
      </c>
      <c r="D210" s="65">
        <v>1</v>
      </c>
      <c r="E210" s="9">
        <f>IF(D217=0, "-", D210/D217)</f>
        <v>2.6315789473684209E-2</v>
      </c>
      <c r="F210" s="81">
        <v>36</v>
      </c>
      <c r="G210" s="34">
        <f>IF(F217=0, "-", F210/F217)</f>
        <v>0.125</v>
      </c>
      <c r="H210" s="65">
        <v>2</v>
      </c>
      <c r="I210" s="9">
        <f>IF(H217=0, "-", H210/H217)</f>
        <v>5.2770448548812663E-3</v>
      </c>
      <c r="J210" s="8">
        <f t="shared" si="16"/>
        <v>2</v>
      </c>
      <c r="K210" s="9" t="str">
        <f t="shared" si="17"/>
        <v>&gt;999%</v>
      </c>
    </row>
    <row r="211" spans="1:11" x14ac:dyDescent="0.2">
      <c r="A211" s="7" t="s">
        <v>320</v>
      </c>
      <c r="B211" s="65">
        <v>6</v>
      </c>
      <c r="C211" s="34">
        <f>IF(B217=0, "-", B211/B217)</f>
        <v>0.19354838709677419</v>
      </c>
      <c r="D211" s="65">
        <v>5</v>
      </c>
      <c r="E211" s="9">
        <f>IF(D217=0, "-", D211/D217)</f>
        <v>0.13157894736842105</v>
      </c>
      <c r="F211" s="81">
        <v>25</v>
      </c>
      <c r="G211" s="34">
        <f>IF(F217=0, "-", F211/F217)</f>
        <v>8.6805555555555552E-2</v>
      </c>
      <c r="H211" s="65">
        <v>42</v>
      </c>
      <c r="I211" s="9">
        <f>IF(H217=0, "-", H211/H217)</f>
        <v>0.11081794195250659</v>
      </c>
      <c r="J211" s="8">
        <f t="shared" si="16"/>
        <v>0.2</v>
      </c>
      <c r="K211" s="9">
        <f t="shared" si="17"/>
        <v>-0.40476190476190477</v>
      </c>
    </row>
    <row r="212" spans="1:11" x14ac:dyDescent="0.2">
      <c r="A212" s="7" t="s">
        <v>321</v>
      </c>
      <c r="B212" s="65">
        <v>0</v>
      </c>
      <c r="C212" s="34">
        <f>IF(B217=0, "-", B212/B217)</f>
        <v>0</v>
      </c>
      <c r="D212" s="65">
        <v>2</v>
      </c>
      <c r="E212" s="9">
        <f>IF(D217=0, "-", D212/D217)</f>
        <v>5.2631578947368418E-2</v>
      </c>
      <c r="F212" s="81">
        <v>8</v>
      </c>
      <c r="G212" s="34">
        <f>IF(F217=0, "-", F212/F217)</f>
        <v>2.7777777777777776E-2</v>
      </c>
      <c r="H212" s="65">
        <v>11</v>
      </c>
      <c r="I212" s="9">
        <f>IF(H217=0, "-", H212/H217)</f>
        <v>2.9023746701846966E-2</v>
      </c>
      <c r="J212" s="8">
        <f t="shared" si="16"/>
        <v>-1</v>
      </c>
      <c r="K212" s="9">
        <f t="shared" si="17"/>
        <v>-0.27272727272727271</v>
      </c>
    </row>
    <row r="213" spans="1:11" x14ac:dyDescent="0.2">
      <c r="A213" s="7" t="s">
        <v>322</v>
      </c>
      <c r="B213" s="65">
        <v>0</v>
      </c>
      <c r="C213" s="34">
        <f>IF(B217=0, "-", B213/B217)</f>
        <v>0</v>
      </c>
      <c r="D213" s="65">
        <v>1</v>
      </c>
      <c r="E213" s="9">
        <f>IF(D217=0, "-", D213/D217)</f>
        <v>2.6315789473684209E-2</v>
      </c>
      <c r="F213" s="81">
        <v>8</v>
      </c>
      <c r="G213" s="34">
        <f>IF(F217=0, "-", F213/F217)</f>
        <v>2.7777777777777776E-2</v>
      </c>
      <c r="H213" s="65">
        <v>10</v>
      </c>
      <c r="I213" s="9">
        <f>IF(H217=0, "-", H213/H217)</f>
        <v>2.6385224274406333E-2</v>
      </c>
      <c r="J213" s="8">
        <f t="shared" si="16"/>
        <v>-1</v>
      </c>
      <c r="K213" s="9">
        <f t="shared" si="17"/>
        <v>-0.2</v>
      </c>
    </row>
    <row r="214" spans="1:11" x14ac:dyDescent="0.2">
      <c r="A214" s="7" t="s">
        <v>323</v>
      </c>
      <c r="B214" s="65">
        <v>2</v>
      </c>
      <c r="C214" s="34">
        <f>IF(B217=0, "-", B214/B217)</f>
        <v>6.4516129032258063E-2</v>
      </c>
      <c r="D214" s="65">
        <v>8</v>
      </c>
      <c r="E214" s="9">
        <f>IF(D217=0, "-", D214/D217)</f>
        <v>0.21052631578947367</v>
      </c>
      <c r="F214" s="81">
        <v>19</v>
      </c>
      <c r="G214" s="34">
        <f>IF(F217=0, "-", F214/F217)</f>
        <v>6.5972222222222224E-2</v>
      </c>
      <c r="H214" s="65">
        <v>36</v>
      </c>
      <c r="I214" s="9">
        <f>IF(H217=0, "-", H214/H217)</f>
        <v>9.498680738786279E-2</v>
      </c>
      <c r="J214" s="8">
        <f t="shared" si="16"/>
        <v>-0.75</v>
      </c>
      <c r="K214" s="9">
        <f t="shared" si="17"/>
        <v>-0.47222222222222221</v>
      </c>
    </row>
    <row r="215" spans="1:11" x14ac:dyDescent="0.2">
      <c r="A215" s="7" t="s">
        <v>324</v>
      </c>
      <c r="B215" s="65">
        <v>2</v>
      </c>
      <c r="C215" s="34">
        <f>IF(B217=0, "-", B215/B217)</f>
        <v>6.4516129032258063E-2</v>
      </c>
      <c r="D215" s="65">
        <v>4</v>
      </c>
      <c r="E215" s="9">
        <f>IF(D217=0, "-", D215/D217)</f>
        <v>0.10526315789473684</v>
      </c>
      <c r="F215" s="81">
        <v>15</v>
      </c>
      <c r="G215" s="34">
        <f>IF(F217=0, "-", F215/F217)</f>
        <v>5.2083333333333336E-2</v>
      </c>
      <c r="H215" s="65">
        <v>22</v>
      </c>
      <c r="I215" s="9">
        <f>IF(H217=0, "-", H215/H217)</f>
        <v>5.8047493403693931E-2</v>
      </c>
      <c r="J215" s="8">
        <f t="shared" si="16"/>
        <v>-0.5</v>
      </c>
      <c r="K215" s="9">
        <f t="shared" si="17"/>
        <v>-0.31818181818181818</v>
      </c>
    </row>
    <row r="216" spans="1:11" x14ac:dyDescent="0.2">
      <c r="A216" s="2"/>
      <c r="B216" s="68"/>
      <c r="C216" s="33"/>
      <c r="D216" s="68"/>
      <c r="E216" s="6"/>
      <c r="F216" s="82"/>
      <c r="G216" s="33"/>
      <c r="H216" s="68"/>
      <c r="I216" s="6"/>
      <c r="J216" s="5"/>
      <c r="K216" s="6"/>
    </row>
    <row r="217" spans="1:11" s="43" customFormat="1" x14ac:dyDescent="0.2">
      <c r="A217" s="162" t="s">
        <v>582</v>
      </c>
      <c r="B217" s="71">
        <f>SUM(B206:B216)</f>
        <v>31</v>
      </c>
      <c r="C217" s="40">
        <f>B217/7882</f>
        <v>3.9330119259071298E-3</v>
      </c>
      <c r="D217" s="71">
        <f>SUM(D206:D216)</f>
        <v>38</v>
      </c>
      <c r="E217" s="41">
        <f>D217/7767</f>
        <v>4.8924938843826447E-3</v>
      </c>
      <c r="F217" s="77">
        <f>SUM(F206:F216)</f>
        <v>288</v>
      </c>
      <c r="G217" s="42">
        <f>F217/62775</f>
        <v>4.5878136200716846E-3</v>
      </c>
      <c r="H217" s="71">
        <f>SUM(H206:H216)</f>
        <v>379</v>
      </c>
      <c r="I217" s="41">
        <f>H217/69402</f>
        <v>5.4609377251376044E-3</v>
      </c>
      <c r="J217" s="37">
        <f>IF(D217=0, "-", IF((B217-D217)/D217&lt;10, (B217-D217)/D217, "&gt;999%"))</f>
        <v>-0.18421052631578946</v>
      </c>
      <c r="K217" s="38">
        <f>IF(H217=0, "-", IF((F217-H217)/H217&lt;10, (F217-H217)/H217, "&gt;999%"))</f>
        <v>-0.24010554089709762</v>
      </c>
    </row>
    <row r="218" spans="1:11" x14ac:dyDescent="0.2">
      <c r="B218" s="83"/>
      <c r="D218" s="83"/>
      <c r="F218" s="83"/>
      <c r="H218" s="83"/>
    </row>
    <row r="219" spans="1:11" x14ac:dyDescent="0.2">
      <c r="A219" s="163" t="s">
        <v>149</v>
      </c>
      <c r="B219" s="61" t="s">
        <v>12</v>
      </c>
      <c r="C219" s="62" t="s">
        <v>13</v>
      </c>
      <c r="D219" s="61" t="s">
        <v>12</v>
      </c>
      <c r="E219" s="63" t="s">
        <v>13</v>
      </c>
      <c r="F219" s="62" t="s">
        <v>12</v>
      </c>
      <c r="G219" s="62" t="s">
        <v>13</v>
      </c>
      <c r="H219" s="61" t="s">
        <v>12</v>
      </c>
      <c r="I219" s="63" t="s">
        <v>13</v>
      </c>
      <c r="J219" s="61"/>
      <c r="K219" s="63"/>
    </row>
    <row r="220" spans="1:11" x14ac:dyDescent="0.2">
      <c r="A220" s="7" t="s">
        <v>325</v>
      </c>
      <c r="B220" s="65">
        <v>0</v>
      </c>
      <c r="C220" s="34">
        <f>IF(B237=0, "-", B220/B237)</f>
        <v>0</v>
      </c>
      <c r="D220" s="65">
        <v>0</v>
      </c>
      <c r="E220" s="9">
        <f>IF(D237=0, "-", D220/D237)</f>
        <v>0</v>
      </c>
      <c r="F220" s="81">
        <v>0</v>
      </c>
      <c r="G220" s="34">
        <f>IF(F237=0, "-", F220/F237)</f>
        <v>0</v>
      </c>
      <c r="H220" s="65">
        <v>1</v>
      </c>
      <c r="I220" s="9">
        <f>IF(H237=0, "-", H220/H237)</f>
        <v>4.6728971962616819E-3</v>
      </c>
      <c r="J220" s="8" t="str">
        <f t="shared" ref="J220:J235" si="18">IF(D220=0, "-", IF((B220-D220)/D220&lt;10, (B220-D220)/D220, "&gt;999%"))</f>
        <v>-</v>
      </c>
      <c r="K220" s="9">
        <f t="shared" ref="K220:K235" si="19">IF(H220=0, "-", IF((F220-H220)/H220&lt;10, (F220-H220)/H220, "&gt;999%"))</f>
        <v>-1</v>
      </c>
    </row>
    <row r="221" spans="1:11" x14ac:dyDescent="0.2">
      <c r="A221" s="7" t="s">
        <v>326</v>
      </c>
      <c r="B221" s="65">
        <v>0</v>
      </c>
      <c r="C221" s="34">
        <f>IF(B237=0, "-", B221/B237)</f>
        <v>0</v>
      </c>
      <c r="D221" s="65">
        <v>3</v>
      </c>
      <c r="E221" s="9">
        <f>IF(D237=0, "-", D221/D237)</f>
        <v>6.25E-2</v>
      </c>
      <c r="F221" s="81">
        <v>8</v>
      </c>
      <c r="G221" s="34">
        <f>IF(F237=0, "-", F221/F237)</f>
        <v>5.2287581699346407E-2</v>
      </c>
      <c r="H221" s="65">
        <v>19</v>
      </c>
      <c r="I221" s="9">
        <f>IF(H237=0, "-", H221/H237)</f>
        <v>8.8785046728971959E-2</v>
      </c>
      <c r="J221" s="8">
        <f t="shared" si="18"/>
        <v>-1</v>
      </c>
      <c r="K221" s="9">
        <f t="shared" si="19"/>
        <v>-0.57894736842105265</v>
      </c>
    </row>
    <row r="222" spans="1:11" x14ac:dyDescent="0.2">
      <c r="A222" s="7" t="s">
        <v>327</v>
      </c>
      <c r="B222" s="65">
        <v>1</v>
      </c>
      <c r="C222" s="34">
        <f>IF(B237=0, "-", B222/B237)</f>
        <v>3.5714285714285712E-2</v>
      </c>
      <c r="D222" s="65">
        <v>0</v>
      </c>
      <c r="E222" s="9">
        <f>IF(D237=0, "-", D222/D237)</f>
        <v>0</v>
      </c>
      <c r="F222" s="81">
        <v>3</v>
      </c>
      <c r="G222" s="34">
        <f>IF(F237=0, "-", F222/F237)</f>
        <v>1.9607843137254902E-2</v>
      </c>
      <c r="H222" s="65">
        <v>2</v>
      </c>
      <c r="I222" s="9">
        <f>IF(H237=0, "-", H222/H237)</f>
        <v>9.3457943925233638E-3</v>
      </c>
      <c r="J222" s="8" t="str">
        <f t="shared" si="18"/>
        <v>-</v>
      </c>
      <c r="K222" s="9">
        <f t="shared" si="19"/>
        <v>0.5</v>
      </c>
    </row>
    <row r="223" spans="1:11" x14ac:dyDescent="0.2">
      <c r="A223" s="7" t="s">
        <v>328</v>
      </c>
      <c r="B223" s="65">
        <v>12</v>
      </c>
      <c r="C223" s="34">
        <f>IF(B237=0, "-", B223/B237)</f>
        <v>0.42857142857142855</v>
      </c>
      <c r="D223" s="65">
        <v>2</v>
      </c>
      <c r="E223" s="9">
        <f>IF(D237=0, "-", D223/D237)</f>
        <v>4.1666666666666664E-2</v>
      </c>
      <c r="F223" s="81">
        <v>18</v>
      </c>
      <c r="G223" s="34">
        <f>IF(F237=0, "-", F223/F237)</f>
        <v>0.11764705882352941</v>
      </c>
      <c r="H223" s="65">
        <v>6</v>
      </c>
      <c r="I223" s="9">
        <f>IF(H237=0, "-", H223/H237)</f>
        <v>2.8037383177570093E-2</v>
      </c>
      <c r="J223" s="8">
        <f t="shared" si="18"/>
        <v>5</v>
      </c>
      <c r="K223" s="9">
        <f t="shared" si="19"/>
        <v>2</v>
      </c>
    </row>
    <row r="224" spans="1:11" x14ac:dyDescent="0.2">
      <c r="A224" s="7" t="s">
        <v>329</v>
      </c>
      <c r="B224" s="65">
        <v>0</v>
      </c>
      <c r="C224" s="34">
        <f>IF(B237=0, "-", B224/B237)</f>
        <v>0</v>
      </c>
      <c r="D224" s="65">
        <v>0</v>
      </c>
      <c r="E224" s="9">
        <f>IF(D237=0, "-", D224/D237)</f>
        <v>0</v>
      </c>
      <c r="F224" s="81">
        <v>17</v>
      </c>
      <c r="G224" s="34">
        <f>IF(F237=0, "-", F224/F237)</f>
        <v>0.1111111111111111</v>
      </c>
      <c r="H224" s="65">
        <v>5</v>
      </c>
      <c r="I224" s="9">
        <f>IF(H237=0, "-", H224/H237)</f>
        <v>2.336448598130841E-2</v>
      </c>
      <c r="J224" s="8" t="str">
        <f t="shared" si="18"/>
        <v>-</v>
      </c>
      <c r="K224" s="9">
        <f t="shared" si="19"/>
        <v>2.4</v>
      </c>
    </row>
    <row r="225" spans="1:11" x14ac:dyDescent="0.2">
      <c r="A225" s="7" t="s">
        <v>330</v>
      </c>
      <c r="B225" s="65">
        <v>0</v>
      </c>
      <c r="C225" s="34">
        <f>IF(B237=0, "-", B225/B237)</f>
        <v>0</v>
      </c>
      <c r="D225" s="65">
        <v>0</v>
      </c>
      <c r="E225" s="9">
        <f>IF(D237=0, "-", D225/D237)</f>
        <v>0</v>
      </c>
      <c r="F225" s="81">
        <v>3</v>
      </c>
      <c r="G225" s="34">
        <f>IF(F237=0, "-", F225/F237)</f>
        <v>1.9607843137254902E-2</v>
      </c>
      <c r="H225" s="65">
        <v>7</v>
      </c>
      <c r="I225" s="9">
        <f>IF(H237=0, "-", H225/H237)</f>
        <v>3.2710280373831772E-2</v>
      </c>
      <c r="J225" s="8" t="str">
        <f t="shared" si="18"/>
        <v>-</v>
      </c>
      <c r="K225" s="9">
        <f t="shared" si="19"/>
        <v>-0.5714285714285714</v>
      </c>
    </row>
    <row r="226" spans="1:11" x14ac:dyDescent="0.2">
      <c r="A226" s="7" t="s">
        <v>331</v>
      </c>
      <c r="B226" s="65">
        <v>0</v>
      </c>
      <c r="C226" s="34">
        <f>IF(B237=0, "-", B226/B237)</f>
        <v>0</v>
      </c>
      <c r="D226" s="65">
        <v>0</v>
      </c>
      <c r="E226" s="9">
        <f>IF(D237=0, "-", D226/D237)</f>
        <v>0</v>
      </c>
      <c r="F226" s="81">
        <v>1</v>
      </c>
      <c r="G226" s="34">
        <f>IF(F237=0, "-", F226/F237)</f>
        <v>6.5359477124183009E-3</v>
      </c>
      <c r="H226" s="65">
        <v>6</v>
      </c>
      <c r="I226" s="9">
        <f>IF(H237=0, "-", H226/H237)</f>
        <v>2.8037383177570093E-2</v>
      </c>
      <c r="J226" s="8" t="str">
        <f t="shared" si="18"/>
        <v>-</v>
      </c>
      <c r="K226" s="9">
        <f t="shared" si="19"/>
        <v>-0.83333333333333337</v>
      </c>
    </row>
    <row r="227" spans="1:11" x14ac:dyDescent="0.2">
      <c r="A227" s="7" t="s">
        <v>332</v>
      </c>
      <c r="B227" s="65">
        <v>3</v>
      </c>
      <c r="C227" s="34">
        <f>IF(B237=0, "-", B227/B237)</f>
        <v>0.10714285714285714</v>
      </c>
      <c r="D227" s="65">
        <v>0</v>
      </c>
      <c r="E227" s="9">
        <f>IF(D237=0, "-", D227/D237)</f>
        <v>0</v>
      </c>
      <c r="F227" s="81">
        <v>11</v>
      </c>
      <c r="G227" s="34">
        <f>IF(F237=0, "-", F227/F237)</f>
        <v>7.1895424836601302E-2</v>
      </c>
      <c r="H227" s="65">
        <v>12</v>
      </c>
      <c r="I227" s="9">
        <f>IF(H237=0, "-", H227/H237)</f>
        <v>5.6074766355140186E-2</v>
      </c>
      <c r="J227" s="8" t="str">
        <f t="shared" si="18"/>
        <v>-</v>
      </c>
      <c r="K227" s="9">
        <f t="shared" si="19"/>
        <v>-8.3333333333333329E-2</v>
      </c>
    </row>
    <row r="228" spans="1:11" x14ac:dyDescent="0.2">
      <c r="A228" s="7" t="s">
        <v>333</v>
      </c>
      <c r="B228" s="65">
        <v>0</v>
      </c>
      <c r="C228" s="34">
        <f>IF(B237=0, "-", B228/B237)</f>
        <v>0</v>
      </c>
      <c r="D228" s="65">
        <v>0</v>
      </c>
      <c r="E228" s="9">
        <f>IF(D237=0, "-", D228/D237)</f>
        <v>0</v>
      </c>
      <c r="F228" s="81">
        <v>1</v>
      </c>
      <c r="G228" s="34">
        <f>IF(F237=0, "-", F228/F237)</f>
        <v>6.5359477124183009E-3</v>
      </c>
      <c r="H228" s="65">
        <v>0</v>
      </c>
      <c r="I228" s="9">
        <f>IF(H237=0, "-", H228/H237)</f>
        <v>0</v>
      </c>
      <c r="J228" s="8" t="str">
        <f t="shared" si="18"/>
        <v>-</v>
      </c>
      <c r="K228" s="9" t="str">
        <f t="shared" si="19"/>
        <v>-</v>
      </c>
    </row>
    <row r="229" spans="1:11" x14ac:dyDescent="0.2">
      <c r="A229" s="7" t="s">
        <v>334</v>
      </c>
      <c r="B229" s="65">
        <v>0</v>
      </c>
      <c r="C229" s="34">
        <f>IF(B237=0, "-", B229/B237)</f>
        <v>0</v>
      </c>
      <c r="D229" s="65">
        <v>0</v>
      </c>
      <c r="E229" s="9">
        <f>IF(D237=0, "-", D229/D237)</f>
        <v>0</v>
      </c>
      <c r="F229" s="81">
        <v>2</v>
      </c>
      <c r="G229" s="34">
        <f>IF(F237=0, "-", F229/F237)</f>
        <v>1.3071895424836602E-2</v>
      </c>
      <c r="H229" s="65">
        <v>3</v>
      </c>
      <c r="I229" s="9">
        <f>IF(H237=0, "-", H229/H237)</f>
        <v>1.4018691588785047E-2</v>
      </c>
      <c r="J229" s="8" t="str">
        <f t="shared" si="18"/>
        <v>-</v>
      </c>
      <c r="K229" s="9">
        <f t="shared" si="19"/>
        <v>-0.33333333333333331</v>
      </c>
    </row>
    <row r="230" spans="1:11" x14ac:dyDescent="0.2">
      <c r="A230" s="7" t="s">
        <v>335</v>
      </c>
      <c r="B230" s="65">
        <v>9</v>
      </c>
      <c r="C230" s="34">
        <f>IF(B237=0, "-", B230/B237)</f>
        <v>0.32142857142857145</v>
      </c>
      <c r="D230" s="65">
        <v>10</v>
      </c>
      <c r="E230" s="9">
        <f>IF(D237=0, "-", D230/D237)</f>
        <v>0.20833333333333334</v>
      </c>
      <c r="F230" s="81">
        <v>56</v>
      </c>
      <c r="G230" s="34">
        <f>IF(F237=0, "-", F230/F237)</f>
        <v>0.36601307189542481</v>
      </c>
      <c r="H230" s="65">
        <v>84</v>
      </c>
      <c r="I230" s="9">
        <f>IF(H237=0, "-", H230/H237)</f>
        <v>0.3925233644859813</v>
      </c>
      <c r="J230" s="8">
        <f t="shared" si="18"/>
        <v>-0.1</v>
      </c>
      <c r="K230" s="9">
        <f t="shared" si="19"/>
        <v>-0.33333333333333331</v>
      </c>
    </row>
    <row r="231" spans="1:11" x14ac:dyDescent="0.2">
      <c r="A231" s="7" t="s">
        <v>336</v>
      </c>
      <c r="B231" s="65">
        <v>2</v>
      </c>
      <c r="C231" s="34">
        <f>IF(B237=0, "-", B231/B237)</f>
        <v>7.1428571428571425E-2</v>
      </c>
      <c r="D231" s="65">
        <v>2</v>
      </c>
      <c r="E231" s="9">
        <f>IF(D237=0, "-", D231/D237)</f>
        <v>4.1666666666666664E-2</v>
      </c>
      <c r="F231" s="81">
        <v>10</v>
      </c>
      <c r="G231" s="34">
        <f>IF(F237=0, "-", F231/F237)</f>
        <v>6.535947712418301E-2</v>
      </c>
      <c r="H231" s="65">
        <v>20</v>
      </c>
      <c r="I231" s="9">
        <f>IF(H237=0, "-", H231/H237)</f>
        <v>9.3457943925233641E-2</v>
      </c>
      <c r="J231" s="8">
        <f t="shared" si="18"/>
        <v>0</v>
      </c>
      <c r="K231" s="9">
        <f t="shared" si="19"/>
        <v>-0.5</v>
      </c>
    </row>
    <row r="232" spans="1:11" x14ac:dyDescent="0.2">
      <c r="A232" s="7" t="s">
        <v>337</v>
      </c>
      <c r="B232" s="65">
        <v>0</v>
      </c>
      <c r="C232" s="34">
        <f>IF(B237=0, "-", B232/B237)</f>
        <v>0</v>
      </c>
      <c r="D232" s="65">
        <v>2</v>
      </c>
      <c r="E232" s="9">
        <f>IF(D237=0, "-", D232/D237)</f>
        <v>4.1666666666666664E-2</v>
      </c>
      <c r="F232" s="81">
        <v>1</v>
      </c>
      <c r="G232" s="34">
        <f>IF(F237=0, "-", F232/F237)</f>
        <v>6.5359477124183009E-3</v>
      </c>
      <c r="H232" s="65">
        <v>8</v>
      </c>
      <c r="I232" s="9">
        <f>IF(H237=0, "-", H232/H237)</f>
        <v>3.7383177570093455E-2</v>
      </c>
      <c r="J232" s="8">
        <f t="shared" si="18"/>
        <v>-1</v>
      </c>
      <c r="K232" s="9">
        <f t="shared" si="19"/>
        <v>-0.875</v>
      </c>
    </row>
    <row r="233" spans="1:11" x14ac:dyDescent="0.2">
      <c r="A233" s="7" t="s">
        <v>338</v>
      </c>
      <c r="B233" s="65">
        <v>0</v>
      </c>
      <c r="C233" s="34">
        <f>IF(B237=0, "-", B233/B237)</f>
        <v>0</v>
      </c>
      <c r="D233" s="65">
        <v>0</v>
      </c>
      <c r="E233" s="9">
        <f>IF(D237=0, "-", D233/D237)</f>
        <v>0</v>
      </c>
      <c r="F233" s="81">
        <v>7</v>
      </c>
      <c r="G233" s="34">
        <f>IF(F237=0, "-", F233/F237)</f>
        <v>4.5751633986928102E-2</v>
      </c>
      <c r="H233" s="65">
        <v>4</v>
      </c>
      <c r="I233" s="9">
        <f>IF(H237=0, "-", H233/H237)</f>
        <v>1.8691588785046728E-2</v>
      </c>
      <c r="J233" s="8" t="str">
        <f t="shared" si="18"/>
        <v>-</v>
      </c>
      <c r="K233" s="9">
        <f t="shared" si="19"/>
        <v>0.75</v>
      </c>
    </row>
    <row r="234" spans="1:11" x14ac:dyDescent="0.2">
      <c r="A234" s="7" t="s">
        <v>339</v>
      </c>
      <c r="B234" s="65">
        <v>0</v>
      </c>
      <c r="C234" s="34">
        <f>IF(B237=0, "-", B234/B237)</f>
        <v>0</v>
      </c>
      <c r="D234" s="65">
        <v>1</v>
      </c>
      <c r="E234" s="9">
        <f>IF(D237=0, "-", D234/D237)</f>
        <v>2.0833333333333332E-2</v>
      </c>
      <c r="F234" s="81">
        <v>6</v>
      </c>
      <c r="G234" s="34">
        <f>IF(F237=0, "-", F234/F237)</f>
        <v>3.9215686274509803E-2</v>
      </c>
      <c r="H234" s="65">
        <v>9</v>
      </c>
      <c r="I234" s="9">
        <f>IF(H237=0, "-", H234/H237)</f>
        <v>4.2056074766355138E-2</v>
      </c>
      <c r="J234" s="8">
        <f t="shared" si="18"/>
        <v>-1</v>
      </c>
      <c r="K234" s="9">
        <f t="shared" si="19"/>
        <v>-0.33333333333333331</v>
      </c>
    </row>
    <row r="235" spans="1:11" x14ac:dyDescent="0.2">
      <c r="A235" s="7" t="s">
        <v>340</v>
      </c>
      <c r="B235" s="65">
        <v>1</v>
      </c>
      <c r="C235" s="34">
        <f>IF(B237=0, "-", B235/B237)</f>
        <v>3.5714285714285712E-2</v>
      </c>
      <c r="D235" s="65">
        <v>28</v>
      </c>
      <c r="E235" s="9">
        <f>IF(D237=0, "-", D235/D237)</f>
        <v>0.58333333333333337</v>
      </c>
      <c r="F235" s="81">
        <v>9</v>
      </c>
      <c r="G235" s="34">
        <f>IF(F237=0, "-", F235/F237)</f>
        <v>5.8823529411764705E-2</v>
      </c>
      <c r="H235" s="65">
        <v>28</v>
      </c>
      <c r="I235" s="9">
        <f>IF(H237=0, "-", H235/H237)</f>
        <v>0.13084112149532709</v>
      </c>
      <c r="J235" s="8">
        <f t="shared" si="18"/>
        <v>-0.9642857142857143</v>
      </c>
      <c r="K235" s="9">
        <f t="shared" si="19"/>
        <v>-0.6785714285714286</v>
      </c>
    </row>
    <row r="236" spans="1:11" x14ac:dyDescent="0.2">
      <c r="A236" s="2"/>
      <c r="B236" s="68"/>
      <c r="C236" s="33"/>
      <c r="D236" s="68"/>
      <c r="E236" s="6"/>
      <c r="F236" s="82"/>
      <c r="G236" s="33"/>
      <c r="H236" s="68"/>
      <c r="I236" s="6"/>
      <c r="J236" s="5"/>
      <c r="K236" s="6"/>
    </row>
    <row r="237" spans="1:11" s="43" customFormat="1" x14ac:dyDescent="0.2">
      <c r="A237" s="162" t="s">
        <v>581</v>
      </c>
      <c r="B237" s="71">
        <f>SUM(B220:B236)</f>
        <v>28</v>
      </c>
      <c r="C237" s="40">
        <f>B237/7882</f>
        <v>3.552397868561279E-3</v>
      </c>
      <c r="D237" s="71">
        <f>SUM(D220:D236)</f>
        <v>48</v>
      </c>
      <c r="E237" s="41">
        <f>D237/7767</f>
        <v>6.1799922750096561E-3</v>
      </c>
      <c r="F237" s="77">
        <f>SUM(F220:F236)</f>
        <v>153</v>
      </c>
      <c r="G237" s="42">
        <f>F237/62775</f>
        <v>2.4372759856630824E-3</v>
      </c>
      <c r="H237" s="71">
        <f>SUM(H220:H236)</f>
        <v>214</v>
      </c>
      <c r="I237" s="41">
        <f>H237/69402</f>
        <v>3.0834846258032912E-3</v>
      </c>
      <c r="J237" s="37">
        <f>IF(D237=0, "-", IF((B237-D237)/D237&lt;10, (B237-D237)/D237, "&gt;999%"))</f>
        <v>-0.41666666666666669</v>
      </c>
      <c r="K237" s="38">
        <f>IF(H237=0, "-", IF((F237-H237)/H237&lt;10, (F237-H237)/H237, "&gt;999%"))</f>
        <v>-0.28504672897196259</v>
      </c>
    </row>
    <row r="238" spans="1:11" x14ac:dyDescent="0.2">
      <c r="B238" s="83"/>
      <c r="D238" s="83"/>
      <c r="F238" s="83"/>
      <c r="H238" s="83"/>
    </row>
    <row r="239" spans="1:11" x14ac:dyDescent="0.2">
      <c r="A239" s="163" t="s">
        <v>150</v>
      </c>
      <c r="B239" s="61" t="s">
        <v>12</v>
      </c>
      <c r="C239" s="62" t="s">
        <v>13</v>
      </c>
      <c r="D239" s="61" t="s">
        <v>12</v>
      </c>
      <c r="E239" s="63" t="s">
        <v>13</v>
      </c>
      <c r="F239" s="62" t="s">
        <v>12</v>
      </c>
      <c r="G239" s="62" t="s">
        <v>13</v>
      </c>
      <c r="H239" s="61" t="s">
        <v>12</v>
      </c>
      <c r="I239" s="63" t="s">
        <v>13</v>
      </c>
      <c r="J239" s="61"/>
      <c r="K239" s="63"/>
    </row>
    <row r="240" spans="1:11" x14ac:dyDescent="0.2">
      <c r="A240" s="7" t="s">
        <v>341</v>
      </c>
      <c r="B240" s="65">
        <v>0</v>
      </c>
      <c r="C240" s="34">
        <f>IF(B255=0, "-", B240/B255)</f>
        <v>0</v>
      </c>
      <c r="D240" s="65">
        <v>0</v>
      </c>
      <c r="E240" s="9">
        <f>IF(D255=0, "-", D240/D255)</f>
        <v>0</v>
      </c>
      <c r="F240" s="81">
        <v>3</v>
      </c>
      <c r="G240" s="34">
        <f>IF(F255=0, "-", F240/F255)</f>
        <v>4.2253521126760563E-2</v>
      </c>
      <c r="H240" s="65">
        <v>6</v>
      </c>
      <c r="I240" s="9">
        <f>IF(H255=0, "-", H240/H255)</f>
        <v>7.792207792207792E-2</v>
      </c>
      <c r="J240" s="8" t="str">
        <f t="shared" ref="J240:J253" si="20">IF(D240=0, "-", IF((B240-D240)/D240&lt;10, (B240-D240)/D240, "&gt;999%"))</f>
        <v>-</v>
      </c>
      <c r="K240" s="9">
        <f t="shared" ref="K240:K253" si="21">IF(H240=0, "-", IF((F240-H240)/H240&lt;10, (F240-H240)/H240, "&gt;999%"))</f>
        <v>-0.5</v>
      </c>
    </row>
    <row r="241" spans="1:11" x14ac:dyDescent="0.2">
      <c r="A241" s="7" t="s">
        <v>342</v>
      </c>
      <c r="B241" s="65">
        <v>0</v>
      </c>
      <c r="C241" s="34">
        <f>IF(B255=0, "-", B241/B255)</f>
        <v>0</v>
      </c>
      <c r="D241" s="65">
        <v>0</v>
      </c>
      <c r="E241" s="9">
        <f>IF(D255=0, "-", D241/D255)</f>
        <v>0</v>
      </c>
      <c r="F241" s="81">
        <v>0</v>
      </c>
      <c r="G241" s="34">
        <f>IF(F255=0, "-", F241/F255)</f>
        <v>0</v>
      </c>
      <c r="H241" s="65">
        <v>1</v>
      </c>
      <c r="I241" s="9">
        <f>IF(H255=0, "-", H241/H255)</f>
        <v>1.2987012987012988E-2</v>
      </c>
      <c r="J241" s="8" t="str">
        <f t="shared" si="20"/>
        <v>-</v>
      </c>
      <c r="K241" s="9">
        <f t="shared" si="21"/>
        <v>-1</v>
      </c>
    </row>
    <row r="242" spans="1:11" x14ac:dyDescent="0.2">
      <c r="A242" s="7" t="s">
        <v>343</v>
      </c>
      <c r="B242" s="65">
        <v>0</v>
      </c>
      <c r="C242" s="34">
        <f>IF(B255=0, "-", B242/B255)</f>
        <v>0</v>
      </c>
      <c r="D242" s="65">
        <v>0</v>
      </c>
      <c r="E242" s="9">
        <f>IF(D255=0, "-", D242/D255)</f>
        <v>0</v>
      </c>
      <c r="F242" s="81">
        <v>8</v>
      </c>
      <c r="G242" s="34">
        <f>IF(F255=0, "-", F242/F255)</f>
        <v>0.11267605633802817</v>
      </c>
      <c r="H242" s="65">
        <v>4</v>
      </c>
      <c r="I242" s="9">
        <f>IF(H255=0, "-", H242/H255)</f>
        <v>5.1948051948051951E-2</v>
      </c>
      <c r="J242" s="8" t="str">
        <f t="shared" si="20"/>
        <v>-</v>
      </c>
      <c r="K242" s="9">
        <f t="shared" si="21"/>
        <v>1</v>
      </c>
    </row>
    <row r="243" spans="1:11" x14ac:dyDescent="0.2">
      <c r="A243" s="7" t="s">
        <v>344</v>
      </c>
      <c r="B243" s="65">
        <v>0</v>
      </c>
      <c r="C243" s="34">
        <f>IF(B255=0, "-", B243/B255)</f>
        <v>0</v>
      </c>
      <c r="D243" s="65">
        <v>1</v>
      </c>
      <c r="E243" s="9">
        <f>IF(D255=0, "-", D243/D255)</f>
        <v>0.14285714285714285</v>
      </c>
      <c r="F243" s="81">
        <v>6</v>
      </c>
      <c r="G243" s="34">
        <f>IF(F255=0, "-", F243/F255)</f>
        <v>8.4507042253521125E-2</v>
      </c>
      <c r="H243" s="65">
        <v>5</v>
      </c>
      <c r="I243" s="9">
        <f>IF(H255=0, "-", H243/H255)</f>
        <v>6.4935064935064929E-2</v>
      </c>
      <c r="J243" s="8">
        <f t="shared" si="20"/>
        <v>-1</v>
      </c>
      <c r="K243" s="9">
        <f t="shared" si="21"/>
        <v>0.2</v>
      </c>
    </row>
    <row r="244" spans="1:11" x14ac:dyDescent="0.2">
      <c r="A244" s="7" t="s">
        <v>345</v>
      </c>
      <c r="B244" s="65">
        <v>0</v>
      </c>
      <c r="C244" s="34">
        <f>IF(B255=0, "-", B244/B255)</f>
        <v>0</v>
      </c>
      <c r="D244" s="65">
        <v>0</v>
      </c>
      <c r="E244" s="9">
        <f>IF(D255=0, "-", D244/D255)</f>
        <v>0</v>
      </c>
      <c r="F244" s="81">
        <v>0</v>
      </c>
      <c r="G244" s="34">
        <f>IF(F255=0, "-", F244/F255)</f>
        <v>0</v>
      </c>
      <c r="H244" s="65">
        <v>1</v>
      </c>
      <c r="I244" s="9">
        <f>IF(H255=0, "-", H244/H255)</f>
        <v>1.2987012987012988E-2</v>
      </c>
      <c r="J244" s="8" t="str">
        <f t="shared" si="20"/>
        <v>-</v>
      </c>
      <c r="K244" s="9">
        <f t="shared" si="21"/>
        <v>-1</v>
      </c>
    </row>
    <row r="245" spans="1:11" x14ac:dyDescent="0.2">
      <c r="A245" s="7" t="s">
        <v>346</v>
      </c>
      <c r="B245" s="65">
        <v>2</v>
      </c>
      <c r="C245" s="34">
        <f>IF(B255=0, "-", B245/B255)</f>
        <v>0.22222222222222221</v>
      </c>
      <c r="D245" s="65">
        <v>2</v>
      </c>
      <c r="E245" s="9">
        <f>IF(D255=0, "-", D245/D255)</f>
        <v>0.2857142857142857</v>
      </c>
      <c r="F245" s="81">
        <v>15</v>
      </c>
      <c r="G245" s="34">
        <f>IF(F255=0, "-", F245/F255)</f>
        <v>0.21126760563380281</v>
      </c>
      <c r="H245" s="65">
        <v>22</v>
      </c>
      <c r="I245" s="9">
        <f>IF(H255=0, "-", H245/H255)</f>
        <v>0.2857142857142857</v>
      </c>
      <c r="J245" s="8">
        <f t="shared" si="20"/>
        <v>0</v>
      </c>
      <c r="K245" s="9">
        <f t="shared" si="21"/>
        <v>-0.31818181818181818</v>
      </c>
    </row>
    <row r="246" spans="1:11" x14ac:dyDescent="0.2">
      <c r="A246" s="7" t="s">
        <v>347</v>
      </c>
      <c r="B246" s="65">
        <v>0</v>
      </c>
      <c r="C246" s="34">
        <f>IF(B255=0, "-", B246/B255)</f>
        <v>0</v>
      </c>
      <c r="D246" s="65">
        <v>0</v>
      </c>
      <c r="E246" s="9">
        <f>IF(D255=0, "-", D246/D255)</f>
        <v>0</v>
      </c>
      <c r="F246" s="81">
        <v>0</v>
      </c>
      <c r="G246" s="34">
        <f>IF(F255=0, "-", F246/F255)</f>
        <v>0</v>
      </c>
      <c r="H246" s="65">
        <v>1</v>
      </c>
      <c r="I246" s="9">
        <f>IF(H255=0, "-", H246/H255)</f>
        <v>1.2987012987012988E-2</v>
      </c>
      <c r="J246" s="8" t="str">
        <f t="shared" si="20"/>
        <v>-</v>
      </c>
      <c r="K246" s="9">
        <f t="shared" si="21"/>
        <v>-1</v>
      </c>
    </row>
    <row r="247" spans="1:11" x14ac:dyDescent="0.2">
      <c r="A247" s="7" t="s">
        <v>348</v>
      </c>
      <c r="B247" s="65">
        <v>0</v>
      </c>
      <c r="C247" s="34">
        <f>IF(B255=0, "-", B247/B255)</f>
        <v>0</v>
      </c>
      <c r="D247" s="65">
        <v>0</v>
      </c>
      <c r="E247" s="9">
        <f>IF(D255=0, "-", D247/D255)</f>
        <v>0</v>
      </c>
      <c r="F247" s="81">
        <v>6</v>
      </c>
      <c r="G247" s="34">
        <f>IF(F255=0, "-", F247/F255)</f>
        <v>8.4507042253521125E-2</v>
      </c>
      <c r="H247" s="65">
        <v>3</v>
      </c>
      <c r="I247" s="9">
        <f>IF(H255=0, "-", H247/H255)</f>
        <v>3.896103896103896E-2</v>
      </c>
      <c r="J247" s="8" t="str">
        <f t="shared" si="20"/>
        <v>-</v>
      </c>
      <c r="K247" s="9">
        <f t="shared" si="21"/>
        <v>1</v>
      </c>
    </row>
    <row r="248" spans="1:11" x14ac:dyDescent="0.2">
      <c r="A248" s="7" t="s">
        <v>349</v>
      </c>
      <c r="B248" s="65">
        <v>0</v>
      </c>
      <c r="C248" s="34">
        <f>IF(B255=0, "-", B248/B255)</f>
        <v>0</v>
      </c>
      <c r="D248" s="65">
        <v>0</v>
      </c>
      <c r="E248" s="9">
        <f>IF(D255=0, "-", D248/D255)</f>
        <v>0</v>
      </c>
      <c r="F248" s="81">
        <v>2</v>
      </c>
      <c r="G248" s="34">
        <f>IF(F255=0, "-", F248/F255)</f>
        <v>2.8169014084507043E-2</v>
      </c>
      <c r="H248" s="65">
        <v>0</v>
      </c>
      <c r="I248" s="9">
        <f>IF(H255=0, "-", H248/H255)</f>
        <v>0</v>
      </c>
      <c r="J248" s="8" t="str">
        <f t="shared" si="20"/>
        <v>-</v>
      </c>
      <c r="K248" s="9" t="str">
        <f t="shared" si="21"/>
        <v>-</v>
      </c>
    </row>
    <row r="249" spans="1:11" x14ac:dyDescent="0.2">
      <c r="A249" s="7" t="s">
        <v>350</v>
      </c>
      <c r="B249" s="65">
        <v>0</v>
      </c>
      <c r="C249" s="34">
        <f>IF(B255=0, "-", B249/B255)</f>
        <v>0</v>
      </c>
      <c r="D249" s="65">
        <v>1</v>
      </c>
      <c r="E249" s="9">
        <f>IF(D255=0, "-", D249/D255)</f>
        <v>0.14285714285714285</v>
      </c>
      <c r="F249" s="81">
        <v>0</v>
      </c>
      <c r="G249" s="34">
        <f>IF(F255=0, "-", F249/F255)</f>
        <v>0</v>
      </c>
      <c r="H249" s="65">
        <v>4</v>
      </c>
      <c r="I249" s="9">
        <f>IF(H255=0, "-", H249/H255)</f>
        <v>5.1948051948051951E-2</v>
      </c>
      <c r="J249" s="8">
        <f t="shared" si="20"/>
        <v>-1</v>
      </c>
      <c r="K249" s="9">
        <f t="shared" si="21"/>
        <v>-1</v>
      </c>
    </row>
    <row r="250" spans="1:11" x14ac:dyDescent="0.2">
      <c r="A250" s="7" t="s">
        <v>351</v>
      </c>
      <c r="B250" s="65">
        <v>0</v>
      </c>
      <c r="C250" s="34">
        <f>IF(B255=0, "-", B250/B255)</f>
        <v>0</v>
      </c>
      <c r="D250" s="65">
        <v>0</v>
      </c>
      <c r="E250" s="9">
        <f>IF(D255=0, "-", D250/D255)</f>
        <v>0</v>
      </c>
      <c r="F250" s="81">
        <v>1</v>
      </c>
      <c r="G250" s="34">
        <f>IF(F255=0, "-", F250/F255)</f>
        <v>1.4084507042253521E-2</v>
      </c>
      <c r="H250" s="65">
        <v>2</v>
      </c>
      <c r="I250" s="9">
        <f>IF(H255=0, "-", H250/H255)</f>
        <v>2.5974025974025976E-2</v>
      </c>
      <c r="J250" s="8" t="str">
        <f t="shared" si="20"/>
        <v>-</v>
      </c>
      <c r="K250" s="9">
        <f t="shared" si="21"/>
        <v>-0.5</v>
      </c>
    </row>
    <row r="251" spans="1:11" x14ac:dyDescent="0.2">
      <c r="A251" s="7" t="s">
        <v>352</v>
      </c>
      <c r="B251" s="65">
        <v>1</v>
      </c>
      <c r="C251" s="34">
        <f>IF(B255=0, "-", B251/B255)</f>
        <v>0.1111111111111111</v>
      </c>
      <c r="D251" s="65">
        <v>0</v>
      </c>
      <c r="E251" s="9">
        <f>IF(D255=0, "-", D251/D255)</f>
        <v>0</v>
      </c>
      <c r="F251" s="81">
        <v>2</v>
      </c>
      <c r="G251" s="34">
        <f>IF(F255=0, "-", F251/F255)</f>
        <v>2.8169014084507043E-2</v>
      </c>
      <c r="H251" s="65">
        <v>3</v>
      </c>
      <c r="I251" s="9">
        <f>IF(H255=0, "-", H251/H255)</f>
        <v>3.896103896103896E-2</v>
      </c>
      <c r="J251" s="8" t="str">
        <f t="shared" si="20"/>
        <v>-</v>
      </c>
      <c r="K251" s="9">
        <f t="shared" si="21"/>
        <v>-0.33333333333333331</v>
      </c>
    </row>
    <row r="252" spans="1:11" x14ac:dyDescent="0.2">
      <c r="A252" s="7" t="s">
        <v>353</v>
      </c>
      <c r="B252" s="65">
        <v>6</v>
      </c>
      <c r="C252" s="34">
        <f>IF(B255=0, "-", B252/B255)</f>
        <v>0.66666666666666663</v>
      </c>
      <c r="D252" s="65">
        <v>3</v>
      </c>
      <c r="E252" s="9">
        <f>IF(D255=0, "-", D252/D255)</f>
        <v>0.42857142857142855</v>
      </c>
      <c r="F252" s="81">
        <v>26</v>
      </c>
      <c r="G252" s="34">
        <f>IF(F255=0, "-", F252/F255)</f>
        <v>0.36619718309859156</v>
      </c>
      <c r="H252" s="65">
        <v>23</v>
      </c>
      <c r="I252" s="9">
        <f>IF(H255=0, "-", H252/H255)</f>
        <v>0.29870129870129869</v>
      </c>
      <c r="J252" s="8">
        <f t="shared" si="20"/>
        <v>1</v>
      </c>
      <c r="K252" s="9">
        <f t="shared" si="21"/>
        <v>0.13043478260869565</v>
      </c>
    </row>
    <row r="253" spans="1:11" x14ac:dyDescent="0.2">
      <c r="A253" s="7" t="s">
        <v>354</v>
      </c>
      <c r="B253" s="65">
        <v>0</v>
      </c>
      <c r="C253" s="34">
        <f>IF(B255=0, "-", B253/B255)</f>
        <v>0</v>
      </c>
      <c r="D253" s="65">
        <v>0</v>
      </c>
      <c r="E253" s="9">
        <f>IF(D255=0, "-", D253/D255)</f>
        <v>0</v>
      </c>
      <c r="F253" s="81">
        <v>2</v>
      </c>
      <c r="G253" s="34">
        <f>IF(F255=0, "-", F253/F255)</f>
        <v>2.8169014084507043E-2</v>
      </c>
      <c r="H253" s="65">
        <v>2</v>
      </c>
      <c r="I253" s="9">
        <f>IF(H255=0, "-", H253/H255)</f>
        <v>2.5974025974025976E-2</v>
      </c>
      <c r="J253" s="8" t="str">
        <f t="shared" si="20"/>
        <v>-</v>
      </c>
      <c r="K253" s="9">
        <f t="shared" si="21"/>
        <v>0</v>
      </c>
    </row>
    <row r="254" spans="1:11" x14ac:dyDescent="0.2">
      <c r="A254" s="2"/>
      <c r="B254" s="68"/>
      <c r="C254" s="33"/>
      <c r="D254" s="68"/>
      <c r="E254" s="6"/>
      <c r="F254" s="82"/>
      <c r="G254" s="33"/>
      <c r="H254" s="68"/>
      <c r="I254" s="6"/>
      <c r="J254" s="5"/>
      <c r="K254" s="6"/>
    </row>
    <row r="255" spans="1:11" s="43" customFormat="1" x14ac:dyDescent="0.2">
      <c r="A255" s="162" t="s">
        <v>580</v>
      </c>
      <c r="B255" s="71">
        <f>SUM(B240:B254)</f>
        <v>9</v>
      </c>
      <c r="C255" s="40">
        <f>B255/7882</f>
        <v>1.141842172037554E-3</v>
      </c>
      <c r="D255" s="71">
        <f>SUM(D240:D254)</f>
        <v>7</v>
      </c>
      <c r="E255" s="41">
        <f>D255/7767</f>
        <v>9.0124887343890822E-4</v>
      </c>
      <c r="F255" s="77">
        <f>SUM(F240:F254)</f>
        <v>71</v>
      </c>
      <c r="G255" s="42">
        <f>F255/62775</f>
        <v>1.1310234966148945E-3</v>
      </c>
      <c r="H255" s="71">
        <f>SUM(H240:H254)</f>
        <v>77</v>
      </c>
      <c r="I255" s="41">
        <f>H255/69402</f>
        <v>1.1094781130226794E-3</v>
      </c>
      <c r="J255" s="37">
        <f>IF(D255=0, "-", IF((B255-D255)/D255&lt;10, (B255-D255)/D255, "&gt;999%"))</f>
        <v>0.2857142857142857</v>
      </c>
      <c r="K255" s="38">
        <f>IF(H255=0, "-", IF((F255-H255)/H255&lt;10, (F255-H255)/H255, "&gt;999%"))</f>
        <v>-7.792207792207792E-2</v>
      </c>
    </row>
    <row r="256" spans="1:11" x14ac:dyDescent="0.2">
      <c r="B256" s="83"/>
      <c r="D256" s="83"/>
      <c r="F256" s="83"/>
      <c r="H256" s="83"/>
    </row>
    <row r="257" spans="1:11" s="43" customFormat="1" x14ac:dyDescent="0.2">
      <c r="A257" s="162" t="s">
        <v>579</v>
      </c>
      <c r="B257" s="71">
        <v>68</v>
      </c>
      <c r="C257" s="40">
        <f>B257/7882</f>
        <v>8.6272519665059628E-3</v>
      </c>
      <c r="D257" s="71">
        <v>93</v>
      </c>
      <c r="E257" s="41">
        <f>D257/7767</f>
        <v>1.1973735032831209E-2</v>
      </c>
      <c r="F257" s="77">
        <v>512</v>
      </c>
      <c r="G257" s="42">
        <f>F257/62775</f>
        <v>8.1561131023496613E-3</v>
      </c>
      <c r="H257" s="71">
        <v>670</v>
      </c>
      <c r="I257" s="41">
        <f>H257/69402</f>
        <v>9.6539004639635741E-3</v>
      </c>
      <c r="J257" s="37">
        <f>IF(D257=0, "-", IF((B257-D257)/D257&lt;10, (B257-D257)/D257, "&gt;999%"))</f>
        <v>-0.26881720430107525</v>
      </c>
      <c r="K257" s="38">
        <f>IF(H257=0, "-", IF((F257-H257)/H257&lt;10, (F257-H257)/H257, "&gt;999%"))</f>
        <v>-0.23582089552238805</v>
      </c>
    </row>
    <row r="258" spans="1:11" x14ac:dyDescent="0.2">
      <c r="B258" s="83"/>
      <c r="D258" s="83"/>
      <c r="F258" s="83"/>
      <c r="H258" s="83"/>
    </row>
    <row r="259" spans="1:11" x14ac:dyDescent="0.2">
      <c r="A259" s="27" t="s">
        <v>577</v>
      </c>
      <c r="B259" s="71">
        <f>B263-B261</f>
        <v>1698</v>
      </c>
      <c r="C259" s="40">
        <f>B259/7882</f>
        <v>0.21542755645775183</v>
      </c>
      <c r="D259" s="71">
        <f>D263-D261</f>
        <v>1730</v>
      </c>
      <c r="E259" s="41">
        <f>D259/7767</f>
        <v>0.22273722157847303</v>
      </c>
      <c r="F259" s="77">
        <f>F263-F261</f>
        <v>12125</v>
      </c>
      <c r="G259" s="42">
        <f>F259/62775</f>
        <v>0.19315013938669853</v>
      </c>
      <c r="H259" s="71">
        <f>H263-H261</f>
        <v>16365</v>
      </c>
      <c r="I259" s="41">
        <f>H259/69402</f>
        <v>0.23580012103397596</v>
      </c>
      <c r="J259" s="37">
        <f>IF(D259=0, "-", IF((B259-D259)/D259&lt;10, (B259-D259)/D259, "&gt;999%"))</f>
        <v>-1.8497109826589597E-2</v>
      </c>
      <c r="K259" s="38">
        <f>IF(H259=0, "-", IF((F259-H259)/H259&lt;10, (F259-H259)/H259, "&gt;999%"))</f>
        <v>-0.25908952031775129</v>
      </c>
    </row>
    <row r="260" spans="1:11" x14ac:dyDescent="0.2">
      <c r="A260" s="27"/>
      <c r="B260" s="71"/>
      <c r="C260" s="40"/>
      <c r="D260" s="71"/>
      <c r="E260" s="41"/>
      <c r="F260" s="77"/>
      <c r="G260" s="42"/>
      <c r="H260" s="71"/>
      <c r="I260" s="41"/>
      <c r="J260" s="37"/>
      <c r="K260" s="38"/>
    </row>
    <row r="261" spans="1:11" x14ac:dyDescent="0.2">
      <c r="A261" s="27" t="s">
        <v>578</v>
      </c>
      <c r="B261" s="71">
        <v>246</v>
      </c>
      <c r="C261" s="40">
        <f>B261/7882</f>
        <v>3.1210352702359806E-2</v>
      </c>
      <c r="D261" s="71">
        <v>206</v>
      </c>
      <c r="E261" s="41">
        <f>D261/7767</f>
        <v>2.6522466846916441E-2</v>
      </c>
      <c r="F261" s="77">
        <v>1648</v>
      </c>
      <c r="G261" s="42">
        <f>F261/62775</f>
        <v>2.6252489048187971E-2</v>
      </c>
      <c r="H261" s="71">
        <v>1691</v>
      </c>
      <c r="I261" s="41">
        <f>H261/69402</f>
        <v>2.436529206651105E-2</v>
      </c>
      <c r="J261" s="37">
        <f>IF(D261=0, "-", IF((B261-D261)/D261&lt;10, (B261-D261)/D261, "&gt;999%"))</f>
        <v>0.1941747572815534</v>
      </c>
      <c r="K261" s="38">
        <f>IF(H261=0, "-", IF((F261-H261)/H261&lt;10, (F261-H261)/H261, "&gt;999%"))</f>
        <v>-2.5428740390301598E-2</v>
      </c>
    </row>
    <row r="262" spans="1:11" x14ac:dyDescent="0.2">
      <c r="A262" s="27"/>
      <c r="B262" s="71"/>
      <c r="C262" s="40"/>
      <c r="D262" s="71"/>
      <c r="E262" s="41"/>
      <c r="F262" s="77"/>
      <c r="G262" s="42"/>
      <c r="H262" s="71"/>
      <c r="I262" s="41"/>
      <c r="J262" s="37"/>
      <c r="K262" s="38"/>
    </row>
    <row r="263" spans="1:11" x14ac:dyDescent="0.2">
      <c r="A263" s="27" t="s">
        <v>576</v>
      </c>
      <c r="B263" s="71">
        <v>1944</v>
      </c>
      <c r="C263" s="40">
        <f>B263/7882</f>
        <v>0.24663790916011163</v>
      </c>
      <c r="D263" s="71">
        <v>1936</v>
      </c>
      <c r="E263" s="41">
        <f>D263/7767</f>
        <v>0.24925968842538948</v>
      </c>
      <c r="F263" s="77">
        <v>13773</v>
      </c>
      <c r="G263" s="42">
        <f>F263/62775</f>
        <v>0.2194026284348865</v>
      </c>
      <c r="H263" s="71">
        <v>18056</v>
      </c>
      <c r="I263" s="41">
        <f>H263/69402</f>
        <v>0.26016541310048702</v>
      </c>
      <c r="J263" s="37">
        <f>IF(D263=0, "-", IF((B263-D263)/D263&lt;10, (B263-D263)/D263, "&gt;999%"))</f>
        <v>4.1322314049586778E-3</v>
      </c>
      <c r="K263" s="38">
        <f>IF(H263=0, "-", IF((F263-H263)/H263&lt;10, (F263-H263)/H263, "&gt;999%"))</f>
        <v>-0.23720646876384582</v>
      </c>
    </row>
  </sheetData>
  <mergeCells count="58">
    <mergeCell ref="B1:K1"/>
    <mergeCell ref="B2:K2"/>
    <mergeCell ref="B203:E203"/>
    <mergeCell ref="F203:I203"/>
    <mergeCell ref="J203:K203"/>
    <mergeCell ref="B204:C204"/>
    <mergeCell ref="D204:E204"/>
    <mergeCell ref="F204:G204"/>
    <mergeCell ref="H204:I204"/>
    <mergeCell ref="B178:E178"/>
    <mergeCell ref="F178:I178"/>
    <mergeCell ref="J178:K178"/>
    <mergeCell ref="B179:C179"/>
    <mergeCell ref="D179:E179"/>
    <mergeCell ref="F179:G179"/>
    <mergeCell ref="H179:I179"/>
    <mergeCell ref="B154:E154"/>
    <mergeCell ref="F154:I154"/>
    <mergeCell ref="J154:K154"/>
    <mergeCell ref="B155:C155"/>
    <mergeCell ref="D155:E155"/>
    <mergeCell ref="F155:G155"/>
    <mergeCell ref="H155:I155"/>
    <mergeCell ref="B130:E130"/>
    <mergeCell ref="F130:I130"/>
    <mergeCell ref="J130:K130"/>
    <mergeCell ref="B131:C131"/>
    <mergeCell ref="D131:E131"/>
    <mergeCell ref="F131:G131"/>
    <mergeCell ref="H131:I131"/>
    <mergeCell ref="B91:E91"/>
    <mergeCell ref="F91:I91"/>
    <mergeCell ref="J91:K91"/>
    <mergeCell ref="B92:C92"/>
    <mergeCell ref="D92:E92"/>
    <mergeCell ref="F92:G92"/>
    <mergeCell ref="H92:I92"/>
    <mergeCell ref="B47:E47"/>
    <mergeCell ref="F47:I47"/>
    <mergeCell ref="J47:K47"/>
    <mergeCell ref="B48:C48"/>
    <mergeCell ref="D48:E48"/>
    <mergeCell ref="F48:G48"/>
    <mergeCell ref="H48:I48"/>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5" max="16383" man="1"/>
    <brk id="107" max="16383" man="1"/>
    <brk id="159" max="16383" man="1"/>
    <brk id="217" max="16383" man="1"/>
    <brk id="26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629</v>
      </c>
      <c r="C1" s="198"/>
      <c r="D1" s="198"/>
      <c r="E1" s="199"/>
      <c r="F1" s="199"/>
      <c r="G1" s="199"/>
      <c r="H1" s="199"/>
      <c r="I1" s="199"/>
      <c r="J1" s="199"/>
      <c r="K1" s="199"/>
    </row>
    <row r="2" spans="1:11" s="52" customFormat="1" ht="20.25" x14ac:dyDescent="0.3">
      <c r="A2" s="4" t="s">
        <v>109</v>
      </c>
      <c r="B2" s="202" t="s">
        <v>99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IF(B49=0, "-", B7/B49)</f>
        <v>1.02880658436214E-3</v>
      </c>
      <c r="D7" s="65">
        <v>3</v>
      </c>
      <c r="E7" s="21">
        <f>IF(D49=0, "-", D7/D49)</f>
        <v>1.5495867768595042E-3</v>
      </c>
      <c r="F7" s="81">
        <v>10</v>
      </c>
      <c r="G7" s="39">
        <f>IF(F49=0, "-", F7/F49)</f>
        <v>7.2605822987003557E-4</v>
      </c>
      <c r="H7" s="65">
        <v>17</v>
      </c>
      <c r="I7" s="21">
        <f>IF(H49=0, "-", H7/H49)</f>
        <v>9.4151528577758083E-4</v>
      </c>
      <c r="J7" s="20">
        <f t="shared" ref="J7:J47" si="0">IF(D7=0, "-", IF((B7-D7)/D7&lt;10, (B7-D7)/D7, "&gt;999%"))</f>
        <v>-0.33333333333333331</v>
      </c>
      <c r="K7" s="21">
        <f t="shared" ref="K7:K47" si="1">IF(H7=0, "-", IF((F7-H7)/H7&lt;10, (F7-H7)/H7, "&gt;999%"))</f>
        <v>-0.41176470588235292</v>
      </c>
    </row>
    <row r="8" spans="1:11" x14ac:dyDescent="0.2">
      <c r="A8" s="7" t="s">
        <v>32</v>
      </c>
      <c r="B8" s="65">
        <v>0</v>
      </c>
      <c r="C8" s="39">
        <f>IF(B49=0, "-", B8/B49)</f>
        <v>0</v>
      </c>
      <c r="D8" s="65">
        <v>0</v>
      </c>
      <c r="E8" s="21">
        <f>IF(D49=0, "-", D8/D49)</f>
        <v>0</v>
      </c>
      <c r="F8" s="81">
        <v>0</v>
      </c>
      <c r="G8" s="39">
        <f>IF(F49=0, "-", F8/F49)</f>
        <v>0</v>
      </c>
      <c r="H8" s="65">
        <v>1</v>
      </c>
      <c r="I8" s="21">
        <f>IF(H49=0, "-", H8/H49)</f>
        <v>5.5383252104563579E-5</v>
      </c>
      <c r="J8" s="20" t="str">
        <f t="shared" si="0"/>
        <v>-</v>
      </c>
      <c r="K8" s="21">
        <f t="shared" si="1"/>
        <v>-1</v>
      </c>
    </row>
    <row r="9" spans="1:11" x14ac:dyDescent="0.2">
      <c r="A9" s="7" t="s">
        <v>33</v>
      </c>
      <c r="B9" s="65">
        <v>0</v>
      </c>
      <c r="C9" s="39">
        <f>IF(B49=0, "-", B9/B49)</f>
        <v>0</v>
      </c>
      <c r="D9" s="65">
        <v>0</v>
      </c>
      <c r="E9" s="21">
        <f>IF(D49=0, "-", D9/D49)</f>
        <v>0</v>
      </c>
      <c r="F9" s="81">
        <v>3</v>
      </c>
      <c r="G9" s="39">
        <f>IF(F49=0, "-", F9/F49)</f>
        <v>2.1781746896101068E-4</v>
      </c>
      <c r="H9" s="65">
        <v>6</v>
      </c>
      <c r="I9" s="21">
        <f>IF(H49=0, "-", H9/H49)</f>
        <v>3.322995126273815E-4</v>
      </c>
      <c r="J9" s="20" t="str">
        <f t="shared" si="0"/>
        <v>-</v>
      </c>
      <c r="K9" s="21">
        <f t="shared" si="1"/>
        <v>-0.5</v>
      </c>
    </row>
    <row r="10" spans="1:11" x14ac:dyDescent="0.2">
      <c r="A10" s="7" t="s">
        <v>34</v>
      </c>
      <c r="B10" s="65">
        <v>40</v>
      </c>
      <c r="C10" s="39">
        <f>IF(B49=0, "-", B10/B49)</f>
        <v>2.0576131687242798E-2</v>
      </c>
      <c r="D10" s="65">
        <v>34</v>
      </c>
      <c r="E10" s="21">
        <f>IF(D49=0, "-", D10/D49)</f>
        <v>1.7561983471074381E-2</v>
      </c>
      <c r="F10" s="81">
        <v>288</v>
      </c>
      <c r="G10" s="39">
        <f>IF(F49=0, "-", F10/F49)</f>
        <v>2.0910477020257025E-2</v>
      </c>
      <c r="H10" s="65">
        <v>311</v>
      </c>
      <c r="I10" s="21">
        <f>IF(H49=0, "-", H10/H49)</f>
        <v>1.7224191404519272E-2</v>
      </c>
      <c r="J10" s="20">
        <f t="shared" si="0"/>
        <v>0.17647058823529413</v>
      </c>
      <c r="K10" s="21">
        <f t="shared" si="1"/>
        <v>-7.3954983922829579E-2</v>
      </c>
    </row>
    <row r="11" spans="1:11" x14ac:dyDescent="0.2">
      <c r="A11" s="7" t="s">
        <v>35</v>
      </c>
      <c r="B11" s="65">
        <v>0</v>
      </c>
      <c r="C11" s="39">
        <f>IF(B49=0, "-", B11/B49)</f>
        <v>0</v>
      </c>
      <c r="D11" s="65">
        <v>0</v>
      </c>
      <c r="E11" s="21">
        <f>IF(D49=0, "-", D11/D49)</f>
        <v>0</v>
      </c>
      <c r="F11" s="81">
        <v>10</v>
      </c>
      <c r="G11" s="39">
        <f>IF(F49=0, "-", F11/F49)</f>
        <v>7.2605822987003557E-4</v>
      </c>
      <c r="H11" s="65">
        <v>4</v>
      </c>
      <c r="I11" s="21">
        <f>IF(H49=0, "-", H11/H49)</f>
        <v>2.2153300841825432E-4</v>
      </c>
      <c r="J11" s="20" t="str">
        <f t="shared" si="0"/>
        <v>-</v>
      </c>
      <c r="K11" s="21">
        <f t="shared" si="1"/>
        <v>1.5</v>
      </c>
    </row>
    <row r="12" spans="1:11" x14ac:dyDescent="0.2">
      <c r="A12" s="7" t="s">
        <v>36</v>
      </c>
      <c r="B12" s="65">
        <v>83</v>
      </c>
      <c r="C12" s="39">
        <f>IF(B49=0, "-", B12/B49)</f>
        <v>4.2695473251028807E-2</v>
      </c>
      <c r="D12" s="65">
        <v>27</v>
      </c>
      <c r="E12" s="21">
        <f>IF(D49=0, "-", D12/D49)</f>
        <v>1.3946280991735538E-2</v>
      </c>
      <c r="F12" s="81">
        <v>410</v>
      </c>
      <c r="G12" s="39">
        <f>IF(F49=0, "-", F12/F49)</f>
        <v>2.9768387424671458E-2</v>
      </c>
      <c r="H12" s="65">
        <v>286</v>
      </c>
      <c r="I12" s="21">
        <f>IF(H49=0, "-", H12/H49)</f>
        <v>1.5839610101905183E-2</v>
      </c>
      <c r="J12" s="20">
        <f t="shared" si="0"/>
        <v>2.074074074074074</v>
      </c>
      <c r="K12" s="21">
        <f t="shared" si="1"/>
        <v>0.43356643356643354</v>
      </c>
    </row>
    <row r="13" spans="1:11" x14ac:dyDescent="0.2">
      <c r="A13" s="7" t="s">
        <v>37</v>
      </c>
      <c r="B13" s="65">
        <v>1</v>
      </c>
      <c r="C13" s="39">
        <f>IF(B49=0, "-", B13/B49)</f>
        <v>5.1440329218107E-4</v>
      </c>
      <c r="D13" s="65">
        <v>0</v>
      </c>
      <c r="E13" s="21">
        <f>IF(D49=0, "-", D13/D49)</f>
        <v>0</v>
      </c>
      <c r="F13" s="81">
        <v>14</v>
      </c>
      <c r="G13" s="39">
        <f>IF(F49=0, "-", F13/F49)</f>
        <v>1.0164815218180498E-3</v>
      </c>
      <c r="H13" s="65">
        <v>12</v>
      </c>
      <c r="I13" s="21">
        <f>IF(H49=0, "-", H13/H49)</f>
        <v>6.64599025254763E-4</v>
      </c>
      <c r="J13" s="20" t="str">
        <f t="shared" si="0"/>
        <v>-</v>
      </c>
      <c r="K13" s="21">
        <f t="shared" si="1"/>
        <v>0.16666666666666666</v>
      </c>
    </row>
    <row r="14" spans="1:11" x14ac:dyDescent="0.2">
      <c r="A14" s="7" t="s">
        <v>38</v>
      </c>
      <c r="B14" s="65">
        <v>0</v>
      </c>
      <c r="C14" s="39">
        <f>IF(B49=0, "-", B14/B49)</f>
        <v>0</v>
      </c>
      <c r="D14" s="65">
        <v>1</v>
      </c>
      <c r="E14" s="21">
        <f>IF(D49=0, "-", D14/D49)</f>
        <v>5.1652892561983473E-4</v>
      </c>
      <c r="F14" s="81">
        <v>3</v>
      </c>
      <c r="G14" s="39">
        <f>IF(F49=0, "-", F14/F49)</f>
        <v>2.1781746896101068E-4</v>
      </c>
      <c r="H14" s="65">
        <v>3</v>
      </c>
      <c r="I14" s="21">
        <f>IF(H49=0, "-", H14/H49)</f>
        <v>1.6614975631369075E-4</v>
      </c>
      <c r="J14" s="20">
        <f t="shared" si="0"/>
        <v>-1</v>
      </c>
      <c r="K14" s="21">
        <f t="shared" si="1"/>
        <v>0</v>
      </c>
    </row>
    <row r="15" spans="1:11" x14ac:dyDescent="0.2">
      <c r="A15" s="7" t="s">
        <v>41</v>
      </c>
      <c r="B15" s="65">
        <v>2</v>
      </c>
      <c r="C15" s="39">
        <f>IF(B49=0, "-", B15/B49)</f>
        <v>1.02880658436214E-3</v>
      </c>
      <c r="D15" s="65">
        <v>2</v>
      </c>
      <c r="E15" s="21">
        <f>IF(D49=0, "-", D15/D49)</f>
        <v>1.0330578512396695E-3</v>
      </c>
      <c r="F15" s="81">
        <v>15</v>
      </c>
      <c r="G15" s="39">
        <f>IF(F49=0, "-", F15/F49)</f>
        <v>1.0890873448050533E-3</v>
      </c>
      <c r="H15" s="65">
        <v>22</v>
      </c>
      <c r="I15" s="21">
        <f>IF(H49=0, "-", H15/H49)</f>
        <v>1.2184315463003987E-3</v>
      </c>
      <c r="J15" s="20">
        <f t="shared" si="0"/>
        <v>0</v>
      </c>
      <c r="K15" s="21">
        <f t="shared" si="1"/>
        <v>-0.31818181818181818</v>
      </c>
    </row>
    <row r="16" spans="1:11" x14ac:dyDescent="0.2">
      <c r="A16" s="7" t="s">
        <v>42</v>
      </c>
      <c r="B16" s="65">
        <v>6</v>
      </c>
      <c r="C16" s="39">
        <f>IF(B49=0, "-", B16/B49)</f>
        <v>3.0864197530864196E-3</v>
      </c>
      <c r="D16" s="65">
        <v>2</v>
      </c>
      <c r="E16" s="21">
        <f>IF(D49=0, "-", D16/D49)</f>
        <v>1.0330578512396695E-3</v>
      </c>
      <c r="F16" s="81">
        <v>37</v>
      </c>
      <c r="G16" s="39">
        <f>IF(F49=0, "-", F16/F49)</f>
        <v>2.6864154505191317E-3</v>
      </c>
      <c r="H16" s="65">
        <v>45</v>
      </c>
      <c r="I16" s="21">
        <f>IF(H49=0, "-", H16/H49)</f>
        <v>2.4922463447053611E-3</v>
      </c>
      <c r="J16" s="20">
        <f t="shared" si="0"/>
        <v>2</v>
      </c>
      <c r="K16" s="21">
        <f t="shared" si="1"/>
        <v>-0.17777777777777778</v>
      </c>
    </row>
    <row r="17" spans="1:11" x14ac:dyDescent="0.2">
      <c r="A17" s="7" t="s">
        <v>44</v>
      </c>
      <c r="B17" s="65">
        <v>34</v>
      </c>
      <c r="C17" s="39">
        <f>IF(B49=0, "-", B17/B49)</f>
        <v>1.7489711934156379E-2</v>
      </c>
      <c r="D17" s="65">
        <v>42</v>
      </c>
      <c r="E17" s="21">
        <f>IF(D49=0, "-", D17/D49)</f>
        <v>2.1694214876033058E-2</v>
      </c>
      <c r="F17" s="81">
        <v>317</v>
      </c>
      <c r="G17" s="39">
        <f>IF(F49=0, "-", F17/F49)</f>
        <v>2.3016045886880127E-2</v>
      </c>
      <c r="H17" s="65">
        <v>523</v>
      </c>
      <c r="I17" s="21">
        <f>IF(H49=0, "-", H17/H49)</f>
        <v>2.8965440850686752E-2</v>
      </c>
      <c r="J17" s="20">
        <f t="shared" si="0"/>
        <v>-0.19047619047619047</v>
      </c>
      <c r="K17" s="21">
        <f t="shared" si="1"/>
        <v>-0.39388145315487572</v>
      </c>
    </row>
    <row r="18" spans="1:11" x14ac:dyDescent="0.2">
      <c r="A18" s="7" t="s">
        <v>47</v>
      </c>
      <c r="B18" s="65">
        <v>4</v>
      </c>
      <c r="C18" s="39">
        <f>IF(B49=0, "-", B18/B49)</f>
        <v>2.05761316872428E-3</v>
      </c>
      <c r="D18" s="65">
        <v>1</v>
      </c>
      <c r="E18" s="21">
        <f>IF(D49=0, "-", D18/D49)</f>
        <v>5.1652892561983473E-4</v>
      </c>
      <c r="F18" s="81">
        <v>4</v>
      </c>
      <c r="G18" s="39">
        <f>IF(F49=0, "-", F18/F49)</f>
        <v>2.9042329194801421E-4</v>
      </c>
      <c r="H18" s="65">
        <v>6</v>
      </c>
      <c r="I18" s="21">
        <f>IF(H49=0, "-", H18/H49)</f>
        <v>3.322995126273815E-4</v>
      </c>
      <c r="J18" s="20">
        <f t="shared" si="0"/>
        <v>3</v>
      </c>
      <c r="K18" s="21">
        <f t="shared" si="1"/>
        <v>-0.33333333333333331</v>
      </c>
    </row>
    <row r="19" spans="1:11" x14ac:dyDescent="0.2">
      <c r="A19" s="7" t="s">
        <v>51</v>
      </c>
      <c r="B19" s="65">
        <v>20</v>
      </c>
      <c r="C19" s="39">
        <f>IF(B49=0, "-", B19/B49)</f>
        <v>1.0288065843621399E-2</v>
      </c>
      <c r="D19" s="65">
        <v>27</v>
      </c>
      <c r="E19" s="21">
        <f>IF(D49=0, "-", D19/D49)</f>
        <v>1.3946280991735538E-2</v>
      </c>
      <c r="F19" s="81">
        <v>203</v>
      </c>
      <c r="G19" s="39">
        <f>IF(F49=0, "-", F19/F49)</f>
        <v>1.4738982066361723E-2</v>
      </c>
      <c r="H19" s="65">
        <v>587</v>
      </c>
      <c r="I19" s="21">
        <f>IF(H49=0, "-", H19/H49)</f>
        <v>3.250996898537882E-2</v>
      </c>
      <c r="J19" s="20">
        <f t="shared" si="0"/>
        <v>-0.25925925925925924</v>
      </c>
      <c r="K19" s="21">
        <f t="shared" si="1"/>
        <v>-0.65417376490630319</v>
      </c>
    </row>
    <row r="20" spans="1:11" x14ac:dyDescent="0.2">
      <c r="A20" s="7" t="s">
        <v>52</v>
      </c>
      <c r="B20" s="65">
        <v>85</v>
      </c>
      <c r="C20" s="39">
        <f>IF(B49=0, "-", B20/B49)</f>
        <v>4.3724279835390949E-2</v>
      </c>
      <c r="D20" s="65">
        <v>84</v>
      </c>
      <c r="E20" s="21">
        <f>IF(D49=0, "-", D20/D49)</f>
        <v>4.3388429752066117E-2</v>
      </c>
      <c r="F20" s="81">
        <v>608</v>
      </c>
      <c r="G20" s="39">
        <f>IF(F49=0, "-", F20/F49)</f>
        <v>4.4144340376098164E-2</v>
      </c>
      <c r="H20" s="65">
        <v>922</v>
      </c>
      <c r="I20" s="21">
        <f>IF(H49=0, "-", H20/H49)</f>
        <v>5.1063358440407623E-2</v>
      </c>
      <c r="J20" s="20">
        <f t="shared" si="0"/>
        <v>1.1904761904761904E-2</v>
      </c>
      <c r="K20" s="21">
        <f t="shared" si="1"/>
        <v>-0.34056399132321041</v>
      </c>
    </row>
    <row r="21" spans="1:11" x14ac:dyDescent="0.2">
      <c r="A21" s="7" t="s">
        <v>53</v>
      </c>
      <c r="B21" s="65">
        <v>401</v>
      </c>
      <c r="C21" s="39">
        <f>IF(B49=0, "-", B21/B49)</f>
        <v>0.20627572016460904</v>
      </c>
      <c r="D21" s="65">
        <v>353</v>
      </c>
      <c r="E21" s="21">
        <f>IF(D49=0, "-", D21/D49)</f>
        <v>0.18233471074380164</v>
      </c>
      <c r="F21" s="81">
        <v>2034</v>
      </c>
      <c r="G21" s="39">
        <f>IF(F49=0, "-", F21/F49)</f>
        <v>0.14768024395556523</v>
      </c>
      <c r="H21" s="65">
        <v>3554</v>
      </c>
      <c r="I21" s="21">
        <f>IF(H49=0, "-", H21/H49)</f>
        <v>0.19683207797961896</v>
      </c>
      <c r="J21" s="20">
        <f t="shared" si="0"/>
        <v>0.1359773371104816</v>
      </c>
      <c r="K21" s="21">
        <f t="shared" si="1"/>
        <v>-0.42768711311198648</v>
      </c>
    </row>
    <row r="22" spans="1:11" x14ac:dyDescent="0.2">
      <c r="A22" s="7" t="s">
        <v>55</v>
      </c>
      <c r="B22" s="65">
        <v>0</v>
      </c>
      <c r="C22" s="39">
        <f>IF(B49=0, "-", B22/B49)</f>
        <v>0</v>
      </c>
      <c r="D22" s="65">
        <v>0</v>
      </c>
      <c r="E22" s="21">
        <f>IF(D49=0, "-", D22/D49)</f>
        <v>0</v>
      </c>
      <c r="F22" s="81">
        <v>6</v>
      </c>
      <c r="G22" s="39">
        <f>IF(F49=0, "-", F22/F49)</f>
        <v>4.3563493792202136E-4</v>
      </c>
      <c r="H22" s="65">
        <v>13</v>
      </c>
      <c r="I22" s="21">
        <f>IF(H49=0, "-", H22/H49)</f>
        <v>7.1998227735932657E-4</v>
      </c>
      <c r="J22" s="20" t="str">
        <f t="shared" si="0"/>
        <v>-</v>
      </c>
      <c r="K22" s="21">
        <f t="shared" si="1"/>
        <v>-0.53846153846153844</v>
      </c>
    </row>
    <row r="23" spans="1:11" x14ac:dyDescent="0.2">
      <c r="A23" s="7" t="s">
        <v>61</v>
      </c>
      <c r="B23" s="65">
        <v>0</v>
      </c>
      <c r="C23" s="39">
        <f>IF(B49=0, "-", B23/B49)</f>
        <v>0</v>
      </c>
      <c r="D23" s="65">
        <v>2</v>
      </c>
      <c r="E23" s="21">
        <f>IF(D49=0, "-", D23/D49)</f>
        <v>1.0330578512396695E-3</v>
      </c>
      <c r="F23" s="81">
        <v>13</v>
      </c>
      <c r="G23" s="39">
        <f>IF(F49=0, "-", F23/F49)</f>
        <v>9.4387569883104625E-4</v>
      </c>
      <c r="H23" s="65">
        <v>32</v>
      </c>
      <c r="I23" s="21">
        <f>IF(H49=0, "-", H23/H49)</f>
        <v>1.7722640673460345E-3</v>
      </c>
      <c r="J23" s="20">
        <f t="shared" si="0"/>
        <v>-1</v>
      </c>
      <c r="K23" s="21">
        <f t="shared" si="1"/>
        <v>-0.59375</v>
      </c>
    </row>
    <row r="24" spans="1:11" x14ac:dyDescent="0.2">
      <c r="A24" s="7" t="s">
        <v>64</v>
      </c>
      <c r="B24" s="65">
        <v>301</v>
      </c>
      <c r="C24" s="39">
        <f>IF(B49=0, "-", B24/B49)</f>
        <v>0.15483539094650206</v>
      </c>
      <c r="D24" s="65">
        <v>265</v>
      </c>
      <c r="E24" s="21">
        <f>IF(D49=0, "-", D24/D49)</f>
        <v>0.1368801652892562</v>
      </c>
      <c r="F24" s="81">
        <v>2222</v>
      </c>
      <c r="G24" s="39">
        <f>IF(F49=0, "-", F24/F49)</f>
        <v>0.1613301386771219</v>
      </c>
      <c r="H24" s="65">
        <v>2292</v>
      </c>
      <c r="I24" s="21">
        <f>IF(H49=0, "-", H24/H49)</f>
        <v>0.12693841382365972</v>
      </c>
      <c r="J24" s="20">
        <f t="shared" si="0"/>
        <v>0.13584905660377358</v>
      </c>
      <c r="K24" s="21">
        <f t="shared" si="1"/>
        <v>-3.0541012216404886E-2</v>
      </c>
    </row>
    <row r="25" spans="1:11" x14ac:dyDescent="0.2">
      <c r="A25" s="7" t="s">
        <v>65</v>
      </c>
      <c r="B25" s="65">
        <v>0</v>
      </c>
      <c r="C25" s="39">
        <f>IF(B49=0, "-", B25/B49)</f>
        <v>0</v>
      </c>
      <c r="D25" s="65">
        <v>0</v>
      </c>
      <c r="E25" s="21">
        <f>IF(D49=0, "-", D25/D49)</f>
        <v>0</v>
      </c>
      <c r="F25" s="81">
        <v>6</v>
      </c>
      <c r="G25" s="39">
        <f>IF(F49=0, "-", F25/F49)</f>
        <v>4.3563493792202136E-4</v>
      </c>
      <c r="H25" s="65">
        <v>3</v>
      </c>
      <c r="I25" s="21">
        <f>IF(H49=0, "-", H25/H49)</f>
        <v>1.6614975631369075E-4</v>
      </c>
      <c r="J25" s="20" t="str">
        <f t="shared" si="0"/>
        <v>-</v>
      </c>
      <c r="K25" s="21">
        <f t="shared" si="1"/>
        <v>1</v>
      </c>
    </row>
    <row r="26" spans="1:11" x14ac:dyDescent="0.2">
      <c r="A26" s="7" t="s">
        <v>67</v>
      </c>
      <c r="B26" s="65">
        <v>6</v>
      </c>
      <c r="C26" s="39">
        <f>IF(B49=0, "-", B26/B49)</f>
        <v>3.0864197530864196E-3</v>
      </c>
      <c r="D26" s="65">
        <v>1</v>
      </c>
      <c r="E26" s="21">
        <f>IF(D49=0, "-", D26/D49)</f>
        <v>5.1652892561983473E-4</v>
      </c>
      <c r="F26" s="81">
        <v>36</v>
      </c>
      <c r="G26" s="39">
        <f>IF(F49=0, "-", F26/F49)</f>
        <v>2.6138096275321282E-3</v>
      </c>
      <c r="H26" s="65">
        <v>39</v>
      </c>
      <c r="I26" s="21">
        <f>IF(H49=0, "-", H26/H49)</f>
        <v>2.1599468320779797E-3</v>
      </c>
      <c r="J26" s="20">
        <f t="shared" si="0"/>
        <v>5</v>
      </c>
      <c r="K26" s="21">
        <f t="shared" si="1"/>
        <v>-7.6923076923076927E-2</v>
      </c>
    </row>
    <row r="27" spans="1:11" x14ac:dyDescent="0.2">
      <c r="A27" s="7" t="s">
        <v>68</v>
      </c>
      <c r="B27" s="65">
        <v>13</v>
      </c>
      <c r="C27" s="39">
        <f>IF(B49=0, "-", B27/B49)</f>
        <v>6.6872427983539094E-3</v>
      </c>
      <c r="D27" s="65">
        <v>7</v>
      </c>
      <c r="E27" s="21">
        <f>IF(D49=0, "-", D27/D49)</f>
        <v>3.6157024793388431E-3</v>
      </c>
      <c r="F27" s="81">
        <v>73</v>
      </c>
      <c r="G27" s="39">
        <f>IF(F49=0, "-", F27/F49)</f>
        <v>5.3002250780512595E-3</v>
      </c>
      <c r="H27" s="65">
        <v>91</v>
      </c>
      <c r="I27" s="21">
        <f>IF(H49=0, "-", H27/H49)</f>
        <v>5.039875941515286E-3</v>
      </c>
      <c r="J27" s="20">
        <f t="shared" si="0"/>
        <v>0.8571428571428571</v>
      </c>
      <c r="K27" s="21">
        <f t="shared" si="1"/>
        <v>-0.19780219780219779</v>
      </c>
    </row>
    <row r="28" spans="1:11" x14ac:dyDescent="0.2">
      <c r="A28" s="7" t="s">
        <v>69</v>
      </c>
      <c r="B28" s="65">
        <v>0</v>
      </c>
      <c r="C28" s="39">
        <f>IF(B49=0, "-", B28/B49)</f>
        <v>0</v>
      </c>
      <c r="D28" s="65">
        <v>0</v>
      </c>
      <c r="E28" s="21">
        <f>IF(D49=0, "-", D28/D49)</f>
        <v>0</v>
      </c>
      <c r="F28" s="81">
        <v>3</v>
      </c>
      <c r="G28" s="39">
        <f>IF(F49=0, "-", F28/F49)</f>
        <v>2.1781746896101068E-4</v>
      </c>
      <c r="H28" s="65">
        <v>3</v>
      </c>
      <c r="I28" s="21">
        <f>IF(H49=0, "-", H28/H49)</f>
        <v>1.6614975631369075E-4</v>
      </c>
      <c r="J28" s="20" t="str">
        <f t="shared" si="0"/>
        <v>-</v>
      </c>
      <c r="K28" s="21">
        <f t="shared" si="1"/>
        <v>0</v>
      </c>
    </row>
    <row r="29" spans="1:11" x14ac:dyDescent="0.2">
      <c r="A29" s="7" t="s">
        <v>72</v>
      </c>
      <c r="B29" s="65">
        <v>2</v>
      </c>
      <c r="C29" s="39">
        <f>IF(B49=0, "-", B29/B49)</f>
        <v>1.02880658436214E-3</v>
      </c>
      <c r="D29" s="65">
        <v>0</v>
      </c>
      <c r="E29" s="21">
        <f>IF(D49=0, "-", D29/D49)</f>
        <v>0</v>
      </c>
      <c r="F29" s="81">
        <v>4</v>
      </c>
      <c r="G29" s="39">
        <f>IF(F49=0, "-", F29/F49)</f>
        <v>2.9042329194801421E-4</v>
      </c>
      <c r="H29" s="65">
        <v>17</v>
      </c>
      <c r="I29" s="21">
        <f>IF(H49=0, "-", H29/H49)</f>
        <v>9.4151528577758083E-4</v>
      </c>
      <c r="J29" s="20" t="str">
        <f t="shared" si="0"/>
        <v>-</v>
      </c>
      <c r="K29" s="21">
        <f t="shared" si="1"/>
        <v>-0.76470588235294112</v>
      </c>
    </row>
    <row r="30" spans="1:11" x14ac:dyDescent="0.2">
      <c r="A30" s="7" t="s">
        <v>73</v>
      </c>
      <c r="B30" s="65">
        <v>159</v>
      </c>
      <c r="C30" s="39">
        <f>IF(B49=0, "-", B30/B49)</f>
        <v>8.1790123456790126E-2</v>
      </c>
      <c r="D30" s="65">
        <v>183</v>
      </c>
      <c r="E30" s="21">
        <f>IF(D49=0, "-", D30/D49)</f>
        <v>9.4524793388429756E-2</v>
      </c>
      <c r="F30" s="81">
        <v>1071</v>
      </c>
      <c r="G30" s="39">
        <f>IF(F49=0, "-", F30/F49)</f>
        <v>7.7760836419080812E-2</v>
      </c>
      <c r="H30" s="65">
        <v>1916</v>
      </c>
      <c r="I30" s="21">
        <f>IF(H49=0, "-", H30/H49)</f>
        <v>0.10611431103234382</v>
      </c>
      <c r="J30" s="20">
        <f t="shared" si="0"/>
        <v>-0.13114754098360656</v>
      </c>
      <c r="K30" s="21">
        <f t="shared" si="1"/>
        <v>-0.4410229645093946</v>
      </c>
    </row>
    <row r="31" spans="1:11" x14ac:dyDescent="0.2">
      <c r="A31" s="7" t="s">
        <v>74</v>
      </c>
      <c r="B31" s="65">
        <v>0</v>
      </c>
      <c r="C31" s="39">
        <f>IF(B49=0, "-", B31/B49)</f>
        <v>0</v>
      </c>
      <c r="D31" s="65">
        <v>0</v>
      </c>
      <c r="E31" s="21">
        <f>IF(D49=0, "-", D31/D49)</f>
        <v>0</v>
      </c>
      <c r="F31" s="81">
        <v>2</v>
      </c>
      <c r="G31" s="39">
        <f>IF(F49=0, "-", F31/F49)</f>
        <v>1.452116459740071E-4</v>
      </c>
      <c r="H31" s="65">
        <v>0</v>
      </c>
      <c r="I31" s="21">
        <f>IF(H49=0, "-", H31/H49)</f>
        <v>0</v>
      </c>
      <c r="J31" s="20" t="str">
        <f t="shared" si="0"/>
        <v>-</v>
      </c>
      <c r="K31" s="21" t="str">
        <f t="shared" si="1"/>
        <v>-</v>
      </c>
    </row>
    <row r="32" spans="1:11" x14ac:dyDescent="0.2">
      <c r="A32" s="7" t="s">
        <v>75</v>
      </c>
      <c r="B32" s="65">
        <v>69</v>
      </c>
      <c r="C32" s="39">
        <f>IF(B49=0, "-", B32/B49)</f>
        <v>3.5493827160493825E-2</v>
      </c>
      <c r="D32" s="65">
        <v>78</v>
      </c>
      <c r="E32" s="21">
        <f>IF(D49=0, "-", D32/D49)</f>
        <v>4.0289256198347105E-2</v>
      </c>
      <c r="F32" s="81">
        <v>570</v>
      </c>
      <c r="G32" s="39">
        <f>IF(F49=0, "-", F32/F49)</f>
        <v>4.1385319102592029E-2</v>
      </c>
      <c r="H32" s="65">
        <v>683</v>
      </c>
      <c r="I32" s="21">
        <f>IF(H49=0, "-", H32/H49)</f>
        <v>3.7826761187416923E-2</v>
      </c>
      <c r="J32" s="20">
        <f t="shared" si="0"/>
        <v>-0.11538461538461539</v>
      </c>
      <c r="K32" s="21">
        <f t="shared" si="1"/>
        <v>-0.16544655929721816</v>
      </c>
    </row>
    <row r="33" spans="1:11" x14ac:dyDescent="0.2">
      <c r="A33" s="7" t="s">
        <v>77</v>
      </c>
      <c r="B33" s="65">
        <v>7</v>
      </c>
      <c r="C33" s="39">
        <f>IF(B49=0, "-", B33/B49)</f>
        <v>3.6008230452674898E-3</v>
      </c>
      <c r="D33" s="65">
        <v>2</v>
      </c>
      <c r="E33" s="21">
        <f>IF(D49=0, "-", D33/D49)</f>
        <v>1.0330578512396695E-3</v>
      </c>
      <c r="F33" s="81">
        <v>32</v>
      </c>
      <c r="G33" s="39">
        <f>IF(F49=0, "-", F33/F49)</f>
        <v>2.3233863355841137E-3</v>
      </c>
      <c r="H33" s="65">
        <v>9</v>
      </c>
      <c r="I33" s="21">
        <f>IF(H49=0, "-", H33/H49)</f>
        <v>4.984492689410722E-4</v>
      </c>
      <c r="J33" s="20">
        <f t="shared" si="0"/>
        <v>2.5</v>
      </c>
      <c r="K33" s="21">
        <f t="shared" si="1"/>
        <v>2.5555555555555554</v>
      </c>
    </row>
    <row r="34" spans="1:11" x14ac:dyDescent="0.2">
      <c r="A34" s="7" t="s">
        <v>78</v>
      </c>
      <c r="B34" s="65">
        <v>79</v>
      </c>
      <c r="C34" s="39">
        <f>IF(B49=0, "-", B34/B49)</f>
        <v>4.0637860082304529E-2</v>
      </c>
      <c r="D34" s="65">
        <v>29</v>
      </c>
      <c r="E34" s="21">
        <f>IF(D49=0, "-", D34/D49)</f>
        <v>1.4979338842975207E-2</v>
      </c>
      <c r="F34" s="81">
        <v>399</v>
      </c>
      <c r="G34" s="39">
        <f>IF(F49=0, "-", F34/F49)</f>
        <v>2.8969723371814419E-2</v>
      </c>
      <c r="H34" s="65">
        <v>211</v>
      </c>
      <c r="I34" s="21">
        <f>IF(H49=0, "-", H34/H49)</f>
        <v>1.1685866194062915E-2</v>
      </c>
      <c r="J34" s="20">
        <f t="shared" si="0"/>
        <v>1.7241379310344827</v>
      </c>
      <c r="K34" s="21">
        <f t="shared" si="1"/>
        <v>0.89099526066350709</v>
      </c>
    </row>
    <row r="35" spans="1:11" x14ac:dyDescent="0.2">
      <c r="A35" s="7" t="s">
        <v>79</v>
      </c>
      <c r="B35" s="65">
        <v>12</v>
      </c>
      <c r="C35" s="39">
        <f>IF(B49=0, "-", B35/B49)</f>
        <v>6.1728395061728392E-3</v>
      </c>
      <c r="D35" s="65">
        <v>17</v>
      </c>
      <c r="E35" s="21">
        <f>IF(D49=0, "-", D35/D49)</f>
        <v>8.7809917355371903E-3</v>
      </c>
      <c r="F35" s="81">
        <v>109</v>
      </c>
      <c r="G35" s="39">
        <f>IF(F49=0, "-", F35/F49)</f>
        <v>7.9140347055833872E-3</v>
      </c>
      <c r="H35" s="65">
        <v>118</v>
      </c>
      <c r="I35" s="21">
        <f>IF(H49=0, "-", H35/H49)</f>
        <v>6.535223748338502E-3</v>
      </c>
      <c r="J35" s="20">
        <f t="shared" si="0"/>
        <v>-0.29411764705882354</v>
      </c>
      <c r="K35" s="21">
        <f t="shared" si="1"/>
        <v>-7.6271186440677971E-2</v>
      </c>
    </row>
    <row r="36" spans="1:11" x14ac:dyDescent="0.2">
      <c r="A36" s="7" t="s">
        <v>80</v>
      </c>
      <c r="B36" s="65">
        <v>3</v>
      </c>
      <c r="C36" s="39">
        <f>IF(B49=0, "-", B36/B49)</f>
        <v>1.5432098765432098E-3</v>
      </c>
      <c r="D36" s="65">
        <v>6</v>
      </c>
      <c r="E36" s="21">
        <f>IF(D49=0, "-", D36/D49)</f>
        <v>3.0991735537190084E-3</v>
      </c>
      <c r="F36" s="81">
        <v>50</v>
      </c>
      <c r="G36" s="39">
        <f>IF(F49=0, "-", F36/F49)</f>
        <v>3.630291149350178E-3</v>
      </c>
      <c r="H36" s="65">
        <v>186</v>
      </c>
      <c r="I36" s="21">
        <f>IF(H49=0, "-", H36/H49)</f>
        <v>1.0301284891448825E-2</v>
      </c>
      <c r="J36" s="20">
        <f t="shared" si="0"/>
        <v>-0.5</v>
      </c>
      <c r="K36" s="21">
        <f t="shared" si="1"/>
        <v>-0.73118279569892475</v>
      </c>
    </row>
    <row r="37" spans="1:11" x14ac:dyDescent="0.2">
      <c r="A37" s="7" t="s">
        <v>81</v>
      </c>
      <c r="B37" s="65">
        <v>4</v>
      </c>
      <c r="C37" s="39">
        <f>IF(B49=0, "-", B37/B49)</f>
        <v>2.05761316872428E-3</v>
      </c>
      <c r="D37" s="65">
        <v>5</v>
      </c>
      <c r="E37" s="21">
        <f>IF(D49=0, "-", D37/D49)</f>
        <v>2.5826446280991736E-3</v>
      </c>
      <c r="F37" s="81">
        <v>38</v>
      </c>
      <c r="G37" s="39">
        <f>IF(F49=0, "-", F37/F49)</f>
        <v>2.7590212735061352E-3</v>
      </c>
      <c r="H37" s="65">
        <v>40</v>
      </c>
      <c r="I37" s="21">
        <f>IF(H49=0, "-", H37/H49)</f>
        <v>2.215330084182543E-3</v>
      </c>
      <c r="J37" s="20">
        <f t="shared" si="0"/>
        <v>-0.2</v>
      </c>
      <c r="K37" s="21">
        <f t="shared" si="1"/>
        <v>-0.05</v>
      </c>
    </row>
    <row r="38" spans="1:11" x14ac:dyDescent="0.2">
      <c r="A38" s="7" t="s">
        <v>82</v>
      </c>
      <c r="B38" s="65">
        <v>4</v>
      </c>
      <c r="C38" s="39">
        <f>IF(B49=0, "-", B38/B49)</f>
        <v>2.05761316872428E-3</v>
      </c>
      <c r="D38" s="65">
        <v>1</v>
      </c>
      <c r="E38" s="21">
        <f>IF(D49=0, "-", D38/D49)</f>
        <v>5.1652892561983473E-4</v>
      </c>
      <c r="F38" s="81">
        <v>17</v>
      </c>
      <c r="G38" s="39">
        <f>IF(F49=0, "-", F38/F49)</f>
        <v>1.2342989907790606E-3</v>
      </c>
      <c r="H38" s="65">
        <v>8</v>
      </c>
      <c r="I38" s="21">
        <f>IF(H49=0, "-", H38/H49)</f>
        <v>4.4306601683650863E-4</v>
      </c>
      <c r="J38" s="20">
        <f t="shared" si="0"/>
        <v>3</v>
      </c>
      <c r="K38" s="21">
        <f t="shared" si="1"/>
        <v>1.125</v>
      </c>
    </row>
    <row r="39" spans="1:11" x14ac:dyDescent="0.2">
      <c r="A39" s="7" t="s">
        <v>83</v>
      </c>
      <c r="B39" s="65">
        <v>6</v>
      </c>
      <c r="C39" s="39">
        <f>IF(B49=0, "-", B39/B49)</f>
        <v>3.0864197530864196E-3</v>
      </c>
      <c r="D39" s="65">
        <v>4</v>
      </c>
      <c r="E39" s="21">
        <f>IF(D49=0, "-", D39/D49)</f>
        <v>2.0661157024793389E-3</v>
      </c>
      <c r="F39" s="81">
        <v>40</v>
      </c>
      <c r="G39" s="39">
        <f>IF(F49=0, "-", F39/F49)</f>
        <v>2.9042329194801423E-3</v>
      </c>
      <c r="H39" s="65">
        <v>39</v>
      </c>
      <c r="I39" s="21">
        <f>IF(H49=0, "-", H39/H49)</f>
        <v>2.1599468320779797E-3</v>
      </c>
      <c r="J39" s="20">
        <f t="shared" si="0"/>
        <v>0.5</v>
      </c>
      <c r="K39" s="21">
        <f t="shared" si="1"/>
        <v>2.564102564102564E-2</v>
      </c>
    </row>
    <row r="40" spans="1:11" x14ac:dyDescent="0.2">
      <c r="A40" s="7" t="s">
        <v>85</v>
      </c>
      <c r="B40" s="65">
        <v>2</v>
      </c>
      <c r="C40" s="39">
        <f>IF(B49=0, "-", B40/B49)</f>
        <v>1.02880658436214E-3</v>
      </c>
      <c r="D40" s="65">
        <v>23</v>
      </c>
      <c r="E40" s="21">
        <f>IF(D49=0, "-", D40/D49)</f>
        <v>1.1880165289256199E-2</v>
      </c>
      <c r="F40" s="81">
        <v>15</v>
      </c>
      <c r="G40" s="39">
        <f>IF(F49=0, "-", F40/F49)</f>
        <v>1.0890873448050533E-3</v>
      </c>
      <c r="H40" s="65">
        <v>76</v>
      </c>
      <c r="I40" s="21">
        <f>IF(H49=0, "-", H40/H49)</f>
        <v>4.2091271599468318E-3</v>
      </c>
      <c r="J40" s="20">
        <f t="shared" si="0"/>
        <v>-0.91304347826086951</v>
      </c>
      <c r="K40" s="21">
        <f t="shared" si="1"/>
        <v>-0.80263157894736847</v>
      </c>
    </row>
    <row r="41" spans="1:11" x14ac:dyDescent="0.2">
      <c r="A41" s="7" t="s">
        <v>86</v>
      </c>
      <c r="B41" s="65">
        <v>0</v>
      </c>
      <c r="C41" s="39">
        <f>IF(B49=0, "-", B41/B49)</f>
        <v>0</v>
      </c>
      <c r="D41" s="65">
        <v>0</v>
      </c>
      <c r="E41" s="21">
        <f>IF(D49=0, "-", D41/D49)</f>
        <v>0</v>
      </c>
      <c r="F41" s="81">
        <v>2</v>
      </c>
      <c r="G41" s="39">
        <f>IF(F49=0, "-", F41/F49)</f>
        <v>1.452116459740071E-4</v>
      </c>
      <c r="H41" s="65">
        <v>3</v>
      </c>
      <c r="I41" s="21">
        <f>IF(H49=0, "-", H41/H49)</f>
        <v>1.6614975631369075E-4</v>
      </c>
      <c r="J41" s="20" t="str">
        <f t="shared" si="0"/>
        <v>-</v>
      </c>
      <c r="K41" s="21">
        <f t="shared" si="1"/>
        <v>-0.33333333333333331</v>
      </c>
    </row>
    <row r="42" spans="1:11" x14ac:dyDescent="0.2">
      <c r="A42" s="7" t="s">
        <v>88</v>
      </c>
      <c r="B42" s="65">
        <v>31</v>
      </c>
      <c r="C42" s="39">
        <f>IF(B49=0, "-", B42/B49)</f>
        <v>1.5946502057613169E-2</v>
      </c>
      <c r="D42" s="65">
        <v>6</v>
      </c>
      <c r="E42" s="21">
        <f>IF(D49=0, "-", D42/D49)</f>
        <v>3.0991735537190084E-3</v>
      </c>
      <c r="F42" s="81">
        <v>126</v>
      </c>
      <c r="G42" s="39">
        <f>IF(F49=0, "-", F42/F49)</f>
        <v>9.1483336963624484E-3</v>
      </c>
      <c r="H42" s="65">
        <v>114</v>
      </c>
      <c r="I42" s="21">
        <f>IF(H49=0, "-", H42/H49)</f>
        <v>6.3136907399202477E-3</v>
      </c>
      <c r="J42" s="20">
        <f t="shared" si="0"/>
        <v>4.166666666666667</v>
      </c>
      <c r="K42" s="21">
        <f t="shared" si="1"/>
        <v>0.10526315789473684</v>
      </c>
    </row>
    <row r="43" spans="1:11" x14ac:dyDescent="0.2">
      <c r="A43" s="7" t="s">
        <v>90</v>
      </c>
      <c r="B43" s="65">
        <v>109</v>
      </c>
      <c r="C43" s="39">
        <f>IF(B49=0, "-", B43/B49)</f>
        <v>5.6069958847736627E-2</v>
      </c>
      <c r="D43" s="65">
        <v>78</v>
      </c>
      <c r="E43" s="21">
        <f>IF(D49=0, "-", D43/D49)</f>
        <v>4.0289256198347105E-2</v>
      </c>
      <c r="F43" s="81">
        <v>452</v>
      </c>
      <c r="G43" s="39">
        <f>IF(F49=0, "-", F43/F49)</f>
        <v>3.2817831990125605E-2</v>
      </c>
      <c r="H43" s="65">
        <v>435</v>
      </c>
      <c r="I43" s="21">
        <f>IF(H49=0, "-", H43/H49)</f>
        <v>2.4091714665485157E-2</v>
      </c>
      <c r="J43" s="20">
        <f t="shared" si="0"/>
        <v>0.39743589743589741</v>
      </c>
      <c r="K43" s="21">
        <f t="shared" si="1"/>
        <v>3.9080459770114942E-2</v>
      </c>
    </row>
    <row r="44" spans="1:11" x14ac:dyDescent="0.2">
      <c r="A44" s="7" t="s">
        <v>91</v>
      </c>
      <c r="B44" s="65">
        <v>64</v>
      </c>
      <c r="C44" s="39">
        <f>IF(B49=0, "-", B44/B49)</f>
        <v>3.292181069958848E-2</v>
      </c>
      <c r="D44" s="65">
        <v>113</v>
      </c>
      <c r="E44" s="21">
        <f>IF(D49=0, "-", D44/D49)</f>
        <v>5.8367768595041322E-2</v>
      </c>
      <c r="F44" s="81">
        <v>761</v>
      </c>
      <c r="G44" s="39">
        <f>IF(F49=0, "-", F44/F49)</f>
        <v>5.5253031293109704E-2</v>
      </c>
      <c r="H44" s="65">
        <v>803</v>
      </c>
      <c r="I44" s="21">
        <f>IF(H49=0, "-", H44/H49)</f>
        <v>4.4472751439964556E-2</v>
      </c>
      <c r="J44" s="20">
        <f t="shared" si="0"/>
        <v>-0.4336283185840708</v>
      </c>
      <c r="K44" s="21">
        <f t="shared" si="1"/>
        <v>-5.2303860523038606E-2</v>
      </c>
    </row>
    <row r="45" spans="1:11" x14ac:dyDescent="0.2">
      <c r="A45" s="7" t="s">
        <v>92</v>
      </c>
      <c r="B45" s="65">
        <v>301</v>
      </c>
      <c r="C45" s="39">
        <f>IF(B49=0, "-", B45/B49)</f>
        <v>0.15483539094650206</v>
      </c>
      <c r="D45" s="65">
        <v>425</v>
      </c>
      <c r="E45" s="21">
        <f>IF(D49=0, "-", D45/D49)</f>
        <v>0.21952479338842976</v>
      </c>
      <c r="F45" s="81">
        <v>2963</v>
      </c>
      <c r="G45" s="39">
        <f>IF(F49=0, "-", F45/F49)</f>
        <v>0.21513105351049155</v>
      </c>
      <c r="H45" s="65">
        <v>3443</v>
      </c>
      <c r="I45" s="21">
        <f>IF(H49=0, "-", H45/H49)</f>
        <v>0.1906845369960124</v>
      </c>
      <c r="J45" s="20">
        <f t="shared" si="0"/>
        <v>-0.29176470588235293</v>
      </c>
      <c r="K45" s="21">
        <f t="shared" si="1"/>
        <v>-0.13941330235259947</v>
      </c>
    </row>
    <row r="46" spans="1:11" x14ac:dyDescent="0.2">
      <c r="A46" s="7" t="s">
        <v>94</v>
      </c>
      <c r="B46" s="65">
        <v>93</v>
      </c>
      <c r="C46" s="39">
        <f>IF(B49=0, "-", B46/B49)</f>
        <v>4.7839506172839504E-2</v>
      </c>
      <c r="D46" s="65">
        <v>114</v>
      </c>
      <c r="E46" s="21">
        <f>IF(D49=0, "-", D46/D49)</f>
        <v>5.8884297520661155E-2</v>
      </c>
      <c r="F46" s="81">
        <v>774</v>
      </c>
      <c r="G46" s="39">
        <f>IF(F49=0, "-", F46/F49)</f>
        <v>5.6196906991940757E-2</v>
      </c>
      <c r="H46" s="65">
        <v>1179</v>
      </c>
      <c r="I46" s="21">
        <f>IF(H49=0, "-", H46/H49)</f>
        <v>6.5296854231280455E-2</v>
      </c>
      <c r="J46" s="20">
        <f t="shared" si="0"/>
        <v>-0.18421052631578946</v>
      </c>
      <c r="K46" s="21">
        <f t="shared" si="1"/>
        <v>-0.34351145038167941</v>
      </c>
    </row>
    <row r="47" spans="1:11" x14ac:dyDescent="0.2">
      <c r="A47" s="7" t="s">
        <v>95</v>
      </c>
      <c r="B47" s="65">
        <v>1</v>
      </c>
      <c r="C47" s="39">
        <f>IF(B49=0, "-", B47/B49)</f>
        <v>5.1440329218107E-4</v>
      </c>
      <c r="D47" s="65">
        <v>1</v>
      </c>
      <c r="E47" s="21">
        <f>IF(D49=0, "-", D47/D49)</f>
        <v>5.1652892561983473E-4</v>
      </c>
      <c r="F47" s="81">
        <v>33</v>
      </c>
      <c r="G47" s="39">
        <f>IF(F49=0, "-", F47/F49)</f>
        <v>2.3959921585711176E-3</v>
      </c>
      <c r="H47" s="65">
        <v>4</v>
      </c>
      <c r="I47" s="21">
        <f>IF(H49=0, "-", H47/H49)</f>
        <v>2.2153300841825432E-4</v>
      </c>
      <c r="J47" s="20">
        <f t="shared" si="0"/>
        <v>0</v>
      </c>
      <c r="K47" s="21">
        <f t="shared" si="1"/>
        <v>7.25</v>
      </c>
    </row>
    <row r="48" spans="1:11" x14ac:dyDescent="0.2">
      <c r="A48" s="2"/>
      <c r="B48" s="68"/>
      <c r="C48" s="33"/>
      <c r="D48" s="68"/>
      <c r="E48" s="6"/>
      <c r="F48" s="82"/>
      <c r="G48" s="33"/>
      <c r="H48" s="68"/>
      <c r="I48" s="6"/>
      <c r="J48" s="5"/>
      <c r="K48" s="6"/>
    </row>
    <row r="49" spans="1:11" s="43" customFormat="1" x14ac:dyDescent="0.2">
      <c r="A49" s="162" t="s">
        <v>576</v>
      </c>
      <c r="B49" s="71">
        <f>SUM(B7:B48)</f>
        <v>1944</v>
      </c>
      <c r="C49" s="40">
        <v>1</v>
      </c>
      <c r="D49" s="71">
        <f>SUM(D7:D48)</f>
        <v>1936</v>
      </c>
      <c r="E49" s="41">
        <v>1</v>
      </c>
      <c r="F49" s="77">
        <f>SUM(F7:F48)</f>
        <v>13773</v>
      </c>
      <c r="G49" s="42">
        <v>1</v>
      </c>
      <c r="H49" s="71">
        <f>SUM(H7:H48)</f>
        <v>18056</v>
      </c>
      <c r="I49" s="41">
        <v>1</v>
      </c>
      <c r="J49" s="37">
        <f>IF(D49=0, "-", (B49-D49)/D49)</f>
        <v>4.1322314049586778E-3</v>
      </c>
      <c r="K49" s="38">
        <f>IF(H49=0, "-", (F49-H49)/H49)</f>
        <v>-0.23720646876384582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2020-10-04T20:25:40Z</dcterms:modified>
</cp:coreProperties>
</file>