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24226"/>
  <mc:AlternateContent xmlns:mc="http://schemas.openxmlformats.org/markup-compatibility/2006">
    <mc:Choice Requires="x15">
      <x15ac:absPath xmlns:x15ac="http://schemas.microsoft.com/office/spreadsheetml/2010/11/ac" url="C:\VFACTS\Output\2022\Sep22\Std Reports\"/>
    </mc:Choice>
  </mc:AlternateContent>
  <xr:revisionPtr revIDLastSave="0" documentId="13_ncr:1_{25DE6763-B1A8-4E31-8D8F-08ABD16AC61C}" xr6:coauthVersionLast="47" xr6:coauthVersionMax="47" xr10:uidLastSave="{00000000-0000-0000-0000-000000000000}"/>
  <bookViews>
    <workbookView xWindow="-24210" yWindow="1140" windowWidth="22560" windowHeight="14130"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49" l="1"/>
  <c r="H8" i="49"/>
  <c r="J8" i="49" s="1"/>
  <c r="G8" i="49"/>
  <c r="H9" i="49"/>
  <c r="J9" i="49" s="1"/>
  <c r="G9" i="49"/>
  <c r="I9" i="49" s="1"/>
  <c r="I10" i="49"/>
  <c r="H10" i="49"/>
  <c r="J10" i="49" s="1"/>
  <c r="G10" i="49"/>
  <c r="H11" i="49"/>
  <c r="J11" i="49" s="1"/>
  <c r="G11" i="49"/>
  <c r="I11" i="49" s="1"/>
  <c r="H12" i="49"/>
  <c r="J12" i="49" s="1"/>
  <c r="G12" i="49"/>
  <c r="I12" i="49" s="1"/>
  <c r="I15" i="49"/>
  <c r="H15" i="49"/>
  <c r="J15" i="49" s="1"/>
  <c r="G15" i="49"/>
  <c r="I16" i="49"/>
  <c r="H16" i="49"/>
  <c r="J16" i="49" s="1"/>
  <c r="G16" i="49"/>
  <c r="H19" i="49"/>
  <c r="J19" i="49" s="1"/>
  <c r="G19" i="49"/>
  <c r="I19" i="49" s="1"/>
  <c r="H20" i="49"/>
  <c r="J20" i="49" s="1"/>
  <c r="G20" i="49"/>
  <c r="I20" i="49" s="1"/>
  <c r="H21" i="49"/>
  <c r="J21" i="49" s="1"/>
  <c r="G21" i="49"/>
  <c r="I21" i="49" s="1"/>
  <c r="H24" i="49"/>
  <c r="J24" i="49" s="1"/>
  <c r="G24" i="49"/>
  <c r="I24" i="49" s="1"/>
  <c r="I25" i="49"/>
  <c r="H25" i="49"/>
  <c r="J25" i="49" s="1"/>
  <c r="G25" i="49"/>
  <c r="H26" i="49"/>
  <c r="J26" i="49" s="1"/>
  <c r="G26" i="49"/>
  <c r="I26" i="49" s="1"/>
  <c r="H27" i="49"/>
  <c r="J27" i="49" s="1"/>
  <c r="G27" i="49"/>
  <c r="I27" i="49" s="1"/>
  <c r="H28" i="49"/>
  <c r="J28" i="49" s="1"/>
  <c r="G28" i="49"/>
  <c r="I28" i="49" s="1"/>
  <c r="H29" i="49"/>
  <c r="J29" i="49" s="1"/>
  <c r="G29" i="49"/>
  <c r="I29" i="49" s="1"/>
  <c r="I30" i="49"/>
  <c r="H30" i="49"/>
  <c r="J30" i="49" s="1"/>
  <c r="G30" i="49"/>
  <c r="H31" i="49"/>
  <c r="J31" i="49" s="1"/>
  <c r="G31" i="49"/>
  <c r="I31" i="49" s="1"/>
  <c r="I32" i="49"/>
  <c r="H32" i="49"/>
  <c r="J32" i="49" s="1"/>
  <c r="G32" i="49"/>
  <c r="H33" i="49"/>
  <c r="J33" i="49" s="1"/>
  <c r="G33" i="49"/>
  <c r="I33" i="49" s="1"/>
  <c r="H34" i="49"/>
  <c r="J34" i="49" s="1"/>
  <c r="G34" i="49"/>
  <c r="I34" i="49" s="1"/>
  <c r="H35" i="49"/>
  <c r="J35" i="49" s="1"/>
  <c r="G35" i="49"/>
  <c r="I35" i="49" s="1"/>
  <c r="H36" i="49"/>
  <c r="J36" i="49" s="1"/>
  <c r="G36" i="49"/>
  <c r="I36" i="49" s="1"/>
  <c r="H37" i="49"/>
  <c r="J37" i="49" s="1"/>
  <c r="G37" i="49"/>
  <c r="I37" i="49" s="1"/>
  <c r="I38" i="49"/>
  <c r="H38" i="49"/>
  <c r="J38" i="49" s="1"/>
  <c r="G38" i="49"/>
  <c r="I39" i="49"/>
  <c r="H39" i="49"/>
  <c r="J39" i="49" s="1"/>
  <c r="G39" i="49"/>
  <c r="H40" i="49"/>
  <c r="J40" i="49" s="1"/>
  <c r="G40" i="49"/>
  <c r="I40" i="49" s="1"/>
  <c r="H43" i="49"/>
  <c r="J43" i="49" s="1"/>
  <c r="G43" i="49"/>
  <c r="I43" i="49" s="1"/>
  <c r="I44" i="49"/>
  <c r="H44" i="49"/>
  <c r="J44" i="49" s="1"/>
  <c r="G44" i="49"/>
  <c r="I45" i="49"/>
  <c r="H45" i="49"/>
  <c r="J45" i="49" s="1"/>
  <c r="G45" i="49"/>
  <c r="H46" i="49"/>
  <c r="J46" i="49" s="1"/>
  <c r="G46" i="49"/>
  <c r="I46" i="49" s="1"/>
  <c r="H49" i="49"/>
  <c r="J49" i="49" s="1"/>
  <c r="G49" i="49"/>
  <c r="I49" i="49" s="1"/>
  <c r="I50" i="49"/>
  <c r="H50" i="49"/>
  <c r="J50" i="49" s="1"/>
  <c r="G50" i="49"/>
  <c r="H51" i="49"/>
  <c r="J51" i="49" s="1"/>
  <c r="G51" i="49"/>
  <c r="I51" i="49" s="1"/>
  <c r="H52" i="49"/>
  <c r="J52" i="49" s="1"/>
  <c r="G52" i="49"/>
  <c r="I52" i="49" s="1"/>
  <c r="H53" i="49"/>
  <c r="J53" i="49" s="1"/>
  <c r="G53" i="49"/>
  <c r="I53" i="49" s="1"/>
  <c r="J54" i="49"/>
  <c r="I54" i="49"/>
  <c r="H54" i="49"/>
  <c r="G54" i="49"/>
  <c r="I55" i="49"/>
  <c r="H55" i="49"/>
  <c r="J55" i="49" s="1"/>
  <c r="G55" i="49"/>
  <c r="I56" i="49"/>
  <c r="H56" i="49"/>
  <c r="J56" i="49" s="1"/>
  <c r="G56" i="49"/>
  <c r="I57" i="49"/>
  <c r="H57" i="49"/>
  <c r="J57" i="49" s="1"/>
  <c r="G57" i="49"/>
  <c r="J58" i="49"/>
  <c r="I58" i="49"/>
  <c r="H58" i="49"/>
  <c r="G58" i="49"/>
  <c r="H59" i="49"/>
  <c r="J59" i="49" s="1"/>
  <c r="G59" i="49"/>
  <c r="I59" i="49" s="1"/>
  <c r="H60" i="49"/>
  <c r="J60" i="49" s="1"/>
  <c r="G60" i="49"/>
  <c r="I60" i="49" s="1"/>
  <c r="J61" i="49"/>
  <c r="I61" i="49"/>
  <c r="H61" i="49"/>
  <c r="G61" i="49"/>
  <c r="J62" i="49"/>
  <c r="I62" i="49"/>
  <c r="H62" i="49"/>
  <c r="G62" i="49"/>
  <c r="H63" i="49"/>
  <c r="J63" i="49" s="1"/>
  <c r="G63" i="49"/>
  <c r="I63" i="49" s="1"/>
  <c r="H64" i="49"/>
  <c r="J64" i="49" s="1"/>
  <c r="G64" i="49"/>
  <c r="I64" i="49" s="1"/>
  <c r="H65" i="49"/>
  <c r="J65" i="49" s="1"/>
  <c r="G65" i="49"/>
  <c r="I65" i="49" s="1"/>
  <c r="H66" i="49"/>
  <c r="J66" i="49" s="1"/>
  <c r="G66" i="49"/>
  <c r="I66" i="49" s="1"/>
  <c r="H67" i="49"/>
  <c r="J67" i="49" s="1"/>
  <c r="G67" i="49"/>
  <c r="I67" i="49" s="1"/>
  <c r="H68" i="49"/>
  <c r="J68" i="49" s="1"/>
  <c r="G68" i="49"/>
  <c r="I68" i="49" s="1"/>
  <c r="H69" i="49"/>
  <c r="J69" i="49" s="1"/>
  <c r="G69" i="49"/>
  <c r="I69" i="49" s="1"/>
  <c r="I70" i="49"/>
  <c r="H70" i="49"/>
  <c r="J70" i="49" s="1"/>
  <c r="G70" i="49"/>
  <c r="H71" i="49"/>
  <c r="J71" i="49" s="1"/>
  <c r="G71" i="49"/>
  <c r="I71" i="49" s="1"/>
  <c r="J74" i="49"/>
  <c r="I74" i="49"/>
  <c r="H74" i="49"/>
  <c r="G74" i="49"/>
  <c r="H75" i="49"/>
  <c r="J75" i="49" s="1"/>
  <c r="G75" i="49"/>
  <c r="I75" i="49" s="1"/>
  <c r="J76" i="49"/>
  <c r="I76" i="49"/>
  <c r="H76" i="49"/>
  <c r="G76" i="49"/>
  <c r="H77" i="49"/>
  <c r="J77" i="49" s="1"/>
  <c r="G77" i="49"/>
  <c r="I77" i="49" s="1"/>
  <c r="H80" i="49"/>
  <c r="J80" i="49" s="1"/>
  <c r="G80" i="49"/>
  <c r="I80" i="49" s="1"/>
  <c r="H81" i="49"/>
  <c r="J81" i="49" s="1"/>
  <c r="G81" i="49"/>
  <c r="I81" i="49" s="1"/>
  <c r="I84" i="49"/>
  <c r="H84" i="49"/>
  <c r="J84" i="49" s="1"/>
  <c r="G84" i="49"/>
  <c r="J85" i="49"/>
  <c r="I85" i="49"/>
  <c r="H85" i="49"/>
  <c r="G85" i="49"/>
  <c r="I86" i="49"/>
  <c r="H86" i="49"/>
  <c r="J86" i="49" s="1"/>
  <c r="G86" i="49"/>
  <c r="I87" i="49"/>
  <c r="H87" i="49"/>
  <c r="J87" i="49" s="1"/>
  <c r="G87" i="49"/>
  <c r="J90" i="49"/>
  <c r="I90" i="49"/>
  <c r="H90" i="49"/>
  <c r="G90" i="49"/>
  <c r="J91" i="49"/>
  <c r="I91" i="49"/>
  <c r="H91" i="49"/>
  <c r="G91" i="49"/>
  <c r="J92" i="49"/>
  <c r="I92" i="49"/>
  <c r="H92" i="49"/>
  <c r="G92" i="49"/>
  <c r="J93" i="49"/>
  <c r="I93" i="49"/>
  <c r="H93" i="49"/>
  <c r="G93" i="49"/>
  <c r="H96" i="49"/>
  <c r="J96" i="49" s="1"/>
  <c r="G96" i="49"/>
  <c r="I96" i="49" s="1"/>
  <c r="H97" i="49"/>
  <c r="J97" i="49" s="1"/>
  <c r="G97" i="49"/>
  <c r="I97" i="49" s="1"/>
  <c r="H100" i="49"/>
  <c r="J100" i="49" s="1"/>
  <c r="G100" i="49"/>
  <c r="I100" i="49" s="1"/>
  <c r="H101" i="49"/>
  <c r="J101" i="49" s="1"/>
  <c r="G101" i="49"/>
  <c r="I101" i="49" s="1"/>
  <c r="H104" i="49"/>
  <c r="J104" i="49" s="1"/>
  <c r="G104" i="49"/>
  <c r="I104" i="49" s="1"/>
  <c r="H105" i="49"/>
  <c r="J105" i="49" s="1"/>
  <c r="G105" i="49"/>
  <c r="I105" i="49" s="1"/>
  <c r="H108" i="49"/>
  <c r="J108" i="49" s="1"/>
  <c r="G108" i="49"/>
  <c r="I108" i="49" s="1"/>
  <c r="H109" i="49"/>
  <c r="J109" i="49" s="1"/>
  <c r="G109" i="49"/>
  <c r="I109" i="49" s="1"/>
  <c r="H112" i="49"/>
  <c r="J112" i="49" s="1"/>
  <c r="G112" i="49"/>
  <c r="I112" i="49" s="1"/>
  <c r="H113" i="49"/>
  <c r="J113" i="49" s="1"/>
  <c r="G113" i="49"/>
  <c r="I113" i="49" s="1"/>
  <c r="I116" i="49"/>
  <c r="H116" i="49"/>
  <c r="J116" i="49" s="1"/>
  <c r="G116" i="49"/>
  <c r="I117" i="49"/>
  <c r="H117" i="49"/>
  <c r="J117" i="49" s="1"/>
  <c r="G117" i="49"/>
  <c r="H118" i="49"/>
  <c r="J118" i="49" s="1"/>
  <c r="G118" i="49"/>
  <c r="I118" i="49" s="1"/>
  <c r="H119" i="49"/>
  <c r="J119" i="49" s="1"/>
  <c r="G119" i="49"/>
  <c r="I119" i="49" s="1"/>
  <c r="H120" i="49"/>
  <c r="J120" i="49" s="1"/>
  <c r="G120" i="49"/>
  <c r="I120" i="49" s="1"/>
  <c r="H121" i="49"/>
  <c r="J121" i="49" s="1"/>
  <c r="G121" i="49"/>
  <c r="I121" i="49" s="1"/>
  <c r="I122" i="49"/>
  <c r="H122" i="49"/>
  <c r="J122" i="49" s="1"/>
  <c r="G122" i="49"/>
  <c r="H123" i="49"/>
  <c r="J123" i="49" s="1"/>
  <c r="G123" i="49"/>
  <c r="I123" i="49" s="1"/>
  <c r="H124" i="49"/>
  <c r="J124" i="49" s="1"/>
  <c r="G124" i="49"/>
  <c r="I124" i="49" s="1"/>
  <c r="H125" i="49"/>
  <c r="J125" i="49" s="1"/>
  <c r="G125" i="49"/>
  <c r="I125" i="49" s="1"/>
  <c r="H126" i="49"/>
  <c r="J126" i="49" s="1"/>
  <c r="G126" i="49"/>
  <c r="I126" i="49" s="1"/>
  <c r="H127" i="49"/>
  <c r="J127" i="49" s="1"/>
  <c r="G127" i="49"/>
  <c r="I127" i="49" s="1"/>
  <c r="H128" i="49"/>
  <c r="J128" i="49" s="1"/>
  <c r="G128" i="49"/>
  <c r="I128" i="49" s="1"/>
  <c r="H129" i="49"/>
  <c r="J129" i="49" s="1"/>
  <c r="G129" i="49"/>
  <c r="I129" i="49" s="1"/>
  <c r="H130" i="49"/>
  <c r="J130" i="49" s="1"/>
  <c r="G130" i="49"/>
  <c r="I130" i="49" s="1"/>
  <c r="H133" i="49"/>
  <c r="J133" i="49" s="1"/>
  <c r="G133" i="49"/>
  <c r="I133" i="49" s="1"/>
  <c r="H134" i="49"/>
  <c r="J134" i="49" s="1"/>
  <c r="G134" i="49"/>
  <c r="I134" i="49" s="1"/>
  <c r="H137" i="49"/>
  <c r="J137" i="49" s="1"/>
  <c r="G137" i="49"/>
  <c r="I137" i="49" s="1"/>
  <c r="H138" i="49"/>
  <c r="J138" i="49" s="1"/>
  <c r="G138" i="49"/>
  <c r="I138" i="49" s="1"/>
  <c r="H139" i="49"/>
  <c r="J139" i="49" s="1"/>
  <c r="G139" i="49"/>
  <c r="I139" i="49" s="1"/>
  <c r="H140" i="49"/>
  <c r="J140" i="49" s="1"/>
  <c r="G140" i="49"/>
  <c r="I140" i="49" s="1"/>
  <c r="I143" i="49"/>
  <c r="H143" i="49"/>
  <c r="J143" i="49" s="1"/>
  <c r="G143" i="49"/>
  <c r="H144" i="49"/>
  <c r="J144" i="49" s="1"/>
  <c r="G144" i="49"/>
  <c r="I144" i="49" s="1"/>
  <c r="J145" i="49"/>
  <c r="I145" i="49"/>
  <c r="H145" i="49"/>
  <c r="G145" i="49"/>
  <c r="H146" i="49"/>
  <c r="J146" i="49" s="1"/>
  <c r="G146" i="49"/>
  <c r="I146" i="49" s="1"/>
  <c r="H147" i="49"/>
  <c r="J147" i="49" s="1"/>
  <c r="G147" i="49"/>
  <c r="I147" i="49" s="1"/>
  <c r="H148" i="49"/>
  <c r="J148" i="49" s="1"/>
  <c r="G148" i="49"/>
  <c r="I148" i="49" s="1"/>
  <c r="I151" i="49"/>
  <c r="H151" i="49"/>
  <c r="J151" i="49" s="1"/>
  <c r="G151" i="49"/>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H158" i="49"/>
  <c r="J158" i="49" s="1"/>
  <c r="G158" i="49"/>
  <c r="I158" i="49" s="1"/>
  <c r="H159" i="49"/>
  <c r="J159" i="49" s="1"/>
  <c r="G159" i="49"/>
  <c r="I159" i="49" s="1"/>
  <c r="H162" i="49"/>
  <c r="J162" i="49" s="1"/>
  <c r="G162" i="49"/>
  <c r="I162" i="49" s="1"/>
  <c r="H163" i="49"/>
  <c r="J163" i="49" s="1"/>
  <c r="G163" i="49"/>
  <c r="I163" i="49" s="1"/>
  <c r="H164" i="49"/>
  <c r="J164" i="49" s="1"/>
  <c r="G164" i="49"/>
  <c r="I164" i="49" s="1"/>
  <c r="H165" i="49"/>
  <c r="J165" i="49" s="1"/>
  <c r="G165" i="49"/>
  <c r="I165" i="49" s="1"/>
  <c r="H168" i="49"/>
  <c r="J168" i="49" s="1"/>
  <c r="G168" i="49"/>
  <c r="I168" i="49" s="1"/>
  <c r="H169" i="49"/>
  <c r="J169" i="49" s="1"/>
  <c r="G169" i="49"/>
  <c r="I169" i="49" s="1"/>
  <c r="H170" i="49"/>
  <c r="J170" i="49" s="1"/>
  <c r="G170" i="49"/>
  <c r="I170" i="49" s="1"/>
  <c r="H171" i="49"/>
  <c r="J171" i="49" s="1"/>
  <c r="G171" i="49"/>
  <c r="I171" i="49" s="1"/>
  <c r="I172" i="49"/>
  <c r="H172" i="49"/>
  <c r="J172" i="49" s="1"/>
  <c r="G172" i="49"/>
  <c r="H173" i="49"/>
  <c r="J173" i="49" s="1"/>
  <c r="G173" i="49"/>
  <c r="I173" i="49" s="1"/>
  <c r="H174" i="49"/>
  <c r="J174" i="49" s="1"/>
  <c r="G174" i="49"/>
  <c r="I174" i="49" s="1"/>
  <c r="J177" i="49"/>
  <c r="I177" i="49"/>
  <c r="H177" i="49"/>
  <c r="G177" i="49"/>
  <c r="H178" i="49"/>
  <c r="J178" i="49" s="1"/>
  <c r="G178" i="49"/>
  <c r="I178" i="49" s="1"/>
  <c r="I179" i="49"/>
  <c r="H179" i="49"/>
  <c r="J179" i="49" s="1"/>
  <c r="G179" i="49"/>
  <c r="I180" i="49"/>
  <c r="H180" i="49"/>
  <c r="J180" i="49" s="1"/>
  <c r="G180" i="49"/>
  <c r="H181" i="49"/>
  <c r="J181" i="49" s="1"/>
  <c r="G181" i="49"/>
  <c r="I181" i="49" s="1"/>
  <c r="J182" i="49"/>
  <c r="I182" i="49"/>
  <c r="H182" i="49"/>
  <c r="G182" i="49"/>
  <c r="H183" i="49"/>
  <c r="J183" i="49" s="1"/>
  <c r="G183" i="49"/>
  <c r="I183" i="49" s="1"/>
  <c r="H184" i="49"/>
  <c r="J184" i="49" s="1"/>
  <c r="G184" i="49"/>
  <c r="I184" i="49" s="1"/>
  <c r="H185" i="49"/>
  <c r="J185" i="49" s="1"/>
  <c r="G185" i="49"/>
  <c r="I185" i="49" s="1"/>
  <c r="H186" i="49"/>
  <c r="J186" i="49" s="1"/>
  <c r="G186" i="49"/>
  <c r="I186" i="49" s="1"/>
  <c r="H187" i="49"/>
  <c r="J187" i="49" s="1"/>
  <c r="G187" i="49"/>
  <c r="I187" i="49" s="1"/>
  <c r="H188" i="49"/>
  <c r="J188" i="49" s="1"/>
  <c r="G188" i="49"/>
  <c r="I188" i="49" s="1"/>
  <c r="H189" i="49"/>
  <c r="J189" i="49" s="1"/>
  <c r="G189" i="49"/>
  <c r="I189" i="49" s="1"/>
  <c r="I190" i="49"/>
  <c r="H190" i="49"/>
  <c r="J190" i="49" s="1"/>
  <c r="G190" i="49"/>
  <c r="H191" i="49"/>
  <c r="J191" i="49" s="1"/>
  <c r="G191" i="49"/>
  <c r="I191" i="49" s="1"/>
  <c r="H192" i="49"/>
  <c r="J192" i="49" s="1"/>
  <c r="G192" i="49"/>
  <c r="I192" i="49" s="1"/>
  <c r="J195" i="49"/>
  <c r="I195" i="49"/>
  <c r="H195" i="49"/>
  <c r="G195" i="49"/>
  <c r="H196" i="49"/>
  <c r="J196" i="49" s="1"/>
  <c r="G196" i="49"/>
  <c r="I196" i="49" s="1"/>
  <c r="I197" i="49"/>
  <c r="H197" i="49"/>
  <c r="J197" i="49" s="1"/>
  <c r="G197" i="49"/>
  <c r="I198" i="49"/>
  <c r="H198" i="49"/>
  <c r="J198" i="49" s="1"/>
  <c r="G198" i="49"/>
  <c r="J199" i="49"/>
  <c r="I199" i="49"/>
  <c r="H199" i="49"/>
  <c r="G199" i="49"/>
  <c r="H200" i="49"/>
  <c r="J200" i="49" s="1"/>
  <c r="G200" i="49"/>
  <c r="I200" i="49" s="1"/>
  <c r="H203" i="49"/>
  <c r="J203" i="49" s="1"/>
  <c r="G203" i="49"/>
  <c r="I203" i="49" s="1"/>
  <c r="H204" i="49"/>
  <c r="J204" i="49" s="1"/>
  <c r="G204" i="49"/>
  <c r="I204" i="49" s="1"/>
  <c r="H207" i="49"/>
  <c r="J207" i="49" s="1"/>
  <c r="G207" i="49"/>
  <c r="I207" i="49" s="1"/>
  <c r="H208" i="49"/>
  <c r="J208" i="49" s="1"/>
  <c r="G208" i="49"/>
  <c r="I208" i="49" s="1"/>
  <c r="H209" i="49"/>
  <c r="J209" i="49" s="1"/>
  <c r="G209" i="49"/>
  <c r="I209" i="49" s="1"/>
  <c r="H210" i="49"/>
  <c r="J210" i="49" s="1"/>
  <c r="G210" i="49"/>
  <c r="I210" i="49" s="1"/>
  <c r="H213" i="49"/>
  <c r="J213" i="49" s="1"/>
  <c r="G213" i="49"/>
  <c r="I213" i="49" s="1"/>
  <c r="H214" i="49"/>
  <c r="J214" i="49" s="1"/>
  <c r="G214" i="49"/>
  <c r="I214" i="49" s="1"/>
  <c r="H215" i="49"/>
  <c r="J215" i="49" s="1"/>
  <c r="G215" i="49"/>
  <c r="I215" i="49" s="1"/>
  <c r="H216" i="49"/>
  <c r="J216" i="49" s="1"/>
  <c r="G216" i="49"/>
  <c r="I216" i="49" s="1"/>
  <c r="J219" i="49"/>
  <c r="I219" i="49"/>
  <c r="H219" i="49"/>
  <c r="G219" i="49"/>
  <c r="J220" i="49"/>
  <c r="I220" i="49"/>
  <c r="H220" i="49"/>
  <c r="G220" i="49"/>
  <c r="H223" i="49"/>
  <c r="J223" i="49" s="1"/>
  <c r="G223" i="49"/>
  <c r="I223" i="49" s="1"/>
  <c r="I224" i="49"/>
  <c r="H224" i="49"/>
  <c r="J224" i="49" s="1"/>
  <c r="G224" i="49"/>
  <c r="H225" i="49"/>
  <c r="J225" i="49" s="1"/>
  <c r="G225" i="49"/>
  <c r="I225" i="49" s="1"/>
  <c r="I226" i="49"/>
  <c r="H226" i="49"/>
  <c r="J226" i="49" s="1"/>
  <c r="G226" i="49"/>
  <c r="H227" i="49"/>
  <c r="J227" i="49" s="1"/>
  <c r="G227" i="49"/>
  <c r="I227" i="49" s="1"/>
  <c r="H230" i="49"/>
  <c r="J230" i="49" s="1"/>
  <c r="G230" i="49"/>
  <c r="I230" i="49" s="1"/>
  <c r="H231" i="49"/>
  <c r="J231" i="49" s="1"/>
  <c r="G231" i="49"/>
  <c r="I231" i="49" s="1"/>
  <c r="I232" i="49"/>
  <c r="H232" i="49"/>
  <c r="J232" i="49" s="1"/>
  <c r="G232" i="49"/>
  <c r="I233" i="49"/>
  <c r="H233" i="49"/>
  <c r="J233" i="49" s="1"/>
  <c r="G233" i="49"/>
  <c r="H234" i="49"/>
  <c r="J234" i="49" s="1"/>
  <c r="G234" i="49"/>
  <c r="I234" i="49" s="1"/>
  <c r="I235" i="49"/>
  <c r="H235" i="49"/>
  <c r="J235" i="49" s="1"/>
  <c r="G235" i="49"/>
  <c r="H236" i="49"/>
  <c r="J236" i="49" s="1"/>
  <c r="G236" i="49"/>
  <c r="I236" i="49" s="1"/>
  <c r="I239" i="49"/>
  <c r="H239" i="49"/>
  <c r="J239" i="49" s="1"/>
  <c r="G239" i="49"/>
  <c r="H240" i="49"/>
  <c r="J240" i="49" s="1"/>
  <c r="G240" i="49"/>
  <c r="I240" i="49" s="1"/>
  <c r="H241" i="49"/>
  <c r="J241" i="49" s="1"/>
  <c r="G241" i="49"/>
  <c r="I241" i="49" s="1"/>
  <c r="H242" i="49"/>
  <c r="J242" i="49" s="1"/>
  <c r="G242" i="49"/>
  <c r="I242" i="49" s="1"/>
  <c r="H243" i="49"/>
  <c r="J243" i="49" s="1"/>
  <c r="G243" i="49"/>
  <c r="I243" i="49" s="1"/>
  <c r="H244" i="49"/>
  <c r="J244" i="49" s="1"/>
  <c r="G244" i="49"/>
  <c r="I244" i="49" s="1"/>
  <c r="H247" i="49"/>
  <c r="J247" i="49" s="1"/>
  <c r="G247" i="49"/>
  <c r="I247" i="49" s="1"/>
  <c r="H248" i="49"/>
  <c r="J248" i="49" s="1"/>
  <c r="G248" i="49"/>
  <c r="I248" i="49" s="1"/>
  <c r="H251" i="49"/>
  <c r="J251" i="49" s="1"/>
  <c r="G251" i="49"/>
  <c r="I251" i="49" s="1"/>
  <c r="H252" i="49"/>
  <c r="J252" i="49" s="1"/>
  <c r="G252" i="49"/>
  <c r="I252" i="49" s="1"/>
  <c r="J253" i="49"/>
  <c r="I253" i="49"/>
  <c r="H253" i="49"/>
  <c r="G253" i="49"/>
  <c r="H254" i="49"/>
  <c r="J254" i="49" s="1"/>
  <c r="G254" i="49"/>
  <c r="I254" i="49" s="1"/>
  <c r="H255" i="49"/>
  <c r="J255" i="49" s="1"/>
  <c r="G255" i="49"/>
  <c r="I255" i="49" s="1"/>
  <c r="H256" i="49"/>
  <c r="J256" i="49" s="1"/>
  <c r="G256" i="49"/>
  <c r="I256" i="49" s="1"/>
  <c r="H257" i="49"/>
  <c r="J257" i="49" s="1"/>
  <c r="G257" i="49"/>
  <c r="I257" i="49" s="1"/>
  <c r="H258" i="49"/>
  <c r="J258" i="49" s="1"/>
  <c r="G258" i="49"/>
  <c r="I258" i="49" s="1"/>
  <c r="H259" i="49"/>
  <c r="J259" i="49" s="1"/>
  <c r="G259" i="49"/>
  <c r="I259" i="49" s="1"/>
  <c r="H260" i="49"/>
  <c r="J260" i="49" s="1"/>
  <c r="G260" i="49"/>
  <c r="I260" i="49" s="1"/>
  <c r="H261" i="49"/>
  <c r="J261" i="49" s="1"/>
  <c r="G261" i="49"/>
  <c r="I261" i="49" s="1"/>
  <c r="H262" i="49"/>
  <c r="J262" i="49" s="1"/>
  <c r="G262" i="49"/>
  <c r="I262" i="49" s="1"/>
  <c r="I265" i="49"/>
  <c r="H265" i="49"/>
  <c r="J265" i="49" s="1"/>
  <c r="G265" i="49"/>
  <c r="H266" i="49"/>
  <c r="J266" i="49" s="1"/>
  <c r="G266" i="49"/>
  <c r="I266" i="49" s="1"/>
  <c r="H267" i="49"/>
  <c r="J267" i="49" s="1"/>
  <c r="G267" i="49"/>
  <c r="I267" i="49" s="1"/>
  <c r="H270" i="49"/>
  <c r="J270" i="49" s="1"/>
  <c r="G270" i="49"/>
  <c r="I270" i="49" s="1"/>
  <c r="H271" i="49"/>
  <c r="J271" i="49" s="1"/>
  <c r="G271" i="49"/>
  <c r="I271" i="49" s="1"/>
  <c r="H272" i="49"/>
  <c r="J272" i="49" s="1"/>
  <c r="G272" i="49"/>
  <c r="I272" i="49" s="1"/>
  <c r="I273" i="49"/>
  <c r="H273" i="49"/>
  <c r="J273" i="49" s="1"/>
  <c r="G273" i="49"/>
  <c r="H274" i="49"/>
  <c r="J274" i="49" s="1"/>
  <c r="G274" i="49"/>
  <c r="I274" i="49" s="1"/>
  <c r="H275" i="49"/>
  <c r="J275" i="49" s="1"/>
  <c r="G275" i="49"/>
  <c r="I275" i="49" s="1"/>
  <c r="H276" i="49"/>
  <c r="J276" i="49" s="1"/>
  <c r="G276" i="49"/>
  <c r="I276" i="49" s="1"/>
  <c r="H277" i="49"/>
  <c r="J277" i="49" s="1"/>
  <c r="G277" i="49"/>
  <c r="I277" i="49" s="1"/>
  <c r="H280" i="49"/>
  <c r="J280" i="49" s="1"/>
  <c r="G280" i="49"/>
  <c r="I280" i="49" s="1"/>
  <c r="H281" i="49"/>
  <c r="J281" i="49" s="1"/>
  <c r="G281" i="49"/>
  <c r="I281" i="49" s="1"/>
  <c r="I282" i="49"/>
  <c r="H282" i="49"/>
  <c r="J282" i="49" s="1"/>
  <c r="G282" i="49"/>
  <c r="I283" i="49"/>
  <c r="H283" i="49"/>
  <c r="J283" i="49" s="1"/>
  <c r="G283" i="49"/>
  <c r="H284" i="49"/>
  <c r="J284" i="49" s="1"/>
  <c r="G284" i="49"/>
  <c r="I284" i="49" s="1"/>
  <c r="H285" i="49"/>
  <c r="J285" i="49" s="1"/>
  <c r="G285" i="49"/>
  <c r="I285" i="49" s="1"/>
  <c r="H286" i="49"/>
  <c r="J286" i="49" s="1"/>
  <c r="G286" i="49"/>
  <c r="I286" i="49" s="1"/>
  <c r="H287" i="49"/>
  <c r="J287" i="49" s="1"/>
  <c r="G287" i="49"/>
  <c r="I287" i="49" s="1"/>
  <c r="H290" i="49"/>
  <c r="J290" i="49" s="1"/>
  <c r="G290" i="49"/>
  <c r="I290" i="49" s="1"/>
  <c r="H291" i="49"/>
  <c r="J291" i="49" s="1"/>
  <c r="G291" i="49"/>
  <c r="I291" i="49" s="1"/>
  <c r="I292" i="49"/>
  <c r="H292" i="49"/>
  <c r="J292" i="49" s="1"/>
  <c r="G292" i="49"/>
  <c r="H293" i="49"/>
  <c r="J293" i="49" s="1"/>
  <c r="G293" i="49"/>
  <c r="I293" i="49" s="1"/>
  <c r="I294" i="49"/>
  <c r="H294" i="49"/>
  <c r="J294" i="49" s="1"/>
  <c r="G294" i="49"/>
  <c r="I295" i="49"/>
  <c r="H295" i="49"/>
  <c r="J295" i="49" s="1"/>
  <c r="G295" i="49"/>
  <c r="H296" i="49"/>
  <c r="J296" i="49" s="1"/>
  <c r="G296" i="49"/>
  <c r="I296" i="49" s="1"/>
  <c r="H297" i="49"/>
  <c r="J297" i="49" s="1"/>
  <c r="G297" i="49"/>
  <c r="I297" i="49" s="1"/>
  <c r="H298" i="49"/>
  <c r="J298" i="49" s="1"/>
  <c r="G298" i="49"/>
  <c r="I298" i="49" s="1"/>
  <c r="H299" i="49"/>
  <c r="J299" i="49" s="1"/>
  <c r="G299" i="49"/>
  <c r="I299" i="49" s="1"/>
  <c r="H300" i="49"/>
  <c r="J300" i="49" s="1"/>
  <c r="G300" i="49"/>
  <c r="I300" i="49" s="1"/>
  <c r="H301" i="49"/>
  <c r="J301" i="49" s="1"/>
  <c r="G301" i="49"/>
  <c r="I301" i="49" s="1"/>
  <c r="I304" i="49"/>
  <c r="H304" i="49"/>
  <c r="J304" i="49" s="1"/>
  <c r="G304" i="49"/>
  <c r="I305" i="49"/>
  <c r="H305" i="49"/>
  <c r="J305" i="49" s="1"/>
  <c r="G305" i="49"/>
  <c r="H308" i="49"/>
  <c r="J308" i="49" s="1"/>
  <c r="G308" i="49"/>
  <c r="I308" i="49" s="1"/>
  <c r="H309" i="49"/>
  <c r="J309" i="49" s="1"/>
  <c r="G309" i="49"/>
  <c r="I309" i="49" s="1"/>
  <c r="H312" i="49"/>
  <c r="J312" i="49" s="1"/>
  <c r="G312" i="49"/>
  <c r="I312" i="49" s="1"/>
  <c r="H313" i="49"/>
  <c r="J313" i="49" s="1"/>
  <c r="G313" i="49"/>
  <c r="I313" i="49" s="1"/>
  <c r="H314" i="49"/>
  <c r="J314" i="49" s="1"/>
  <c r="G314" i="49"/>
  <c r="I314" i="49" s="1"/>
  <c r="J317" i="49"/>
  <c r="I317" i="49"/>
  <c r="H317" i="49"/>
  <c r="G317" i="49"/>
  <c r="H318" i="49"/>
  <c r="J318" i="49" s="1"/>
  <c r="G318" i="49"/>
  <c r="I318" i="49" s="1"/>
  <c r="H319" i="49"/>
  <c r="J319" i="49" s="1"/>
  <c r="G319" i="49"/>
  <c r="I319" i="49" s="1"/>
  <c r="J320" i="49"/>
  <c r="I320" i="49"/>
  <c r="H320" i="49"/>
  <c r="G320" i="49"/>
  <c r="H321" i="49"/>
  <c r="J321" i="49" s="1"/>
  <c r="G321" i="49"/>
  <c r="I321" i="49" s="1"/>
  <c r="H324" i="49"/>
  <c r="J324" i="49" s="1"/>
  <c r="G324" i="49"/>
  <c r="I324" i="49" s="1"/>
  <c r="H325" i="49"/>
  <c r="J325" i="49" s="1"/>
  <c r="G325" i="49"/>
  <c r="I325" i="49" s="1"/>
  <c r="H326" i="49"/>
  <c r="J326" i="49" s="1"/>
  <c r="G326" i="49"/>
  <c r="I326" i="49" s="1"/>
  <c r="H327" i="49"/>
  <c r="J327" i="49" s="1"/>
  <c r="G327" i="49"/>
  <c r="I327" i="49" s="1"/>
  <c r="H328" i="49"/>
  <c r="J328" i="49" s="1"/>
  <c r="G328" i="49"/>
  <c r="I328" i="49" s="1"/>
  <c r="H329" i="49"/>
  <c r="J329" i="49" s="1"/>
  <c r="G329" i="49"/>
  <c r="I329" i="49" s="1"/>
  <c r="H330" i="49"/>
  <c r="J330" i="49" s="1"/>
  <c r="G330" i="49"/>
  <c r="I330" i="49" s="1"/>
  <c r="H331" i="49"/>
  <c r="J331" i="49" s="1"/>
  <c r="G331" i="49"/>
  <c r="I331" i="49" s="1"/>
  <c r="I332" i="49"/>
  <c r="H332" i="49"/>
  <c r="J332" i="49" s="1"/>
  <c r="G332" i="49"/>
  <c r="H333" i="49"/>
  <c r="J333" i="49" s="1"/>
  <c r="G333" i="49"/>
  <c r="I333" i="49" s="1"/>
  <c r="H334" i="49"/>
  <c r="J334" i="49" s="1"/>
  <c r="G334" i="49"/>
  <c r="I334" i="49" s="1"/>
  <c r="H335" i="49"/>
  <c r="J335" i="49" s="1"/>
  <c r="G335" i="49"/>
  <c r="I335" i="49" s="1"/>
  <c r="H336" i="49"/>
  <c r="J336" i="49" s="1"/>
  <c r="G336" i="49"/>
  <c r="I336" i="49" s="1"/>
  <c r="I339" i="49"/>
  <c r="H339" i="49"/>
  <c r="J339" i="49" s="1"/>
  <c r="G339" i="49"/>
  <c r="I340" i="49"/>
  <c r="H340" i="49"/>
  <c r="J340" i="49" s="1"/>
  <c r="G340" i="49"/>
  <c r="H343" i="49"/>
  <c r="J343" i="49" s="1"/>
  <c r="G343" i="49"/>
  <c r="I343" i="49" s="1"/>
  <c r="H344" i="49"/>
  <c r="J344" i="49" s="1"/>
  <c r="G344" i="49"/>
  <c r="I344" i="49" s="1"/>
  <c r="H345" i="49"/>
  <c r="J345" i="49" s="1"/>
  <c r="G345" i="49"/>
  <c r="I345" i="49" s="1"/>
  <c r="H346" i="49"/>
  <c r="J346" i="49" s="1"/>
  <c r="G346" i="49"/>
  <c r="I346" i="49" s="1"/>
  <c r="H347" i="49"/>
  <c r="J347" i="49" s="1"/>
  <c r="G347" i="49"/>
  <c r="I347" i="49" s="1"/>
  <c r="H348" i="49"/>
  <c r="J348" i="49" s="1"/>
  <c r="G348" i="49"/>
  <c r="I348" i="49" s="1"/>
  <c r="I349" i="49"/>
  <c r="H349" i="49"/>
  <c r="J349" i="49" s="1"/>
  <c r="G349" i="49"/>
  <c r="H350" i="49"/>
  <c r="J350" i="49" s="1"/>
  <c r="G350" i="49"/>
  <c r="I350" i="49" s="1"/>
  <c r="H351" i="49"/>
  <c r="J351" i="49" s="1"/>
  <c r="G351" i="49"/>
  <c r="I351" i="49" s="1"/>
  <c r="H352" i="49"/>
  <c r="J352" i="49" s="1"/>
  <c r="G352" i="49"/>
  <c r="I352" i="49" s="1"/>
  <c r="J353" i="49"/>
  <c r="I353" i="49"/>
  <c r="H353" i="49"/>
  <c r="G353" i="49"/>
  <c r="H354" i="49"/>
  <c r="J354" i="49" s="1"/>
  <c r="G354" i="49"/>
  <c r="I354" i="49" s="1"/>
  <c r="J355" i="49"/>
  <c r="I355" i="49"/>
  <c r="H355" i="49"/>
  <c r="G355" i="49"/>
  <c r="H356" i="49"/>
  <c r="J356" i="49" s="1"/>
  <c r="G356" i="49"/>
  <c r="I356" i="49" s="1"/>
  <c r="H357" i="49"/>
  <c r="J357" i="49" s="1"/>
  <c r="G357" i="49"/>
  <c r="I357" i="49" s="1"/>
  <c r="H358" i="49"/>
  <c r="J358" i="49" s="1"/>
  <c r="G358" i="49"/>
  <c r="I358" i="49" s="1"/>
  <c r="H359" i="49"/>
  <c r="J359" i="49" s="1"/>
  <c r="G359" i="49"/>
  <c r="I359" i="49" s="1"/>
  <c r="H360" i="49"/>
  <c r="J360" i="49" s="1"/>
  <c r="G360" i="49"/>
  <c r="I360" i="49" s="1"/>
  <c r="H361" i="49"/>
  <c r="J361" i="49" s="1"/>
  <c r="G361" i="49"/>
  <c r="I361" i="49" s="1"/>
  <c r="H362" i="49"/>
  <c r="J362" i="49" s="1"/>
  <c r="G362" i="49"/>
  <c r="I362" i="49" s="1"/>
  <c r="H363" i="49"/>
  <c r="J363" i="49" s="1"/>
  <c r="G363" i="49"/>
  <c r="I363" i="49" s="1"/>
  <c r="I364" i="49"/>
  <c r="H364" i="49"/>
  <c r="J364" i="49" s="1"/>
  <c r="G364" i="49"/>
  <c r="H365" i="49"/>
  <c r="J365" i="49" s="1"/>
  <c r="G365" i="49"/>
  <c r="I365" i="49" s="1"/>
  <c r="H368" i="49"/>
  <c r="J368" i="49" s="1"/>
  <c r="G368" i="49"/>
  <c r="I368" i="49" s="1"/>
  <c r="I369" i="49"/>
  <c r="H369" i="49"/>
  <c r="J369" i="49" s="1"/>
  <c r="G369" i="49"/>
  <c r="H370" i="49"/>
  <c r="J370" i="49" s="1"/>
  <c r="G370" i="49"/>
  <c r="I370" i="49" s="1"/>
  <c r="H373" i="49"/>
  <c r="J373" i="49" s="1"/>
  <c r="G373" i="49"/>
  <c r="I373" i="49" s="1"/>
  <c r="H374" i="49"/>
  <c r="J374" i="49" s="1"/>
  <c r="G374" i="49"/>
  <c r="I374" i="49" s="1"/>
  <c r="I375" i="49"/>
  <c r="H375" i="49"/>
  <c r="J375" i="49" s="1"/>
  <c r="G375" i="49"/>
  <c r="I376" i="49"/>
  <c r="H376" i="49"/>
  <c r="J376" i="49" s="1"/>
  <c r="G376" i="49"/>
  <c r="I377" i="49"/>
  <c r="H377" i="49"/>
  <c r="J377" i="49" s="1"/>
  <c r="G377" i="49"/>
  <c r="J378" i="49"/>
  <c r="I378" i="49"/>
  <c r="H378" i="49"/>
  <c r="G378" i="49"/>
  <c r="H379" i="49"/>
  <c r="J379" i="49" s="1"/>
  <c r="G379" i="49"/>
  <c r="I379" i="49" s="1"/>
  <c r="I380" i="49"/>
  <c r="H380" i="49"/>
  <c r="J380" i="49" s="1"/>
  <c r="G380" i="49"/>
  <c r="H381" i="49"/>
  <c r="J381" i="49" s="1"/>
  <c r="G381" i="49"/>
  <c r="I381" i="49" s="1"/>
  <c r="H384" i="49"/>
  <c r="J384" i="49" s="1"/>
  <c r="G384" i="49"/>
  <c r="I384" i="49" s="1"/>
  <c r="H385" i="49"/>
  <c r="J385" i="49" s="1"/>
  <c r="G385" i="49"/>
  <c r="I385" i="49" s="1"/>
  <c r="H386" i="49"/>
  <c r="J386" i="49" s="1"/>
  <c r="G386" i="49"/>
  <c r="I386" i="49" s="1"/>
  <c r="H387" i="49"/>
  <c r="J387" i="49" s="1"/>
  <c r="G387" i="49"/>
  <c r="I387" i="49" s="1"/>
  <c r="I390" i="49"/>
  <c r="H390" i="49"/>
  <c r="J390" i="49" s="1"/>
  <c r="G390" i="49"/>
  <c r="H391" i="49"/>
  <c r="J391" i="49" s="1"/>
  <c r="G391" i="49"/>
  <c r="I391" i="49" s="1"/>
  <c r="H392" i="49"/>
  <c r="J392" i="49" s="1"/>
  <c r="G392" i="49"/>
  <c r="I392" i="49" s="1"/>
  <c r="H393" i="49"/>
  <c r="J393" i="49" s="1"/>
  <c r="G393" i="49"/>
  <c r="I393" i="49" s="1"/>
  <c r="H394" i="49"/>
  <c r="J394" i="49" s="1"/>
  <c r="G394" i="49"/>
  <c r="I394" i="49" s="1"/>
  <c r="H397" i="49"/>
  <c r="J397" i="49" s="1"/>
  <c r="G397" i="49"/>
  <c r="I397" i="49" s="1"/>
  <c r="H398" i="49"/>
  <c r="J398" i="49" s="1"/>
  <c r="G398" i="49"/>
  <c r="I398" i="49" s="1"/>
  <c r="H399" i="49"/>
  <c r="J399" i="49" s="1"/>
  <c r="G399" i="49"/>
  <c r="I399" i="49" s="1"/>
  <c r="H400" i="49"/>
  <c r="J400" i="49" s="1"/>
  <c r="G400" i="49"/>
  <c r="I400" i="49" s="1"/>
  <c r="H401" i="49"/>
  <c r="J401" i="49" s="1"/>
  <c r="G401" i="49"/>
  <c r="I401" i="49" s="1"/>
  <c r="H402" i="49"/>
  <c r="J402" i="49" s="1"/>
  <c r="G402" i="49"/>
  <c r="I402" i="49" s="1"/>
  <c r="H403" i="49"/>
  <c r="J403" i="49" s="1"/>
  <c r="G403" i="49"/>
  <c r="I403" i="49" s="1"/>
  <c r="H404" i="49"/>
  <c r="J404" i="49" s="1"/>
  <c r="G404" i="49"/>
  <c r="I404" i="49" s="1"/>
  <c r="H405" i="49"/>
  <c r="J405" i="49" s="1"/>
  <c r="G405" i="49"/>
  <c r="I405" i="49" s="1"/>
  <c r="H406" i="49"/>
  <c r="J406" i="49" s="1"/>
  <c r="G406" i="49"/>
  <c r="I406" i="49" s="1"/>
  <c r="H409" i="49"/>
  <c r="J409" i="49" s="1"/>
  <c r="G409" i="49"/>
  <c r="I409" i="49" s="1"/>
  <c r="I410" i="49"/>
  <c r="H410" i="49"/>
  <c r="J410" i="49" s="1"/>
  <c r="G410" i="49"/>
  <c r="H411" i="49"/>
  <c r="J411" i="49" s="1"/>
  <c r="G411" i="49"/>
  <c r="I411" i="49" s="1"/>
  <c r="H412" i="49"/>
  <c r="J412" i="49" s="1"/>
  <c r="G412" i="49"/>
  <c r="I412" i="49" s="1"/>
  <c r="H413" i="49"/>
  <c r="J413" i="49" s="1"/>
  <c r="G413" i="49"/>
  <c r="I413" i="49" s="1"/>
  <c r="H414" i="49"/>
  <c r="J414" i="49" s="1"/>
  <c r="G414" i="49"/>
  <c r="I414" i="49" s="1"/>
  <c r="I415" i="49"/>
  <c r="H415" i="49"/>
  <c r="J415" i="49" s="1"/>
  <c r="G415" i="49"/>
  <c r="H416" i="49"/>
  <c r="J416" i="49" s="1"/>
  <c r="G416" i="49"/>
  <c r="I416" i="49" s="1"/>
  <c r="H417" i="49"/>
  <c r="J417" i="49" s="1"/>
  <c r="G417" i="49"/>
  <c r="I417" i="49" s="1"/>
  <c r="H418" i="49"/>
  <c r="J418" i="49" s="1"/>
  <c r="G418" i="49"/>
  <c r="I418" i="49" s="1"/>
  <c r="J419" i="49"/>
  <c r="I419" i="49"/>
  <c r="H419" i="49"/>
  <c r="G419" i="49"/>
  <c r="H420" i="49"/>
  <c r="J420" i="49" s="1"/>
  <c r="G420" i="49"/>
  <c r="I420" i="49" s="1"/>
  <c r="H423" i="49"/>
  <c r="J423" i="49" s="1"/>
  <c r="G423" i="49"/>
  <c r="I423" i="49" s="1"/>
  <c r="H424" i="49"/>
  <c r="J424" i="49" s="1"/>
  <c r="G424" i="49"/>
  <c r="I424" i="49" s="1"/>
  <c r="H425" i="49"/>
  <c r="J425" i="49" s="1"/>
  <c r="G425" i="49"/>
  <c r="I425" i="49" s="1"/>
  <c r="H426" i="49"/>
  <c r="J426" i="49" s="1"/>
  <c r="G426" i="49"/>
  <c r="I426" i="49" s="1"/>
  <c r="I427" i="49"/>
  <c r="H427" i="49"/>
  <c r="J427" i="49" s="1"/>
  <c r="G427" i="49"/>
  <c r="H428" i="49"/>
  <c r="J428" i="49" s="1"/>
  <c r="G428" i="49"/>
  <c r="I428" i="49" s="1"/>
  <c r="I429" i="49"/>
  <c r="H429" i="49"/>
  <c r="J429" i="49" s="1"/>
  <c r="G429" i="49"/>
  <c r="H430" i="49"/>
  <c r="J430" i="49" s="1"/>
  <c r="G430" i="49"/>
  <c r="I430" i="49" s="1"/>
  <c r="J433" i="49"/>
  <c r="I433" i="49"/>
  <c r="H433" i="49"/>
  <c r="G433" i="49"/>
  <c r="J434" i="49"/>
  <c r="I434" i="49"/>
  <c r="H434" i="49"/>
  <c r="G434" i="49"/>
  <c r="I437" i="49"/>
  <c r="H437" i="49"/>
  <c r="J437" i="49" s="1"/>
  <c r="G437" i="49"/>
  <c r="H438" i="49"/>
  <c r="J438" i="49" s="1"/>
  <c r="G438" i="49"/>
  <c r="I438" i="49" s="1"/>
  <c r="H439" i="49"/>
  <c r="J439" i="49" s="1"/>
  <c r="G439" i="49"/>
  <c r="I439" i="49" s="1"/>
  <c r="I440" i="49"/>
  <c r="H440" i="49"/>
  <c r="J440" i="49" s="1"/>
  <c r="G440" i="49"/>
  <c r="I441" i="49"/>
  <c r="H441" i="49"/>
  <c r="J441" i="49" s="1"/>
  <c r="G441" i="49"/>
  <c r="H442" i="49"/>
  <c r="J442" i="49" s="1"/>
  <c r="G442" i="49"/>
  <c r="I442" i="49" s="1"/>
  <c r="H443" i="49"/>
  <c r="J443" i="49" s="1"/>
  <c r="G443" i="49"/>
  <c r="I443" i="49" s="1"/>
  <c r="I444" i="49"/>
  <c r="H444" i="49"/>
  <c r="J444" i="49" s="1"/>
  <c r="G444" i="49"/>
  <c r="H445" i="49"/>
  <c r="J445" i="49" s="1"/>
  <c r="G445" i="49"/>
  <c r="I445" i="49" s="1"/>
  <c r="H448" i="49"/>
  <c r="J448" i="49" s="1"/>
  <c r="G448" i="49"/>
  <c r="I448" i="49" s="1"/>
  <c r="H449" i="49"/>
  <c r="J449" i="49" s="1"/>
  <c r="G449" i="49"/>
  <c r="I449" i="49" s="1"/>
  <c r="J450" i="49"/>
  <c r="I450" i="49"/>
  <c r="H450" i="49"/>
  <c r="G450" i="49"/>
  <c r="H451" i="49"/>
  <c r="J451" i="49" s="1"/>
  <c r="G451" i="49"/>
  <c r="I451" i="49" s="1"/>
  <c r="H454" i="49"/>
  <c r="J454" i="49" s="1"/>
  <c r="G454" i="49"/>
  <c r="I454" i="49" s="1"/>
  <c r="H455" i="49"/>
  <c r="J455" i="49" s="1"/>
  <c r="G455" i="49"/>
  <c r="I455" i="49" s="1"/>
  <c r="H456" i="49"/>
  <c r="J456" i="49" s="1"/>
  <c r="G456" i="49"/>
  <c r="I456" i="49" s="1"/>
  <c r="H457" i="49"/>
  <c r="J457" i="49" s="1"/>
  <c r="G457" i="49"/>
  <c r="I457" i="49" s="1"/>
  <c r="H458" i="49"/>
  <c r="J458" i="49" s="1"/>
  <c r="G458" i="49"/>
  <c r="I458" i="49" s="1"/>
  <c r="H459" i="49"/>
  <c r="J459" i="49" s="1"/>
  <c r="G459" i="49"/>
  <c r="I459" i="49" s="1"/>
  <c r="H460" i="49"/>
  <c r="J460" i="49" s="1"/>
  <c r="G460" i="49"/>
  <c r="I460" i="49" s="1"/>
  <c r="H461" i="49"/>
  <c r="J461" i="49" s="1"/>
  <c r="G461" i="49"/>
  <c r="I461" i="49" s="1"/>
  <c r="H462" i="49"/>
  <c r="J462" i="49" s="1"/>
  <c r="G462" i="49"/>
  <c r="I462" i="49" s="1"/>
  <c r="I465" i="49"/>
  <c r="H465" i="49"/>
  <c r="J465" i="49" s="1"/>
  <c r="G465" i="49"/>
  <c r="I466" i="49"/>
  <c r="H466" i="49"/>
  <c r="J466" i="49" s="1"/>
  <c r="G466" i="49"/>
  <c r="I467" i="49"/>
  <c r="H467" i="49"/>
  <c r="J467" i="49" s="1"/>
  <c r="G467" i="49"/>
  <c r="I468" i="49"/>
  <c r="H468" i="49"/>
  <c r="J468" i="49" s="1"/>
  <c r="G468" i="49"/>
  <c r="H471" i="49"/>
  <c r="J471" i="49" s="1"/>
  <c r="G471" i="49"/>
  <c r="I471" i="49" s="1"/>
  <c r="H472" i="49"/>
  <c r="J472" i="49" s="1"/>
  <c r="G472" i="49"/>
  <c r="I472" i="49" s="1"/>
  <c r="J475" i="49"/>
  <c r="I475" i="49"/>
  <c r="H475" i="49"/>
  <c r="G475" i="49"/>
  <c r="J476" i="49"/>
  <c r="I476" i="49"/>
  <c r="H476" i="49"/>
  <c r="G476" i="49"/>
  <c r="H479" i="49"/>
  <c r="J479" i="49" s="1"/>
  <c r="G479" i="49"/>
  <c r="I479" i="49" s="1"/>
  <c r="H480" i="49"/>
  <c r="J480" i="49" s="1"/>
  <c r="G480" i="49"/>
  <c r="I480" i="49" s="1"/>
  <c r="H481" i="49"/>
  <c r="J481" i="49" s="1"/>
  <c r="G481" i="49"/>
  <c r="I481" i="49" s="1"/>
  <c r="H482" i="49"/>
  <c r="J482" i="49" s="1"/>
  <c r="G482" i="49"/>
  <c r="I482" i="49" s="1"/>
  <c r="H483" i="49"/>
  <c r="J483" i="49" s="1"/>
  <c r="G483" i="49"/>
  <c r="I483" i="49" s="1"/>
  <c r="I484" i="49"/>
  <c r="H484" i="49"/>
  <c r="J484" i="49" s="1"/>
  <c r="G484" i="49"/>
  <c r="H485" i="49"/>
  <c r="J485" i="49" s="1"/>
  <c r="G485" i="49"/>
  <c r="I485" i="49" s="1"/>
  <c r="H486" i="49"/>
  <c r="J486" i="49" s="1"/>
  <c r="G486" i="49"/>
  <c r="I486" i="49" s="1"/>
  <c r="H489" i="49"/>
  <c r="J489" i="49" s="1"/>
  <c r="G489" i="49"/>
  <c r="I489" i="49" s="1"/>
  <c r="H490" i="49"/>
  <c r="J490" i="49" s="1"/>
  <c r="G490" i="49"/>
  <c r="I490" i="49" s="1"/>
  <c r="H491" i="49"/>
  <c r="J491" i="49" s="1"/>
  <c r="G491" i="49"/>
  <c r="I491" i="49" s="1"/>
  <c r="H492" i="49"/>
  <c r="J492" i="49" s="1"/>
  <c r="G492" i="49"/>
  <c r="I492" i="49" s="1"/>
  <c r="I495" i="49"/>
  <c r="H495" i="49"/>
  <c r="J495" i="49" s="1"/>
  <c r="G495" i="49"/>
  <c r="H496" i="49"/>
  <c r="J496" i="49" s="1"/>
  <c r="G496" i="49"/>
  <c r="I496" i="49" s="1"/>
  <c r="H497" i="49"/>
  <c r="J497" i="49" s="1"/>
  <c r="G497" i="49"/>
  <c r="I497" i="49" s="1"/>
  <c r="I498" i="49"/>
  <c r="H498" i="49"/>
  <c r="J498" i="49" s="1"/>
  <c r="G498" i="49"/>
  <c r="H499" i="49"/>
  <c r="J499" i="49" s="1"/>
  <c r="G499" i="49"/>
  <c r="I499" i="49" s="1"/>
  <c r="H500" i="49"/>
  <c r="J500" i="49" s="1"/>
  <c r="G500" i="49"/>
  <c r="I500" i="49" s="1"/>
  <c r="H501" i="49"/>
  <c r="J501" i="49" s="1"/>
  <c r="G501" i="49"/>
  <c r="I501" i="49" s="1"/>
  <c r="H502" i="49"/>
  <c r="J502" i="49" s="1"/>
  <c r="G502" i="49"/>
  <c r="I502" i="49" s="1"/>
  <c r="H503" i="49"/>
  <c r="J503" i="49" s="1"/>
  <c r="G503" i="49"/>
  <c r="I503" i="49" s="1"/>
  <c r="H506" i="49"/>
  <c r="J506" i="49" s="1"/>
  <c r="G506" i="49"/>
  <c r="I506" i="49" s="1"/>
  <c r="H507" i="49"/>
  <c r="J507" i="49" s="1"/>
  <c r="G507" i="49"/>
  <c r="I507" i="49" s="1"/>
  <c r="H508" i="49"/>
  <c r="J508" i="49" s="1"/>
  <c r="G508" i="49"/>
  <c r="I508" i="49" s="1"/>
  <c r="H509" i="49"/>
  <c r="J509" i="49" s="1"/>
  <c r="G509" i="49"/>
  <c r="I509" i="49" s="1"/>
  <c r="H510" i="49"/>
  <c r="J510" i="49" s="1"/>
  <c r="G510" i="49"/>
  <c r="I510" i="49" s="1"/>
  <c r="H511" i="49"/>
  <c r="J511" i="49" s="1"/>
  <c r="G511" i="49"/>
  <c r="I511" i="49" s="1"/>
  <c r="H512" i="49"/>
  <c r="J512" i="49" s="1"/>
  <c r="G512" i="49"/>
  <c r="I512" i="49" s="1"/>
  <c r="J515" i="49"/>
  <c r="I515" i="49"/>
  <c r="H515" i="49"/>
  <c r="G515" i="49"/>
  <c r="J516" i="49"/>
  <c r="I516" i="49"/>
  <c r="H516" i="49"/>
  <c r="G516" i="49"/>
  <c r="J517" i="49"/>
  <c r="I517" i="49"/>
  <c r="H517" i="49"/>
  <c r="G517" i="49"/>
  <c r="H520" i="49"/>
  <c r="J520" i="49" s="1"/>
  <c r="G520" i="49"/>
  <c r="I520" i="49" s="1"/>
  <c r="H521" i="49"/>
  <c r="J521" i="49" s="1"/>
  <c r="G521" i="49"/>
  <c r="I521" i="49" s="1"/>
  <c r="H522" i="49"/>
  <c r="J522" i="49" s="1"/>
  <c r="G522" i="49"/>
  <c r="I522" i="49" s="1"/>
  <c r="H523" i="49"/>
  <c r="J523" i="49" s="1"/>
  <c r="G523" i="49"/>
  <c r="I523" i="49" s="1"/>
  <c r="H524" i="49"/>
  <c r="J524" i="49" s="1"/>
  <c r="G524" i="49"/>
  <c r="I524" i="49" s="1"/>
  <c r="I525" i="49"/>
  <c r="H525" i="49"/>
  <c r="J525" i="49" s="1"/>
  <c r="G525" i="49"/>
  <c r="H526" i="49"/>
  <c r="J526" i="49" s="1"/>
  <c r="G526" i="49"/>
  <c r="I526" i="49" s="1"/>
  <c r="H527" i="49"/>
  <c r="J527" i="49" s="1"/>
  <c r="G527" i="49"/>
  <c r="I527" i="49" s="1"/>
  <c r="H528" i="49"/>
  <c r="J528" i="49" s="1"/>
  <c r="G528" i="49"/>
  <c r="I528" i="49" s="1"/>
  <c r="H529" i="49"/>
  <c r="J529" i="49" s="1"/>
  <c r="G529" i="49"/>
  <c r="I529" i="49" s="1"/>
  <c r="H530" i="49"/>
  <c r="J530" i="49" s="1"/>
  <c r="G530" i="49"/>
  <c r="I530" i="49" s="1"/>
  <c r="H531" i="49"/>
  <c r="J531" i="49" s="1"/>
  <c r="G531" i="49"/>
  <c r="I531" i="49" s="1"/>
  <c r="H532" i="49"/>
  <c r="J532" i="49" s="1"/>
  <c r="G532" i="49"/>
  <c r="I532" i="49" s="1"/>
  <c r="H533" i="49"/>
  <c r="J533" i="49" s="1"/>
  <c r="G533" i="49"/>
  <c r="I533" i="49" s="1"/>
  <c r="J534" i="49"/>
  <c r="H534" i="49"/>
  <c r="G534" i="49"/>
  <c r="I534" i="49" s="1"/>
  <c r="I535" i="49"/>
  <c r="H535" i="49"/>
  <c r="J535" i="49" s="1"/>
  <c r="G535" i="49"/>
  <c r="H536" i="49"/>
  <c r="J536" i="49" s="1"/>
  <c r="G536" i="49"/>
  <c r="I536" i="49" s="1"/>
  <c r="H537" i="49"/>
  <c r="J537" i="49" s="1"/>
  <c r="G537" i="49"/>
  <c r="I537" i="49" s="1"/>
  <c r="H538" i="49"/>
  <c r="J538" i="49" s="1"/>
  <c r="G538" i="49"/>
  <c r="I538" i="49" s="1"/>
  <c r="H539" i="49"/>
  <c r="J539" i="49" s="1"/>
  <c r="G539" i="49"/>
  <c r="I539" i="49" s="1"/>
  <c r="H540" i="49"/>
  <c r="J540" i="49" s="1"/>
  <c r="G540" i="49"/>
  <c r="I540" i="49" s="1"/>
  <c r="H541" i="49"/>
  <c r="J541" i="49" s="1"/>
  <c r="G541" i="49"/>
  <c r="I541" i="49" s="1"/>
  <c r="H544" i="49"/>
  <c r="J544" i="49" s="1"/>
  <c r="G544" i="49"/>
  <c r="I544" i="49" s="1"/>
  <c r="H545" i="49"/>
  <c r="J545" i="49" s="1"/>
  <c r="G545" i="49"/>
  <c r="I545" i="49" s="1"/>
  <c r="H546" i="49"/>
  <c r="J546" i="49" s="1"/>
  <c r="G546" i="49"/>
  <c r="I546" i="49" s="1"/>
  <c r="H549" i="49"/>
  <c r="J549" i="49" s="1"/>
  <c r="G549" i="49"/>
  <c r="I549" i="49" s="1"/>
  <c r="J550" i="49"/>
  <c r="I550" i="49"/>
  <c r="H550" i="49"/>
  <c r="G550" i="49"/>
  <c r="H551" i="49"/>
  <c r="J551" i="49" s="1"/>
  <c r="G551" i="49"/>
  <c r="I551" i="49" s="1"/>
  <c r="H552" i="49"/>
  <c r="J552" i="49" s="1"/>
  <c r="G552" i="49"/>
  <c r="I552" i="49" s="1"/>
  <c r="H553" i="49"/>
  <c r="J553" i="49" s="1"/>
  <c r="G553" i="49"/>
  <c r="I553" i="49" s="1"/>
  <c r="H554" i="49"/>
  <c r="J554" i="49" s="1"/>
  <c r="G554" i="49"/>
  <c r="I554" i="49" s="1"/>
  <c r="H555" i="49"/>
  <c r="J555" i="49" s="1"/>
  <c r="G555" i="49"/>
  <c r="I555" i="49" s="1"/>
  <c r="I556" i="49"/>
  <c r="H556" i="49"/>
  <c r="J556" i="49" s="1"/>
  <c r="G556" i="49"/>
  <c r="H557" i="49"/>
  <c r="J557" i="49" s="1"/>
  <c r="G557" i="49"/>
  <c r="I557" i="49" s="1"/>
  <c r="H558" i="49"/>
  <c r="J558" i="49" s="1"/>
  <c r="G558" i="49"/>
  <c r="I558" i="49" s="1"/>
  <c r="H559" i="49"/>
  <c r="J559" i="49" s="1"/>
  <c r="G559" i="49"/>
  <c r="I559" i="49" s="1"/>
  <c r="H560" i="49"/>
  <c r="J560" i="49" s="1"/>
  <c r="G560" i="49"/>
  <c r="I560" i="49" s="1"/>
  <c r="H561" i="49"/>
  <c r="J561" i="49" s="1"/>
  <c r="G561" i="49"/>
  <c r="I561" i="49" s="1"/>
  <c r="H562" i="49"/>
  <c r="J562" i="49" s="1"/>
  <c r="G562" i="49"/>
  <c r="I562" i="49" s="1"/>
  <c r="H563" i="49"/>
  <c r="J563" i="49" s="1"/>
  <c r="G563" i="49"/>
  <c r="I563" i="49" s="1"/>
  <c r="H564" i="49"/>
  <c r="J564" i="49" s="1"/>
  <c r="G564" i="49"/>
  <c r="I564" i="49" s="1"/>
  <c r="H565" i="49"/>
  <c r="J565" i="49" s="1"/>
  <c r="G565" i="49"/>
  <c r="I565" i="49" s="1"/>
  <c r="H566" i="49"/>
  <c r="J566" i="49" s="1"/>
  <c r="G566" i="49"/>
  <c r="I566" i="49" s="1"/>
  <c r="H567" i="49"/>
  <c r="J567" i="49" s="1"/>
  <c r="G567" i="49"/>
  <c r="I567" i="49" s="1"/>
  <c r="H568" i="49"/>
  <c r="J568" i="49" s="1"/>
  <c r="G568" i="49"/>
  <c r="I568" i="49" s="1"/>
  <c r="H571" i="49"/>
  <c r="J571" i="49" s="1"/>
  <c r="G571" i="49"/>
  <c r="I571" i="49" s="1"/>
  <c r="I572" i="49"/>
  <c r="H572" i="49"/>
  <c r="J572" i="49" s="1"/>
  <c r="G572" i="49"/>
  <c r="H573" i="49"/>
  <c r="J573" i="49" s="1"/>
  <c r="G573" i="49"/>
  <c r="I573" i="49" s="1"/>
  <c r="H574" i="49"/>
  <c r="J574" i="49" s="1"/>
  <c r="G574" i="49"/>
  <c r="I574" i="49" s="1"/>
  <c r="H575" i="49"/>
  <c r="J575" i="49" s="1"/>
  <c r="G575" i="49"/>
  <c r="I575" i="49" s="1"/>
  <c r="H576" i="49"/>
  <c r="J576" i="49" s="1"/>
  <c r="G576" i="49"/>
  <c r="I576" i="49" s="1"/>
  <c r="H577" i="49"/>
  <c r="J577" i="49" s="1"/>
  <c r="G577" i="49"/>
  <c r="I577" i="49" s="1"/>
  <c r="H580" i="49"/>
  <c r="J580" i="49" s="1"/>
  <c r="G580" i="49"/>
  <c r="I580" i="49" s="1"/>
  <c r="I581" i="49"/>
  <c r="H581" i="49"/>
  <c r="J581" i="49" s="1"/>
  <c r="G581" i="49"/>
  <c r="H582" i="49"/>
  <c r="J582" i="49" s="1"/>
  <c r="G582" i="49"/>
  <c r="I582" i="49" s="1"/>
  <c r="I585" i="49"/>
  <c r="H585" i="49"/>
  <c r="J585" i="49" s="1"/>
  <c r="G585" i="49"/>
  <c r="I586" i="49"/>
  <c r="H586" i="49"/>
  <c r="J586" i="49" s="1"/>
  <c r="G586" i="49"/>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K24" i="56"/>
  <c r="J24" i="56"/>
  <c r="K25" i="56"/>
  <c r="J25" i="56"/>
  <c r="K26" i="56"/>
  <c r="J26" i="56"/>
  <c r="K27" i="56"/>
  <c r="J27" i="56"/>
  <c r="K28" i="56"/>
  <c r="J28" i="56"/>
  <c r="K29" i="56"/>
  <c r="J29" i="56"/>
  <c r="K30" i="56"/>
  <c r="J30" i="56"/>
  <c r="K31" i="56"/>
  <c r="J31" i="56"/>
  <c r="H33" i="56"/>
  <c r="I30" i="56" s="1"/>
  <c r="F33" i="56"/>
  <c r="G31" i="56" s="1"/>
  <c r="D33" i="56"/>
  <c r="E31" i="56" s="1"/>
  <c r="B33" i="56"/>
  <c r="C31" i="56" s="1"/>
  <c r="K7" i="56"/>
  <c r="J7" i="56"/>
  <c r="B5" i="56"/>
  <c r="D5" i="56" s="1"/>
  <c r="H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K22" i="57"/>
  <c r="J22" i="57"/>
  <c r="K23" i="57"/>
  <c r="J23" i="57"/>
  <c r="K24" i="57"/>
  <c r="J24" i="57"/>
  <c r="H26" i="57"/>
  <c r="I22" i="57" s="1"/>
  <c r="F26" i="57"/>
  <c r="G24" i="57" s="1"/>
  <c r="D26" i="57"/>
  <c r="E23" i="57" s="1"/>
  <c r="B26" i="57"/>
  <c r="C24" i="57" s="1"/>
  <c r="K7" i="57"/>
  <c r="J7" i="57"/>
  <c r="B5" i="57"/>
  <c r="D5" i="57" s="1"/>
  <c r="H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K39" i="58"/>
  <c r="J39" i="58"/>
  <c r="K40" i="58"/>
  <c r="J40" i="58"/>
  <c r="K41" i="58"/>
  <c r="J41" i="58"/>
  <c r="K42" i="58"/>
  <c r="J42" i="58"/>
  <c r="K43" i="58"/>
  <c r="J43" i="58"/>
  <c r="K44" i="58"/>
  <c r="J44" i="58"/>
  <c r="K45" i="58"/>
  <c r="J45" i="58"/>
  <c r="H47" i="58"/>
  <c r="I44" i="58" s="1"/>
  <c r="F47" i="58"/>
  <c r="G45" i="58" s="1"/>
  <c r="D47" i="58"/>
  <c r="E44" i="58" s="1"/>
  <c r="B47" i="58"/>
  <c r="C45" i="58" s="1"/>
  <c r="K7" i="58"/>
  <c r="J7" i="58"/>
  <c r="B5" i="58"/>
  <c r="D5" i="58" s="1"/>
  <c r="H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K29" i="50"/>
  <c r="J29" i="50"/>
  <c r="K30" i="50"/>
  <c r="J30" i="50"/>
  <c r="K31" i="50"/>
  <c r="J31" i="50"/>
  <c r="K32" i="50"/>
  <c r="J32" i="50"/>
  <c r="K33" i="50"/>
  <c r="J33" i="50"/>
  <c r="K34" i="50"/>
  <c r="J34" i="50"/>
  <c r="K35" i="50"/>
  <c r="J35" i="50"/>
  <c r="K36" i="50"/>
  <c r="J36" i="50"/>
  <c r="K37" i="50"/>
  <c r="J37" i="50"/>
  <c r="K38" i="50"/>
  <c r="J38" i="50"/>
  <c r="K39" i="50"/>
  <c r="J39" i="50"/>
  <c r="K40" i="50"/>
  <c r="J40" i="50"/>
  <c r="K41" i="50"/>
  <c r="J41" i="50"/>
  <c r="K42" i="50"/>
  <c r="J42" i="50"/>
  <c r="K43" i="50"/>
  <c r="J43" i="50"/>
  <c r="K44" i="50"/>
  <c r="J44" i="50"/>
  <c r="K45" i="50"/>
  <c r="J45" i="50"/>
  <c r="K46" i="50"/>
  <c r="J46" i="50"/>
  <c r="K47" i="50"/>
  <c r="J47" i="50"/>
  <c r="K48" i="50"/>
  <c r="J48" i="50"/>
  <c r="K49" i="50"/>
  <c r="J49" i="50"/>
  <c r="H51" i="50"/>
  <c r="I48" i="50" s="1"/>
  <c r="F51" i="50"/>
  <c r="G49" i="50" s="1"/>
  <c r="D51" i="50"/>
  <c r="E47" i="50" s="1"/>
  <c r="B51" i="50"/>
  <c r="C49" i="50" s="1"/>
  <c r="K7" i="50"/>
  <c r="J7" i="50"/>
  <c r="B5" i="50"/>
  <c r="F5" i="50" s="1"/>
  <c r="B5" i="53"/>
  <c r="F5" i="53" s="1"/>
  <c r="K8" i="53"/>
  <c r="J8" i="53"/>
  <c r="K9" i="53"/>
  <c r="J9" i="53"/>
  <c r="K10" i="53"/>
  <c r="J10" i="53"/>
  <c r="K11" i="53"/>
  <c r="J11" i="53"/>
  <c r="K12" i="53"/>
  <c r="J12" i="53"/>
  <c r="K13" i="53"/>
  <c r="J13" i="53"/>
  <c r="K14" i="53"/>
  <c r="J14" i="53"/>
  <c r="K15" i="53"/>
  <c r="J15" i="53"/>
  <c r="K16" i="53"/>
  <c r="J16" i="53"/>
  <c r="K17" i="53"/>
  <c r="J17" i="53"/>
  <c r="K18" i="53"/>
  <c r="J18" i="53"/>
  <c r="K19" i="53"/>
  <c r="J19" i="53"/>
  <c r="K20" i="53"/>
  <c r="J20" i="53"/>
  <c r="H22" i="53"/>
  <c r="I19" i="53" s="1"/>
  <c r="F22" i="53"/>
  <c r="G20" i="53" s="1"/>
  <c r="D22" i="53"/>
  <c r="E17" i="53" s="1"/>
  <c r="B22" i="53"/>
  <c r="C20" i="53" s="1"/>
  <c r="K7" i="53"/>
  <c r="J7" i="53"/>
  <c r="K26" i="53"/>
  <c r="J26" i="53"/>
  <c r="K27" i="53"/>
  <c r="J27" i="53"/>
  <c r="K28" i="53"/>
  <c r="J28" i="53"/>
  <c r="K29" i="53"/>
  <c r="J29" i="53"/>
  <c r="K30" i="53"/>
  <c r="J30" i="53"/>
  <c r="K31" i="53"/>
  <c r="J31" i="53"/>
  <c r="K32" i="53"/>
  <c r="J32" i="53"/>
  <c r="K33" i="53"/>
  <c r="J33" i="53"/>
  <c r="K34" i="53"/>
  <c r="J34" i="53"/>
  <c r="K35" i="53"/>
  <c r="J35" i="53"/>
  <c r="K36" i="53"/>
  <c r="J36" i="53"/>
  <c r="H38" i="53"/>
  <c r="I35" i="53" s="1"/>
  <c r="F38" i="53"/>
  <c r="G36" i="53" s="1"/>
  <c r="D38" i="53"/>
  <c r="E34" i="53" s="1"/>
  <c r="B38" i="53"/>
  <c r="C36" i="53" s="1"/>
  <c r="K25" i="53"/>
  <c r="J25" i="53"/>
  <c r="K42" i="53"/>
  <c r="J42" i="53"/>
  <c r="K43" i="53"/>
  <c r="J43" i="53"/>
  <c r="K44" i="53"/>
  <c r="J44" i="53"/>
  <c r="K45" i="53"/>
  <c r="J45" i="53"/>
  <c r="K46" i="53"/>
  <c r="J46" i="53"/>
  <c r="K47" i="53"/>
  <c r="J47" i="53"/>
  <c r="K48" i="53"/>
  <c r="J48" i="53"/>
  <c r="K49" i="53"/>
  <c r="J49" i="53"/>
  <c r="K50" i="53"/>
  <c r="J50" i="53"/>
  <c r="K51" i="53"/>
  <c r="J51" i="53"/>
  <c r="K52" i="53"/>
  <c r="J52" i="53"/>
  <c r="K53" i="53"/>
  <c r="J53" i="53"/>
  <c r="K54" i="53"/>
  <c r="J54" i="53"/>
  <c r="K55" i="53"/>
  <c r="J55" i="53"/>
  <c r="K56" i="53"/>
  <c r="J56" i="53"/>
  <c r="H58" i="53"/>
  <c r="I55" i="53" s="1"/>
  <c r="F58" i="53"/>
  <c r="G56" i="53" s="1"/>
  <c r="D58" i="53"/>
  <c r="E54" i="53" s="1"/>
  <c r="B58" i="53"/>
  <c r="C56" i="53" s="1"/>
  <c r="K41" i="53"/>
  <c r="J41" i="53"/>
  <c r="I60" i="53"/>
  <c r="G60" i="53"/>
  <c r="E60" i="53"/>
  <c r="C60" i="53"/>
  <c r="B5" i="54"/>
  <c r="F5" i="54" s="1"/>
  <c r="K8" i="54"/>
  <c r="J8" i="54"/>
  <c r="K9" i="54"/>
  <c r="J9" i="54"/>
  <c r="K10" i="54"/>
  <c r="J10" i="54"/>
  <c r="K11" i="54"/>
  <c r="J11" i="54"/>
  <c r="K12" i="54"/>
  <c r="J12" i="54"/>
  <c r="K13" i="54"/>
  <c r="J13" i="54"/>
  <c r="H15" i="54"/>
  <c r="I12" i="54" s="1"/>
  <c r="F15" i="54"/>
  <c r="G13" i="54" s="1"/>
  <c r="D15" i="54"/>
  <c r="E11" i="54" s="1"/>
  <c r="B15" i="54"/>
  <c r="C13" i="54" s="1"/>
  <c r="K7" i="54"/>
  <c r="J7" i="54"/>
  <c r="H20" i="54"/>
  <c r="F20" i="54"/>
  <c r="G20" i="54" s="1"/>
  <c r="D20" i="54"/>
  <c r="B20" i="54"/>
  <c r="C20" i="54" s="1"/>
  <c r="K18" i="54"/>
  <c r="J18" i="54"/>
  <c r="K24" i="54"/>
  <c r="J24" i="54"/>
  <c r="K25" i="54"/>
  <c r="J25" i="54"/>
  <c r="H27" i="54"/>
  <c r="I24" i="54" s="1"/>
  <c r="F27" i="54"/>
  <c r="G25" i="54" s="1"/>
  <c r="D27" i="54"/>
  <c r="E24" i="54" s="1"/>
  <c r="B27" i="54"/>
  <c r="C25" i="54" s="1"/>
  <c r="K23" i="54"/>
  <c r="J23" i="54"/>
  <c r="K31" i="54"/>
  <c r="J31" i="54"/>
  <c r="K32" i="54"/>
  <c r="J32" i="54"/>
  <c r="K33" i="54"/>
  <c r="J33" i="54"/>
  <c r="K34" i="54"/>
  <c r="J34" i="54"/>
  <c r="K35" i="54"/>
  <c r="J35" i="54"/>
  <c r="K36" i="54"/>
  <c r="J36" i="54"/>
  <c r="K37" i="54"/>
  <c r="J37" i="54"/>
  <c r="K38" i="54"/>
  <c r="J38" i="54"/>
  <c r="K39" i="54"/>
  <c r="J39" i="54"/>
  <c r="K40" i="54"/>
  <c r="J40" i="54"/>
  <c r="H42" i="54"/>
  <c r="I39" i="54" s="1"/>
  <c r="F42" i="54"/>
  <c r="G40" i="54" s="1"/>
  <c r="D42" i="54"/>
  <c r="E38" i="54" s="1"/>
  <c r="B42" i="54"/>
  <c r="C40" i="54" s="1"/>
  <c r="K30" i="54"/>
  <c r="J30" i="54"/>
  <c r="K46" i="54"/>
  <c r="J46" i="54"/>
  <c r="K47" i="54"/>
  <c r="J47" i="54"/>
  <c r="K48" i="54"/>
  <c r="J48" i="54"/>
  <c r="K49" i="54"/>
  <c r="J49" i="54"/>
  <c r="K50" i="54"/>
  <c r="J50" i="54"/>
  <c r="K51" i="54"/>
  <c r="J51" i="54"/>
  <c r="K52" i="54"/>
  <c r="J52" i="54"/>
  <c r="H54" i="54"/>
  <c r="I51" i="54" s="1"/>
  <c r="F54" i="54"/>
  <c r="G52" i="54" s="1"/>
  <c r="D54" i="54"/>
  <c r="E51" i="54" s="1"/>
  <c r="B54" i="54"/>
  <c r="C52" i="54" s="1"/>
  <c r="K45" i="54"/>
  <c r="J45" i="54"/>
  <c r="K58" i="54"/>
  <c r="J58" i="54"/>
  <c r="K59" i="54"/>
  <c r="J59" i="54"/>
  <c r="K60" i="54"/>
  <c r="J60" i="54"/>
  <c r="K61" i="54"/>
  <c r="J61" i="54"/>
  <c r="K62" i="54"/>
  <c r="J62" i="54"/>
  <c r="K63" i="54"/>
  <c r="J63" i="54"/>
  <c r="K64" i="54"/>
  <c r="J64" i="54"/>
  <c r="K65" i="54"/>
  <c r="J65" i="54"/>
  <c r="K66" i="54"/>
  <c r="J66" i="54"/>
  <c r="K67" i="54"/>
  <c r="J67" i="54"/>
  <c r="K68" i="54"/>
  <c r="J68" i="54"/>
  <c r="K69" i="54"/>
  <c r="J69" i="54"/>
  <c r="K70" i="54"/>
  <c r="J70" i="54"/>
  <c r="K71" i="54"/>
  <c r="J71" i="54"/>
  <c r="K72" i="54"/>
  <c r="J72" i="54"/>
  <c r="K73" i="54"/>
  <c r="J73" i="54"/>
  <c r="K74" i="54"/>
  <c r="J74" i="54"/>
  <c r="K75" i="54"/>
  <c r="J75" i="54"/>
  <c r="H77" i="54"/>
  <c r="I74" i="54" s="1"/>
  <c r="F77" i="54"/>
  <c r="G75" i="54" s="1"/>
  <c r="D77" i="54"/>
  <c r="E74" i="54" s="1"/>
  <c r="B77" i="54"/>
  <c r="C75" i="54" s="1"/>
  <c r="K57" i="54"/>
  <c r="J57" i="54"/>
  <c r="I79" i="54"/>
  <c r="G79" i="54"/>
  <c r="E79" i="54"/>
  <c r="C79" i="54"/>
  <c r="B5" i="55"/>
  <c r="F5" i="55" s="1"/>
  <c r="K8" i="55"/>
  <c r="J8" i="55"/>
  <c r="K9" i="55"/>
  <c r="J9" i="55"/>
  <c r="K10" i="55"/>
  <c r="J10" i="55"/>
  <c r="K11" i="55"/>
  <c r="J11" i="55"/>
  <c r="K12" i="55"/>
  <c r="J12" i="55"/>
  <c r="K13" i="55"/>
  <c r="J13" i="55"/>
  <c r="K14" i="55"/>
  <c r="J14" i="55"/>
  <c r="K15" i="55"/>
  <c r="J15" i="55"/>
  <c r="K16" i="55"/>
  <c r="J16" i="55"/>
  <c r="K17" i="55"/>
  <c r="J17" i="55"/>
  <c r="H19" i="55"/>
  <c r="I16" i="55" s="1"/>
  <c r="F19" i="55"/>
  <c r="G17" i="55" s="1"/>
  <c r="D19" i="55"/>
  <c r="E16" i="55" s="1"/>
  <c r="B19" i="55"/>
  <c r="C17" i="55" s="1"/>
  <c r="K7" i="55"/>
  <c r="J7" i="55"/>
  <c r="I21" i="55"/>
  <c r="G21" i="55"/>
  <c r="E21" i="55"/>
  <c r="C21" i="55"/>
  <c r="J21" i="55"/>
  <c r="K21" i="55"/>
  <c r="B24" i="55"/>
  <c r="F24" i="55" s="1"/>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K43" i="55"/>
  <c r="J43" i="55"/>
  <c r="K44" i="55"/>
  <c r="J44" i="55"/>
  <c r="K45" i="55"/>
  <c r="J45" i="55"/>
  <c r="K46" i="55"/>
  <c r="J46" i="55"/>
  <c r="K47" i="55"/>
  <c r="J47" i="55"/>
  <c r="H49" i="55"/>
  <c r="I46" i="55" s="1"/>
  <c r="F49" i="55"/>
  <c r="G47" i="55" s="1"/>
  <c r="D49" i="55"/>
  <c r="E46" i="55" s="1"/>
  <c r="B49" i="55"/>
  <c r="C47" i="55" s="1"/>
  <c r="K26" i="55"/>
  <c r="J26" i="55"/>
  <c r="K53" i="55"/>
  <c r="J53" i="55"/>
  <c r="K54" i="55"/>
  <c r="J54" i="55"/>
  <c r="K55" i="55"/>
  <c r="J55" i="55"/>
  <c r="K56" i="55"/>
  <c r="J56" i="55"/>
  <c r="K57" i="55"/>
  <c r="J57" i="55"/>
  <c r="K58" i="55"/>
  <c r="J58" i="55"/>
  <c r="K59" i="55"/>
  <c r="J59" i="55"/>
  <c r="K60" i="55"/>
  <c r="J60" i="55"/>
  <c r="K61" i="55"/>
  <c r="J61" i="55"/>
  <c r="H63" i="55"/>
  <c r="I60" i="55" s="1"/>
  <c r="F63" i="55"/>
  <c r="G61" i="55" s="1"/>
  <c r="D63" i="55"/>
  <c r="E60" i="55" s="1"/>
  <c r="B63" i="55"/>
  <c r="C61" i="55" s="1"/>
  <c r="K52" i="55"/>
  <c r="J52" i="55"/>
  <c r="I65" i="55"/>
  <c r="G65" i="55"/>
  <c r="E65" i="55"/>
  <c r="C65" i="55"/>
  <c r="K65" i="55"/>
  <c r="J65" i="55"/>
  <c r="B68" i="55"/>
  <c r="D68" i="55" s="1"/>
  <c r="H68" i="55" s="1"/>
  <c r="K71" i="55"/>
  <c r="J71" i="55"/>
  <c r="K72" i="55"/>
  <c r="J72" i="55"/>
  <c r="K73" i="55"/>
  <c r="J73" i="55"/>
  <c r="K74" i="55"/>
  <c r="J74" i="55"/>
  <c r="K75" i="55"/>
  <c r="J75" i="55"/>
  <c r="K76" i="55"/>
  <c r="J76" i="55"/>
  <c r="K77" i="55"/>
  <c r="J77" i="55"/>
  <c r="K78" i="55"/>
  <c r="J78" i="55"/>
  <c r="K79" i="55"/>
  <c r="J79" i="55"/>
  <c r="K80" i="55"/>
  <c r="J80" i="55"/>
  <c r="K81" i="55"/>
  <c r="J81" i="55"/>
  <c r="K82" i="55"/>
  <c r="J82" i="55"/>
  <c r="K83" i="55"/>
  <c r="J83" i="55"/>
  <c r="K84" i="55"/>
  <c r="J84" i="55"/>
  <c r="K85" i="55"/>
  <c r="J85" i="55"/>
  <c r="K86" i="55"/>
  <c r="J86" i="55"/>
  <c r="K87" i="55"/>
  <c r="J87" i="55"/>
  <c r="K88" i="55"/>
  <c r="J88" i="55"/>
  <c r="K89" i="55"/>
  <c r="J89" i="55"/>
  <c r="H91" i="55"/>
  <c r="I88" i="55" s="1"/>
  <c r="F91" i="55"/>
  <c r="G89" i="55" s="1"/>
  <c r="D91" i="55"/>
  <c r="E88" i="55" s="1"/>
  <c r="B91" i="55"/>
  <c r="C89" i="55" s="1"/>
  <c r="K70" i="55"/>
  <c r="J70" i="55"/>
  <c r="K95" i="55"/>
  <c r="J95" i="55"/>
  <c r="K96" i="55"/>
  <c r="J96" i="55"/>
  <c r="K97" i="55"/>
  <c r="J97" i="55"/>
  <c r="K98" i="55"/>
  <c r="J98" i="55"/>
  <c r="K99" i="55"/>
  <c r="J99" i="55"/>
  <c r="K100" i="55"/>
  <c r="J100" i="55"/>
  <c r="K101" i="55"/>
  <c r="J101" i="55"/>
  <c r="K102" i="55"/>
  <c r="J102" i="55"/>
  <c r="K103" i="55"/>
  <c r="J103" i="55"/>
  <c r="K104" i="55"/>
  <c r="J104" i="55"/>
  <c r="K105" i="55"/>
  <c r="J105" i="55"/>
  <c r="K106" i="55"/>
  <c r="J106" i="55"/>
  <c r="K107" i="55"/>
  <c r="J107" i="55"/>
  <c r="K108" i="55"/>
  <c r="J108" i="55"/>
  <c r="K109" i="55"/>
  <c r="J109" i="55"/>
  <c r="K110" i="55"/>
  <c r="J110" i="55"/>
  <c r="K111" i="55"/>
  <c r="J111" i="55"/>
  <c r="K112" i="55"/>
  <c r="J112" i="55"/>
  <c r="H114" i="55"/>
  <c r="I110" i="55" s="1"/>
  <c r="F114" i="55"/>
  <c r="G112" i="55" s="1"/>
  <c r="D114" i="55"/>
  <c r="E110" i="55" s="1"/>
  <c r="B114" i="55"/>
  <c r="C112" i="55" s="1"/>
  <c r="K94" i="55"/>
  <c r="J94" i="55"/>
  <c r="I116" i="55"/>
  <c r="G116" i="55"/>
  <c r="E116" i="55"/>
  <c r="C116" i="55"/>
  <c r="J116" i="55"/>
  <c r="K116" i="55"/>
  <c r="B119" i="55"/>
  <c r="D119" i="55" s="1"/>
  <c r="H119" i="55" s="1"/>
  <c r="K122" i="55"/>
  <c r="J122" i="55"/>
  <c r="K123" i="55"/>
  <c r="J123" i="55"/>
  <c r="K124" i="55"/>
  <c r="J124"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K140" i="55"/>
  <c r="J140" i="55"/>
  <c r="K141" i="55"/>
  <c r="J141" i="55"/>
  <c r="K142" i="55"/>
  <c r="J142" i="55"/>
  <c r="K143" i="55"/>
  <c r="J143" i="55"/>
  <c r="H145" i="55"/>
  <c r="I142" i="55" s="1"/>
  <c r="F145" i="55"/>
  <c r="G143" i="55" s="1"/>
  <c r="D145" i="55"/>
  <c r="E142" i="55" s="1"/>
  <c r="B145" i="55"/>
  <c r="C143" i="55" s="1"/>
  <c r="K121" i="55"/>
  <c r="J121" i="55"/>
  <c r="K149" i="55"/>
  <c r="J149" i="55"/>
  <c r="K150" i="55"/>
  <c r="J150" i="55"/>
  <c r="K151" i="55"/>
  <c r="J151" i="55"/>
  <c r="K152" i="55"/>
  <c r="J152" i="55"/>
  <c r="K153" i="55"/>
  <c r="J153" i="55"/>
  <c r="K154" i="55"/>
  <c r="J154" i="55"/>
  <c r="K155" i="55"/>
  <c r="J155" i="55"/>
  <c r="K156" i="55"/>
  <c r="J156" i="55"/>
  <c r="K157" i="55"/>
  <c r="J157" i="55"/>
  <c r="K158" i="55"/>
  <c r="J158" i="55"/>
  <c r="K159" i="55"/>
  <c r="J159" i="55"/>
  <c r="K160" i="55"/>
  <c r="J160" i="55"/>
  <c r="K161" i="55"/>
  <c r="J161" i="55"/>
  <c r="K162" i="55"/>
  <c r="J162" i="55"/>
  <c r="K163" i="55"/>
  <c r="J163" i="55"/>
  <c r="K164" i="55"/>
  <c r="J164" i="55"/>
  <c r="K165" i="55"/>
  <c r="J165" i="55"/>
  <c r="K166" i="55"/>
  <c r="J166" i="55"/>
  <c r="K167" i="55"/>
  <c r="J167" i="55"/>
  <c r="H169" i="55"/>
  <c r="I166" i="55" s="1"/>
  <c r="F169" i="55"/>
  <c r="G167" i="55" s="1"/>
  <c r="D169" i="55"/>
  <c r="E166" i="55" s="1"/>
  <c r="B169" i="55"/>
  <c r="C167" i="55" s="1"/>
  <c r="K148" i="55"/>
  <c r="J148" i="55"/>
  <c r="I171" i="55"/>
  <c r="G171" i="55"/>
  <c r="E171" i="55"/>
  <c r="C171" i="55"/>
  <c r="J171" i="55"/>
  <c r="K171" i="55"/>
  <c r="B174" i="55"/>
  <c r="D174" i="55" s="1"/>
  <c r="H174" i="55" s="1"/>
  <c r="K177" i="55"/>
  <c r="J177" i="55"/>
  <c r="H179" i="55"/>
  <c r="I179" i="55" s="1"/>
  <c r="F179" i="55"/>
  <c r="G177" i="55" s="1"/>
  <c r="D179" i="55"/>
  <c r="E179" i="55" s="1"/>
  <c r="B179" i="55"/>
  <c r="C177" i="55" s="1"/>
  <c r="K176" i="55"/>
  <c r="J176" i="55"/>
  <c r="K183" i="55"/>
  <c r="J183" i="55"/>
  <c r="K184" i="55"/>
  <c r="J184" i="55"/>
  <c r="K185" i="55"/>
  <c r="J185" i="55"/>
  <c r="K186" i="55"/>
  <c r="J186" i="55"/>
  <c r="K187" i="55"/>
  <c r="J187" i="55"/>
  <c r="K188" i="55"/>
  <c r="J188" i="55"/>
  <c r="K189" i="55"/>
  <c r="J189" i="55"/>
  <c r="K190" i="55"/>
  <c r="J190" i="55"/>
  <c r="K191" i="55"/>
  <c r="J191" i="55"/>
  <c r="K192" i="55"/>
  <c r="J192" i="55"/>
  <c r="H194" i="55"/>
  <c r="I191" i="55" s="1"/>
  <c r="F194" i="55"/>
  <c r="G192" i="55" s="1"/>
  <c r="D194" i="55"/>
  <c r="E190" i="55" s="1"/>
  <c r="B194" i="55"/>
  <c r="C192" i="55" s="1"/>
  <c r="K182" i="55"/>
  <c r="J182" i="55"/>
  <c r="I196" i="55"/>
  <c r="G196" i="55"/>
  <c r="E196" i="55"/>
  <c r="C196" i="55"/>
  <c r="K196" i="55"/>
  <c r="J196" i="55"/>
  <c r="I200" i="55"/>
  <c r="G200" i="55"/>
  <c r="E200" i="55"/>
  <c r="C200" i="55"/>
  <c r="I198" i="55"/>
  <c r="H198" i="55"/>
  <c r="F198" i="55"/>
  <c r="G198" i="55" s="1"/>
  <c r="D198" i="55"/>
  <c r="E198" i="55" s="1"/>
  <c r="B198" i="55"/>
  <c r="C198" i="55" s="1"/>
  <c r="K200" i="55"/>
  <c r="J200" i="55"/>
  <c r="K202" i="55"/>
  <c r="J202" i="55"/>
  <c r="I202" i="55"/>
  <c r="G202" i="55"/>
  <c r="E202" i="55"/>
  <c r="C202" i="55"/>
  <c r="B5" i="48"/>
  <c r="F5" i="48" s="1"/>
  <c r="K8" i="48"/>
  <c r="J8" i="48"/>
  <c r="K9" i="48"/>
  <c r="J9" i="48"/>
  <c r="H11" i="48"/>
  <c r="I8" i="48" s="1"/>
  <c r="F11" i="48"/>
  <c r="G9" i="48" s="1"/>
  <c r="D11" i="48"/>
  <c r="E8" i="48" s="1"/>
  <c r="B11" i="48"/>
  <c r="C9" i="48" s="1"/>
  <c r="K7" i="48"/>
  <c r="J7" i="48"/>
  <c r="I13" i="48"/>
  <c r="G13" i="48"/>
  <c r="E13" i="48"/>
  <c r="C13" i="48"/>
  <c r="K13" i="48"/>
  <c r="J13" i="48"/>
  <c r="B16" i="48"/>
  <c r="D16" i="48" s="1"/>
  <c r="H16" i="48" s="1"/>
  <c r="K19" i="48"/>
  <c r="J19" i="48"/>
  <c r="K20" i="48"/>
  <c r="J20" i="48"/>
  <c r="K21" i="48"/>
  <c r="J21" i="48"/>
  <c r="K22" i="48"/>
  <c r="J22" i="48"/>
  <c r="K23" i="48"/>
  <c r="J23" i="48"/>
  <c r="K24" i="48"/>
  <c r="J24" i="48"/>
  <c r="K25" i="48"/>
  <c r="J25" i="48"/>
  <c r="K26" i="48"/>
  <c r="J26" i="48"/>
  <c r="K27" i="48"/>
  <c r="J27" i="48"/>
  <c r="K28" i="48"/>
  <c r="J28" i="48"/>
  <c r="H30" i="48"/>
  <c r="I27" i="48" s="1"/>
  <c r="F30" i="48"/>
  <c r="G28" i="48" s="1"/>
  <c r="D30" i="48"/>
  <c r="E27" i="48" s="1"/>
  <c r="B30" i="48"/>
  <c r="C28" i="48" s="1"/>
  <c r="K18" i="48"/>
  <c r="J18" i="48"/>
  <c r="K34" i="48"/>
  <c r="J34" i="48"/>
  <c r="K35" i="48"/>
  <c r="J35" i="48"/>
  <c r="H37" i="48"/>
  <c r="I37" i="48" s="1"/>
  <c r="F37" i="48"/>
  <c r="G35" i="48" s="1"/>
  <c r="D37" i="48"/>
  <c r="E35" i="48" s="1"/>
  <c r="B37" i="48"/>
  <c r="C35" i="48" s="1"/>
  <c r="K33" i="48"/>
  <c r="J33" i="48"/>
  <c r="I39" i="48"/>
  <c r="G39" i="48"/>
  <c r="E39" i="48"/>
  <c r="C39" i="48"/>
  <c r="K39" i="48"/>
  <c r="J39" i="48"/>
  <c r="B42" i="48"/>
  <c r="F42" i="48" s="1"/>
  <c r="K45" i="48"/>
  <c r="J45" i="48"/>
  <c r="K46" i="48"/>
  <c r="J46" i="48"/>
  <c r="K47" i="48"/>
  <c r="J47" i="48"/>
  <c r="K48" i="48"/>
  <c r="J48" i="48"/>
  <c r="K49" i="48"/>
  <c r="J49" i="48"/>
  <c r="K50" i="48"/>
  <c r="J50" i="48"/>
  <c r="K51" i="48"/>
  <c r="J51" i="48"/>
  <c r="K52" i="48"/>
  <c r="J52" i="48"/>
  <c r="K53" i="48"/>
  <c r="J53" i="48"/>
  <c r="K54" i="48"/>
  <c r="J54" i="48"/>
  <c r="K55" i="48"/>
  <c r="J55" i="48"/>
  <c r="K56" i="48"/>
  <c r="J56" i="48"/>
  <c r="K57" i="48"/>
  <c r="J57" i="48"/>
  <c r="K58" i="48"/>
  <c r="J58" i="48"/>
  <c r="H60" i="48"/>
  <c r="I57" i="48" s="1"/>
  <c r="F60" i="48"/>
  <c r="G58" i="48" s="1"/>
  <c r="D60" i="48"/>
  <c r="E57" i="48" s="1"/>
  <c r="B60" i="48"/>
  <c r="C58" i="48" s="1"/>
  <c r="K44" i="48"/>
  <c r="J44" i="48"/>
  <c r="K64" i="48"/>
  <c r="J64" i="48"/>
  <c r="K65" i="48"/>
  <c r="J65" i="48"/>
  <c r="K66" i="48"/>
  <c r="J66" i="48"/>
  <c r="K67" i="48"/>
  <c r="J67" i="48"/>
  <c r="K68" i="48"/>
  <c r="J68" i="48"/>
  <c r="K69" i="48"/>
  <c r="J69" i="48"/>
  <c r="K70" i="48"/>
  <c r="J70" i="48"/>
  <c r="K71" i="48"/>
  <c r="J71" i="48"/>
  <c r="K72" i="48"/>
  <c r="J72" i="48"/>
  <c r="H74" i="48"/>
  <c r="I71" i="48" s="1"/>
  <c r="F74" i="48"/>
  <c r="G72" i="48" s="1"/>
  <c r="D74" i="48"/>
  <c r="E70" i="48" s="1"/>
  <c r="B74" i="48"/>
  <c r="C72" i="48" s="1"/>
  <c r="K63" i="48"/>
  <c r="J63" i="48"/>
  <c r="I76" i="48"/>
  <c r="G76" i="48"/>
  <c r="E76" i="48"/>
  <c r="C76" i="48"/>
  <c r="J76" i="48"/>
  <c r="K76" i="48"/>
  <c r="B79" i="48"/>
  <c r="F79" i="48" s="1"/>
  <c r="K82" i="48"/>
  <c r="J82" i="48"/>
  <c r="K83" i="48"/>
  <c r="J83" i="48"/>
  <c r="K84" i="48"/>
  <c r="J84" i="48"/>
  <c r="K85" i="48"/>
  <c r="J85" i="48"/>
  <c r="K86" i="48"/>
  <c r="J86" i="48"/>
  <c r="K87" i="48"/>
  <c r="J87" i="48"/>
  <c r="K88" i="48"/>
  <c r="J88" i="48"/>
  <c r="K89" i="48"/>
  <c r="J89" i="48"/>
  <c r="K90" i="48"/>
  <c r="J90" i="48"/>
  <c r="H92" i="48"/>
  <c r="I89" i="48" s="1"/>
  <c r="F92" i="48"/>
  <c r="G90" i="48" s="1"/>
  <c r="D92" i="48"/>
  <c r="E89" i="48" s="1"/>
  <c r="B92" i="48"/>
  <c r="C90" i="48" s="1"/>
  <c r="K81" i="48"/>
  <c r="J81" i="48"/>
  <c r="K96" i="48"/>
  <c r="J96" i="48"/>
  <c r="K97" i="48"/>
  <c r="J97" i="48"/>
  <c r="K98" i="48"/>
  <c r="J98" i="48"/>
  <c r="K99" i="48"/>
  <c r="J99" i="48"/>
  <c r="K100" i="48"/>
  <c r="J100" i="48"/>
  <c r="K101" i="48"/>
  <c r="J101" i="48"/>
  <c r="K102" i="48"/>
  <c r="J102" i="48"/>
  <c r="K103" i="48"/>
  <c r="J103" i="48"/>
  <c r="K104" i="48"/>
  <c r="J104" i="48"/>
  <c r="K105" i="48"/>
  <c r="J105" i="48"/>
  <c r="K106" i="48"/>
  <c r="J106" i="48"/>
  <c r="K107" i="48"/>
  <c r="J107" i="48"/>
  <c r="K108" i="48"/>
  <c r="J108" i="48"/>
  <c r="K109" i="48"/>
  <c r="J109" i="48"/>
  <c r="K110" i="48"/>
  <c r="J110" i="48"/>
  <c r="K111" i="48"/>
  <c r="J111" i="48"/>
  <c r="K112" i="48"/>
  <c r="J112" i="48"/>
  <c r="H114" i="48"/>
  <c r="I111" i="48" s="1"/>
  <c r="F114" i="48"/>
  <c r="G112" i="48" s="1"/>
  <c r="D114" i="48"/>
  <c r="E110" i="48" s="1"/>
  <c r="B114" i="48"/>
  <c r="C112" i="48" s="1"/>
  <c r="K95" i="48"/>
  <c r="J95" i="48"/>
  <c r="I116" i="48"/>
  <c r="G116" i="48"/>
  <c r="E116" i="48"/>
  <c r="C116" i="48"/>
  <c r="J116" i="48"/>
  <c r="K116" i="48"/>
  <c r="B119" i="48"/>
  <c r="D119" i="48" s="1"/>
  <c r="H119" i="48" s="1"/>
  <c r="K122" i="48"/>
  <c r="J122" i="48"/>
  <c r="H124" i="48"/>
  <c r="I124" i="48" s="1"/>
  <c r="F124" i="48"/>
  <c r="G122" i="48" s="1"/>
  <c r="D124" i="48"/>
  <c r="E124" i="48" s="1"/>
  <c r="B124" i="48"/>
  <c r="C122" i="48" s="1"/>
  <c r="K121" i="48"/>
  <c r="J121" i="48"/>
  <c r="K128" i="48"/>
  <c r="J128" i="48"/>
  <c r="K129" i="48"/>
  <c r="J129" i="48"/>
  <c r="K130" i="48"/>
  <c r="J130" i="48"/>
  <c r="K131" i="48"/>
  <c r="J131" i="48"/>
  <c r="K132" i="48"/>
  <c r="J132" i="48"/>
  <c r="K133" i="48"/>
  <c r="J133" i="48"/>
  <c r="K134" i="48"/>
  <c r="J134" i="48"/>
  <c r="K135" i="48"/>
  <c r="J135" i="48"/>
  <c r="K136" i="48"/>
  <c r="J136" i="48"/>
  <c r="H138" i="48"/>
  <c r="I134" i="48" s="1"/>
  <c r="F138" i="48"/>
  <c r="G136" i="48" s="1"/>
  <c r="D138" i="48"/>
  <c r="E134" i="48" s="1"/>
  <c r="B138" i="48"/>
  <c r="C136" i="48" s="1"/>
  <c r="K127" i="48"/>
  <c r="J127" i="48"/>
  <c r="I140" i="48"/>
  <c r="G140" i="48"/>
  <c r="E140" i="48"/>
  <c r="C140" i="48"/>
  <c r="K140" i="48"/>
  <c r="J140" i="48"/>
  <c r="D143" i="48"/>
  <c r="H143" i="48" s="1"/>
  <c r="B143" i="48"/>
  <c r="F143" i="48" s="1"/>
  <c r="H147" i="48"/>
  <c r="F147" i="48"/>
  <c r="G147" i="48" s="1"/>
  <c r="D147" i="48"/>
  <c r="J147" i="48" s="1"/>
  <c r="B147" i="48"/>
  <c r="C147" i="48" s="1"/>
  <c r="K145" i="48"/>
  <c r="J145" i="48"/>
  <c r="K151" i="48"/>
  <c r="J151" i="48"/>
  <c r="K152" i="48"/>
  <c r="J152" i="48"/>
  <c r="K153" i="48"/>
  <c r="J153" i="48"/>
  <c r="K154" i="48"/>
  <c r="J154" i="48"/>
  <c r="K155" i="48"/>
  <c r="J155" i="48"/>
  <c r="K156" i="48"/>
  <c r="J156" i="48"/>
  <c r="K157" i="48"/>
  <c r="J157" i="48"/>
  <c r="K158" i="48"/>
  <c r="J158" i="48"/>
  <c r="K159" i="48"/>
  <c r="J159" i="48"/>
  <c r="K160" i="48"/>
  <c r="J160" i="48"/>
  <c r="H162" i="48"/>
  <c r="I159" i="48" s="1"/>
  <c r="F162" i="48"/>
  <c r="G160" i="48" s="1"/>
  <c r="D162" i="48"/>
  <c r="E155" i="48" s="1"/>
  <c r="B162" i="48"/>
  <c r="C160" i="48" s="1"/>
  <c r="K150" i="48"/>
  <c r="J150" i="48"/>
  <c r="I164" i="48"/>
  <c r="G164" i="48"/>
  <c r="E164" i="48"/>
  <c r="C164" i="48"/>
  <c r="K164" i="48"/>
  <c r="J164" i="48"/>
  <c r="D167" i="48"/>
  <c r="H167" i="48" s="1"/>
  <c r="B167" i="48"/>
  <c r="F167" i="48" s="1"/>
  <c r="K170" i="48"/>
  <c r="J170" i="48"/>
  <c r="K171" i="48"/>
  <c r="J171" i="48"/>
  <c r="K172" i="48"/>
  <c r="J172" i="48"/>
  <c r="K173" i="48"/>
  <c r="J173" i="48"/>
  <c r="K174" i="48"/>
  <c r="J174" i="48"/>
  <c r="K175" i="48"/>
  <c r="J175" i="48"/>
  <c r="K176" i="48"/>
  <c r="J176" i="48"/>
  <c r="H178" i="48"/>
  <c r="I175" i="48" s="1"/>
  <c r="F178" i="48"/>
  <c r="G176" i="48" s="1"/>
  <c r="D178" i="48"/>
  <c r="E174" i="48" s="1"/>
  <c r="B178" i="48"/>
  <c r="C176" i="48" s="1"/>
  <c r="K169" i="48"/>
  <c r="J169" i="48"/>
  <c r="K182" i="48"/>
  <c r="J182" i="48"/>
  <c r="K183" i="48"/>
  <c r="J183" i="48"/>
  <c r="K184" i="48"/>
  <c r="J184" i="48"/>
  <c r="K185" i="48"/>
  <c r="J185" i="48"/>
  <c r="K186" i="48"/>
  <c r="J186" i="48"/>
  <c r="H188" i="48"/>
  <c r="I185" i="48" s="1"/>
  <c r="F188" i="48"/>
  <c r="G186" i="48" s="1"/>
  <c r="D188" i="48"/>
  <c r="E184" i="48" s="1"/>
  <c r="B188" i="48"/>
  <c r="C186" i="48" s="1"/>
  <c r="K181" i="48"/>
  <c r="J181" i="48"/>
  <c r="I190" i="48"/>
  <c r="G190" i="48"/>
  <c r="E190" i="48"/>
  <c r="C190" i="48"/>
  <c r="K190" i="48"/>
  <c r="J190" i="48"/>
  <c r="B193" i="48"/>
  <c r="D193" i="48" s="1"/>
  <c r="H193" i="48" s="1"/>
  <c r="K196" i="48"/>
  <c r="J196" i="48"/>
  <c r="K197" i="48"/>
  <c r="J197" i="48"/>
  <c r="K198" i="48"/>
  <c r="J198" i="48"/>
  <c r="K199" i="48"/>
  <c r="J199" i="48"/>
  <c r="K200" i="48"/>
  <c r="J200" i="48"/>
  <c r="K201" i="48"/>
  <c r="J201" i="48"/>
  <c r="K202" i="48"/>
  <c r="J202" i="48"/>
  <c r="K203" i="48"/>
  <c r="J203" i="48"/>
  <c r="H205" i="48"/>
  <c r="I202" i="48" s="1"/>
  <c r="F205" i="48"/>
  <c r="G203" i="48" s="1"/>
  <c r="D205" i="48"/>
  <c r="E199" i="48" s="1"/>
  <c r="B205" i="48"/>
  <c r="C203" i="48" s="1"/>
  <c r="K195" i="48"/>
  <c r="J195" i="48"/>
  <c r="K209" i="48"/>
  <c r="J209" i="48"/>
  <c r="K210" i="48"/>
  <c r="J210" i="48"/>
  <c r="K211" i="48"/>
  <c r="J211" i="48"/>
  <c r="K212" i="48"/>
  <c r="J212" i="48"/>
  <c r="K213" i="48"/>
  <c r="J213" i="48"/>
  <c r="K214" i="48"/>
  <c r="J214" i="48"/>
  <c r="K215" i="48"/>
  <c r="J215" i="48"/>
  <c r="K216" i="48"/>
  <c r="J216" i="48"/>
  <c r="K217" i="48"/>
  <c r="J217" i="48"/>
  <c r="K218" i="48"/>
  <c r="J218" i="48"/>
  <c r="K219" i="48"/>
  <c r="J219" i="48"/>
  <c r="K220" i="48"/>
  <c r="J220" i="48"/>
  <c r="K221" i="48"/>
  <c r="J221" i="48"/>
  <c r="K222" i="48"/>
  <c r="J222" i="48"/>
  <c r="K223" i="48"/>
  <c r="J223" i="48"/>
  <c r="H225" i="48"/>
  <c r="I222" i="48" s="1"/>
  <c r="F225" i="48"/>
  <c r="G223" i="48" s="1"/>
  <c r="D225" i="48"/>
  <c r="E222" i="48" s="1"/>
  <c r="B225" i="48"/>
  <c r="C223" i="48" s="1"/>
  <c r="K208" i="48"/>
  <c r="J208" i="48"/>
  <c r="K229" i="48"/>
  <c r="J229" i="48"/>
  <c r="K230" i="48"/>
  <c r="J230" i="48"/>
  <c r="K231" i="48"/>
  <c r="J231" i="48"/>
  <c r="K232" i="48"/>
  <c r="J232" i="48"/>
  <c r="K233" i="48"/>
  <c r="J233" i="48"/>
  <c r="K234" i="48"/>
  <c r="J234" i="48"/>
  <c r="K235" i="48"/>
  <c r="J235" i="48"/>
  <c r="K236" i="48"/>
  <c r="J236" i="48"/>
  <c r="K237" i="48"/>
  <c r="J237" i="48"/>
  <c r="K238" i="48"/>
  <c r="J238" i="48"/>
  <c r="K239" i="48"/>
  <c r="J239" i="48"/>
  <c r="H241" i="48"/>
  <c r="I238" i="48" s="1"/>
  <c r="F241" i="48"/>
  <c r="G239" i="48" s="1"/>
  <c r="D241" i="48"/>
  <c r="E235" i="48" s="1"/>
  <c r="B241" i="48"/>
  <c r="C239" i="48" s="1"/>
  <c r="K228" i="48"/>
  <c r="J228" i="48"/>
  <c r="I243" i="48"/>
  <c r="G243" i="48"/>
  <c r="E243" i="48"/>
  <c r="C243" i="48"/>
  <c r="K243" i="48"/>
  <c r="J243" i="48"/>
  <c r="I247" i="48"/>
  <c r="G247" i="48"/>
  <c r="E247" i="48"/>
  <c r="C247" i="48"/>
  <c r="H245" i="48"/>
  <c r="I245" i="48" s="1"/>
  <c r="F245" i="48"/>
  <c r="G245" i="48" s="1"/>
  <c r="D245" i="48"/>
  <c r="E245" i="48" s="1"/>
  <c r="B245" i="48"/>
  <c r="C245" i="48" s="1"/>
  <c r="K247" i="48"/>
  <c r="J247" i="48"/>
  <c r="K249" i="48"/>
  <c r="J249" i="48"/>
  <c r="I249" i="48"/>
  <c r="G249" i="48"/>
  <c r="E249" i="48"/>
  <c r="C249" i="48"/>
  <c r="K198" i="55"/>
  <c r="K79" i="54"/>
  <c r="J79" i="54"/>
  <c r="K60" i="53"/>
  <c r="J60" i="53"/>
  <c r="H16" i="44"/>
  <c r="J16" i="44" s="1"/>
  <c r="G16" i="44"/>
  <c r="I16" i="44" s="1"/>
  <c r="H17" i="44"/>
  <c r="J17" i="44" s="1"/>
  <c r="G17" i="44"/>
  <c r="I17" i="44" s="1"/>
  <c r="I18" i="44"/>
  <c r="H18" i="44"/>
  <c r="J18" i="44" s="1"/>
  <c r="G18" i="44"/>
  <c r="H19" i="44"/>
  <c r="J19" i="44" s="1"/>
  <c r="G19" i="44"/>
  <c r="I19" i="44" s="1"/>
  <c r="H20" i="44"/>
  <c r="J20" i="44" s="1"/>
  <c r="G20" i="44"/>
  <c r="I20" i="44" s="1"/>
  <c r="H21" i="44"/>
  <c r="J21" i="44" s="1"/>
  <c r="G21" i="44"/>
  <c r="I21" i="44" s="1"/>
  <c r="H22" i="44"/>
  <c r="J22" i="44" s="1"/>
  <c r="G22" i="44"/>
  <c r="I22" i="44" s="1"/>
  <c r="H23" i="44"/>
  <c r="J23" i="44" s="1"/>
  <c r="G23" i="44"/>
  <c r="I23" i="44" s="1"/>
  <c r="H24" i="44"/>
  <c r="J24" i="44" s="1"/>
  <c r="G24" i="44"/>
  <c r="I24" i="44" s="1"/>
  <c r="H25" i="44"/>
  <c r="J25" i="44" s="1"/>
  <c r="G25" i="44"/>
  <c r="I25" i="44" s="1"/>
  <c r="H26" i="44"/>
  <c r="J26" i="44" s="1"/>
  <c r="G26" i="44"/>
  <c r="I26" i="44" s="1"/>
  <c r="J27" i="44"/>
  <c r="I27" i="44"/>
  <c r="H27" i="44"/>
  <c r="G27" i="44"/>
  <c r="H28" i="44"/>
  <c r="J28" i="44" s="1"/>
  <c r="G28" i="44"/>
  <c r="I28" i="44" s="1"/>
  <c r="H29" i="44"/>
  <c r="J29" i="44" s="1"/>
  <c r="G29" i="44"/>
  <c r="I29" i="44" s="1"/>
  <c r="H30" i="44"/>
  <c r="J30" i="44" s="1"/>
  <c r="G30" i="44"/>
  <c r="I30" i="44" s="1"/>
  <c r="H31" i="44"/>
  <c r="J31" i="44" s="1"/>
  <c r="G31" i="44"/>
  <c r="I31" i="44" s="1"/>
  <c r="H43" i="44"/>
  <c r="J43" i="44" s="1"/>
  <c r="G43" i="44"/>
  <c r="I43" i="44" s="1"/>
  <c r="H32" i="44"/>
  <c r="J32" i="44" s="1"/>
  <c r="G32" i="44"/>
  <c r="I32" i="44" s="1"/>
  <c r="H33" i="44"/>
  <c r="J33" i="44" s="1"/>
  <c r="G33" i="44"/>
  <c r="I33" i="44" s="1"/>
  <c r="H34" i="44"/>
  <c r="J34" i="44" s="1"/>
  <c r="G34" i="44"/>
  <c r="I34" i="44" s="1"/>
  <c r="H35" i="44"/>
  <c r="J35" i="44" s="1"/>
  <c r="G35" i="44"/>
  <c r="I35" i="44" s="1"/>
  <c r="H36" i="44"/>
  <c r="J36" i="44" s="1"/>
  <c r="G36" i="44"/>
  <c r="I36" i="44" s="1"/>
  <c r="H37" i="44"/>
  <c r="J37" i="44" s="1"/>
  <c r="G37" i="44"/>
  <c r="I37" i="44" s="1"/>
  <c r="H38" i="44"/>
  <c r="J38" i="44" s="1"/>
  <c r="G38" i="44"/>
  <c r="I38" i="44" s="1"/>
  <c r="H39" i="44"/>
  <c r="J39" i="44" s="1"/>
  <c r="G39" i="44"/>
  <c r="I39" i="44" s="1"/>
  <c r="H40" i="44"/>
  <c r="J40" i="44" s="1"/>
  <c r="G40" i="44"/>
  <c r="I40" i="44" s="1"/>
  <c r="H41" i="44"/>
  <c r="J41" i="44" s="1"/>
  <c r="G41" i="44"/>
  <c r="I41" i="44" s="1"/>
  <c r="J42" i="44"/>
  <c r="I42" i="44"/>
  <c r="H42" i="44"/>
  <c r="G42" i="44"/>
  <c r="H8" i="47"/>
  <c r="J8" i="47" s="1"/>
  <c r="G8" i="47"/>
  <c r="I8" i="47" s="1"/>
  <c r="H9" i="47"/>
  <c r="J9" i="47" s="1"/>
  <c r="G9" i="47"/>
  <c r="I9" i="47" s="1"/>
  <c r="H10" i="47"/>
  <c r="J10" i="47" s="1"/>
  <c r="G10" i="47"/>
  <c r="I10" i="47" s="1"/>
  <c r="H11" i="47"/>
  <c r="J11" i="47" s="1"/>
  <c r="G11" i="47"/>
  <c r="I11" i="47" s="1"/>
  <c r="H12" i="47"/>
  <c r="J12" i="47" s="1"/>
  <c r="G12" i="47"/>
  <c r="I12" i="47" s="1"/>
  <c r="H15" i="47"/>
  <c r="J15" i="47" s="1"/>
  <c r="G15" i="47"/>
  <c r="I15" i="47" s="1"/>
  <c r="H16" i="47"/>
  <c r="J16" i="47" s="1"/>
  <c r="G16" i="47"/>
  <c r="I16" i="47" s="1"/>
  <c r="H17" i="47"/>
  <c r="J17" i="47" s="1"/>
  <c r="G17" i="47"/>
  <c r="I17" i="47" s="1"/>
  <c r="H18" i="47"/>
  <c r="J18" i="47" s="1"/>
  <c r="G18" i="47"/>
  <c r="I18" i="47" s="1"/>
  <c r="H19" i="47"/>
  <c r="J19" i="47" s="1"/>
  <c r="G19" i="47"/>
  <c r="I19" i="47" s="1"/>
  <c r="H22" i="47"/>
  <c r="J22" i="47" s="1"/>
  <c r="G22" i="47"/>
  <c r="I22" i="47" s="1"/>
  <c r="H23" i="47"/>
  <c r="J23" i="47" s="1"/>
  <c r="G23" i="47"/>
  <c r="I23" i="47" s="1"/>
  <c r="H24" i="47"/>
  <c r="J24" i="47" s="1"/>
  <c r="G24" i="47"/>
  <c r="I24" i="47" s="1"/>
  <c r="H32" i="47"/>
  <c r="J32" i="47" s="1"/>
  <c r="G32" i="47"/>
  <c r="I32" i="47" s="1"/>
  <c r="H33" i="47"/>
  <c r="J33" i="47" s="1"/>
  <c r="G33" i="47"/>
  <c r="I33" i="47" s="1"/>
  <c r="H34" i="47"/>
  <c r="J34" i="47" s="1"/>
  <c r="G34" i="47"/>
  <c r="I34" i="47" s="1"/>
  <c r="H35" i="47"/>
  <c r="J35" i="47" s="1"/>
  <c r="G35" i="47"/>
  <c r="I35"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55" i="33"/>
  <c r="G55" i="33"/>
  <c r="H56" i="33"/>
  <c r="G56" i="33"/>
  <c r="H57" i="33"/>
  <c r="G57" i="33"/>
  <c r="H58" i="33"/>
  <c r="G58" i="33"/>
  <c r="H59" i="33"/>
  <c r="G59" i="33"/>
  <c r="H60" i="33"/>
  <c r="G60" i="33"/>
  <c r="H61" i="33"/>
  <c r="G61" i="33"/>
  <c r="H62" i="33"/>
  <c r="G62" i="33"/>
  <c r="H63" i="33"/>
  <c r="G63" i="33"/>
  <c r="H64" i="33"/>
  <c r="G64" i="33"/>
  <c r="H65" i="33"/>
  <c r="G65" i="33"/>
  <c r="H66" i="33"/>
  <c r="G66" i="33"/>
  <c r="H67" i="33"/>
  <c r="G67" i="33"/>
  <c r="H68" i="33"/>
  <c r="G68" i="33"/>
  <c r="H69" i="33"/>
  <c r="G69" i="33"/>
  <c r="H70" i="33"/>
  <c r="G70" i="33"/>
  <c r="H71" i="33"/>
  <c r="G71" i="33"/>
  <c r="H72" i="33"/>
  <c r="G72" i="33"/>
  <c r="H73" i="33"/>
  <c r="G73" i="33"/>
  <c r="H74" i="33"/>
  <c r="G74" i="33"/>
  <c r="I7" i="26"/>
  <c r="H7" i="26"/>
  <c r="J7" i="26" s="1"/>
  <c r="G7" i="26"/>
  <c r="H8" i="26"/>
  <c r="J8" i="26" s="1"/>
  <c r="G8" i="26"/>
  <c r="I8" i="26" s="1"/>
  <c r="H9" i="26"/>
  <c r="J9" i="26" s="1"/>
  <c r="G9" i="26"/>
  <c r="I9" i="26" s="1"/>
  <c r="H10" i="26"/>
  <c r="J10" i="26" s="1"/>
  <c r="G10" i="26"/>
  <c r="I10" i="26" s="1"/>
  <c r="H11" i="26"/>
  <c r="J11" i="26" s="1"/>
  <c r="G11" i="26"/>
  <c r="I11" i="26" s="1"/>
  <c r="H12" i="26"/>
  <c r="J12" i="26" s="1"/>
  <c r="G12" i="26"/>
  <c r="I12" i="26" s="1"/>
  <c r="H13" i="26"/>
  <c r="J13" i="26" s="1"/>
  <c r="G13" i="26"/>
  <c r="I13" i="26" s="1"/>
  <c r="I14" i="26"/>
  <c r="H14" i="26"/>
  <c r="J14" i="26" s="1"/>
  <c r="G14" i="26"/>
  <c r="J15" i="26"/>
  <c r="I15" i="26"/>
  <c r="H15" i="26"/>
  <c r="G15" i="26"/>
  <c r="H16" i="26"/>
  <c r="J16" i="26" s="1"/>
  <c r="G16" i="26"/>
  <c r="I16" i="26" s="1"/>
  <c r="H17" i="26"/>
  <c r="J17" i="26" s="1"/>
  <c r="G17" i="26"/>
  <c r="I17" i="26" s="1"/>
  <c r="H18" i="26"/>
  <c r="J18" i="26" s="1"/>
  <c r="G18" i="26"/>
  <c r="I18" i="26" s="1"/>
  <c r="H19" i="26"/>
  <c r="J19" i="26" s="1"/>
  <c r="G19" i="26"/>
  <c r="I19" i="26" s="1"/>
  <c r="H20" i="26"/>
  <c r="J20" i="26" s="1"/>
  <c r="G20" i="26"/>
  <c r="I20" i="26" s="1"/>
  <c r="H21" i="26"/>
  <c r="J21" i="26" s="1"/>
  <c r="G21" i="26"/>
  <c r="I21" i="26" s="1"/>
  <c r="H22" i="26"/>
  <c r="J22" i="26" s="1"/>
  <c r="G22" i="26"/>
  <c r="I22" i="26" s="1"/>
  <c r="H23" i="26"/>
  <c r="J23" i="26" s="1"/>
  <c r="G23" i="26"/>
  <c r="I23" i="26" s="1"/>
  <c r="H24" i="26"/>
  <c r="J24" i="26" s="1"/>
  <c r="G24" i="26"/>
  <c r="I24" i="26" s="1"/>
  <c r="J25" i="26"/>
  <c r="I25" i="26"/>
  <c r="H25" i="26"/>
  <c r="G25" i="26"/>
  <c r="H26" i="26"/>
  <c r="J26" i="26" s="1"/>
  <c r="G26" i="26"/>
  <c r="I26" i="26" s="1"/>
  <c r="H27" i="26"/>
  <c r="J27" i="26" s="1"/>
  <c r="G27" i="26"/>
  <c r="I27" i="26" s="1"/>
  <c r="H28" i="26"/>
  <c r="J28" i="26" s="1"/>
  <c r="G28" i="26"/>
  <c r="I28" i="26" s="1"/>
  <c r="H29" i="26"/>
  <c r="J29" i="26" s="1"/>
  <c r="G29" i="26"/>
  <c r="I29" i="26" s="1"/>
  <c r="H30" i="26"/>
  <c r="J30" i="26" s="1"/>
  <c r="G30" i="26"/>
  <c r="I30" i="26" s="1"/>
  <c r="H31" i="26"/>
  <c r="J31" i="26" s="1"/>
  <c r="G31" i="26"/>
  <c r="I31" i="26" s="1"/>
  <c r="H32" i="26"/>
  <c r="J32" i="26" s="1"/>
  <c r="G32" i="26"/>
  <c r="I32" i="26" s="1"/>
  <c r="I33" i="26"/>
  <c r="H33" i="26"/>
  <c r="J33" i="26" s="1"/>
  <c r="G33" i="26"/>
  <c r="H34" i="26"/>
  <c r="J34" i="26" s="1"/>
  <c r="G34" i="26"/>
  <c r="I34" i="26" s="1"/>
  <c r="H35" i="26"/>
  <c r="J35" i="26" s="1"/>
  <c r="G35" i="26"/>
  <c r="I35" i="26" s="1"/>
  <c r="I36" i="26"/>
  <c r="H36" i="26"/>
  <c r="J36" i="26" s="1"/>
  <c r="G36" i="26"/>
  <c r="H37" i="26"/>
  <c r="J37" i="26" s="1"/>
  <c r="G37" i="26"/>
  <c r="I37" i="26" s="1"/>
  <c r="H38" i="26"/>
  <c r="J38" i="26" s="1"/>
  <c r="G38" i="26"/>
  <c r="I38" i="26" s="1"/>
  <c r="H39" i="26"/>
  <c r="J39" i="26" s="1"/>
  <c r="G39" i="26"/>
  <c r="I39" i="26" s="1"/>
  <c r="H40" i="26"/>
  <c r="J40" i="26" s="1"/>
  <c r="G40" i="26"/>
  <c r="I40" i="26" s="1"/>
  <c r="H41" i="26"/>
  <c r="J41" i="26" s="1"/>
  <c r="G41" i="26"/>
  <c r="I41" i="26" s="1"/>
  <c r="H42" i="26"/>
  <c r="J42" i="26" s="1"/>
  <c r="G42" i="26"/>
  <c r="I42" i="26" s="1"/>
  <c r="H43" i="26"/>
  <c r="J43" i="26" s="1"/>
  <c r="G43" i="26"/>
  <c r="I43" i="26" s="1"/>
  <c r="J44" i="26"/>
  <c r="I44" i="26"/>
  <c r="H44" i="26"/>
  <c r="G44" i="26"/>
  <c r="H45" i="26"/>
  <c r="J45" i="26" s="1"/>
  <c r="G45" i="26"/>
  <c r="I45" i="26" s="1"/>
  <c r="H46" i="26"/>
  <c r="J46" i="26" s="1"/>
  <c r="G46" i="26"/>
  <c r="I46" i="26" s="1"/>
  <c r="H47" i="26"/>
  <c r="J47" i="26" s="1"/>
  <c r="G47" i="26"/>
  <c r="I47" i="26" s="1"/>
  <c r="I48" i="26"/>
  <c r="H48" i="26"/>
  <c r="J48" i="26" s="1"/>
  <c r="G48" i="26"/>
  <c r="H49" i="26"/>
  <c r="J49" i="26" s="1"/>
  <c r="G49" i="26"/>
  <c r="I49" i="26" s="1"/>
  <c r="H50" i="26"/>
  <c r="J50" i="26" s="1"/>
  <c r="G50" i="26"/>
  <c r="I50" i="26" s="1"/>
  <c r="H51" i="26"/>
  <c r="J51" i="26" s="1"/>
  <c r="G51" i="26"/>
  <c r="I51" i="26" s="1"/>
  <c r="H52" i="26"/>
  <c r="J52" i="26" s="1"/>
  <c r="G52" i="26"/>
  <c r="I52" i="26" s="1"/>
  <c r="J53" i="26"/>
  <c r="I53" i="26"/>
  <c r="H53" i="26"/>
  <c r="G53" i="26"/>
  <c r="H54" i="26"/>
  <c r="J54" i="26" s="1"/>
  <c r="G54" i="26"/>
  <c r="I54" i="26" s="1"/>
  <c r="H55" i="26"/>
  <c r="J55" i="26" s="1"/>
  <c r="G55" i="26"/>
  <c r="I55" i="26" s="1"/>
  <c r="H56" i="26"/>
  <c r="J56" i="26" s="1"/>
  <c r="G56" i="26"/>
  <c r="I56" i="26" s="1"/>
  <c r="H57" i="26"/>
  <c r="J57" i="26" s="1"/>
  <c r="G57" i="26"/>
  <c r="I57" i="26" s="1"/>
  <c r="H58" i="26"/>
  <c r="J58" i="26" s="1"/>
  <c r="G58" i="26"/>
  <c r="I58" i="26" s="1"/>
  <c r="H59" i="26"/>
  <c r="J59" i="26" s="1"/>
  <c r="G59" i="26"/>
  <c r="I59" i="26" s="1"/>
  <c r="H60" i="26"/>
  <c r="J60" i="26" s="1"/>
  <c r="G60" i="26"/>
  <c r="I60" i="26" s="1"/>
  <c r="H61" i="26"/>
  <c r="J61" i="26" s="1"/>
  <c r="G61" i="26"/>
  <c r="I61" i="26" s="1"/>
  <c r="H62" i="26"/>
  <c r="J62" i="26" s="1"/>
  <c r="G62" i="26"/>
  <c r="I62" i="26" s="1"/>
  <c r="H63" i="26"/>
  <c r="J63" i="26" s="1"/>
  <c r="G63" i="26"/>
  <c r="I63" i="26" s="1"/>
  <c r="H64" i="26"/>
  <c r="J64" i="26" s="1"/>
  <c r="G64" i="26"/>
  <c r="I64" i="26" s="1"/>
  <c r="H65" i="26"/>
  <c r="J65" i="26" s="1"/>
  <c r="G65" i="26"/>
  <c r="I65" i="26" s="1"/>
  <c r="H66" i="26"/>
  <c r="J66" i="26" s="1"/>
  <c r="G66" i="26"/>
  <c r="I66" i="26" s="1"/>
  <c r="H67" i="26"/>
  <c r="J67" i="26" s="1"/>
  <c r="G67" i="26"/>
  <c r="I67" i="26" s="1"/>
  <c r="H68" i="26"/>
  <c r="J68" i="26" s="1"/>
  <c r="G68" i="26"/>
  <c r="I68" i="26" s="1"/>
  <c r="H69" i="26"/>
  <c r="J69" i="26" s="1"/>
  <c r="G69" i="26"/>
  <c r="I69" i="26" s="1"/>
  <c r="H70" i="26"/>
  <c r="J70" i="26" s="1"/>
  <c r="G70" i="26"/>
  <c r="I70" i="26" s="1"/>
  <c r="J71" i="26"/>
  <c r="I71" i="26"/>
  <c r="H71" i="26"/>
  <c r="G71" i="26"/>
  <c r="H72" i="26"/>
  <c r="J72" i="26" s="1"/>
  <c r="G72" i="26"/>
  <c r="I72" i="26" s="1"/>
  <c r="H73" i="26"/>
  <c r="J73" i="26" s="1"/>
  <c r="G73" i="26"/>
  <c r="I73" i="26" s="1"/>
  <c r="I74" i="26"/>
  <c r="H74" i="26"/>
  <c r="J74" i="26" s="1"/>
  <c r="G74" i="26"/>
  <c r="H28" i="45"/>
  <c r="J28" i="45" s="1"/>
  <c r="G28" i="45"/>
  <c r="I28" i="45" s="1"/>
  <c r="H29" i="45"/>
  <c r="J29" i="45" s="1"/>
  <c r="G29" i="45"/>
  <c r="I29" i="45" s="1"/>
  <c r="H30" i="45"/>
  <c r="J30" i="45" s="1"/>
  <c r="G30" i="45"/>
  <c r="I30" i="45" s="1"/>
  <c r="H31" i="45"/>
  <c r="J31" i="45" s="1"/>
  <c r="G31" i="45"/>
  <c r="I31" i="45" s="1"/>
  <c r="H32" i="45"/>
  <c r="J32" i="45" s="1"/>
  <c r="G32" i="45"/>
  <c r="I32" i="45" s="1"/>
  <c r="H33" i="45"/>
  <c r="J33" i="45" s="1"/>
  <c r="G33" i="45"/>
  <c r="I33" i="45" s="1"/>
  <c r="H15" i="45"/>
  <c r="J15" i="45" s="1"/>
  <c r="G15" i="45"/>
  <c r="I15" i="45" s="1"/>
  <c r="H16" i="45"/>
  <c r="J16" i="45" s="1"/>
  <c r="G16" i="45"/>
  <c r="I16" i="45" s="1"/>
  <c r="H17" i="45"/>
  <c r="J17" i="45" s="1"/>
  <c r="G17" i="45"/>
  <c r="I17" i="45" s="1"/>
  <c r="H18" i="45"/>
  <c r="J18" i="45" s="1"/>
  <c r="G18" i="45"/>
  <c r="I18" i="45" s="1"/>
  <c r="H19" i="45"/>
  <c r="J19" i="45" s="1"/>
  <c r="G19" i="45"/>
  <c r="I19" i="45" s="1"/>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98" i="55" l="1"/>
  <c r="K147" i="48"/>
  <c r="C7" i="56"/>
  <c r="G7" i="56"/>
  <c r="E7" i="56"/>
  <c r="I7" i="56"/>
  <c r="E8" i="56"/>
  <c r="I8" i="56"/>
  <c r="C8" i="56"/>
  <c r="G8" i="56"/>
  <c r="E9" i="56"/>
  <c r="I9" i="56"/>
  <c r="C9" i="56"/>
  <c r="G9" i="56"/>
  <c r="E10" i="56"/>
  <c r="I10" i="56"/>
  <c r="C10" i="56"/>
  <c r="G10" i="56"/>
  <c r="E11" i="56"/>
  <c r="I11" i="56"/>
  <c r="C11" i="56"/>
  <c r="G11" i="56"/>
  <c r="E12" i="56"/>
  <c r="I12" i="56"/>
  <c r="C12" i="56"/>
  <c r="G12" i="56"/>
  <c r="C13" i="56"/>
  <c r="G13" i="56"/>
  <c r="E13" i="56"/>
  <c r="I13" i="56"/>
  <c r="C14" i="56"/>
  <c r="G14" i="56"/>
  <c r="E14" i="56"/>
  <c r="I14" i="56"/>
  <c r="E15" i="56"/>
  <c r="I15" i="56"/>
  <c r="C15" i="56"/>
  <c r="G15" i="56"/>
  <c r="C16" i="56"/>
  <c r="G16" i="56"/>
  <c r="E16" i="56"/>
  <c r="I16" i="56"/>
  <c r="C17" i="56"/>
  <c r="G17" i="56"/>
  <c r="E17" i="56"/>
  <c r="I17" i="56"/>
  <c r="C18" i="56"/>
  <c r="G18" i="56"/>
  <c r="E18" i="56"/>
  <c r="I18" i="56"/>
  <c r="E19" i="56"/>
  <c r="I19" i="56"/>
  <c r="C19" i="56"/>
  <c r="G19" i="56"/>
  <c r="E20" i="56"/>
  <c r="I20" i="56"/>
  <c r="C20" i="56"/>
  <c r="G20" i="56"/>
  <c r="E21" i="56"/>
  <c r="I21" i="56"/>
  <c r="C21" i="56"/>
  <c r="G21" i="56"/>
  <c r="E22" i="56"/>
  <c r="I22" i="56"/>
  <c r="C22" i="56"/>
  <c r="G22" i="56"/>
  <c r="E23" i="56"/>
  <c r="I23" i="56"/>
  <c r="C23" i="56"/>
  <c r="G23" i="56"/>
  <c r="C24" i="56"/>
  <c r="G24" i="56"/>
  <c r="E24" i="56"/>
  <c r="I24" i="56"/>
  <c r="E25" i="56"/>
  <c r="I25" i="56"/>
  <c r="C25" i="56"/>
  <c r="G25" i="56"/>
  <c r="C26" i="56"/>
  <c r="G26" i="56"/>
  <c r="E26" i="56"/>
  <c r="I26" i="56"/>
  <c r="E27" i="56"/>
  <c r="I27" i="56"/>
  <c r="C27" i="56"/>
  <c r="G27" i="56"/>
  <c r="C28" i="56"/>
  <c r="G28" i="56"/>
  <c r="E28" i="56"/>
  <c r="I28" i="56"/>
  <c r="C29" i="56"/>
  <c r="G29" i="56"/>
  <c r="E29" i="56"/>
  <c r="I29" i="56"/>
  <c r="E30" i="56"/>
  <c r="C30" i="56"/>
  <c r="G30" i="56"/>
  <c r="K33" i="56"/>
  <c r="J33" i="56"/>
  <c r="I31" i="56"/>
  <c r="F5" i="56"/>
  <c r="C7" i="57"/>
  <c r="G7" i="57"/>
  <c r="E7" i="57"/>
  <c r="I7" i="57"/>
  <c r="C8" i="57"/>
  <c r="G8" i="57"/>
  <c r="E8" i="57"/>
  <c r="I8" i="57"/>
  <c r="E9" i="57"/>
  <c r="I9" i="57"/>
  <c r="C9" i="57"/>
  <c r="G9" i="57"/>
  <c r="C10" i="57"/>
  <c r="G10" i="57"/>
  <c r="E10" i="57"/>
  <c r="I10" i="57"/>
  <c r="C11" i="57"/>
  <c r="G11" i="57"/>
  <c r="E11" i="57"/>
  <c r="I11" i="57"/>
  <c r="C12" i="57"/>
  <c r="G12" i="57"/>
  <c r="E12" i="57"/>
  <c r="I12" i="57"/>
  <c r="C13" i="57"/>
  <c r="G13" i="57"/>
  <c r="E13" i="57"/>
  <c r="I13" i="57"/>
  <c r="C14" i="57"/>
  <c r="G14" i="57"/>
  <c r="E14" i="57"/>
  <c r="I14" i="57"/>
  <c r="E15" i="57"/>
  <c r="I15" i="57"/>
  <c r="C15" i="57"/>
  <c r="G15" i="57"/>
  <c r="C16" i="57"/>
  <c r="G16" i="57"/>
  <c r="E16" i="57"/>
  <c r="I16" i="57"/>
  <c r="C17" i="57"/>
  <c r="G17" i="57"/>
  <c r="E17" i="57"/>
  <c r="I17" i="57"/>
  <c r="C18" i="57"/>
  <c r="G18" i="57"/>
  <c r="E18" i="57"/>
  <c r="I18" i="57"/>
  <c r="E19" i="57"/>
  <c r="I19" i="57"/>
  <c r="C19" i="57"/>
  <c r="G19" i="57"/>
  <c r="C20" i="57"/>
  <c r="G20" i="57"/>
  <c r="E20" i="57"/>
  <c r="I20" i="57"/>
  <c r="E21" i="57"/>
  <c r="I21" i="57"/>
  <c r="C21" i="57"/>
  <c r="G21" i="57"/>
  <c r="E22" i="57"/>
  <c r="C22" i="57"/>
  <c r="G22" i="57"/>
  <c r="K26" i="57"/>
  <c r="I23" i="57"/>
  <c r="C23" i="57"/>
  <c r="G23" i="57"/>
  <c r="J26" i="57"/>
  <c r="E24" i="57"/>
  <c r="I24" i="57"/>
  <c r="F5" i="57"/>
  <c r="C7" i="58"/>
  <c r="G7" i="58"/>
  <c r="E7" i="58"/>
  <c r="I7" i="58"/>
  <c r="C8" i="58"/>
  <c r="G8" i="58"/>
  <c r="E8" i="58"/>
  <c r="I8" i="58"/>
  <c r="E9" i="58"/>
  <c r="I9" i="58"/>
  <c r="C9" i="58"/>
  <c r="G9" i="58"/>
  <c r="C10" i="58"/>
  <c r="G10" i="58"/>
  <c r="E10" i="58"/>
  <c r="I10" i="58"/>
  <c r="C11" i="58"/>
  <c r="G11" i="58"/>
  <c r="E11" i="58"/>
  <c r="I11" i="58"/>
  <c r="E12" i="58"/>
  <c r="I12" i="58"/>
  <c r="C12" i="58"/>
  <c r="G12" i="58"/>
  <c r="C13" i="58"/>
  <c r="G13" i="58"/>
  <c r="E13" i="58"/>
  <c r="I13" i="58"/>
  <c r="C14" i="58"/>
  <c r="G14" i="58"/>
  <c r="E14" i="58"/>
  <c r="I14" i="58"/>
  <c r="E15" i="58"/>
  <c r="I15" i="58"/>
  <c r="C15" i="58"/>
  <c r="G15" i="58"/>
  <c r="C16" i="58"/>
  <c r="G16" i="58"/>
  <c r="E16" i="58"/>
  <c r="I16" i="58"/>
  <c r="E17" i="58"/>
  <c r="I17" i="58"/>
  <c r="C17" i="58"/>
  <c r="G17" i="58"/>
  <c r="E18" i="58"/>
  <c r="I18" i="58"/>
  <c r="C18" i="58"/>
  <c r="G18" i="58"/>
  <c r="E19" i="58"/>
  <c r="I19" i="58"/>
  <c r="C19" i="58"/>
  <c r="G19" i="58"/>
  <c r="E20" i="58"/>
  <c r="I20" i="58"/>
  <c r="C20" i="58"/>
  <c r="G20" i="58"/>
  <c r="E21" i="58"/>
  <c r="I21" i="58"/>
  <c r="C21" i="58"/>
  <c r="G21" i="58"/>
  <c r="E22" i="58"/>
  <c r="I22" i="58"/>
  <c r="C22" i="58"/>
  <c r="G22" i="58"/>
  <c r="E23" i="58"/>
  <c r="I23" i="58"/>
  <c r="C23" i="58"/>
  <c r="G23" i="58"/>
  <c r="E24" i="58"/>
  <c r="I24" i="58"/>
  <c r="C24" i="58"/>
  <c r="G24" i="58"/>
  <c r="C25" i="58"/>
  <c r="G25" i="58"/>
  <c r="E25" i="58"/>
  <c r="I25" i="58"/>
  <c r="E26" i="58"/>
  <c r="I26" i="58"/>
  <c r="C26" i="58"/>
  <c r="G26" i="58"/>
  <c r="E27" i="58"/>
  <c r="I27" i="58"/>
  <c r="C27" i="58"/>
  <c r="G27" i="58"/>
  <c r="E28" i="58"/>
  <c r="I28" i="58"/>
  <c r="C28" i="58"/>
  <c r="G28" i="58"/>
  <c r="C29" i="58"/>
  <c r="G29" i="58"/>
  <c r="E29" i="58"/>
  <c r="I29" i="58"/>
  <c r="E30" i="58"/>
  <c r="I30" i="58"/>
  <c r="C30" i="58"/>
  <c r="G30" i="58"/>
  <c r="E31" i="58"/>
  <c r="I31" i="58"/>
  <c r="C31" i="58"/>
  <c r="G31" i="58"/>
  <c r="E32" i="58"/>
  <c r="I32" i="58"/>
  <c r="C32" i="58"/>
  <c r="G32" i="58"/>
  <c r="E33" i="58"/>
  <c r="I33" i="58"/>
  <c r="C33" i="58"/>
  <c r="G33" i="58"/>
  <c r="E34" i="58"/>
  <c r="I34" i="58"/>
  <c r="C34" i="58"/>
  <c r="G34" i="58"/>
  <c r="E35" i="58"/>
  <c r="I35" i="58"/>
  <c r="C35" i="58"/>
  <c r="G35" i="58"/>
  <c r="E36" i="58"/>
  <c r="I36" i="58"/>
  <c r="C36" i="58"/>
  <c r="G36" i="58"/>
  <c r="E37" i="58"/>
  <c r="I37" i="58"/>
  <c r="C37" i="58"/>
  <c r="G37" i="58"/>
  <c r="E38" i="58"/>
  <c r="I38" i="58"/>
  <c r="C38" i="58"/>
  <c r="G38" i="58"/>
  <c r="E39" i="58"/>
  <c r="I39" i="58"/>
  <c r="C39" i="58"/>
  <c r="G39" i="58"/>
  <c r="C40" i="58"/>
  <c r="G40" i="58"/>
  <c r="E40" i="58"/>
  <c r="I40" i="58"/>
  <c r="C41" i="58"/>
  <c r="G41" i="58"/>
  <c r="E41" i="58"/>
  <c r="I41" i="58"/>
  <c r="C42" i="58"/>
  <c r="G42" i="58"/>
  <c r="E42" i="58"/>
  <c r="I42" i="58"/>
  <c r="E43" i="58"/>
  <c r="I43" i="58"/>
  <c r="C43" i="58"/>
  <c r="G43" i="58"/>
  <c r="C44" i="58"/>
  <c r="G44" i="58"/>
  <c r="K47" i="58"/>
  <c r="J47" i="58"/>
  <c r="E45" i="58"/>
  <c r="I45" i="58"/>
  <c r="F5" i="58"/>
  <c r="C7" i="50"/>
  <c r="G7" i="50"/>
  <c r="D5" i="50"/>
  <c r="H5" i="50" s="1"/>
  <c r="E7" i="50"/>
  <c r="I7" i="50"/>
  <c r="E8" i="50"/>
  <c r="I8" i="50"/>
  <c r="C8" i="50"/>
  <c r="G8" i="50"/>
  <c r="E9" i="50"/>
  <c r="I9" i="50"/>
  <c r="C9" i="50"/>
  <c r="G9" i="50"/>
  <c r="E10" i="50"/>
  <c r="I10" i="50"/>
  <c r="C10" i="50"/>
  <c r="G10" i="50"/>
  <c r="C11" i="50"/>
  <c r="G11" i="50"/>
  <c r="E11" i="50"/>
  <c r="I11" i="50"/>
  <c r="E12" i="50"/>
  <c r="I12" i="50"/>
  <c r="C12" i="50"/>
  <c r="G12" i="50"/>
  <c r="E13" i="50"/>
  <c r="I13" i="50"/>
  <c r="C13" i="50"/>
  <c r="G13" i="50"/>
  <c r="E14" i="50"/>
  <c r="I14" i="50"/>
  <c r="C14" i="50"/>
  <c r="G14" i="50"/>
  <c r="E15" i="50"/>
  <c r="I15" i="50"/>
  <c r="C15" i="50"/>
  <c r="G15" i="50"/>
  <c r="E16" i="50"/>
  <c r="I16" i="50"/>
  <c r="C16" i="50"/>
  <c r="G16" i="50"/>
  <c r="E17" i="50"/>
  <c r="I17" i="50"/>
  <c r="C17" i="50"/>
  <c r="G17" i="50"/>
  <c r="E18" i="50"/>
  <c r="I18" i="50"/>
  <c r="C18" i="50"/>
  <c r="G18" i="50"/>
  <c r="C19" i="50"/>
  <c r="G19" i="50"/>
  <c r="E19" i="50"/>
  <c r="I19" i="50"/>
  <c r="C20" i="50"/>
  <c r="G20" i="50"/>
  <c r="E20" i="50"/>
  <c r="I20" i="50"/>
  <c r="E21" i="50"/>
  <c r="I21" i="50"/>
  <c r="C21" i="50"/>
  <c r="G21" i="50"/>
  <c r="E22" i="50"/>
  <c r="I22" i="50"/>
  <c r="C22" i="50"/>
  <c r="G22" i="50"/>
  <c r="E23" i="50"/>
  <c r="I23" i="50"/>
  <c r="C23" i="50"/>
  <c r="G23" i="50"/>
  <c r="E24" i="50"/>
  <c r="I24" i="50"/>
  <c r="C24" i="50"/>
  <c r="G24" i="50"/>
  <c r="C25" i="50"/>
  <c r="G25" i="50"/>
  <c r="E25" i="50"/>
  <c r="I25" i="50"/>
  <c r="E26" i="50"/>
  <c r="I26" i="50"/>
  <c r="C26" i="50"/>
  <c r="G26" i="50"/>
  <c r="E27" i="50"/>
  <c r="I27" i="50"/>
  <c r="C27" i="50"/>
  <c r="G27" i="50"/>
  <c r="E28" i="50"/>
  <c r="I28" i="50"/>
  <c r="C28" i="50"/>
  <c r="G28" i="50"/>
  <c r="E29" i="50"/>
  <c r="I29" i="50"/>
  <c r="C29" i="50"/>
  <c r="G29" i="50"/>
  <c r="C30" i="50"/>
  <c r="G30" i="50"/>
  <c r="E30" i="50"/>
  <c r="I30" i="50"/>
  <c r="E31" i="50"/>
  <c r="I31" i="50"/>
  <c r="C31" i="50"/>
  <c r="G31" i="50"/>
  <c r="E32" i="50"/>
  <c r="I32" i="50"/>
  <c r="C32" i="50"/>
  <c r="G32" i="50"/>
  <c r="C33" i="50"/>
  <c r="G33" i="50"/>
  <c r="E33" i="50"/>
  <c r="I33" i="50"/>
  <c r="E34" i="50"/>
  <c r="I34" i="50"/>
  <c r="C34" i="50"/>
  <c r="G34" i="50"/>
  <c r="C35" i="50"/>
  <c r="G35" i="50"/>
  <c r="E35" i="50"/>
  <c r="I35" i="50"/>
  <c r="E36" i="50"/>
  <c r="I36" i="50"/>
  <c r="C36" i="50"/>
  <c r="G36" i="50"/>
  <c r="C37" i="50"/>
  <c r="G37" i="50"/>
  <c r="E37" i="50"/>
  <c r="I37" i="50"/>
  <c r="C38" i="50"/>
  <c r="G38" i="50"/>
  <c r="E38" i="50"/>
  <c r="I38" i="50"/>
  <c r="E39" i="50"/>
  <c r="I39" i="50"/>
  <c r="C39" i="50"/>
  <c r="G39" i="50"/>
  <c r="E40" i="50"/>
  <c r="I40" i="50"/>
  <c r="C40" i="50"/>
  <c r="G40" i="50"/>
  <c r="E41" i="50"/>
  <c r="I41" i="50"/>
  <c r="C41" i="50"/>
  <c r="G41" i="50"/>
  <c r="E42" i="50"/>
  <c r="I42" i="50"/>
  <c r="C42" i="50"/>
  <c r="G42" i="50"/>
  <c r="E43" i="50"/>
  <c r="I43" i="50"/>
  <c r="C43" i="50"/>
  <c r="G43" i="50"/>
  <c r="C44" i="50"/>
  <c r="G44" i="50"/>
  <c r="E44" i="50"/>
  <c r="I44" i="50"/>
  <c r="E45" i="50"/>
  <c r="I45" i="50"/>
  <c r="C45" i="50"/>
  <c r="G45" i="50"/>
  <c r="E46" i="50"/>
  <c r="I46" i="50"/>
  <c r="C46" i="50"/>
  <c r="G46" i="50"/>
  <c r="I47" i="50"/>
  <c r="C47" i="50"/>
  <c r="G47" i="50"/>
  <c r="C48" i="50"/>
  <c r="G48" i="50"/>
  <c r="J51" i="50"/>
  <c r="E48" i="50"/>
  <c r="K51" i="50"/>
  <c r="E49" i="50"/>
  <c r="I49" i="50"/>
  <c r="C41" i="53"/>
  <c r="G41" i="53"/>
  <c r="C58" i="53"/>
  <c r="G58" i="53"/>
  <c r="C25" i="53"/>
  <c r="G25" i="53"/>
  <c r="C38" i="53"/>
  <c r="G38" i="53"/>
  <c r="C7" i="53"/>
  <c r="G7" i="53"/>
  <c r="C22" i="53"/>
  <c r="G22" i="53"/>
  <c r="E41" i="53"/>
  <c r="I41" i="53"/>
  <c r="E58" i="53"/>
  <c r="I58" i="53"/>
  <c r="E25" i="53"/>
  <c r="I25" i="53"/>
  <c r="E38" i="53"/>
  <c r="I38" i="53"/>
  <c r="E7" i="53"/>
  <c r="I7" i="53"/>
  <c r="E22" i="53"/>
  <c r="I22" i="53"/>
  <c r="D5" i="53"/>
  <c r="H5" i="53" s="1"/>
  <c r="E8" i="53"/>
  <c r="I8" i="53"/>
  <c r="C8" i="53"/>
  <c r="G8" i="53"/>
  <c r="E9" i="53"/>
  <c r="I9" i="53"/>
  <c r="C9" i="53"/>
  <c r="G9" i="53"/>
  <c r="E10" i="53"/>
  <c r="I10" i="53"/>
  <c r="C10" i="53"/>
  <c r="G10" i="53"/>
  <c r="E11" i="53"/>
  <c r="I11" i="53"/>
  <c r="C11" i="53"/>
  <c r="G11" i="53"/>
  <c r="E12" i="53"/>
  <c r="I12" i="53"/>
  <c r="C12" i="53"/>
  <c r="G12" i="53"/>
  <c r="C13" i="53"/>
  <c r="G13" i="53"/>
  <c r="E13" i="53"/>
  <c r="I13" i="53"/>
  <c r="E14" i="53"/>
  <c r="I14" i="53"/>
  <c r="C14" i="53"/>
  <c r="G14" i="53"/>
  <c r="E15" i="53"/>
  <c r="I15" i="53"/>
  <c r="C15" i="53"/>
  <c r="G15" i="53"/>
  <c r="E16" i="53"/>
  <c r="I16" i="53"/>
  <c r="C16" i="53"/>
  <c r="G16" i="53"/>
  <c r="I17" i="53"/>
  <c r="C17" i="53"/>
  <c r="G17" i="53"/>
  <c r="C18" i="53"/>
  <c r="G18" i="53"/>
  <c r="J22" i="53"/>
  <c r="E18" i="53"/>
  <c r="I18" i="53"/>
  <c r="E19" i="53"/>
  <c r="C19" i="53"/>
  <c r="G19" i="53"/>
  <c r="K22" i="53"/>
  <c r="E20" i="53"/>
  <c r="I20" i="53"/>
  <c r="E26" i="53"/>
  <c r="I26" i="53"/>
  <c r="C26" i="53"/>
  <c r="G26" i="53"/>
  <c r="E27" i="53"/>
  <c r="I27" i="53"/>
  <c r="C27" i="53"/>
  <c r="G27" i="53"/>
  <c r="E28" i="53"/>
  <c r="I28" i="53"/>
  <c r="C28" i="53"/>
  <c r="G28" i="53"/>
  <c r="E29" i="53"/>
  <c r="I29" i="53"/>
  <c r="C29" i="53"/>
  <c r="G29" i="53"/>
  <c r="C30" i="53"/>
  <c r="G30" i="53"/>
  <c r="E30" i="53"/>
  <c r="I30" i="53"/>
  <c r="C31" i="53"/>
  <c r="G31" i="53"/>
  <c r="E31" i="53"/>
  <c r="I31" i="53"/>
  <c r="E32" i="53"/>
  <c r="I32" i="53"/>
  <c r="C32" i="53"/>
  <c r="G32" i="53"/>
  <c r="E33" i="53"/>
  <c r="I33" i="53"/>
  <c r="C33" i="53"/>
  <c r="G33" i="53"/>
  <c r="I34" i="53"/>
  <c r="C34" i="53"/>
  <c r="G34" i="53"/>
  <c r="J38" i="53"/>
  <c r="E35" i="53"/>
  <c r="C35" i="53"/>
  <c r="G35" i="53"/>
  <c r="K38" i="53"/>
  <c r="E36" i="53"/>
  <c r="I36" i="53"/>
  <c r="E42" i="53"/>
  <c r="I42" i="53"/>
  <c r="C42" i="53"/>
  <c r="G42" i="53"/>
  <c r="E43" i="53"/>
  <c r="I43" i="53"/>
  <c r="C43" i="53"/>
  <c r="G43" i="53"/>
  <c r="E44" i="53"/>
  <c r="I44" i="53"/>
  <c r="C44" i="53"/>
  <c r="G44" i="53"/>
  <c r="E45" i="53"/>
  <c r="I45" i="53"/>
  <c r="C45" i="53"/>
  <c r="G45" i="53"/>
  <c r="E46" i="53"/>
  <c r="I46" i="53"/>
  <c r="C46" i="53"/>
  <c r="G46" i="53"/>
  <c r="E47" i="53"/>
  <c r="I47" i="53"/>
  <c r="C47" i="53"/>
  <c r="G47" i="53"/>
  <c r="E48" i="53"/>
  <c r="I48" i="53"/>
  <c r="C48" i="53"/>
  <c r="G48" i="53"/>
  <c r="E49" i="53"/>
  <c r="I49" i="53"/>
  <c r="C49" i="53"/>
  <c r="G49" i="53"/>
  <c r="E50" i="53"/>
  <c r="I50" i="53"/>
  <c r="C50" i="53"/>
  <c r="G50" i="53"/>
  <c r="E51" i="53"/>
  <c r="I51" i="53"/>
  <c r="C51" i="53"/>
  <c r="G51" i="53"/>
  <c r="C52" i="53"/>
  <c r="G52" i="53"/>
  <c r="E52" i="53"/>
  <c r="I52" i="53"/>
  <c r="E53" i="53"/>
  <c r="I53" i="53"/>
  <c r="C53" i="53"/>
  <c r="G53" i="53"/>
  <c r="I54" i="53"/>
  <c r="C54" i="53"/>
  <c r="G54" i="53"/>
  <c r="J58" i="53"/>
  <c r="E55" i="53"/>
  <c r="C55" i="53"/>
  <c r="G55" i="53"/>
  <c r="K58" i="53"/>
  <c r="E56" i="53"/>
  <c r="I56" i="53"/>
  <c r="C57" i="54"/>
  <c r="G57" i="54"/>
  <c r="C77" i="54"/>
  <c r="G77" i="54"/>
  <c r="C45" i="54"/>
  <c r="G45" i="54"/>
  <c r="C54" i="54"/>
  <c r="G54" i="54"/>
  <c r="C30" i="54"/>
  <c r="G30" i="54"/>
  <c r="C42" i="54"/>
  <c r="G42" i="54"/>
  <c r="C23" i="54"/>
  <c r="G23" i="54"/>
  <c r="C27" i="54"/>
  <c r="G27" i="54"/>
  <c r="C18" i="54"/>
  <c r="G18" i="54"/>
  <c r="C7" i="54"/>
  <c r="G7" i="54"/>
  <c r="C15" i="54"/>
  <c r="G15" i="54"/>
  <c r="E57" i="54"/>
  <c r="I57" i="54"/>
  <c r="E77" i="54"/>
  <c r="I77" i="54"/>
  <c r="E45" i="54"/>
  <c r="I45" i="54"/>
  <c r="E54" i="54"/>
  <c r="I54" i="54"/>
  <c r="E30" i="54"/>
  <c r="I30" i="54"/>
  <c r="E42" i="54"/>
  <c r="I42" i="54"/>
  <c r="E23" i="54"/>
  <c r="I23" i="54"/>
  <c r="E27" i="54"/>
  <c r="I27" i="54"/>
  <c r="J20" i="54"/>
  <c r="K20" i="54"/>
  <c r="E18" i="54"/>
  <c r="I18" i="54"/>
  <c r="E20" i="54"/>
  <c r="I20" i="54"/>
  <c r="E7" i="54"/>
  <c r="I7" i="54"/>
  <c r="E15" i="54"/>
  <c r="I15" i="54"/>
  <c r="D5" i="54"/>
  <c r="H5" i="54" s="1"/>
  <c r="C8" i="54"/>
  <c r="G8" i="54"/>
  <c r="E8" i="54"/>
  <c r="I8" i="54"/>
  <c r="E9" i="54"/>
  <c r="I9" i="54"/>
  <c r="C9" i="54"/>
  <c r="G9" i="54"/>
  <c r="E10" i="54"/>
  <c r="I10" i="54"/>
  <c r="C10" i="54"/>
  <c r="G10" i="54"/>
  <c r="C11" i="54"/>
  <c r="G11" i="54"/>
  <c r="I11" i="54"/>
  <c r="J15" i="54"/>
  <c r="E12" i="54"/>
  <c r="C12" i="54"/>
  <c r="G12" i="54"/>
  <c r="K15" i="54"/>
  <c r="E13" i="54"/>
  <c r="I13" i="54"/>
  <c r="C24" i="54"/>
  <c r="G24" i="54"/>
  <c r="J27" i="54"/>
  <c r="K27" i="54"/>
  <c r="E25" i="54"/>
  <c r="I25" i="54"/>
  <c r="C31" i="54"/>
  <c r="G31" i="54"/>
  <c r="E31" i="54"/>
  <c r="I31" i="54"/>
  <c r="C32" i="54"/>
  <c r="G32" i="54"/>
  <c r="E32" i="54"/>
  <c r="I32" i="54"/>
  <c r="E33" i="54"/>
  <c r="I33" i="54"/>
  <c r="C33" i="54"/>
  <c r="G33" i="54"/>
  <c r="E34" i="54"/>
  <c r="I34" i="54"/>
  <c r="C34" i="54"/>
  <c r="G34" i="54"/>
  <c r="E35" i="54"/>
  <c r="I35" i="54"/>
  <c r="C35" i="54"/>
  <c r="G35" i="54"/>
  <c r="C36" i="54"/>
  <c r="G36" i="54"/>
  <c r="E36" i="54"/>
  <c r="I36" i="54"/>
  <c r="C37" i="54"/>
  <c r="G37" i="54"/>
  <c r="E37" i="54"/>
  <c r="I37" i="54"/>
  <c r="I38" i="54"/>
  <c r="C38" i="54"/>
  <c r="G38" i="54"/>
  <c r="C39" i="54"/>
  <c r="G39" i="54"/>
  <c r="J42" i="54"/>
  <c r="E39" i="54"/>
  <c r="K42" i="54"/>
  <c r="E40" i="54"/>
  <c r="I40" i="54"/>
  <c r="E46" i="54"/>
  <c r="I46" i="54"/>
  <c r="C46" i="54"/>
  <c r="G46" i="54"/>
  <c r="C47" i="54"/>
  <c r="G47" i="54"/>
  <c r="E47" i="54"/>
  <c r="I47" i="54"/>
  <c r="E48" i="54"/>
  <c r="I48" i="54"/>
  <c r="C48" i="54"/>
  <c r="G48" i="54"/>
  <c r="C49" i="54"/>
  <c r="G49" i="54"/>
  <c r="E49" i="54"/>
  <c r="I49" i="54"/>
  <c r="C50" i="54"/>
  <c r="G50" i="54"/>
  <c r="E50" i="54"/>
  <c r="I50" i="54"/>
  <c r="C51" i="54"/>
  <c r="G51" i="54"/>
  <c r="K54" i="54"/>
  <c r="J54" i="54"/>
  <c r="E52" i="54"/>
  <c r="I52" i="54"/>
  <c r="C58" i="54"/>
  <c r="G58" i="54"/>
  <c r="E58" i="54"/>
  <c r="I58" i="54"/>
  <c r="C59" i="54"/>
  <c r="G59" i="54"/>
  <c r="E59" i="54"/>
  <c r="I59" i="54"/>
  <c r="C60" i="54"/>
  <c r="G60" i="54"/>
  <c r="E60" i="54"/>
  <c r="I60" i="54"/>
  <c r="E61" i="54"/>
  <c r="I61" i="54"/>
  <c r="C61" i="54"/>
  <c r="G61" i="54"/>
  <c r="E62" i="54"/>
  <c r="I62" i="54"/>
  <c r="C62" i="54"/>
  <c r="G62" i="54"/>
  <c r="C63" i="54"/>
  <c r="G63" i="54"/>
  <c r="E63" i="54"/>
  <c r="I63" i="54"/>
  <c r="E64" i="54"/>
  <c r="I64" i="54"/>
  <c r="C64" i="54"/>
  <c r="G64" i="54"/>
  <c r="E65" i="54"/>
  <c r="I65" i="54"/>
  <c r="C65" i="54"/>
  <c r="G65" i="54"/>
  <c r="C66" i="54"/>
  <c r="G66" i="54"/>
  <c r="E66" i="54"/>
  <c r="I66" i="54"/>
  <c r="E67" i="54"/>
  <c r="I67" i="54"/>
  <c r="C67" i="54"/>
  <c r="G67" i="54"/>
  <c r="C68" i="54"/>
  <c r="G68" i="54"/>
  <c r="E68" i="54"/>
  <c r="I68" i="54"/>
  <c r="E69" i="54"/>
  <c r="I69" i="54"/>
  <c r="C69" i="54"/>
  <c r="G69" i="54"/>
  <c r="C70" i="54"/>
  <c r="G70" i="54"/>
  <c r="E70" i="54"/>
  <c r="I70" i="54"/>
  <c r="E71" i="54"/>
  <c r="I71" i="54"/>
  <c r="C71" i="54"/>
  <c r="G71" i="54"/>
  <c r="E72" i="54"/>
  <c r="I72" i="54"/>
  <c r="C72" i="54"/>
  <c r="G72" i="54"/>
  <c r="E73" i="54"/>
  <c r="I73" i="54"/>
  <c r="C73" i="54"/>
  <c r="G73" i="54"/>
  <c r="C74" i="54"/>
  <c r="G74" i="54"/>
  <c r="K77" i="54"/>
  <c r="J77" i="54"/>
  <c r="E75" i="54"/>
  <c r="I75" i="54"/>
  <c r="E182" i="55"/>
  <c r="I182" i="55"/>
  <c r="E194" i="55"/>
  <c r="I194" i="55"/>
  <c r="E176" i="55"/>
  <c r="I176" i="55"/>
  <c r="C148" i="55"/>
  <c r="G148" i="55"/>
  <c r="C169" i="55"/>
  <c r="G169" i="55"/>
  <c r="C121" i="55"/>
  <c r="G121" i="55"/>
  <c r="C145" i="55"/>
  <c r="G145" i="55"/>
  <c r="E94" i="55"/>
  <c r="I94" i="55"/>
  <c r="E114" i="55"/>
  <c r="I114" i="55"/>
  <c r="E70" i="55"/>
  <c r="I70" i="55"/>
  <c r="E91" i="55"/>
  <c r="I91" i="55"/>
  <c r="C52" i="55"/>
  <c r="G52" i="55"/>
  <c r="C63" i="55"/>
  <c r="G63" i="55"/>
  <c r="C26" i="55"/>
  <c r="G26" i="55"/>
  <c r="C49" i="55"/>
  <c r="G49" i="55"/>
  <c r="C7" i="55"/>
  <c r="G7" i="55"/>
  <c r="C19" i="55"/>
  <c r="G19" i="55"/>
  <c r="C182" i="55"/>
  <c r="G182" i="55"/>
  <c r="C194" i="55"/>
  <c r="G194" i="55"/>
  <c r="C176" i="55"/>
  <c r="G176" i="55"/>
  <c r="C179" i="55"/>
  <c r="G179" i="55"/>
  <c r="E148" i="55"/>
  <c r="I148" i="55"/>
  <c r="E169" i="55"/>
  <c r="I169" i="55"/>
  <c r="E121" i="55"/>
  <c r="I121" i="55"/>
  <c r="E145" i="55"/>
  <c r="I145" i="55"/>
  <c r="C94" i="55"/>
  <c r="G94" i="55"/>
  <c r="C114" i="55"/>
  <c r="G114" i="55"/>
  <c r="C70" i="55"/>
  <c r="G70" i="55"/>
  <c r="C91" i="55"/>
  <c r="G91" i="55"/>
  <c r="E52" i="55"/>
  <c r="I52" i="55"/>
  <c r="E63" i="55"/>
  <c r="I63" i="55"/>
  <c r="E26" i="55"/>
  <c r="I26" i="55"/>
  <c r="E49" i="55"/>
  <c r="I49" i="55"/>
  <c r="D24" i="55"/>
  <c r="H24" i="55" s="1"/>
  <c r="E7" i="55"/>
  <c r="I7" i="55"/>
  <c r="E19" i="55"/>
  <c r="I19" i="55"/>
  <c r="D5" i="55"/>
  <c r="H5" i="55" s="1"/>
  <c r="E8" i="55"/>
  <c r="I8" i="55"/>
  <c r="C8" i="55"/>
  <c r="G8" i="55"/>
  <c r="E9" i="55"/>
  <c r="I9" i="55"/>
  <c r="C9" i="55"/>
  <c r="G9" i="55"/>
  <c r="E10" i="55"/>
  <c r="I10" i="55"/>
  <c r="C10" i="55"/>
  <c r="G10" i="55"/>
  <c r="C11" i="55"/>
  <c r="G11" i="55"/>
  <c r="E11" i="55"/>
  <c r="I11" i="55"/>
  <c r="E12" i="55"/>
  <c r="I12" i="55"/>
  <c r="C12" i="55"/>
  <c r="G12" i="55"/>
  <c r="C13" i="55"/>
  <c r="G13" i="55"/>
  <c r="E13" i="55"/>
  <c r="I13" i="55"/>
  <c r="E14" i="55"/>
  <c r="I14" i="55"/>
  <c r="C14" i="55"/>
  <c r="G14" i="55"/>
  <c r="E15" i="55"/>
  <c r="I15" i="55"/>
  <c r="C15" i="55"/>
  <c r="G15" i="55"/>
  <c r="C16" i="55"/>
  <c r="G16" i="55"/>
  <c r="K19" i="55"/>
  <c r="J19" i="55"/>
  <c r="E17" i="55"/>
  <c r="I17" i="55"/>
  <c r="C27" i="55"/>
  <c r="G27" i="55"/>
  <c r="E27" i="55"/>
  <c r="I27" i="55"/>
  <c r="C28" i="55"/>
  <c r="G28" i="55"/>
  <c r="E28" i="55"/>
  <c r="I28" i="55"/>
  <c r="E29" i="55"/>
  <c r="I29" i="55"/>
  <c r="C29" i="55"/>
  <c r="G29" i="55"/>
  <c r="E30" i="55"/>
  <c r="I30" i="55"/>
  <c r="C30" i="55"/>
  <c r="G30" i="55"/>
  <c r="E31" i="55"/>
  <c r="I31" i="55"/>
  <c r="C31" i="55"/>
  <c r="G31" i="55"/>
  <c r="C32" i="55"/>
  <c r="G32" i="55"/>
  <c r="E32" i="55"/>
  <c r="I32" i="55"/>
  <c r="C33" i="55"/>
  <c r="G33" i="55"/>
  <c r="E33" i="55"/>
  <c r="I33" i="55"/>
  <c r="C34" i="55"/>
  <c r="G34" i="55"/>
  <c r="E34" i="55"/>
  <c r="I34" i="55"/>
  <c r="E35" i="55"/>
  <c r="I35" i="55"/>
  <c r="C35" i="55"/>
  <c r="G35" i="55"/>
  <c r="C36" i="55"/>
  <c r="G36" i="55"/>
  <c r="E36" i="55"/>
  <c r="I36" i="55"/>
  <c r="C37" i="55"/>
  <c r="G37" i="55"/>
  <c r="E37" i="55"/>
  <c r="I37" i="55"/>
  <c r="C38" i="55"/>
  <c r="G38" i="55"/>
  <c r="E38" i="55"/>
  <c r="I38" i="55"/>
  <c r="E39" i="55"/>
  <c r="I39" i="55"/>
  <c r="C39" i="55"/>
  <c r="G39" i="55"/>
  <c r="E40" i="55"/>
  <c r="I40" i="55"/>
  <c r="C40" i="55"/>
  <c r="G40" i="55"/>
  <c r="C41" i="55"/>
  <c r="G41" i="55"/>
  <c r="E41" i="55"/>
  <c r="I41" i="55"/>
  <c r="E42" i="55"/>
  <c r="I42" i="55"/>
  <c r="C42" i="55"/>
  <c r="G42" i="55"/>
  <c r="E43" i="55"/>
  <c r="I43" i="55"/>
  <c r="C43" i="55"/>
  <c r="G43" i="55"/>
  <c r="C44" i="55"/>
  <c r="G44" i="55"/>
  <c r="E44" i="55"/>
  <c r="I44" i="55"/>
  <c r="C45" i="55"/>
  <c r="G45" i="55"/>
  <c r="E45" i="55"/>
  <c r="I45" i="55"/>
  <c r="C46" i="55"/>
  <c r="G46" i="55"/>
  <c r="J49" i="55"/>
  <c r="K49" i="55"/>
  <c r="E47" i="55"/>
  <c r="I47" i="55"/>
  <c r="C53" i="55"/>
  <c r="G53" i="55"/>
  <c r="E53" i="55"/>
  <c r="I53" i="55"/>
  <c r="C54" i="55"/>
  <c r="G54" i="55"/>
  <c r="E54" i="55"/>
  <c r="I54" i="55"/>
  <c r="C55" i="55"/>
  <c r="G55" i="55"/>
  <c r="E55" i="55"/>
  <c r="I55" i="55"/>
  <c r="C56" i="55"/>
  <c r="G56" i="55"/>
  <c r="E56" i="55"/>
  <c r="I56" i="55"/>
  <c r="C57" i="55"/>
  <c r="G57" i="55"/>
  <c r="E57" i="55"/>
  <c r="I57" i="55"/>
  <c r="C58" i="55"/>
  <c r="G58" i="55"/>
  <c r="E58" i="55"/>
  <c r="I58" i="55"/>
  <c r="C59" i="55"/>
  <c r="G59" i="55"/>
  <c r="E59" i="55"/>
  <c r="I59" i="55"/>
  <c r="C60" i="55"/>
  <c r="G60" i="55"/>
  <c r="J63" i="55"/>
  <c r="K63" i="55"/>
  <c r="E61" i="55"/>
  <c r="I61" i="55"/>
  <c r="F68" i="55"/>
  <c r="C71" i="55"/>
  <c r="G71" i="55"/>
  <c r="E71" i="55"/>
  <c r="I71" i="55"/>
  <c r="C72" i="55"/>
  <c r="G72" i="55"/>
  <c r="E72" i="55"/>
  <c r="I72" i="55"/>
  <c r="C73" i="55"/>
  <c r="G73" i="55"/>
  <c r="E73" i="55"/>
  <c r="I73" i="55"/>
  <c r="C74" i="55"/>
  <c r="G74" i="55"/>
  <c r="E74" i="55"/>
  <c r="I74" i="55"/>
  <c r="C75" i="55"/>
  <c r="G75" i="55"/>
  <c r="E75" i="55"/>
  <c r="I75" i="55"/>
  <c r="C76" i="55"/>
  <c r="G76" i="55"/>
  <c r="E76" i="55"/>
  <c r="I76" i="55"/>
  <c r="E77" i="55"/>
  <c r="I77" i="55"/>
  <c r="C77" i="55"/>
  <c r="G77" i="55"/>
  <c r="C78" i="55"/>
  <c r="G78" i="55"/>
  <c r="E78" i="55"/>
  <c r="I78" i="55"/>
  <c r="C79" i="55"/>
  <c r="G79" i="55"/>
  <c r="E79" i="55"/>
  <c r="I79" i="55"/>
  <c r="E80" i="55"/>
  <c r="I80" i="55"/>
  <c r="C80" i="55"/>
  <c r="G80" i="55"/>
  <c r="C81" i="55"/>
  <c r="G81" i="55"/>
  <c r="E81" i="55"/>
  <c r="I81" i="55"/>
  <c r="E82" i="55"/>
  <c r="I82" i="55"/>
  <c r="C82" i="55"/>
  <c r="G82" i="55"/>
  <c r="C83" i="55"/>
  <c r="G83" i="55"/>
  <c r="E83" i="55"/>
  <c r="I83" i="55"/>
  <c r="E84" i="55"/>
  <c r="I84" i="55"/>
  <c r="C84" i="55"/>
  <c r="G84" i="55"/>
  <c r="C85" i="55"/>
  <c r="G85" i="55"/>
  <c r="E85" i="55"/>
  <c r="I85" i="55"/>
  <c r="C86" i="55"/>
  <c r="G86" i="55"/>
  <c r="E86" i="55"/>
  <c r="I86" i="55"/>
  <c r="E87" i="55"/>
  <c r="I87" i="55"/>
  <c r="C87" i="55"/>
  <c r="G87" i="55"/>
  <c r="C88" i="55"/>
  <c r="G88" i="55"/>
  <c r="K91" i="55"/>
  <c r="J91" i="55"/>
  <c r="E89" i="55"/>
  <c r="I89" i="55"/>
  <c r="E95" i="55"/>
  <c r="I95" i="55"/>
  <c r="C95" i="55"/>
  <c r="G95" i="55"/>
  <c r="C96" i="55"/>
  <c r="G96" i="55"/>
  <c r="E96" i="55"/>
  <c r="I96" i="55"/>
  <c r="E97" i="55"/>
  <c r="I97" i="55"/>
  <c r="C97" i="55"/>
  <c r="G97" i="55"/>
  <c r="C98" i="55"/>
  <c r="G98" i="55"/>
  <c r="E98" i="55"/>
  <c r="I98" i="55"/>
  <c r="C99" i="55"/>
  <c r="G99" i="55"/>
  <c r="E99" i="55"/>
  <c r="I99" i="55"/>
  <c r="E100" i="55"/>
  <c r="I100" i="55"/>
  <c r="C100" i="55"/>
  <c r="G100" i="55"/>
  <c r="E101" i="55"/>
  <c r="I101" i="55"/>
  <c r="C101" i="55"/>
  <c r="G101" i="55"/>
  <c r="C102" i="55"/>
  <c r="G102" i="55"/>
  <c r="E102" i="55"/>
  <c r="I102" i="55"/>
  <c r="E103" i="55"/>
  <c r="I103" i="55"/>
  <c r="C103" i="55"/>
  <c r="G103" i="55"/>
  <c r="C104" i="55"/>
  <c r="G104" i="55"/>
  <c r="E104" i="55"/>
  <c r="I104" i="55"/>
  <c r="C105" i="55"/>
  <c r="G105" i="55"/>
  <c r="E105" i="55"/>
  <c r="I105" i="55"/>
  <c r="C106" i="55"/>
  <c r="G106" i="55"/>
  <c r="E106" i="55"/>
  <c r="I106" i="55"/>
  <c r="C107" i="55"/>
  <c r="G107" i="55"/>
  <c r="E107" i="55"/>
  <c r="I107" i="55"/>
  <c r="E108" i="55"/>
  <c r="I108" i="55"/>
  <c r="C108" i="55"/>
  <c r="G108" i="55"/>
  <c r="C109" i="55"/>
  <c r="G109" i="55"/>
  <c r="E109" i="55"/>
  <c r="I109" i="55"/>
  <c r="C110" i="55"/>
  <c r="G110" i="55"/>
  <c r="C111" i="55"/>
  <c r="G111" i="55"/>
  <c r="J114" i="55"/>
  <c r="K114" i="55"/>
  <c r="E111" i="55"/>
  <c r="I111" i="55"/>
  <c r="E112" i="55"/>
  <c r="I112" i="55"/>
  <c r="F119" i="55"/>
  <c r="C122" i="55"/>
  <c r="G122" i="55"/>
  <c r="E122" i="55"/>
  <c r="I122" i="55"/>
  <c r="C123" i="55"/>
  <c r="G123" i="55"/>
  <c r="E123" i="55"/>
  <c r="I123" i="55"/>
  <c r="C124" i="55"/>
  <c r="G124" i="55"/>
  <c r="E124" i="55"/>
  <c r="I124" i="55"/>
  <c r="E125" i="55"/>
  <c r="I125" i="55"/>
  <c r="C125" i="55"/>
  <c r="G125" i="55"/>
  <c r="C126" i="55"/>
  <c r="G126" i="55"/>
  <c r="E126" i="55"/>
  <c r="I126" i="55"/>
  <c r="E127" i="55"/>
  <c r="I127" i="55"/>
  <c r="C127" i="55"/>
  <c r="G127" i="55"/>
  <c r="C128" i="55"/>
  <c r="G128" i="55"/>
  <c r="E128" i="55"/>
  <c r="I128" i="55"/>
  <c r="C129" i="55"/>
  <c r="G129" i="55"/>
  <c r="E129" i="55"/>
  <c r="I129" i="55"/>
  <c r="C130" i="55"/>
  <c r="G130" i="55"/>
  <c r="E130" i="55"/>
  <c r="I130" i="55"/>
  <c r="C131" i="55"/>
  <c r="G131" i="55"/>
  <c r="E131" i="55"/>
  <c r="I131" i="55"/>
  <c r="E132" i="55"/>
  <c r="I132" i="55"/>
  <c r="C132" i="55"/>
  <c r="G132" i="55"/>
  <c r="C133" i="55"/>
  <c r="G133" i="55"/>
  <c r="E133" i="55"/>
  <c r="I133" i="55"/>
  <c r="E134" i="55"/>
  <c r="I134" i="55"/>
  <c r="C134" i="55"/>
  <c r="G134" i="55"/>
  <c r="C135" i="55"/>
  <c r="G135" i="55"/>
  <c r="E135" i="55"/>
  <c r="I135" i="55"/>
  <c r="E136" i="55"/>
  <c r="I136" i="55"/>
  <c r="C136" i="55"/>
  <c r="G136" i="55"/>
  <c r="C137" i="55"/>
  <c r="G137" i="55"/>
  <c r="E137" i="55"/>
  <c r="I137" i="55"/>
  <c r="C138" i="55"/>
  <c r="G138" i="55"/>
  <c r="E138" i="55"/>
  <c r="I138" i="55"/>
  <c r="E139" i="55"/>
  <c r="I139" i="55"/>
  <c r="C139" i="55"/>
  <c r="G139" i="55"/>
  <c r="E140" i="55"/>
  <c r="I140" i="55"/>
  <c r="C140" i="55"/>
  <c r="G140" i="55"/>
  <c r="C141" i="55"/>
  <c r="G141" i="55"/>
  <c r="E141" i="55"/>
  <c r="I141" i="55"/>
  <c r="C142" i="55"/>
  <c r="G142" i="55"/>
  <c r="J145" i="55"/>
  <c r="K145" i="55"/>
  <c r="E143" i="55"/>
  <c r="I143" i="55"/>
  <c r="C149" i="55"/>
  <c r="G149" i="55"/>
  <c r="E149" i="55"/>
  <c r="I149" i="55"/>
  <c r="C150" i="55"/>
  <c r="G150" i="55"/>
  <c r="E150" i="55"/>
  <c r="I150" i="55"/>
  <c r="C151" i="55"/>
  <c r="G151" i="55"/>
  <c r="E151" i="55"/>
  <c r="I151" i="55"/>
  <c r="C152" i="55"/>
  <c r="G152" i="55"/>
  <c r="E152" i="55"/>
  <c r="I152" i="55"/>
  <c r="C153" i="55"/>
  <c r="G153" i="55"/>
  <c r="E153" i="55"/>
  <c r="I153" i="55"/>
  <c r="C154" i="55"/>
  <c r="G154" i="55"/>
  <c r="E154" i="55"/>
  <c r="I154" i="55"/>
  <c r="C155" i="55"/>
  <c r="G155" i="55"/>
  <c r="E155" i="55"/>
  <c r="I155" i="55"/>
  <c r="E156" i="55"/>
  <c r="I156" i="55"/>
  <c r="C156" i="55"/>
  <c r="G156" i="55"/>
  <c r="E157" i="55"/>
  <c r="I157" i="55"/>
  <c r="C157" i="55"/>
  <c r="G157" i="55"/>
  <c r="C158" i="55"/>
  <c r="G158" i="55"/>
  <c r="E158" i="55"/>
  <c r="I158" i="55"/>
  <c r="C159" i="55"/>
  <c r="G159" i="55"/>
  <c r="E159" i="55"/>
  <c r="I159" i="55"/>
  <c r="C160" i="55"/>
  <c r="G160" i="55"/>
  <c r="E160" i="55"/>
  <c r="I160" i="55"/>
  <c r="C161" i="55"/>
  <c r="G161" i="55"/>
  <c r="E161" i="55"/>
  <c r="I161" i="55"/>
  <c r="C162" i="55"/>
  <c r="G162" i="55"/>
  <c r="E162" i="55"/>
  <c r="I162" i="55"/>
  <c r="E163" i="55"/>
  <c r="I163" i="55"/>
  <c r="C163" i="55"/>
  <c r="G163" i="55"/>
  <c r="C164" i="55"/>
  <c r="G164" i="55"/>
  <c r="E164" i="55"/>
  <c r="I164" i="55"/>
  <c r="C165" i="55"/>
  <c r="G165" i="55"/>
  <c r="E165" i="55"/>
  <c r="I165" i="55"/>
  <c r="C166" i="55"/>
  <c r="G166" i="55"/>
  <c r="J169" i="55"/>
  <c r="K169" i="55"/>
  <c r="E167" i="55"/>
  <c r="I167" i="55"/>
  <c r="F174" i="55"/>
  <c r="K179" i="55"/>
  <c r="J179" i="55"/>
  <c r="E177" i="55"/>
  <c r="I177" i="55"/>
  <c r="C183" i="55"/>
  <c r="G183" i="55"/>
  <c r="E183" i="55"/>
  <c r="I183" i="55"/>
  <c r="C184" i="55"/>
  <c r="G184" i="55"/>
  <c r="E184" i="55"/>
  <c r="I184" i="55"/>
  <c r="C185" i="55"/>
  <c r="G185" i="55"/>
  <c r="E185" i="55"/>
  <c r="I185" i="55"/>
  <c r="C186" i="55"/>
  <c r="G186" i="55"/>
  <c r="E186" i="55"/>
  <c r="I186" i="55"/>
  <c r="C187" i="55"/>
  <c r="G187" i="55"/>
  <c r="E187" i="55"/>
  <c r="I187" i="55"/>
  <c r="E188" i="55"/>
  <c r="I188" i="55"/>
  <c r="C188" i="55"/>
  <c r="G188" i="55"/>
  <c r="E189" i="55"/>
  <c r="I189" i="55"/>
  <c r="C189" i="55"/>
  <c r="G189" i="55"/>
  <c r="I190" i="55"/>
  <c r="C190" i="55"/>
  <c r="G190" i="55"/>
  <c r="C191" i="55"/>
  <c r="G191" i="55"/>
  <c r="J194" i="55"/>
  <c r="E191" i="55"/>
  <c r="K194" i="55"/>
  <c r="E192" i="55"/>
  <c r="I192" i="55"/>
  <c r="E228" i="48"/>
  <c r="I228" i="48"/>
  <c r="E241" i="48"/>
  <c r="I241" i="48"/>
  <c r="E208" i="48"/>
  <c r="I208" i="48"/>
  <c r="E225" i="48"/>
  <c r="I225" i="48"/>
  <c r="E195" i="48"/>
  <c r="I195" i="48"/>
  <c r="E205" i="48"/>
  <c r="I205" i="48"/>
  <c r="C181" i="48"/>
  <c r="G181" i="48"/>
  <c r="C188" i="48"/>
  <c r="G188" i="48"/>
  <c r="C169" i="48"/>
  <c r="G169" i="48"/>
  <c r="C178" i="48"/>
  <c r="G178" i="48"/>
  <c r="C150" i="48"/>
  <c r="G150" i="48"/>
  <c r="C162" i="48"/>
  <c r="G162" i="48"/>
  <c r="C145" i="48"/>
  <c r="G145" i="48"/>
  <c r="C127" i="48"/>
  <c r="G127" i="48"/>
  <c r="C138" i="48"/>
  <c r="G138" i="48"/>
  <c r="C121" i="48"/>
  <c r="G121" i="48"/>
  <c r="C124" i="48"/>
  <c r="G124" i="48"/>
  <c r="E95" i="48"/>
  <c r="I95" i="48"/>
  <c r="E114" i="48"/>
  <c r="I114" i="48"/>
  <c r="E81" i="48"/>
  <c r="I81" i="48"/>
  <c r="E92" i="48"/>
  <c r="I92" i="48"/>
  <c r="D79" i="48"/>
  <c r="H79" i="48" s="1"/>
  <c r="E63" i="48"/>
  <c r="I63" i="48"/>
  <c r="E74" i="48"/>
  <c r="I74" i="48"/>
  <c r="E44" i="48"/>
  <c r="I44" i="48"/>
  <c r="E60" i="48"/>
  <c r="I60" i="48"/>
  <c r="D42" i="48"/>
  <c r="H42" i="48" s="1"/>
  <c r="E33" i="48"/>
  <c r="I33" i="48"/>
  <c r="E37" i="48"/>
  <c r="E18" i="48"/>
  <c r="I18" i="48"/>
  <c r="E30" i="48"/>
  <c r="I30" i="48"/>
  <c r="C7" i="48"/>
  <c r="G7" i="48"/>
  <c r="C11" i="48"/>
  <c r="G11" i="48"/>
  <c r="C228" i="48"/>
  <c r="G228" i="48"/>
  <c r="C241" i="48"/>
  <c r="G241" i="48"/>
  <c r="C208" i="48"/>
  <c r="G208" i="48"/>
  <c r="C225" i="48"/>
  <c r="G225" i="48"/>
  <c r="C195" i="48"/>
  <c r="G195" i="48"/>
  <c r="C205" i="48"/>
  <c r="G205" i="48"/>
  <c r="E181" i="48"/>
  <c r="I181" i="48"/>
  <c r="E188" i="48"/>
  <c r="I188" i="48"/>
  <c r="E169" i="48"/>
  <c r="I169" i="48"/>
  <c r="E178" i="48"/>
  <c r="I178" i="48"/>
  <c r="E150" i="48"/>
  <c r="I150" i="48"/>
  <c r="E162" i="48"/>
  <c r="I162" i="48"/>
  <c r="E145" i="48"/>
  <c r="I145" i="48"/>
  <c r="E147" i="48"/>
  <c r="I147" i="48"/>
  <c r="E127" i="48"/>
  <c r="I127" i="48"/>
  <c r="E138" i="48"/>
  <c r="I138" i="48"/>
  <c r="E121" i="48"/>
  <c r="I121" i="48"/>
  <c r="C95" i="48"/>
  <c r="G95" i="48"/>
  <c r="C114" i="48"/>
  <c r="G114" i="48"/>
  <c r="C81" i="48"/>
  <c r="G81" i="48"/>
  <c r="C92" i="48"/>
  <c r="G92" i="48"/>
  <c r="C63" i="48"/>
  <c r="G63" i="48"/>
  <c r="C74" i="48"/>
  <c r="G74" i="48"/>
  <c r="C44" i="48"/>
  <c r="G44" i="48"/>
  <c r="C60" i="48"/>
  <c r="G60" i="48"/>
  <c r="C33" i="48"/>
  <c r="G33" i="48"/>
  <c r="C37" i="48"/>
  <c r="G37" i="48"/>
  <c r="C18" i="48"/>
  <c r="G18" i="48"/>
  <c r="C30" i="48"/>
  <c r="G30" i="48"/>
  <c r="E7" i="48"/>
  <c r="I7" i="48"/>
  <c r="E11" i="48"/>
  <c r="I11" i="48"/>
  <c r="D5" i="48"/>
  <c r="H5" i="48" s="1"/>
  <c r="C8" i="48"/>
  <c r="G8" i="48"/>
  <c r="K11" i="48"/>
  <c r="J11" i="48"/>
  <c r="E9" i="48"/>
  <c r="I9" i="48"/>
  <c r="F16" i="48"/>
  <c r="E19" i="48"/>
  <c r="I19" i="48"/>
  <c r="C19" i="48"/>
  <c r="G19" i="48"/>
  <c r="C20" i="48"/>
  <c r="G20" i="48"/>
  <c r="E20" i="48"/>
  <c r="I20" i="48"/>
  <c r="E21" i="48"/>
  <c r="I21" i="48"/>
  <c r="C21" i="48"/>
  <c r="G21" i="48"/>
  <c r="E22" i="48"/>
  <c r="I22" i="48"/>
  <c r="C22" i="48"/>
  <c r="G22" i="48"/>
  <c r="C23" i="48"/>
  <c r="G23" i="48"/>
  <c r="E23" i="48"/>
  <c r="I23" i="48"/>
  <c r="E24" i="48"/>
  <c r="I24" i="48"/>
  <c r="C24" i="48"/>
  <c r="G24" i="48"/>
  <c r="E25" i="48"/>
  <c r="I25" i="48"/>
  <c r="C25" i="48"/>
  <c r="G25" i="48"/>
  <c r="C26" i="48"/>
  <c r="G26" i="48"/>
  <c r="E26" i="48"/>
  <c r="I26" i="48"/>
  <c r="C27" i="48"/>
  <c r="G27" i="48"/>
  <c r="K30" i="48"/>
  <c r="J30" i="48"/>
  <c r="E28" i="48"/>
  <c r="I28" i="48"/>
  <c r="K37" i="48"/>
  <c r="E34" i="48"/>
  <c r="I34" i="48"/>
  <c r="C34" i="48"/>
  <c r="G34" i="48"/>
  <c r="J37" i="48"/>
  <c r="I35" i="48"/>
  <c r="C45" i="48"/>
  <c r="G45" i="48"/>
  <c r="E45" i="48"/>
  <c r="I45" i="48"/>
  <c r="E46" i="48"/>
  <c r="I46" i="48"/>
  <c r="C46" i="48"/>
  <c r="G46" i="48"/>
  <c r="E47" i="48"/>
  <c r="I47" i="48"/>
  <c r="C47" i="48"/>
  <c r="G47" i="48"/>
  <c r="C48" i="48"/>
  <c r="G48" i="48"/>
  <c r="E48" i="48"/>
  <c r="I48" i="48"/>
  <c r="E49" i="48"/>
  <c r="I49" i="48"/>
  <c r="C49" i="48"/>
  <c r="G49" i="48"/>
  <c r="C50" i="48"/>
  <c r="G50" i="48"/>
  <c r="E50" i="48"/>
  <c r="I50" i="48"/>
  <c r="E51" i="48"/>
  <c r="I51" i="48"/>
  <c r="C51" i="48"/>
  <c r="G51" i="48"/>
  <c r="E52" i="48"/>
  <c r="I52" i="48"/>
  <c r="C52" i="48"/>
  <c r="G52" i="48"/>
  <c r="E53" i="48"/>
  <c r="I53" i="48"/>
  <c r="C53" i="48"/>
  <c r="G53" i="48"/>
  <c r="C54" i="48"/>
  <c r="G54" i="48"/>
  <c r="E54" i="48"/>
  <c r="I54" i="48"/>
  <c r="E55" i="48"/>
  <c r="I55" i="48"/>
  <c r="C55" i="48"/>
  <c r="G55" i="48"/>
  <c r="E56" i="48"/>
  <c r="I56" i="48"/>
  <c r="C56" i="48"/>
  <c r="G56" i="48"/>
  <c r="C57" i="48"/>
  <c r="G57" i="48"/>
  <c r="J60" i="48"/>
  <c r="K60" i="48"/>
  <c r="E58" i="48"/>
  <c r="I58" i="48"/>
  <c r="E64" i="48"/>
  <c r="I64" i="48"/>
  <c r="C64" i="48"/>
  <c r="G64" i="48"/>
  <c r="E65" i="48"/>
  <c r="I65" i="48"/>
  <c r="C65" i="48"/>
  <c r="G65" i="48"/>
  <c r="E66" i="48"/>
  <c r="I66" i="48"/>
  <c r="C66" i="48"/>
  <c r="G66" i="48"/>
  <c r="E67" i="48"/>
  <c r="I67" i="48"/>
  <c r="C67" i="48"/>
  <c r="G67" i="48"/>
  <c r="C68" i="48"/>
  <c r="G68" i="48"/>
  <c r="E68" i="48"/>
  <c r="I68" i="48"/>
  <c r="E69" i="48"/>
  <c r="I69" i="48"/>
  <c r="C69" i="48"/>
  <c r="G69" i="48"/>
  <c r="I70" i="48"/>
  <c r="C70" i="48"/>
  <c r="G70" i="48"/>
  <c r="C71" i="48"/>
  <c r="G71" i="48"/>
  <c r="J74" i="48"/>
  <c r="E71" i="48"/>
  <c r="K74" i="48"/>
  <c r="E72" i="48"/>
  <c r="I72" i="48"/>
  <c r="C82" i="48"/>
  <c r="G82" i="48"/>
  <c r="E82" i="48"/>
  <c r="I82" i="48"/>
  <c r="C83" i="48"/>
  <c r="G83" i="48"/>
  <c r="E83" i="48"/>
  <c r="I83" i="48"/>
  <c r="E84" i="48"/>
  <c r="I84" i="48"/>
  <c r="C84" i="48"/>
  <c r="G84" i="48"/>
  <c r="C85" i="48"/>
  <c r="G85" i="48"/>
  <c r="E85" i="48"/>
  <c r="I85" i="48"/>
  <c r="C86" i="48"/>
  <c r="G86" i="48"/>
  <c r="E86" i="48"/>
  <c r="I86" i="48"/>
  <c r="E87" i="48"/>
  <c r="I87" i="48"/>
  <c r="C87" i="48"/>
  <c r="G87" i="48"/>
  <c r="E88" i="48"/>
  <c r="I88" i="48"/>
  <c r="C88" i="48"/>
  <c r="G88" i="48"/>
  <c r="C89" i="48"/>
  <c r="G89" i="48"/>
  <c r="J92" i="48"/>
  <c r="K92" i="48"/>
  <c r="E90" i="48"/>
  <c r="I90" i="48"/>
  <c r="C96" i="48"/>
  <c r="G96" i="48"/>
  <c r="E96" i="48"/>
  <c r="I96" i="48"/>
  <c r="C97" i="48"/>
  <c r="G97" i="48"/>
  <c r="E97" i="48"/>
  <c r="I97" i="48"/>
  <c r="C98" i="48"/>
  <c r="G98" i="48"/>
  <c r="E98" i="48"/>
  <c r="I98" i="48"/>
  <c r="E99" i="48"/>
  <c r="I99" i="48"/>
  <c r="C99" i="48"/>
  <c r="G99" i="48"/>
  <c r="E100" i="48"/>
  <c r="I100" i="48"/>
  <c r="C100" i="48"/>
  <c r="G100" i="48"/>
  <c r="E101" i="48"/>
  <c r="I101" i="48"/>
  <c r="C101" i="48"/>
  <c r="G101" i="48"/>
  <c r="C102" i="48"/>
  <c r="G102" i="48"/>
  <c r="E102" i="48"/>
  <c r="I102" i="48"/>
  <c r="E103" i="48"/>
  <c r="I103" i="48"/>
  <c r="C103" i="48"/>
  <c r="G103" i="48"/>
  <c r="E104" i="48"/>
  <c r="I104" i="48"/>
  <c r="C104" i="48"/>
  <c r="G104" i="48"/>
  <c r="C105" i="48"/>
  <c r="G105" i="48"/>
  <c r="E105" i="48"/>
  <c r="I105" i="48"/>
  <c r="E106" i="48"/>
  <c r="I106" i="48"/>
  <c r="C106" i="48"/>
  <c r="G106" i="48"/>
  <c r="C107" i="48"/>
  <c r="G107" i="48"/>
  <c r="E107" i="48"/>
  <c r="I107" i="48"/>
  <c r="E108" i="48"/>
  <c r="I108" i="48"/>
  <c r="C108" i="48"/>
  <c r="G108" i="48"/>
  <c r="C109" i="48"/>
  <c r="G109" i="48"/>
  <c r="E109" i="48"/>
  <c r="I109" i="48"/>
  <c r="I110" i="48"/>
  <c r="C110" i="48"/>
  <c r="G110" i="48"/>
  <c r="J114" i="48"/>
  <c r="E111" i="48"/>
  <c r="C111" i="48"/>
  <c r="G111" i="48"/>
  <c r="K114" i="48"/>
  <c r="E112" i="48"/>
  <c r="I112" i="48"/>
  <c r="F119" i="48"/>
  <c r="J124" i="48"/>
  <c r="K124" i="48"/>
  <c r="E122" i="48"/>
  <c r="I122" i="48"/>
  <c r="C128" i="48"/>
  <c r="G128" i="48"/>
  <c r="E128" i="48"/>
  <c r="I128" i="48"/>
  <c r="C129" i="48"/>
  <c r="G129" i="48"/>
  <c r="E129" i="48"/>
  <c r="I129" i="48"/>
  <c r="E130" i="48"/>
  <c r="I130" i="48"/>
  <c r="C130" i="48"/>
  <c r="G130" i="48"/>
  <c r="E131" i="48"/>
  <c r="I131" i="48"/>
  <c r="C131" i="48"/>
  <c r="G131" i="48"/>
  <c r="C132" i="48"/>
  <c r="G132" i="48"/>
  <c r="E132" i="48"/>
  <c r="I132" i="48"/>
  <c r="C133" i="48"/>
  <c r="G133" i="48"/>
  <c r="E133" i="48"/>
  <c r="I133" i="48"/>
  <c r="C134" i="48"/>
  <c r="G134" i="48"/>
  <c r="C135" i="48"/>
  <c r="G135" i="48"/>
  <c r="J138" i="48"/>
  <c r="K138" i="48"/>
  <c r="E135" i="48"/>
  <c r="I135" i="48"/>
  <c r="E136" i="48"/>
  <c r="I136" i="48"/>
  <c r="E151" i="48"/>
  <c r="I151" i="48"/>
  <c r="C151" i="48"/>
  <c r="G151" i="48"/>
  <c r="E152" i="48"/>
  <c r="I152" i="48"/>
  <c r="C152" i="48"/>
  <c r="G152" i="48"/>
  <c r="E153" i="48"/>
  <c r="I153" i="48"/>
  <c r="C153" i="48"/>
  <c r="G153" i="48"/>
  <c r="E154" i="48"/>
  <c r="I154" i="48"/>
  <c r="C154" i="48"/>
  <c r="G154" i="48"/>
  <c r="I155" i="48"/>
  <c r="C155" i="48"/>
  <c r="G155" i="48"/>
  <c r="J162" i="48"/>
  <c r="E156" i="48"/>
  <c r="I156" i="48"/>
  <c r="C156" i="48"/>
  <c r="G156" i="48"/>
  <c r="E157" i="48"/>
  <c r="I157" i="48"/>
  <c r="C157" i="48"/>
  <c r="G157" i="48"/>
  <c r="E158" i="48"/>
  <c r="I158" i="48"/>
  <c r="C158" i="48"/>
  <c r="G158" i="48"/>
  <c r="E159" i="48"/>
  <c r="C159" i="48"/>
  <c r="G159" i="48"/>
  <c r="K162" i="48"/>
  <c r="E160" i="48"/>
  <c r="I160" i="48"/>
  <c r="E170" i="48"/>
  <c r="I170" i="48"/>
  <c r="C170" i="48"/>
  <c r="G170" i="48"/>
  <c r="E171" i="48"/>
  <c r="I171" i="48"/>
  <c r="C171" i="48"/>
  <c r="G171" i="48"/>
  <c r="E172" i="48"/>
  <c r="I172" i="48"/>
  <c r="C172" i="48"/>
  <c r="G172" i="48"/>
  <c r="E173" i="48"/>
  <c r="I173" i="48"/>
  <c r="C173" i="48"/>
  <c r="G173" i="48"/>
  <c r="C174" i="48"/>
  <c r="G174" i="48"/>
  <c r="I174" i="48"/>
  <c r="J178" i="48"/>
  <c r="E175" i="48"/>
  <c r="C175" i="48"/>
  <c r="G175" i="48"/>
  <c r="K178" i="48"/>
  <c r="E176" i="48"/>
  <c r="I176" i="48"/>
  <c r="E182" i="48"/>
  <c r="I182" i="48"/>
  <c r="C182" i="48"/>
  <c r="G182" i="48"/>
  <c r="E183" i="48"/>
  <c r="I183" i="48"/>
  <c r="C183" i="48"/>
  <c r="G183" i="48"/>
  <c r="I184" i="48"/>
  <c r="C184" i="48"/>
  <c r="G184" i="48"/>
  <c r="J188" i="48"/>
  <c r="E185" i="48"/>
  <c r="C185" i="48"/>
  <c r="G185" i="48"/>
  <c r="K188" i="48"/>
  <c r="E186" i="48"/>
  <c r="I186" i="48"/>
  <c r="F193" i="48"/>
  <c r="E196" i="48"/>
  <c r="I196" i="48"/>
  <c r="C196" i="48"/>
  <c r="G196" i="48"/>
  <c r="E197" i="48"/>
  <c r="I197" i="48"/>
  <c r="C197" i="48"/>
  <c r="G197" i="48"/>
  <c r="E198" i="48"/>
  <c r="I198" i="48"/>
  <c r="C198" i="48"/>
  <c r="G198" i="48"/>
  <c r="C199" i="48"/>
  <c r="G199" i="48"/>
  <c r="I199" i="48"/>
  <c r="C200" i="48"/>
  <c r="G200" i="48"/>
  <c r="J205" i="48"/>
  <c r="E200" i="48"/>
  <c r="I200" i="48"/>
  <c r="C201" i="48"/>
  <c r="G201" i="48"/>
  <c r="E201" i="48"/>
  <c r="I201" i="48"/>
  <c r="E202" i="48"/>
  <c r="C202" i="48"/>
  <c r="G202" i="48"/>
  <c r="K205" i="48"/>
  <c r="E203" i="48"/>
  <c r="I203" i="48"/>
  <c r="E209" i="48"/>
  <c r="I209" i="48"/>
  <c r="C209" i="48"/>
  <c r="G209" i="48"/>
  <c r="E210" i="48"/>
  <c r="I210" i="48"/>
  <c r="C210" i="48"/>
  <c r="G210" i="48"/>
  <c r="E211" i="48"/>
  <c r="I211" i="48"/>
  <c r="C211" i="48"/>
  <c r="G211" i="48"/>
  <c r="E212" i="48"/>
  <c r="I212" i="48"/>
  <c r="C212" i="48"/>
  <c r="G212" i="48"/>
  <c r="E213" i="48"/>
  <c r="I213" i="48"/>
  <c r="C213" i="48"/>
  <c r="G213" i="48"/>
  <c r="E214" i="48"/>
  <c r="I214" i="48"/>
  <c r="C214" i="48"/>
  <c r="G214" i="48"/>
  <c r="E215" i="48"/>
  <c r="I215" i="48"/>
  <c r="C215" i="48"/>
  <c r="G215" i="48"/>
  <c r="E216" i="48"/>
  <c r="I216" i="48"/>
  <c r="C216" i="48"/>
  <c r="G216" i="48"/>
  <c r="E217" i="48"/>
  <c r="I217" i="48"/>
  <c r="C217" i="48"/>
  <c r="G217" i="48"/>
  <c r="E218" i="48"/>
  <c r="I218" i="48"/>
  <c r="C218" i="48"/>
  <c r="G218" i="48"/>
  <c r="C219" i="48"/>
  <c r="G219" i="48"/>
  <c r="E219" i="48"/>
  <c r="I219" i="48"/>
  <c r="C220" i="48"/>
  <c r="G220" i="48"/>
  <c r="E220" i="48"/>
  <c r="I220" i="48"/>
  <c r="E221" i="48"/>
  <c r="I221" i="48"/>
  <c r="C221" i="48"/>
  <c r="G221" i="48"/>
  <c r="C222" i="48"/>
  <c r="G222" i="48"/>
  <c r="J225" i="48"/>
  <c r="K225" i="48"/>
  <c r="E223" i="48"/>
  <c r="I223" i="48"/>
  <c r="E229" i="48"/>
  <c r="I229" i="48"/>
  <c r="C229" i="48"/>
  <c r="G229" i="48"/>
  <c r="E230" i="48"/>
  <c r="I230" i="48"/>
  <c r="C230" i="48"/>
  <c r="G230" i="48"/>
  <c r="E231" i="48"/>
  <c r="I231" i="48"/>
  <c r="C231" i="48"/>
  <c r="G231" i="48"/>
  <c r="C232" i="48"/>
  <c r="G232" i="48"/>
  <c r="E232" i="48"/>
  <c r="I232" i="48"/>
  <c r="C233" i="48"/>
  <c r="G233" i="48"/>
  <c r="E233" i="48"/>
  <c r="I233" i="48"/>
  <c r="E234" i="48"/>
  <c r="I234" i="48"/>
  <c r="C234" i="48"/>
  <c r="G234" i="48"/>
  <c r="C235" i="48"/>
  <c r="G235" i="48"/>
  <c r="I235" i="48"/>
  <c r="C236" i="48"/>
  <c r="G236" i="48"/>
  <c r="J241" i="48"/>
  <c r="E236" i="48"/>
  <c r="I236" i="48"/>
  <c r="E237" i="48"/>
  <c r="I237" i="48"/>
  <c r="C237" i="48"/>
  <c r="G237" i="48"/>
  <c r="C238" i="48"/>
  <c r="G238" i="48"/>
  <c r="E238" i="48"/>
  <c r="K241" i="48"/>
  <c r="E239" i="48"/>
  <c r="I239" i="48"/>
  <c r="E39" i="47"/>
  <c r="D39" i="47"/>
  <c r="C39" i="47"/>
  <c r="B39" i="47"/>
  <c r="H37" i="47"/>
  <c r="J37" i="47" s="1"/>
  <c r="G37" i="47"/>
  <c r="I37" i="47" s="1"/>
  <c r="H31" i="47"/>
  <c r="J31" i="47" s="1"/>
  <c r="G31" i="47"/>
  <c r="I31" i="47" s="1"/>
  <c r="E28" i="47"/>
  <c r="D28" i="47"/>
  <c r="C28" i="47"/>
  <c r="B28" i="47"/>
  <c r="H26" i="47"/>
  <c r="J26" i="47" s="1"/>
  <c r="G26" i="47"/>
  <c r="I26" i="47" s="1"/>
  <c r="C13" i="51"/>
  <c r="E13" i="51" s="1"/>
  <c r="F24" i="51"/>
  <c r="D24" i="51"/>
  <c r="I15" i="51"/>
  <c r="I24" i="51" s="1"/>
  <c r="H15" i="51"/>
  <c r="H24" i="51" s="1"/>
  <c r="E24" i="51"/>
  <c r="C24" i="51"/>
  <c r="B33" i="46"/>
  <c r="E33" i="46"/>
  <c r="D33" i="46"/>
  <c r="C33" i="46"/>
  <c r="K245" i="48"/>
  <c r="J245" i="48"/>
  <c r="C11" i="44"/>
  <c r="C45" i="44"/>
  <c r="D11" i="44"/>
  <c r="D45" i="44"/>
  <c r="E11" i="44"/>
  <c r="E45" i="44"/>
  <c r="B11" i="44"/>
  <c r="B45" i="44"/>
  <c r="E11" i="45"/>
  <c r="D11" i="45"/>
  <c r="C11" i="45"/>
  <c r="B11" i="45"/>
  <c r="E588" i="49"/>
  <c r="D588" i="49"/>
  <c r="C588" i="49"/>
  <c r="B588" i="49"/>
  <c r="B5" i="49"/>
  <c r="C5" i="49" s="1"/>
  <c r="E5" i="49" s="1"/>
  <c r="B5" i="47"/>
  <c r="C5" i="47" s="1"/>
  <c r="E5" i="47" s="1"/>
  <c r="E76" i="26"/>
  <c r="C76" i="26"/>
  <c r="H6" i="26"/>
  <c r="H76" i="26" s="1"/>
  <c r="G6" i="26"/>
  <c r="G76" i="26" s="1"/>
  <c r="D76" i="26"/>
  <c r="B76" i="26"/>
  <c r="B5" i="26"/>
  <c r="C5" i="26" s="1"/>
  <c r="E5" i="26" s="1"/>
  <c r="H26" i="46"/>
  <c r="J26" i="46" s="1"/>
  <c r="G26" i="46"/>
  <c r="I26" i="46" s="1"/>
  <c r="H31" i="46"/>
  <c r="J31" i="46" s="1"/>
  <c r="G31" i="46"/>
  <c r="I31" i="46" s="1"/>
  <c r="B5" i="46"/>
  <c r="C5" i="46" s="1"/>
  <c r="E5" i="46" s="1"/>
  <c r="B6" i="45"/>
  <c r="D6" i="45" s="1"/>
  <c r="D38" i="45" s="1"/>
  <c r="B5" i="44"/>
  <c r="D5" i="44" s="1"/>
  <c r="B5" i="33"/>
  <c r="C5" i="33" s="1"/>
  <c r="E5" i="33" s="1"/>
  <c r="E34" i="45"/>
  <c r="C34" i="45"/>
  <c r="D34" i="45"/>
  <c r="B34" i="45"/>
  <c r="H14" i="45"/>
  <c r="J14" i="45" s="1"/>
  <c r="G14" i="45"/>
  <c r="I14" i="45" s="1"/>
  <c r="G7" i="45"/>
  <c r="I7" i="45" s="1"/>
  <c r="H7" i="45"/>
  <c r="J7" i="45" s="1"/>
  <c r="J11" i="44"/>
  <c r="J9" i="44"/>
  <c r="I9" i="44"/>
  <c r="H15" i="44"/>
  <c r="J15" i="44" s="1"/>
  <c r="G15" i="44"/>
  <c r="I15" i="44" s="1"/>
  <c r="G9" i="44"/>
  <c r="H9" i="44"/>
  <c r="H6" i="33"/>
  <c r="H76" i="33" s="1"/>
  <c r="G6" i="33"/>
  <c r="G76" i="33" s="1"/>
  <c r="E76" i="33"/>
  <c r="D76" i="33"/>
  <c r="C76" i="33"/>
  <c r="B76" i="33"/>
  <c r="D46" i="44" l="1"/>
  <c r="G588" i="49"/>
  <c r="I588" i="49" s="1"/>
  <c r="H588" i="49"/>
  <c r="J588" i="49" s="1"/>
  <c r="D5" i="49"/>
  <c r="H11" i="44"/>
  <c r="G45" i="44"/>
  <c r="I45" i="44" s="1"/>
  <c r="H45" i="44"/>
  <c r="J45" i="44" s="1"/>
  <c r="B46" i="44"/>
  <c r="E46" i="44"/>
  <c r="C46" i="44"/>
  <c r="C5" i="44"/>
  <c r="E5" i="44" s="1"/>
  <c r="H28" i="47"/>
  <c r="J28" i="47" s="1"/>
  <c r="G28" i="47"/>
  <c r="I28" i="47" s="1"/>
  <c r="H39" i="47"/>
  <c r="G39" i="47"/>
  <c r="I39" i="47" s="1"/>
  <c r="J39" i="47"/>
  <c r="D5" i="47"/>
  <c r="H33" i="46"/>
  <c r="J33" i="46" s="1"/>
  <c r="G33" i="46"/>
  <c r="I33" i="46" s="1"/>
  <c r="D5" i="46"/>
  <c r="D5" i="33"/>
  <c r="I6" i="26"/>
  <c r="I76" i="26"/>
  <c r="J76" i="26"/>
  <c r="J6" i="26"/>
  <c r="D5" i="26"/>
  <c r="D46" i="45"/>
  <c r="D47" i="45"/>
  <c r="D48" i="45"/>
  <c r="D49" i="45"/>
  <c r="D50" i="45"/>
  <c r="D51" i="45"/>
  <c r="D52" i="45"/>
  <c r="D53" i="45"/>
  <c r="D54" i="45"/>
  <c r="D55" i="45"/>
  <c r="D56" i="45"/>
  <c r="D57" i="45"/>
  <c r="D58" i="45"/>
  <c r="D59" i="45"/>
  <c r="D60" i="45"/>
  <c r="D61" i="45"/>
  <c r="D62" i="45"/>
  <c r="D63" i="45"/>
  <c r="D64" i="45"/>
  <c r="D65" i="45"/>
  <c r="E46" i="45"/>
  <c r="E47" i="45"/>
  <c r="H47" i="45" s="1"/>
  <c r="E48" i="45"/>
  <c r="H48" i="45" s="1"/>
  <c r="E49" i="45"/>
  <c r="H49" i="45" s="1"/>
  <c r="E50" i="45"/>
  <c r="H50" i="45" s="1"/>
  <c r="E51" i="45"/>
  <c r="E52" i="45"/>
  <c r="H52" i="45" s="1"/>
  <c r="E53" i="45"/>
  <c r="H53" i="45" s="1"/>
  <c r="E54" i="45"/>
  <c r="H54" i="45" s="1"/>
  <c r="E55" i="45"/>
  <c r="E56" i="45"/>
  <c r="H56" i="45" s="1"/>
  <c r="E57" i="45"/>
  <c r="H57" i="45" s="1"/>
  <c r="E58" i="45"/>
  <c r="H58" i="45" s="1"/>
  <c r="E59" i="45"/>
  <c r="H59" i="45" s="1"/>
  <c r="E60" i="45"/>
  <c r="H60" i="45" s="1"/>
  <c r="E61" i="45"/>
  <c r="H61" i="45" s="1"/>
  <c r="E62" i="45"/>
  <c r="E63" i="45"/>
  <c r="E64" i="45"/>
  <c r="H64" i="45" s="1"/>
  <c r="E65" i="45"/>
  <c r="B46" i="45"/>
  <c r="B47" i="45"/>
  <c r="B48" i="45"/>
  <c r="B49" i="45"/>
  <c r="B50" i="45"/>
  <c r="B51" i="45"/>
  <c r="B52" i="45"/>
  <c r="B53" i="45"/>
  <c r="B54" i="45"/>
  <c r="B55" i="45"/>
  <c r="B56" i="45"/>
  <c r="B57" i="45"/>
  <c r="B58" i="45"/>
  <c r="B59" i="45"/>
  <c r="B60" i="45"/>
  <c r="B61" i="45"/>
  <c r="B62" i="45"/>
  <c r="B63" i="45"/>
  <c r="B64" i="45"/>
  <c r="B65" i="45"/>
  <c r="C46" i="45"/>
  <c r="C47" i="45"/>
  <c r="C48" i="45"/>
  <c r="C49" i="45"/>
  <c r="C50" i="45"/>
  <c r="C51" i="45"/>
  <c r="C52" i="45"/>
  <c r="C53" i="45"/>
  <c r="C54" i="45"/>
  <c r="C55" i="45"/>
  <c r="C56" i="45"/>
  <c r="C57" i="45"/>
  <c r="C58" i="45"/>
  <c r="C59" i="45"/>
  <c r="C60" i="45"/>
  <c r="C61" i="45"/>
  <c r="C62" i="45"/>
  <c r="C63" i="45"/>
  <c r="C64" i="45"/>
  <c r="C65" i="45"/>
  <c r="B39" i="45"/>
  <c r="B40" i="45"/>
  <c r="B41" i="45"/>
  <c r="B42" i="45"/>
  <c r="D39" i="45"/>
  <c r="D40" i="45"/>
  <c r="D41" i="45"/>
  <c r="D42" i="45"/>
  <c r="C39" i="45"/>
  <c r="C40" i="45"/>
  <c r="C41" i="45"/>
  <c r="C42" i="45"/>
  <c r="E39" i="45"/>
  <c r="E40" i="45"/>
  <c r="H40" i="45" s="1"/>
  <c r="E41" i="45"/>
  <c r="H41" i="45" s="1"/>
  <c r="E42" i="45"/>
  <c r="H34" i="45"/>
  <c r="J34" i="45" s="1"/>
  <c r="G34" i="45"/>
  <c r="I34" i="45" s="1"/>
  <c r="G11" i="45"/>
  <c r="I11" i="45" s="1"/>
  <c r="H11" i="45"/>
  <c r="J11" i="45" s="1"/>
  <c r="J15" i="51"/>
  <c r="K15" i="51"/>
  <c r="J24" i="51"/>
  <c r="K24" i="51"/>
  <c r="D13" i="51"/>
  <c r="F13" i="51" s="1"/>
  <c r="G46" i="44"/>
  <c r="G11" i="44"/>
  <c r="C6" i="45"/>
  <c r="B38" i="45"/>
  <c r="I11" i="44"/>
  <c r="I46" i="44" l="1"/>
  <c r="H46" i="44"/>
  <c r="J46" i="44" s="1"/>
  <c r="C66" i="45"/>
  <c r="E43" i="45"/>
  <c r="C43" i="45"/>
  <c r="G41" i="45"/>
  <c r="H42" i="45"/>
  <c r="G42" i="45"/>
  <c r="G40" i="45"/>
  <c r="G65" i="45"/>
  <c r="G63" i="45"/>
  <c r="G61" i="45"/>
  <c r="G59" i="45"/>
  <c r="G57" i="45"/>
  <c r="G55" i="45"/>
  <c r="G53" i="45"/>
  <c r="G51" i="45"/>
  <c r="G49" i="45"/>
  <c r="G47" i="45"/>
  <c r="H65" i="45"/>
  <c r="H63" i="45"/>
  <c r="H55" i="45"/>
  <c r="H51" i="45"/>
  <c r="D43" i="45"/>
  <c r="H43" i="45" s="1"/>
  <c r="H39" i="45"/>
  <c r="G39" i="45"/>
  <c r="B43" i="45"/>
  <c r="G43" i="45" s="1"/>
  <c r="G64" i="45"/>
  <c r="G62" i="45"/>
  <c r="G60" i="45"/>
  <c r="G58" i="45"/>
  <c r="G56" i="45"/>
  <c r="G54" i="45"/>
  <c r="G52" i="45"/>
  <c r="G50" i="45"/>
  <c r="G48" i="45"/>
  <c r="G46" i="45"/>
  <c r="B66" i="45"/>
  <c r="G66" i="45" s="1"/>
  <c r="E66" i="45"/>
  <c r="H62" i="45"/>
  <c r="D66" i="45"/>
  <c r="H46" i="45"/>
  <c r="C38" i="45"/>
  <c r="E6" i="45"/>
  <c r="E38" i="45" s="1"/>
  <c r="H66" i="45" l="1"/>
</calcChain>
</file>

<file path=xl/sharedStrings.xml><?xml version="1.0" encoding="utf-8"?>
<sst xmlns="http://schemas.openxmlformats.org/spreadsheetml/2006/main" count="1939" uniqueCount="698">
  <si>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</si>
  <si>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</si>
  <si>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</si>
  <si>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</si>
  <si>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</si>
  <si>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</si>
  <si>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</si>
  <si>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</si>
  <si>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</si>
  <si>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</si>
  <si>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</si>
  <si>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</si>
  <si>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</si>
  <si>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</si>
  <si>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</si>
  <si>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</si>
  <si>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</si>
  <si>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</si>
  <si>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</si>
  <si>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</si>
  <si>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</si>
  <si>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</si>
  <si>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</si>
  <si>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</si>
  <si>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</si>
  <si>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</si>
  <si>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</si>
  <si>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</si>
  <si>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</si>
  <si>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</si>
  <si>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</si>
  <si>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Alfa Romeo</t>
  </si>
  <si>
    <t>Alpine</t>
  </si>
  <si>
    <t>Aston Martin</t>
  </si>
  <si>
    <t>Audi</t>
  </si>
  <si>
    <t>Bentley</t>
  </si>
  <si>
    <t>BMW</t>
  </si>
  <si>
    <t>Chevrolet</t>
  </si>
  <si>
    <t>Chrysler</t>
  </si>
  <si>
    <t>Citroen</t>
  </si>
  <si>
    <t>CUPRA</t>
  </si>
  <si>
    <t>Daf</t>
  </si>
  <si>
    <t>Dennis Eagle</t>
  </si>
  <si>
    <t>Ferrari</t>
  </si>
  <si>
    <t>Fiat</t>
  </si>
  <si>
    <t>Fiat Professional</t>
  </si>
  <si>
    <t>Ford</t>
  </si>
  <si>
    <t>Freightliner</t>
  </si>
  <si>
    <t>Fuso</t>
  </si>
  <si>
    <t>Genesis</t>
  </si>
  <si>
    <t>GWM</t>
  </si>
  <si>
    <t>Hino</t>
  </si>
  <si>
    <t>Honda</t>
  </si>
  <si>
    <t>Hyundai</t>
  </si>
  <si>
    <t>Hyundai Commercial Vehicles</t>
  </si>
  <si>
    <t>International</t>
  </si>
  <si>
    <t>Isuzu</t>
  </si>
  <si>
    <t>Isuzu Ute</t>
  </si>
  <si>
    <t>Iveco Bus</t>
  </si>
  <si>
    <t>Iveco Trucks</t>
  </si>
  <si>
    <t>Jaguar</t>
  </si>
  <si>
    <t>Jeep</t>
  </si>
  <si>
    <t>Kenworth</t>
  </si>
  <si>
    <t>Kia</t>
  </si>
  <si>
    <t>Lamborghini</t>
  </si>
  <si>
    <t>Land Rover</t>
  </si>
  <si>
    <t>LDV</t>
  </si>
  <si>
    <t>Lexus</t>
  </si>
  <si>
    <t>Lotus</t>
  </si>
  <si>
    <t>Mack</t>
  </si>
  <si>
    <t>Man</t>
  </si>
  <si>
    <t>Maserati</t>
  </si>
  <si>
    <t>Mazda</t>
  </si>
  <si>
    <t>McLaren</t>
  </si>
  <si>
    <t>Mercedes-Benz Cars</t>
  </si>
  <si>
    <t>Mercedes-Benz Trucks</t>
  </si>
  <si>
    <t>Mercedes-Benz Vans</t>
  </si>
  <si>
    <t>MG</t>
  </si>
  <si>
    <t>MINI</t>
  </si>
  <si>
    <t>Mitsubishi</t>
  </si>
  <si>
    <t>Nissan</t>
  </si>
  <si>
    <t>Peugeot</t>
  </si>
  <si>
    <t>Polestar</t>
  </si>
  <si>
    <t>Porsche</t>
  </si>
  <si>
    <t>RAM</t>
  </si>
  <si>
    <t>Renault</t>
  </si>
  <si>
    <t>Rolls-Royce</t>
  </si>
  <si>
    <t>Scania</t>
  </si>
  <si>
    <t>SEA Electric</t>
  </si>
  <si>
    <t>Skoda</t>
  </si>
  <si>
    <t>SsangYong</t>
  </si>
  <si>
    <t>Subaru</t>
  </si>
  <si>
    <t>Suzuki</t>
  </si>
  <si>
    <t>Tesla</t>
  </si>
  <si>
    <t>Toyota</t>
  </si>
  <si>
    <t>UD Trucks</t>
  </si>
  <si>
    <t>Volkswagen</t>
  </si>
  <si>
    <t>Volvo Car</t>
  </si>
  <si>
    <t>Volvo Commercial</t>
  </si>
  <si>
    <t>Western Star</t>
  </si>
  <si>
    <t>VFACTS WA REPORT</t>
  </si>
  <si>
    <t>SEPTEMBER 2022</t>
  </si>
  <si>
    <t>AUSTRALIAN CAPITAL TERRITORY</t>
  </si>
  <si>
    <t>NEW SOUTH WALES</t>
  </si>
  <si>
    <t>NORTHERN TERRITORY</t>
  </si>
  <si>
    <t>QUEENSLAND</t>
  </si>
  <si>
    <t>SOUTH AUSTRALIA</t>
  </si>
  <si>
    <t>TASMANIA</t>
  </si>
  <si>
    <t>VICTORIA</t>
  </si>
  <si>
    <t>WESTERN AUSTRALIA</t>
  </si>
  <si>
    <t>WA</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</si>
  <si>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</si>
  <si>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</si>
  <si>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</si>
  <si>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</si>
  <si>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</si>
  <si>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</si>
  <si>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</si>
  <si>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</si>
  <si>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</si>
  <si>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</si>
  <si>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</si>
  <si>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</si>
  <si>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</si>
  <si>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</si>
  <si>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</si>
  <si>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</si>
  <si>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</si>
  <si>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</si>
  <si>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</si>
  <si>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</si>
  <si>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</si>
  <si>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</si>
  <si>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</si>
  <si>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LD 3501-8000 kgs GVM</t>
  </si>
  <si>
    <t>MD =&gt; 8001 GVM &amp; GCM &lt; 39001</t>
  </si>
  <si>
    <t>HD =&gt; 8001 GVM &amp; GCM &gt; 39000</t>
  </si>
  <si>
    <t>Light &lt; $25K</t>
  </si>
  <si>
    <t>Light &gt; $25K</t>
  </si>
  <si>
    <t>Small &lt; $40K</t>
  </si>
  <si>
    <t>Small &gt; $40K</t>
  </si>
  <si>
    <t>Medium &lt; $60K</t>
  </si>
  <si>
    <t>Medium &gt; $60K</t>
  </si>
  <si>
    <t>Large &lt; $70K</t>
  </si>
  <si>
    <t>Large &gt; $70K</t>
  </si>
  <si>
    <t>Upper Large &lt; $100K</t>
  </si>
  <si>
    <t>Upper Large &gt; $100K</t>
  </si>
  <si>
    <t>People Movers &lt; $60K</t>
  </si>
  <si>
    <t>People Movers &gt; $60K</t>
  </si>
  <si>
    <t>Sports &lt; $80K</t>
  </si>
  <si>
    <t>Sports &gt; $80K</t>
  </si>
  <si>
    <t>Sports &gt; $200K</t>
  </si>
  <si>
    <t>SUV Small &lt; $40K</t>
  </si>
  <si>
    <t>SUV Small &gt; $40K</t>
  </si>
  <si>
    <t>SUV Medium &lt; $60K</t>
  </si>
  <si>
    <t>SUV Medium &gt; $60K</t>
  </si>
  <si>
    <t>SUV Large &lt; $70K</t>
  </si>
  <si>
    <t>SUV Large &gt; $70K</t>
  </si>
  <si>
    <t>SUV Upper Large &lt; $100K</t>
  </si>
  <si>
    <t>SUV Upper Large &gt; $100K</t>
  </si>
  <si>
    <t>Private</t>
  </si>
  <si>
    <t>Business</t>
  </si>
  <si>
    <t>Gov't</t>
  </si>
  <si>
    <t>Rental</t>
  </si>
  <si>
    <t>Diesel</t>
  </si>
  <si>
    <t>Electric</t>
  </si>
  <si>
    <t>Hybrid</t>
  </si>
  <si>
    <t>Petrol</t>
  </si>
  <si>
    <t>PHEV</t>
  </si>
  <si>
    <t>Passenger, SUV, Light Commercial</t>
  </si>
  <si>
    <t>USA</t>
  </si>
  <si>
    <t>Wales</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</si>
  <si>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</si>
  <si>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</si>
  <si>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</si>
  <si>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</si>
  <si>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</si>
  <si>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</si>
  <si>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</si>
  <si>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</si>
  <si>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</si>
  <si>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</si>
  <si>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</si>
  <si>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</si>
  <si>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</si>
  <si>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</si>
  <si>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</si>
  <si>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</si>
  <si>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</si>
  <si>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</si>
  <si>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</si>
  <si>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</si>
  <si>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</si>
  <si>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</si>
  <si>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</si>
  <si>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Canada</t>
  </si>
  <si>
    <t>Belgium</t>
  </si>
  <si>
    <t>Austria</t>
  </si>
  <si>
    <t>Argentina</t>
  </si>
  <si>
    <t>Fiat 500/Abarth</t>
  </si>
  <si>
    <t>Kia Picanto</t>
  </si>
  <si>
    <t>Mitsubishi Mirage</t>
  </si>
  <si>
    <t>Ford Fiesta</t>
  </si>
  <si>
    <t>Honda Jazz</t>
  </si>
  <si>
    <t>Hyundai i20</t>
  </si>
  <si>
    <t>Kia Rio</t>
  </si>
  <si>
    <t>Mazda2</t>
  </si>
  <si>
    <t>MG MG3</t>
  </si>
  <si>
    <t>Skoda Fabia</t>
  </si>
  <si>
    <t>Suzuki Baleno</t>
  </si>
  <si>
    <t>Suzuki Swift</t>
  </si>
  <si>
    <t>Toyota Yaris</t>
  </si>
  <si>
    <t>Volkswagen Polo</t>
  </si>
  <si>
    <t>Audi A1</t>
  </si>
  <si>
    <t>Citroen C3</t>
  </si>
  <si>
    <t>MINI Hatch</t>
  </si>
  <si>
    <t>Alfa Romeo Giulietta</t>
  </si>
  <si>
    <t>Ford Focus</t>
  </si>
  <si>
    <t>Honda Civic</t>
  </si>
  <si>
    <t>Hyundai i30</t>
  </si>
  <si>
    <t>Hyundai Ioniq</t>
  </si>
  <si>
    <t>Kia Cerato</t>
  </si>
  <si>
    <t>Mazda3</t>
  </si>
  <si>
    <t>Renault Megane</t>
  </si>
  <si>
    <t>Skoda Scala</t>
  </si>
  <si>
    <t>Subaru Impreza</t>
  </si>
  <si>
    <t>Subaru WRX</t>
  </si>
  <si>
    <t>Toyota Corolla</t>
  </si>
  <si>
    <t>Toyota Prius</t>
  </si>
  <si>
    <t>Toyota Prius V</t>
  </si>
  <si>
    <t>Volkswagen Golf</t>
  </si>
  <si>
    <t>Audi A3</t>
  </si>
  <si>
    <t>BMW 1 Series</t>
  </si>
  <si>
    <t>BMW 2 Series Gran Coupe</t>
  </si>
  <si>
    <t>BMW i3</t>
  </si>
  <si>
    <t>CUPRA Leon</t>
  </si>
  <si>
    <t>Lexus CT200H</t>
  </si>
  <si>
    <t>Mercedes-Benz A-Class</t>
  </si>
  <si>
    <t>Mercedes-Benz B-Class</t>
  </si>
  <si>
    <t>MINI Clubman</t>
  </si>
  <si>
    <t>Nissan Leaf</t>
  </si>
  <si>
    <t>Ford Mondeo</t>
  </si>
  <si>
    <t>Honda Accord</t>
  </si>
  <si>
    <t>Hyundai Sonata</t>
  </si>
  <si>
    <t>Mazda6</t>
  </si>
  <si>
    <t>Peugeot 508</t>
  </si>
  <si>
    <t>Skoda Octavia</t>
  </si>
  <si>
    <t>Subaru Levorg</t>
  </si>
  <si>
    <t>Subaru Liberty</t>
  </si>
  <si>
    <t>Toyota Camry</t>
  </si>
  <si>
    <t>Volkswagen Passat</t>
  </si>
  <si>
    <t>Alfa Romeo Giulia</t>
  </si>
  <si>
    <t>Audi A4</t>
  </si>
  <si>
    <t>Audi A5 Sportback</t>
  </si>
  <si>
    <t>BMW 3 Series</t>
  </si>
  <si>
    <t>BMW 4 Series Gran Coupe</t>
  </si>
  <si>
    <t>BMW i4</t>
  </si>
  <si>
    <t>Genesis G70</t>
  </si>
  <si>
    <t>Jaguar XE</t>
  </si>
  <si>
    <t>Lexus ES</t>
  </si>
  <si>
    <t>Lexus IS</t>
  </si>
  <si>
    <t>Mercedes-Benz C-Class</t>
  </si>
  <si>
    <t>Mercedes-Benz CLA-Class</t>
  </si>
  <si>
    <t>Polestar 2</t>
  </si>
  <si>
    <t>Tesla Model 3</t>
  </si>
  <si>
    <t>Volkswagen Arteon</t>
  </si>
  <si>
    <t>Volvo S60</t>
  </si>
  <si>
    <t>Volvo V60</t>
  </si>
  <si>
    <t>Volvo V60 Cross Country</t>
  </si>
  <si>
    <t>Kia Stinger</t>
  </si>
  <si>
    <t>Skoda Superb</t>
  </si>
  <si>
    <t>Audi A6</t>
  </si>
  <si>
    <t>Audi A7</t>
  </si>
  <si>
    <t>BMW 5 Series</t>
  </si>
  <si>
    <t>Genesis G80</t>
  </si>
  <si>
    <t>Jaguar XF</t>
  </si>
  <si>
    <t>Lexus GS</t>
  </si>
  <si>
    <t>Maserati Ghibli</t>
  </si>
  <si>
    <t>Mercedes-Benz CLS-Class</t>
  </si>
  <si>
    <t>Mercedes-Benz E-Class</t>
  </si>
  <si>
    <t>Porsche Taycan</t>
  </si>
  <si>
    <t>Chrysler 300</t>
  </si>
  <si>
    <t>Audi A8</t>
  </si>
  <si>
    <t>Bentley Sedan</t>
  </si>
  <si>
    <t>BMW 6 Series GT</t>
  </si>
  <si>
    <t>BMW 7 Series</t>
  </si>
  <si>
    <t>BMW 8 Series Gran Coupe</t>
  </si>
  <si>
    <t>Lexus LS</t>
  </si>
  <si>
    <t>Maserati Quattroporte</t>
  </si>
  <si>
    <t>Mercedes-Benz EQS</t>
  </si>
  <si>
    <t>Mercedes-Benz S-Class</t>
  </si>
  <si>
    <t>Porsche Panamera</t>
  </si>
  <si>
    <t>Rolls-Royce Sedan</t>
  </si>
  <si>
    <t>Honda Odyssey</t>
  </si>
  <si>
    <t>Hyundai iMAX</t>
  </si>
  <si>
    <t>Hyundai Staria</t>
  </si>
  <si>
    <t>Kia Carnival</t>
  </si>
  <si>
    <t>LDV G10 Wagon</t>
  </si>
  <si>
    <t>Volkswagen Caddy</t>
  </si>
  <si>
    <t>Volkswagen Caravelle</t>
  </si>
  <si>
    <t>Volkswagen Multivan</t>
  </si>
  <si>
    <t>Mercedes-Benz Marco Polo</t>
  </si>
  <si>
    <t>Mercedes-Benz Valente</t>
  </si>
  <si>
    <t>Mercedes-Benz V-Class</t>
  </si>
  <si>
    <t>Mercedes-Benz Vito/eVito Tour</t>
  </si>
  <si>
    <t>Toyota Granvia</t>
  </si>
  <si>
    <t>Volkswagen California</t>
  </si>
  <si>
    <t>BMW 2 Series Coupe/Conv</t>
  </si>
  <si>
    <t>Ford Mustang</t>
  </si>
  <si>
    <t>Hyundai Veloster</t>
  </si>
  <si>
    <t>Mazda MX5</t>
  </si>
  <si>
    <t>MINI Cabrio</t>
  </si>
  <si>
    <t>Nissan 370Z</t>
  </si>
  <si>
    <t>Nissan Z</t>
  </si>
  <si>
    <t>Subaru BRZ</t>
  </si>
  <si>
    <t>Toyota GR86 / 86</t>
  </si>
  <si>
    <t>Alfa Romeo 4C</t>
  </si>
  <si>
    <t>Alpine A110</t>
  </si>
  <si>
    <t>Audi A5</t>
  </si>
  <si>
    <t>Audi TT</t>
  </si>
  <si>
    <t>BMW 4 Series Coupe/Conv</t>
  </si>
  <si>
    <t>BMW Z4</t>
  </si>
  <si>
    <t>Chevrolet Corvette Stingray</t>
  </si>
  <si>
    <t>Jaguar F-Type</t>
  </si>
  <si>
    <t>Lexus LC</t>
  </si>
  <si>
    <t>Lexus RC</t>
  </si>
  <si>
    <t>Lotus Exige</t>
  </si>
  <si>
    <t>Mercedes-Benz C-Class Cpe/Conv</t>
  </si>
  <si>
    <t>Mercedes-Benz E-Class Cpe/Conv</t>
  </si>
  <si>
    <t>Porsche Boxster</t>
  </si>
  <si>
    <t>Porsche Cayman</t>
  </si>
  <si>
    <t>Toyota Supra</t>
  </si>
  <si>
    <t>Aston Martin Coupe/Conv</t>
  </si>
  <si>
    <t>Audi R8</t>
  </si>
  <si>
    <t>Bentley Coupe/Conv</t>
  </si>
  <si>
    <t>BMW 8 Series</t>
  </si>
  <si>
    <t>Ferrari Coupe/Conv</t>
  </si>
  <si>
    <t>Lamborghini Coupe/Conv</t>
  </si>
  <si>
    <t>Maserati Coupe/Conv</t>
  </si>
  <si>
    <t>McLaren Coupe/Conv</t>
  </si>
  <si>
    <t>Mercedes-AMG GT Cpe/Conv</t>
  </si>
  <si>
    <t>Nissan GT-R</t>
  </si>
  <si>
    <t>Porsche 911</t>
  </si>
  <si>
    <t>Rolls-Royce Coupe/Conv</t>
  </si>
  <si>
    <t>Ford EcoSport</t>
  </si>
  <si>
    <t>Ford Puma</t>
  </si>
  <si>
    <t>Hyundai Venue</t>
  </si>
  <si>
    <t>Kia Stonic</t>
  </si>
  <si>
    <t>Mazda CX-3</t>
  </si>
  <si>
    <t>Nissan Juke</t>
  </si>
  <si>
    <t>Renault Captur</t>
  </si>
  <si>
    <t>Suzuki Ignis</t>
  </si>
  <si>
    <t>Suzuki Jimny</t>
  </si>
  <si>
    <t>Toyota Yaris Cross</t>
  </si>
  <si>
    <t>Volkswagen T-Cross</t>
  </si>
  <si>
    <t>Citroen C4</t>
  </si>
  <si>
    <t>GWM Haval H2</t>
  </si>
  <si>
    <t>GWM Haval Jolion</t>
  </si>
  <si>
    <t>Honda HR-V</t>
  </si>
  <si>
    <t>Hyundai Kona</t>
  </si>
  <si>
    <t>Jeep Compass</t>
  </si>
  <si>
    <t>Kia Niro</t>
  </si>
  <si>
    <t>Kia Seltos</t>
  </si>
  <si>
    <t>Mazda CX-30</t>
  </si>
  <si>
    <t>Mazda MX-30</t>
  </si>
  <si>
    <t>MG ZS</t>
  </si>
  <si>
    <t>Mitsubishi ASX</t>
  </si>
  <si>
    <t>Mitsubishi Eclipse Cross</t>
  </si>
  <si>
    <t>Nissan Qashqai</t>
  </si>
  <si>
    <t>Peugeot 2008</t>
  </si>
  <si>
    <t>Renault Arkana</t>
  </si>
  <si>
    <t>Skoda Kamiq</t>
  </si>
  <si>
    <t>Subaru XV</t>
  </si>
  <si>
    <t>Suzuki S-Cross</t>
  </si>
  <si>
    <t>Suzuki Vitara</t>
  </si>
  <si>
    <t>Toyota C-HR</t>
  </si>
  <si>
    <t>Volkswagen T-Roc</t>
  </si>
  <si>
    <t>Audi Q2</t>
  </si>
  <si>
    <t>Audi Q3</t>
  </si>
  <si>
    <t>BMW X1</t>
  </si>
  <si>
    <t>BMW X2</t>
  </si>
  <si>
    <t>Jaguar E-Pace</t>
  </si>
  <si>
    <t>Lexus UX</t>
  </si>
  <si>
    <t>Mercedes-Benz EQA</t>
  </si>
  <si>
    <t>Mercedes-Benz GLA-Class</t>
  </si>
  <si>
    <t>MINI Countryman</t>
  </si>
  <si>
    <t>Volvo XC40</t>
  </si>
  <si>
    <t>Citroen C5 Aircross</t>
  </si>
  <si>
    <t>CUPRA Formentor</t>
  </si>
  <si>
    <t>Ford Escape</t>
  </si>
  <si>
    <t>GWM Haval H6</t>
  </si>
  <si>
    <t>Honda CR-V</t>
  </si>
  <si>
    <t>Hyundai Tucson</t>
  </si>
  <si>
    <t>Jeep Cherokee</t>
  </si>
  <si>
    <t>Kia Sportage</t>
  </si>
  <si>
    <t>Mazda CX-5</t>
  </si>
  <si>
    <t>MG HS</t>
  </si>
  <si>
    <t>Mitsubishi Outlander</t>
  </si>
  <si>
    <t>Nissan X-Trail</t>
  </si>
  <si>
    <t>Peugeot 3008</t>
  </si>
  <si>
    <t>Peugeot 5008</t>
  </si>
  <si>
    <t>Renault Koleos</t>
  </si>
  <si>
    <t>Skoda Karoq</t>
  </si>
  <si>
    <t>SsangYong Korando</t>
  </si>
  <si>
    <t>Subaru Forester</t>
  </si>
  <si>
    <t>Toyota RAV4</t>
  </si>
  <si>
    <t>Volkswagen Tiguan</t>
  </si>
  <si>
    <t>Alfa Romeo Stelvio</t>
  </si>
  <si>
    <t>Audi Q5</t>
  </si>
  <si>
    <t>BMW X3</t>
  </si>
  <si>
    <t>BMW X4</t>
  </si>
  <si>
    <t>CUPRA Ateca</t>
  </si>
  <si>
    <t>Genesis GV60</t>
  </si>
  <si>
    <t>Genesis GV70</t>
  </si>
  <si>
    <t>Hyundai Ioniq 5</t>
  </si>
  <si>
    <t>Land Rover Discovery Sport</t>
  </si>
  <si>
    <t>Land Rover Range Rover Evoque</t>
  </si>
  <si>
    <t>Lexus NX</t>
  </si>
  <si>
    <t>Mercedes-Benz EQB</t>
  </si>
  <si>
    <t>Mercedes-Benz EQC</t>
  </si>
  <si>
    <t>Mercedes-Benz GLB-Class</t>
  </si>
  <si>
    <t>Mercedes-Benz GLC-Class Coupe</t>
  </si>
  <si>
    <t>Mercedes-Benz GLC-Class Wagon</t>
  </si>
  <si>
    <t>Porsche Macan</t>
  </si>
  <si>
    <t>Tesla Model Y</t>
  </si>
  <si>
    <t>Volvo XC60</t>
  </si>
  <si>
    <t>Ford Endura</t>
  </si>
  <si>
    <t>Ford Everest</t>
  </si>
  <si>
    <t>GWM Haval H9</t>
  </si>
  <si>
    <t>Hyundai Palisade</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</si>
  <si>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</si>
  <si>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</si>
  <si>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</si>
  <si>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</si>
  <si>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</si>
  <si>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</si>
  <si>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</si>
  <si>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</si>
  <si>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</si>
  <si>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</si>
  <si>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</si>
  <si>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</si>
  <si>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Ssangyong Rexton</t>
  </si>
  <si>
    <t>Subaru Outback</t>
  </si>
  <si>
    <t>Toyota Fortuner</t>
  </si>
  <si>
    <t>Toyota Kluger</t>
  </si>
  <si>
    <t>Toyota Prado</t>
  </si>
  <si>
    <t>Volkswagen Passat Alltrack</t>
  </si>
  <si>
    <t>Volkswagen Tiguan Allspace</t>
  </si>
  <si>
    <t>Audi e-tron</t>
  </si>
  <si>
    <t>Audi Q7</t>
  </si>
  <si>
    <t>BMW iX</t>
  </si>
  <si>
    <t>BMW X5</t>
  </si>
  <si>
    <t>BMW X6</t>
  </si>
  <si>
    <t>Genesis GV80</t>
  </si>
  <si>
    <t>Jaguar F-Pace</t>
  </si>
  <si>
    <t>Jaguar I-Pace</t>
  </si>
  <si>
    <t>Kia EV6</t>
  </si>
  <si>
    <t>Land Rover Defender</t>
  </si>
  <si>
    <t>Land Rover Range Rover Sport</t>
  </si>
  <si>
    <t>Land Rover Range Rover Velar</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</si>
  <si>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</si>
  <si>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</si>
  <si>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</si>
  <si>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</si>
  <si>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</si>
  <si>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</si>
  <si>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</si>
  <si>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</si>
  <si>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</si>
  <si>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</si>
  <si>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Aston Martin DBX</t>
  </si>
  <si>
    <t>Audi Q8</t>
  </si>
  <si>
    <t>Bentley Bentayga</t>
  </si>
  <si>
    <t>BMW X7</t>
  </si>
  <si>
    <t>Lamborghini Urus</t>
  </si>
  <si>
    <t>Land Rover Discovery</t>
  </si>
  <si>
    <t>Land Rover Range Rover</t>
  </si>
  <si>
    <t>Lexus LX</t>
  </si>
  <si>
    <t>Mercedes-Benz G-Class</t>
  </si>
  <si>
    <t>Mercedes-Benz GLS-Class</t>
  </si>
  <si>
    <t>Rolls-Royce Cullinan</t>
  </si>
  <si>
    <t>Ford Transit Bus</t>
  </si>
  <si>
    <t>Iveco Minibus &lt; 20 Seats</t>
  </si>
  <si>
    <t>LDV Deliver 9 Bus</t>
  </si>
  <si>
    <t>Mercedes-Benz Sprinter Bus</t>
  </si>
  <si>
    <t>Renault Master Bus</t>
  </si>
  <si>
    <t>Toyota Hiace Bus</t>
  </si>
  <si>
    <t>Volkswagen Crafter Bus</t>
  </si>
  <si>
    <t>Toyota Coaster</t>
  </si>
  <si>
    <t>Peugeot Partner</t>
  </si>
  <si>
    <t>Renault Kangoo</t>
  </si>
  <si>
    <t>Volkswagen Caddy Van</t>
  </si>
  <si>
    <t>Ford Transit Custom</t>
  </si>
  <si>
    <t>Hyundai iLOAD</t>
  </si>
  <si>
    <t>Hyundai Staria Load</t>
  </si>
  <si>
    <t>LDV G10/G10+</t>
  </si>
  <si>
    <t>LDV V80</t>
  </si>
  <si>
    <t>Mercedes-Benz Vito/eVito Van</t>
  </si>
  <si>
    <t>Mitsubishi Express</t>
  </si>
  <si>
    <t>Peugeot Expert</t>
  </si>
  <si>
    <t>Renault Trafic</t>
  </si>
  <si>
    <t>Toyota Hiace Van</t>
  </si>
  <si>
    <t>Volkswagen Transporter</t>
  </si>
  <si>
    <t>Ford Ranger 4X2</t>
  </si>
  <si>
    <t>GWM Steed 4X2</t>
  </si>
  <si>
    <t>GWM Ute 4X2</t>
  </si>
  <si>
    <t>Isuzu Ute D-Max 4X2</t>
  </si>
  <si>
    <t>Mazda BT-50 4X2</t>
  </si>
  <si>
    <t>Mitsubishi Triton 4X2</t>
  </si>
  <si>
    <t>Nissan Navara 4X2</t>
  </si>
  <si>
    <t>Toyota Hilux 4X2</t>
  </si>
  <si>
    <t>Chevrolet Silverado</t>
  </si>
  <si>
    <t>Chevrolet Silverado HD</t>
  </si>
  <si>
    <t>Ford Ranger 4X4</t>
  </si>
  <si>
    <t>GWM Steed 4X4</t>
  </si>
  <si>
    <t>GWM Ute 4X4</t>
  </si>
  <si>
    <t>Isuzu Ute D-Max 4X4</t>
  </si>
  <si>
    <t>Jeep Gladiator</t>
  </si>
  <si>
    <t>LDV T60/T60 MAX 4X4</t>
  </si>
  <si>
    <t>Mazda BT-50 4X4</t>
  </si>
  <si>
    <t>Mercedes-Benz X-Class 4X4</t>
  </si>
  <si>
    <t>Mitsubishi Triton 4X4</t>
  </si>
  <si>
    <t>Nissan Navara 4X4</t>
  </si>
  <si>
    <t>RAM 1500</t>
  </si>
  <si>
    <t>RAM 2500</t>
  </si>
  <si>
    <t>RAM 3500</t>
  </si>
  <si>
    <t>Ssangyong Musso/Musso XLV 4X4</t>
  </si>
  <si>
    <t>Toyota Hilux 4X4</t>
  </si>
  <si>
    <t>Toyota Landcruiser PU/CC</t>
  </si>
  <si>
    <t>Volkswagen Amarok 4X4</t>
  </si>
  <si>
    <t>Fiat Ducato</t>
  </si>
  <si>
    <t>Ford Transit Heavy</t>
  </si>
  <si>
    <t>Fuso Canter (LD)</t>
  </si>
  <si>
    <t>Hino (LD)</t>
  </si>
  <si>
    <t>Hyundai EX4</t>
  </si>
  <si>
    <t>Hyundai EX8</t>
  </si>
  <si>
    <t>Isuzu N-Series (LD)</t>
  </si>
  <si>
    <t>Iveco C/C (LD)</t>
  </si>
  <si>
    <t>Iveco Van (LD)</t>
  </si>
  <si>
    <t>LDV Deliver 9</t>
  </si>
  <si>
    <t>Mercedes-Benz Sprinter</t>
  </si>
  <si>
    <t>Peugeot Boxer</t>
  </si>
  <si>
    <t>Renault Master</t>
  </si>
  <si>
    <t>Volkswagen Crafter</t>
  </si>
  <si>
    <t>Fuso Fighter (MD)</t>
  </si>
  <si>
    <t>Hino (MD)</t>
  </si>
  <si>
    <t>Hyundai EX10</t>
  </si>
  <si>
    <t>Hyundai EX9</t>
  </si>
  <si>
    <t>Hyundai Pavise</t>
  </si>
  <si>
    <t>Isuzu N-Series (MD)</t>
  </si>
  <si>
    <t>Iveco (MD)</t>
  </si>
  <si>
    <t>MAN (MD)</t>
  </si>
  <si>
    <t>Mercedes (MD)</t>
  </si>
  <si>
    <t>SEA Electric (MD)</t>
  </si>
  <si>
    <t>UD Trucks (MD)</t>
  </si>
  <si>
    <t>Volvo Truck (MD)</t>
  </si>
  <si>
    <t>DAF (HD)</t>
  </si>
  <si>
    <t>Dennis Eagle (HD)</t>
  </si>
  <si>
    <t>Freightliner (HD)</t>
  </si>
  <si>
    <t>Fuso F-Series (HD)</t>
  </si>
  <si>
    <t>Hino (HD)</t>
  </si>
  <si>
    <t>Isuzu (HD)</t>
  </si>
  <si>
    <t>Iveco (HD)</t>
  </si>
  <si>
    <t>Mack (HD)</t>
  </si>
  <si>
    <t>MAN (HD)</t>
  </si>
  <si>
    <t>Mercedes (HD)</t>
  </si>
  <si>
    <t>Scania (HD)</t>
  </si>
  <si>
    <t>UD Trucks (HD)</t>
  </si>
  <si>
    <t>Volvo Truck (HD)</t>
  </si>
  <si>
    <t>Western Star (HD)</t>
  </si>
  <si>
    <t>Total Passenger</t>
  </si>
  <si>
    <t>Total Passenger &lt; $</t>
  </si>
  <si>
    <t>Total Passenger &gt; $</t>
  </si>
  <si>
    <t>Total Sports</t>
  </si>
  <si>
    <t>Total Sports &gt; $200K</t>
  </si>
  <si>
    <t>Total Sports &gt; $80K</t>
  </si>
  <si>
    <t>Total Sports &lt; $80K</t>
  </si>
  <si>
    <t>Total People Movers</t>
  </si>
  <si>
    <t>Total People Movers &gt; $60K</t>
  </si>
  <si>
    <t>Total People Movers &lt; $60K</t>
  </si>
  <si>
    <t>Total Upper Large</t>
  </si>
  <si>
    <t>Total Upper Large &gt; $100K</t>
  </si>
  <si>
    <t>Total Upper Large &lt; $100K</t>
  </si>
  <si>
    <t>Total Large</t>
  </si>
  <si>
    <t>Total Large &gt; $70K</t>
  </si>
  <si>
    <t>Total Large &lt; $70K</t>
  </si>
  <si>
    <t>Total Medium</t>
  </si>
  <si>
    <t>Total Medium &gt; $60K</t>
  </si>
  <si>
    <t>Total Medium &lt; $60K</t>
  </si>
  <si>
    <t>Total Small</t>
  </si>
  <si>
    <t>Total Small &gt; $40K</t>
  </si>
  <si>
    <t>Total Small &lt; $40K</t>
  </si>
  <si>
    <t>Total Light</t>
  </si>
  <si>
    <t>Total Light &gt; $25K</t>
  </si>
  <si>
    <t>Total Light &lt; $25K</t>
  </si>
  <si>
    <t>Total Micro</t>
  </si>
  <si>
    <t>Total SUV</t>
  </si>
  <si>
    <t>Total SUV &lt; $</t>
  </si>
  <si>
    <t>Total SUV &gt; $</t>
  </si>
  <si>
    <t>Total SUV Upper Large</t>
  </si>
  <si>
    <t>Total SUV Upper Large &gt; $100K</t>
  </si>
  <si>
    <t>Total SUV Upper Large &lt; $100K</t>
  </si>
  <si>
    <t>Total SUV Large</t>
  </si>
  <si>
    <t>Total SUV Large &gt; $70K</t>
  </si>
  <si>
    <t>Total SUV Large &lt; $70K</t>
  </si>
  <si>
    <t>Total SUV Medium</t>
  </si>
  <si>
    <t>Total SUV Medium &gt; $60K</t>
  </si>
  <si>
    <t>Total SUV Medium &lt; $60K</t>
  </si>
  <si>
    <t>Total SUV Small</t>
  </si>
  <si>
    <t>Total SUV Small &gt; $40K</t>
  </si>
  <si>
    <t>Total SUV Small &lt; $40K</t>
  </si>
  <si>
    <t>Total SUV Light</t>
  </si>
  <si>
    <t>Total Light Commercial</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</si>
  <si>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</si>
  <si>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</si>
  <si>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</si>
  <si>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</si>
  <si>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</si>
  <si>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</si>
  <si>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</si>
  <si>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</si>
  <si>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</si>
  <si>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</si>
  <si>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</si>
  <si>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</si>
  <si>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</si>
  <si>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</si>
  <si>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Alfa Romeo Total</t>
  </si>
  <si>
    <t>Alpine Total</t>
  </si>
  <si>
    <t>Aston Martin Total</t>
  </si>
  <si>
    <t>Audi Total</t>
  </si>
  <si>
    <t>Bentley Total</t>
  </si>
  <si>
    <t>BMW Total</t>
  </si>
  <si>
    <t>Chevrolet Total</t>
  </si>
  <si>
    <t>Chrysler Total</t>
  </si>
  <si>
    <t>Citroen Total</t>
  </si>
  <si>
    <t>CUPRA Total</t>
  </si>
  <si>
    <t>Daf Total</t>
  </si>
  <si>
    <t>Dennis Eagle Total</t>
  </si>
  <si>
    <t>Ferrari Total</t>
  </si>
  <si>
    <t>Fiat Total</t>
  </si>
  <si>
    <t>Fiat Professional Total</t>
  </si>
  <si>
    <t>Ford Total</t>
  </si>
  <si>
    <t>Freightliner Total</t>
  </si>
  <si>
    <t>Fuso Total</t>
  </si>
  <si>
    <t>Genesis Total</t>
  </si>
  <si>
    <t>GWM Total</t>
  </si>
  <si>
    <t>Hino Total</t>
  </si>
  <si>
    <t>Honda Total</t>
  </si>
  <si>
    <t>Hyundai Total</t>
  </si>
  <si>
    <t>Hyundai Commercial Vehicles Total</t>
  </si>
  <si>
    <t>International Total</t>
  </si>
  <si>
    <t>Isuzu Total</t>
  </si>
  <si>
    <t>Isuzu Ute Total</t>
  </si>
  <si>
    <t>Iveco Bus Total</t>
  </si>
  <si>
    <t>Iveco Trucks Total</t>
  </si>
  <si>
    <t>Jaguar Total</t>
  </si>
  <si>
    <t>Jeep Total</t>
  </si>
  <si>
    <t>Kenworth Total</t>
  </si>
  <si>
    <t>Kia Total</t>
  </si>
  <si>
    <t>Lamborghini Total</t>
  </si>
  <si>
    <t>Land Rover Total</t>
  </si>
  <si>
    <t>LDV Total</t>
  </si>
  <si>
    <t>Lexus Total</t>
  </si>
  <si>
    <t>Lotus Total</t>
  </si>
  <si>
    <t>Mack Total</t>
  </si>
  <si>
    <t>Man Total</t>
  </si>
  <si>
    <t>Maserati Total</t>
  </si>
  <si>
    <t>Mazda Total</t>
  </si>
  <si>
    <t>McLaren Total</t>
  </si>
  <si>
    <t>Mercedes-Benz Cars Total</t>
  </si>
  <si>
    <t>Mercedes-Benz Trucks Total</t>
  </si>
  <si>
    <t>Mercedes-Benz Vans Total</t>
  </si>
  <si>
    <t>MG Total</t>
  </si>
  <si>
    <t>MINI Total</t>
  </si>
  <si>
    <t>Mitsubishi Total</t>
  </si>
  <si>
    <t>Nissan Total</t>
  </si>
  <si>
    <t>Peugeot Total</t>
  </si>
  <si>
    <t>Polestar Total</t>
  </si>
  <si>
    <t>Porsche Total</t>
  </si>
  <si>
    <t>RAM Total</t>
  </si>
  <si>
    <t>Renault Total</t>
  </si>
  <si>
    <t>Rolls-Royce Total</t>
  </si>
  <si>
    <t>Scania Total</t>
  </si>
  <si>
    <t>SEA Electric Total</t>
  </si>
  <si>
    <t>Skoda Total</t>
  </si>
  <si>
    <t>SsangYong Total</t>
  </si>
  <si>
    <t>Subaru Total</t>
  </si>
  <si>
    <t>Suzuki Total</t>
  </si>
  <si>
    <t>Tesla Total</t>
  </si>
  <si>
    <t>Toyota Total</t>
  </si>
  <si>
    <t>UD Trucks Total</t>
  </si>
  <si>
    <t>Volkswagen Total</t>
  </si>
  <si>
    <t>Volvo Car Total</t>
  </si>
  <si>
    <t>Volvo Commercial Total</t>
  </si>
  <si>
    <t>Western Star Total</t>
  </si>
  <si>
    <t>Copyright © 2022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</si>
</sst>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3.2" x14ac:dyDescent="0.25"/>
  <cols>
    <col min="1" max="1" width="2.6640625" customWidth="1"/>
    <col min="2" max="2" width="32.5546875" customWidth="1"/>
    <col min="3" max="4" width="9.5546875" bestFit="1" customWidth="1"/>
    <col min="5" max="6" width="10.109375" customWidth="1"/>
    <col min="7" max="7" width="1.6640625" customWidth="1"/>
    <col min="8" max="8" width="9" bestFit="1" customWidth="1"/>
    <col min="12" max="12" width="2.6640625" customWidth="1"/>
    <col min="15" max="17" width="8.5546875" customWidth="1"/>
  </cols>
  <sheetData>
    <row r="1" spans="1:12" ht="45.75" customHeight="1" x14ac:dyDescent="0.25">
      <c r="A1" s="182" t="s">
        <v>100</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7.399999999999999" x14ac:dyDescent="0.3">
      <c r="A3" s="191" t="s">
        <v>24</v>
      </c>
      <c r="B3" s="192"/>
      <c r="C3" s="192"/>
      <c r="D3" s="192"/>
      <c r="E3" s="192"/>
      <c r="F3" s="192"/>
      <c r="G3" s="192"/>
      <c r="H3" s="192"/>
      <c r="I3" s="192"/>
      <c r="J3" s="192"/>
      <c r="K3" s="192"/>
      <c r="L3" s="192"/>
    </row>
    <row r="4" spans="1:12" ht="39.9" customHeight="1" x14ac:dyDescent="0.3">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39.9" customHeight="1" x14ac:dyDescent="0.25">
      <c r="A6" s="93"/>
      <c r="B6" s="93"/>
      <c r="C6" s="93"/>
      <c r="D6" s="93"/>
      <c r="E6" s="93"/>
      <c r="F6" s="93"/>
      <c r="G6" s="93"/>
      <c r="H6" s="93"/>
      <c r="I6" s="93"/>
      <c r="J6" s="90"/>
      <c r="K6" s="90"/>
      <c r="L6" s="90"/>
    </row>
    <row r="7" spans="1:12" s="89" customFormat="1" ht="39.75" customHeight="1" x14ac:dyDescent="0.25">
      <c r="A7" s="188" t="s">
        <v>101</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 x14ac:dyDescent="0.25">
      <c r="A12" s="99"/>
      <c r="B12" s="102"/>
      <c r="C12" s="193" t="s">
        <v>1</v>
      </c>
      <c r="D12" s="194"/>
      <c r="E12" s="193" t="s">
        <v>2</v>
      </c>
      <c r="F12" s="194"/>
      <c r="G12" s="103"/>
      <c r="H12" s="193" t="s">
        <v>3</v>
      </c>
      <c r="I12" s="195"/>
      <c r="J12" s="195"/>
      <c r="K12" s="194"/>
      <c r="L12" s="99"/>
    </row>
    <row r="13" spans="1:12" ht="15" x14ac:dyDescent="0.25">
      <c r="A13" s="99"/>
      <c r="B13" s="119" t="s">
        <v>0</v>
      </c>
      <c r="C13" s="130">
        <f>VALUE(RIGHT(A7, 4))</f>
        <v>2022</v>
      </c>
      <c r="D13" s="131">
        <f>C13-1</f>
        <v>2021</v>
      </c>
      <c r="E13" s="130">
        <f>C13</f>
        <v>2022</v>
      </c>
      <c r="F13" s="131">
        <f>D13</f>
        <v>2021</v>
      </c>
      <c r="G13" s="132"/>
      <c r="H13" s="130" t="s">
        <v>4</v>
      </c>
      <c r="I13" s="131" t="s">
        <v>2</v>
      </c>
      <c r="J13" s="130" t="s">
        <v>4</v>
      </c>
      <c r="K13" s="131" t="s">
        <v>2</v>
      </c>
      <c r="L13" s="99"/>
    </row>
    <row r="14" spans="1:12" ht="15" x14ac:dyDescent="0.25">
      <c r="A14" s="99"/>
      <c r="B14" s="104"/>
      <c r="C14" s="105"/>
      <c r="D14" s="106"/>
      <c r="E14" s="105"/>
      <c r="F14" s="106"/>
      <c r="G14" s="107"/>
      <c r="H14" s="105"/>
      <c r="I14" s="106"/>
      <c r="J14" s="105"/>
      <c r="K14" s="106"/>
      <c r="L14" s="99"/>
    </row>
    <row r="15" spans="1:12" ht="15" x14ac:dyDescent="0.25">
      <c r="A15" s="99"/>
      <c r="B15" s="108" t="s">
        <v>102</v>
      </c>
      <c r="C15" s="109">
        <v>1498</v>
      </c>
      <c r="D15" s="110">
        <v>893</v>
      </c>
      <c r="E15" s="109">
        <v>12228</v>
      </c>
      <c r="F15" s="110">
        <v>12224</v>
      </c>
      <c r="G15" s="111"/>
      <c r="H15" s="109">
        <f t="shared" ref="H15:H22" si="0">C15-D15</f>
        <v>605</v>
      </c>
      <c r="I15" s="110">
        <f t="shared" ref="I15:I22" si="1">E15-F15</f>
        <v>4</v>
      </c>
      <c r="J15" s="112">
        <f t="shared" ref="J15:J22" si="2">IF(D15=0, "-", IF(H15/D15&lt;10, H15/D15, "&gt;999%"))</f>
        <v>0.67749160134378494</v>
      </c>
      <c r="K15" s="113">
        <f t="shared" ref="K15:K22" si="3">IF(F15=0, "-", IF(I15/F15&lt;10, I15/F15, "&gt;999%"))</f>
        <v>3.2722513089005238E-4</v>
      </c>
      <c r="L15" s="99"/>
    </row>
    <row r="16" spans="1:12" ht="15" x14ac:dyDescent="0.25">
      <c r="A16" s="99"/>
      <c r="B16" s="108" t="s">
        <v>103</v>
      </c>
      <c r="C16" s="109">
        <v>28945</v>
      </c>
      <c r="D16" s="110">
        <v>23965</v>
      </c>
      <c r="E16" s="109">
        <v>255800</v>
      </c>
      <c r="F16" s="110">
        <v>251582</v>
      </c>
      <c r="G16" s="111"/>
      <c r="H16" s="109">
        <f t="shared" si="0"/>
        <v>4980</v>
      </c>
      <c r="I16" s="110">
        <f t="shared" si="1"/>
        <v>4218</v>
      </c>
      <c r="J16" s="112">
        <f t="shared" si="2"/>
        <v>0.20780304610890882</v>
      </c>
      <c r="K16" s="113">
        <f t="shared" si="3"/>
        <v>1.6765905350939258E-2</v>
      </c>
      <c r="L16" s="99"/>
    </row>
    <row r="17" spans="1:12" ht="15" x14ac:dyDescent="0.25">
      <c r="A17" s="99"/>
      <c r="B17" s="108" t="s">
        <v>104</v>
      </c>
      <c r="C17" s="109">
        <v>832</v>
      </c>
      <c r="D17" s="110">
        <v>922</v>
      </c>
      <c r="E17" s="109">
        <v>7601</v>
      </c>
      <c r="F17" s="110">
        <v>7808</v>
      </c>
      <c r="G17" s="111"/>
      <c r="H17" s="109">
        <f t="shared" si="0"/>
        <v>-90</v>
      </c>
      <c r="I17" s="110">
        <f t="shared" si="1"/>
        <v>-207</v>
      </c>
      <c r="J17" s="112">
        <f t="shared" si="2"/>
        <v>-9.7613882863340565E-2</v>
      </c>
      <c r="K17" s="113">
        <f t="shared" si="3"/>
        <v>-2.6511270491803279E-2</v>
      </c>
      <c r="L17" s="99"/>
    </row>
    <row r="18" spans="1:12" ht="15" x14ac:dyDescent="0.25">
      <c r="A18" s="99"/>
      <c r="B18" s="108" t="s">
        <v>105</v>
      </c>
      <c r="C18" s="109">
        <v>20634</v>
      </c>
      <c r="D18" s="110">
        <v>20062</v>
      </c>
      <c r="E18" s="109">
        <v>175916</v>
      </c>
      <c r="F18" s="110">
        <v>181157</v>
      </c>
      <c r="G18" s="111"/>
      <c r="H18" s="109">
        <f t="shared" si="0"/>
        <v>572</v>
      </c>
      <c r="I18" s="110">
        <f t="shared" si="1"/>
        <v>-5241</v>
      </c>
      <c r="J18" s="112">
        <f t="shared" si="2"/>
        <v>2.8511613996610508E-2</v>
      </c>
      <c r="K18" s="113">
        <f t="shared" si="3"/>
        <v>-2.893070651423903E-2</v>
      </c>
      <c r="L18" s="99"/>
    </row>
    <row r="19" spans="1:12" ht="15" x14ac:dyDescent="0.25">
      <c r="A19" s="99"/>
      <c r="B19" s="108" t="s">
        <v>106</v>
      </c>
      <c r="C19" s="109">
        <v>6005</v>
      </c>
      <c r="D19" s="110">
        <v>6139</v>
      </c>
      <c r="E19" s="109">
        <v>52487</v>
      </c>
      <c r="F19" s="110">
        <v>53716</v>
      </c>
      <c r="G19" s="111"/>
      <c r="H19" s="109">
        <f t="shared" si="0"/>
        <v>-134</v>
      </c>
      <c r="I19" s="110">
        <f t="shared" si="1"/>
        <v>-1229</v>
      </c>
      <c r="J19" s="112">
        <f t="shared" si="2"/>
        <v>-2.1827659227887278E-2</v>
      </c>
      <c r="K19" s="113">
        <f t="shared" si="3"/>
        <v>-2.2879588949288852E-2</v>
      </c>
      <c r="L19" s="99"/>
    </row>
    <row r="20" spans="1:12" ht="15" x14ac:dyDescent="0.25">
      <c r="A20" s="99"/>
      <c r="B20" s="108" t="s">
        <v>107</v>
      </c>
      <c r="C20" s="109">
        <v>1630</v>
      </c>
      <c r="D20" s="110">
        <v>1645</v>
      </c>
      <c r="E20" s="109">
        <v>14054</v>
      </c>
      <c r="F20" s="110">
        <v>14340</v>
      </c>
      <c r="G20" s="111"/>
      <c r="H20" s="109">
        <f t="shared" si="0"/>
        <v>-15</v>
      </c>
      <c r="I20" s="110">
        <f t="shared" si="1"/>
        <v>-286</v>
      </c>
      <c r="J20" s="112">
        <f t="shared" si="2"/>
        <v>-9.11854103343465E-3</v>
      </c>
      <c r="K20" s="113">
        <f t="shared" si="3"/>
        <v>-1.9944211994421198E-2</v>
      </c>
      <c r="L20" s="99"/>
    </row>
    <row r="21" spans="1:12" ht="15" x14ac:dyDescent="0.25">
      <c r="A21" s="99"/>
      <c r="B21" s="108" t="s">
        <v>108</v>
      </c>
      <c r="C21" s="109">
        <v>25367</v>
      </c>
      <c r="D21" s="110">
        <v>20495</v>
      </c>
      <c r="E21" s="109">
        <v>214492</v>
      </c>
      <c r="F21" s="110">
        <v>211338</v>
      </c>
      <c r="G21" s="111"/>
      <c r="H21" s="109">
        <f t="shared" si="0"/>
        <v>4872</v>
      </c>
      <c r="I21" s="110">
        <f t="shared" si="1"/>
        <v>3154</v>
      </c>
      <c r="J21" s="112">
        <f t="shared" si="2"/>
        <v>0.23771651622346915</v>
      </c>
      <c r="K21" s="113">
        <f t="shared" si="3"/>
        <v>1.4923960669638209E-2</v>
      </c>
      <c r="L21" s="99"/>
    </row>
    <row r="22" spans="1:12" ht="15" x14ac:dyDescent="0.25">
      <c r="A22" s="99"/>
      <c r="B22" s="108" t="s">
        <v>109</v>
      </c>
      <c r="C22" s="109">
        <v>8644</v>
      </c>
      <c r="D22" s="110">
        <v>9191</v>
      </c>
      <c r="E22" s="109">
        <v>78552</v>
      </c>
      <c r="F22" s="110">
        <v>83975</v>
      </c>
      <c r="G22" s="111"/>
      <c r="H22" s="109">
        <f t="shared" si="0"/>
        <v>-547</v>
      </c>
      <c r="I22" s="110">
        <f t="shared" si="1"/>
        <v>-5423</v>
      </c>
      <c r="J22" s="112">
        <f t="shared" si="2"/>
        <v>-5.9514742683059514E-2</v>
      </c>
      <c r="K22" s="113">
        <f t="shared" si="3"/>
        <v>-6.4578743673712413E-2</v>
      </c>
      <c r="L22" s="99"/>
    </row>
    <row r="23" spans="1:12" ht="15" x14ac:dyDescent="0.25">
      <c r="A23" s="99"/>
      <c r="B23" s="108"/>
      <c r="C23" s="114"/>
      <c r="D23" s="115"/>
      <c r="E23" s="114"/>
      <c r="F23" s="115"/>
      <c r="G23" s="116"/>
      <c r="H23" s="114"/>
      <c r="I23" s="115"/>
      <c r="J23" s="117"/>
      <c r="K23" s="118"/>
      <c r="L23" s="99"/>
    </row>
    <row r="24" spans="1:12" s="43" customFormat="1" ht="15.6" x14ac:dyDescent="0.3">
      <c r="A24" s="100"/>
      <c r="B24" s="119" t="s">
        <v>5</v>
      </c>
      <c r="C24" s="120">
        <f>SUM(C15:C23)</f>
        <v>93555</v>
      </c>
      <c r="D24" s="121">
        <f>SUM(D15:D23)</f>
        <v>83312</v>
      </c>
      <c r="E24" s="120">
        <f>SUM(E15:E23)</f>
        <v>811130</v>
      </c>
      <c r="F24" s="121">
        <f>SUM(F15:F23)</f>
        <v>816140</v>
      </c>
      <c r="G24" s="122"/>
      <c r="H24" s="120">
        <f>SUM(H15:H23)</f>
        <v>10243</v>
      </c>
      <c r="I24" s="121">
        <f>SUM(I15:I23)</f>
        <v>-5010</v>
      </c>
      <c r="J24" s="123">
        <f>IF(D24=0, 0, H24/D24)</f>
        <v>0.12294747455348569</v>
      </c>
      <c r="K24" s="124">
        <f>IF(F24=0, 0, I24/F24)</f>
        <v>-6.1386526821378684E-3</v>
      </c>
      <c r="L24" s="101"/>
    </row>
    <row r="25" spans="1:12" s="43" customFormat="1" x14ac:dyDescent="0.25">
      <c r="A25" s="94"/>
      <c r="B25" s="95"/>
      <c r="C25" s="96"/>
      <c r="D25" s="96"/>
      <c r="E25" s="96"/>
      <c r="F25" s="96"/>
      <c r="G25" s="96"/>
      <c r="H25" s="96"/>
      <c r="I25" s="96"/>
      <c r="J25" s="97"/>
      <c r="K25" s="97"/>
    </row>
    <row r="26" spans="1:12" s="43" customFormat="1" x14ac:dyDescent="0.25">
      <c r="A26" s="94"/>
      <c r="B26" s="94"/>
      <c r="C26" s="98"/>
      <c r="D26" s="98"/>
      <c r="E26" s="98"/>
      <c r="F26" s="98"/>
      <c r="G26" s="98"/>
      <c r="H26" s="98"/>
      <c r="I26" s="98"/>
      <c r="J26" s="97"/>
      <c r="K26" s="97"/>
    </row>
    <row r="27" spans="1:12" s="43" customFormat="1" ht="13.8" x14ac:dyDescent="0.25">
      <c r="A27" s="94"/>
      <c r="B27" s="125"/>
      <c r="C27" s="98"/>
      <c r="D27" s="98"/>
      <c r="E27" s="98"/>
      <c r="F27" s="98"/>
      <c r="G27" s="98"/>
      <c r="H27" s="98"/>
      <c r="I27" s="98"/>
      <c r="J27" s="97"/>
      <c r="K27" s="97"/>
    </row>
    <row r="28" spans="1:12" s="43" customFormat="1" ht="13.8" x14ac:dyDescent="0.25">
      <c r="A28" s="94"/>
      <c r="B28" s="125"/>
      <c r="C28" s="98"/>
      <c r="D28" s="98"/>
      <c r="E28" s="98"/>
      <c r="F28" s="98"/>
      <c r="G28" s="98"/>
      <c r="H28" s="98"/>
      <c r="I28" s="98"/>
      <c r="J28" s="97"/>
      <c r="K28" s="97"/>
    </row>
    <row r="29" spans="1:12" s="43" customFormat="1" ht="13.8" x14ac:dyDescent="0.25">
      <c r="A29" s="94"/>
      <c r="B29" s="125"/>
      <c r="C29" s="98"/>
      <c r="D29" s="98"/>
      <c r="E29" s="98"/>
      <c r="F29" s="98"/>
      <c r="G29" s="98"/>
      <c r="H29" s="98"/>
      <c r="I29" s="98"/>
      <c r="J29" s="97"/>
      <c r="K29" s="97"/>
    </row>
    <row r="30" spans="1:12" s="43" customFormat="1" ht="13.8" x14ac:dyDescent="0.25">
      <c r="A30" s="94"/>
      <c r="B30" s="125"/>
      <c r="C30" s="98"/>
      <c r="D30" s="98"/>
      <c r="E30" s="98"/>
      <c r="F30" s="98"/>
      <c r="G30" s="98"/>
      <c r="H30" s="98"/>
      <c r="I30" s="98"/>
      <c r="J30" s="97"/>
      <c r="K30" s="97"/>
    </row>
    <row r="31" spans="1:12" s="43" customFormat="1" x14ac:dyDescent="0.25">
      <c r="A31" s="94"/>
      <c r="C31" s="98"/>
      <c r="D31" s="98"/>
      <c r="E31" s="98"/>
      <c r="F31" s="98"/>
      <c r="G31" s="98"/>
      <c r="H31" s="98"/>
      <c r="I31" s="98"/>
      <c r="J31" s="97"/>
      <c r="K31" s="97"/>
    </row>
    <row r="32" spans="1:12" s="43" customFormat="1" x14ac:dyDescent="0.25">
      <c r="A32" s="94"/>
      <c r="C32" s="98"/>
      <c r="D32" s="98"/>
      <c r="E32" s="98"/>
      <c r="F32" s="98"/>
      <c r="G32" s="98"/>
      <c r="H32" s="98"/>
      <c r="I32" s="98"/>
      <c r="J32" s="97"/>
      <c r="K32" s="97"/>
    </row>
    <row r="33" spans="1:15" s="43" customFormat="1" x14ac:dyDescent="0.25">
      <c r="A33" s="94"/>
      <c r="B33" s="94"/>
      <c r="C33" s="98"/>
      <c r="D33" s="98"/>
      <c r="E33" s="98"/>
      <c r="F33" s="98"/>
      <c r="G33" s="98"/>
      <c r="H33" s="98"/>
      <c r="I33" s="98"/>
      <c r="J33" s="97"/>
      <c r="K33" s="97"/>
    </row>
    <row r="34" spans="1:15" s="43" customFormat="1" x14ac:dyDescent="0.25">
      <c r="A34" s="94"/>
      <c r="B34" s="94"/>
      <c r="C34" s="98"/>
      <c r="D34" s="98"/>
      <c r="E34" s="98"/>
      <c r="F34" s="98"/>
      <c r="G34" s="98"/>
      <c r="H34" s="98"/>
      <c r="I34" s="98"/>
      <c r="J34" s="97"/>
      <c r="K34" s="97"/>
    </row>
    <row r="35" spans="1:15" s="43" customFormat="1" x14ac:dyDescent="0.25">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697</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202"/>
  <sheetViews>
    <sheetView tabSelected="1" zoomScaleNormal="100" workbookViewId="0">
      <selection activeCell="M1" sqref="M1"/>
    </sheetView>
  </sheetViews>
  <sheetFormatPr defaultRowHeight="13.2" x14ac:dyDescent="0.25"/>
  <cols>
    <col min="1" max="1" width="30.1093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164" t="s">
        <v>121</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121</v>
      </c>
      <c r="B6" s="61" t="s">
        <v>12</v>
      </c>
      <c r="C6" s="62" t="s">
        <v>13</v>
      </c>
      <c r="D6" s="61" t="s">
        <v>12</v>
      </c>
      <c r="E6" s="63" t="s">
        <v>13</v>
      </c>
      <c r="F6" s="62" t="s">
        <v>12</v>
      </c>
      <c r="G6" s="62" t="s">
        <v>13</v>
      </c>
      <c r="H6" s="61" t="s">
        <v>12</v>
      </c>
      <c r="I6" s="63" t="s">
        <v>13</v>
      </c>
      <c r="J6" s="61"/>
      <c r="K6" s="63"/>
    </row>
    <row r="7" spans="1:11" x14ac:dyDescent="0.25">
      <c r="A7" s="7" t="s">
        <v>344</v>
      </c>
      <c r="B7" s="65">
        <v>0</v>
      </c>
      <c r="C7" s="34">
        <f>IF(B19=0, "-", B7/B19)</f>
        <v>0</v>
      </c>
      <c r="D7" s="65">
        <v>0</v>
      </c>
      <c r="E7" s="9">
        <f>IF(D19=0, "-", D7/D19)</f>
        <v>0</v>
      </c>
      <c r="F7" s="81">
        <v>0</v>
      </c>
      <c r="G7" s="34">
        <f>IF(F19=0, "-", F7/F19)</f>
        <v>0</v>
      </c>
      <c r="H7" s="65">
        <v>1</v>
      </c>
      <c r="I7" s="9">
        <f>IF(H19=0, "-", H7/H19)</f>
        <v>2.6205450733752622E-4</v>
      </c>
      <c r="J7" s="8" t="str">
        <f t="shared" ref="J7:J17" si="0">IF(D7=0, "-", IF((B7-D7)/D7&lt;10, (B7-D7)/D7, "&gt;999%"))</f>
        <v>-</v>
      </c>
      <c r="K7" s="9">
        <f t="shared" ref="K7:K17" si="1">IF(H7=0, "-", IF((F7-H7)/H7&lt;10, (F7-H7)/H7, "&gt;999%"))</f>
        <v>-1</v>
      </c>
    </row>
    <row r="8" spans="1:11" x14ac:dyDescent="0.25">
      <c r="A8" s="7" t="s">
        <v>345</v>
      </c>
      <c r="B8" s="65">
        <v>17</v>
      </c>
      <c r="C8" s="34">
        <f>IF(B19=0, "-", B8/B19)</f>
        <v>3.9906103286384977E-2</v>
      </c>
      <c r="D8" s="65">
        <v>23</v>
      </c>
      <c r="E8" s="9">
        <f>IF(D19=0, "-", D8/D19)</f>
        <v>5.808080808080808E-2</v>
      </c>
      <c r="F8" s="81">
        <v>131</v>
      </c>
      <c r="G8" s="34">
        <f>IF(F19=0, "-", F8/F19)</f>
        <v>3.2273959103227397E-2</v>
      </c>
      <c r="H8" s="65">
        <v>211</v>
      </c>
      <c r="I8" s="9">
        <f>IF(H19=0, "-", H8/H19)</f>
        <v>5.5293501048218029E-2</v>
      </c>
      <c r="J8" s="8">
        <f t="shared" si="0"/>
        <v>-0.2608695652173913</v>
      </c>
      <c r="K8" s="9">
        <f t="shared" si="1"/>
        <v>-0.37914691943127959</v>
      </c>
    </row>
    <row r="9" spans="1:11" x14ac:dyDescent="0.25">
      <c r="A9" s="7" t="s">
        <v>346</v>
      </c>
      <c r="B9" s="65">
        <v>62</v>
      </c>
      <c r="C9" s="34">
        <f>IF(B19=0, "-", B9/B19)</f>
        <v>0.14553990610328638</v>
      </c>
      <c r="D9" s="65">
        <v>33</v>
      </c>
      <c r="E9" s="9">
        <f>IF(D19=0, "-", D9/D19)</f>
        <v>8.3333333333333329E-2</v>
      </c>
      <c r="F9" s="81">
        <v>550</v>
      </c>
      <c r="G9" s="34">
        <f>IF(F19=0, "-", F9/F19)</f>
        <v>0.13550135501355012</v>
      </c>
      <c r="H9" s="65">
        <v>507</v>
      </c>
      <c r="I9" s="9">
        <f>IF(H19=0, "-", H9/H19)</f>
        <v>0.13286163522012578</v>
      </c>
      <c r="J9" s="8">
        <f t="shared" si="0"/>
        <v>0.87878787878787878</v>
      </c>
      <c r="K9" s="9">
        <f t="shared" si="1"/>
        <v>8.4812623274161739E-2</v>
      </c>
    </row>
    <row r="10" spans="1:11" x14ac:dyDescent="0.25">
      <c r="A10" s="7" t="s">
        <v>347</v>
      </c>
      <c r="B10" s="65">
        <v>91</v>
      </c>
      <c r="C10" s="34">
        <f>IF(B19=0, "-", B10/B19)</f>
        <v>0.21361502347417841</v>
      </c>
      <c r="D10" s="65">
        <v>66</v>
      </c>
      <c r="E10" s="9">
        <f>IF(D19=0, "-", D10/D19)</f>
        <v>0.16666666666666666</v>
      </c>
      <c r="F10" s="81">
        <v>697</v>
      </c>
      <c r="G10" s="34">
        <f>IF(F19=0, "-", F10/F19)</f>
        <v>0.17171717171717171</v>
      </c>
      <c r="H10" s="65">
        <v>477</v>
      </c>
      <c r="I10" s="9">
        <f>IF(H19=0, "-", H10/H19)</f>
        <v>0.125</v>
      </c>
      <c r="J10" s="8">
        <f t="shared" si="0"/>
        <v>0.37878787878787878</v>
      </c>
      <c r="K10" s="9">
        <f t="shared" si="1"/>
        <v>0.46121593291404611</v>
      </c>
    </row>
    <row r="11" spans="1:11" x14ac:dyDescent="0.25">
      <c r="A11" s="7" t="s">
        <v>348</v>
      </c>
      <c r="B11" s="65">
        <v>113</v>
      </c>
      <c r="C11" s="34">
        <f>IF(B19=0, "-", B11/B19)</f>
        <v>0.26525821596244131</v>
      </c>
      <c r="D11" s="65">
        <v>66</v>
      </c>
      <c r="E11" s="9">
        <f>IF(D19=0, "-", D11/D19)</f>
        <v>0.16666666666666666</v>
      </c>
      <c r="F11" s="81">
        <v>606</v>
      </c>
      <c r="G11" s="34">
        <f>IF(F19=0, "-", F11/F19)</f>
        <v>0.14929785661492978</v>
      </c>
      <c r="H11" s="65">
        <v>939</v>
      </c>
      <c r="I11" s="9">
        <f>IF(H19=0, "-", H11/H19)</f>
        <v>0.24606918238993711</v>
      </c>
      <c r="J11" s="8">
        <f t="shared" si="0"/>
        <v>0.71212121212121215</v>
      </c>
      <c r="K11" s="9">
        <f t="shared" si="1"/>
        <v>-0.35463258785942492</v>
      </c>
    </row>
    <row r="12" spans="1:11" x14ac:dyDescent="0.25">
      <c r="A12" s="7" t="s">
        <v>349</v>
      </c>
      <c r="B12" s="65">
        <v>5</v>
      </c>
      <c r="C12" s="34">
        <f>IF(B19=0, "-", B12/B19)</f>
        <v>1.1737089201877934E-2</v>
      </c>
      <c r="D12" s="65">
        <v>27</v>
      </c>
      <c r="E12" s="9">
        <f>IF(D19=0, "-", D12/D19)</f>
        <v>6.8181818181818177E-2</v>
      </c>
      <c r="F12" s="81">
        <v>90</v>
      </c>
      <c r="G12" s="34">
        <f>IF(F19=0, "-", F12/F19)</f>
        <v>2.2172949002217297E-2</v>
      </c>
      <c r="H12" s="65">
        <v>166</v>
      </c>
      <c r="I12" s="9">
        <f>IF(H19=0, "-", H12/H19)</f>
        <v>4.3501048218029352E-2</v>
      </c>
      <c r="J12" s="8">
        <f t="shared" si="0"/>
        <v>-0.81481481481481477</v>
      </c>
      <c r="K12" s="9">
        <f t="shared" si="1"/>
        <v>-0.45783132530120479</v>
      </c>
    </row>
    <row r="13" spans="1:11" x14ac:dyDescent="0.25">
      <c r="A13" s="7" t="s">
        <v>350</v>
      </c>
      <c r="B13" s="65">
        <v>7</v>
      </c>
      <c r="C13" s="34">
        <f>IF(B19=0, "-", B13/B19)</f>
        <v>1.6431924882629109E-2</v>
      </c>
      <c r="D13" s="65">
        <v>7</v>
      </c>
      <c r="E13" s="9">
        <f>IF(D19=0, "-", D13/D19)</f>
        <v>1.7676767676767676E-2</v>
      </c>
      <c r="F13" s="81">
        <v>86</v>
      </c>
      <c r="G13" s="34">
        <f>IF(F19=0, "-", F13/F19)</f>
        <v>2.118748460211875E-2</v>
      </c>
      <c r="H13" s="65">
        <v>47</v>
      </c>
      <c r="I13" s="9">
        <f>IF(H19=0, "-", H13/H19)</f>
        <v>1.2316561844863731E-2</v>
      </c>
      <c r="J13" s="8">
        <f t="shared" si="0"/>
        <v>0</v>
      </c>
      <c r="K13" s="9">
        <f t="shared" si="1"/>
        <v>0.82978723404255317</v>
      </c>
    </row>
    <row r="14" spans="1:11" x14ac:dyDescent="0.25">
      <c r="A14" s="7" t="s">
        <v>351</v>
      </c>
      <c r="B14" s="65">
        <v>17</v>
      </c>
      <c r="C14" s="34">
        <f>IF(B19=0, "-", B14/B19)</f>
        <v>3.9906103286384977E-2</v>
      </c>
      <c r="D14" s="65">
        <v>24</v>
      </c>
      <c r="E14" s="9">
        <f>IF(D19=0, "-", D14/D19)</f>
        <v>6.0606060606060608E-2</v>
      </c>
      <c r="F14" s="81">
        <v>191</v>
      </c>
      <c r="G14" s="34">
        <f>IF(F19=0, "-", F14/F19)</f>
        <v>4.705592510470559E-2</v>
      </c>
      <c r="H14" s="65">
        <v>197</v>
      </c>
      <c r="I14" s="9">
        <f>IF(H19=0, "-", H14/H19)</f>
        <v>5.162473794549266E-2</v>
      </c>
      <c r="J14" s="8">
        <f t="shared" si="0"/>
        <v>-0.29166666666666669</v>
      </c>
      <c r="K14" s="9">
        <f t="shared" si="1"/>
        <v>-3.0456852791878174E-2</v>
      </c>
    </row>
    <row r="15" spans="1:11" x14ac:dyDescent="0.25">
      <c r="A15" s="7" t="s">
        <v>352</v>
      </c>
      <c r="B15" s="65">
        <v>76</v>
      </c>
      <c r="C15" s="34">
        <f>IF(B19=0, "-", B15/B19)</f>
        <v>0.17840375586854459</v>
      </c>
      <c r="D15" s="65">
        <v>26</v>
      </c>
      <c r="E15" s="9">
        <f>IF(D19=0, "-", D15/D19)</f>
        <v>6.5656565656565663E-2</v>
      </c>
      <c r="F15" s="81">
        <v>864</v>
      </c>
      <c r="G15" s="34">
        <f>IF(F19=0, "-", F15/F19)</f>
        <v>0.21286031042128603</v>
      </c>
      <c r="H15" s="65">
        <v>270</v>
      </c>
      <c r="I15" s="9">
        <f>IF(H19=0, "-", H15/H19)</f>
        <v>7.0754716981132074E-2</v>
      </c>
      <c r="J15" s="8">
        <f t="shared" si="0"/>
        <v>1.9230769230769231</v>
      </c>
      <c r="K15" s="9">
        <f t="shared" si="1"/>
        <v>2.2000000000000002</v>
      </c>
    </row>
    <row r="16" spans="1:11" x14ac:dyDescent="0.25">
      <c r="A16" s="7" t="s">
        <v>353</v>
      </c>
      <c r="B16" s="65">
        <v>20</v>
      </c>
      <c r="C16" s="34">
        <f>IF(B19=0, "-", B16/B19)</f>
        <v>4.6948356807511735E-2</v>
      </c>
      <c r="D16" s="65">
        <v>61</v>
      </c>
      <c r="E16" s="9">
        <f>IF(D19=0, "-", D16/D19)</f>
        <v>0.15404040404040403</v>
      </c>
      <c r="F16" s="81">
        <v>539</v>
      </c>
      <c r="G16" s="34">
        <f>IF(F19=0, "-", F16/F19)</f>
        <v>0.13279132791327913</v>
      </c>
      <c r="H16" s="65">
        <v>563</v>
      </c>
      <c r="I16" s="9">
        <f>IF(H19=0, "-", H16/H19)</f>
        <v>0.14753668763102726</v>
      </c>
      <c r="J16" s="8">
        <f t="shared" si="0"/>
        <v>-0.67213114754098358</v>
      </c>
      <c r="K16" s="9">
        <f t="shared" si="1"/>
        <v>-4.2628774422735348E-2</v>
      </c>
    </row>
    <row r="17" spans="1:11" x14ac:dyDescent="0.25">
      <c r="A17" s="7" t="s">
        <v>354</v>
      </c>
      <c r="B17" s="65">
        <v>18</v>
      </c>
      <c r="C17" s="34">
        <f>IF(B19=0, "-", B17/B19)</f>
        <v>4.2253521126760563E-2</v>
      </c>
      <c r="D17" s="65">
        <v>63</v>
      </c>
      <c r="E17" s="9">
        <f>IF(D19=0, "-", D17/D19)</f>
        <v>0.15909090909090909</v>
      </c>
      <c r="F17" s="81">
        <v>305</v>
      </c>
      <c r="G17" s="34">
        <f>IF(F19=0, "-", F17/F19)</f>
        <v>7.5141660507514169E-2</v>
      </c>
      <c r="H17" s="65">
        <v>438</v>
      </c>
      <c r="I17" s="9">
        <f>IF(H19=0, "-", H17/H19)</f>
        <v>0.11477987421383648</v>
      </c>
      <c r="J17" s="8">
        <f t="shared" si="0"/>
        <v>-0.7142857142857143</v>
      </c>
      <c r="K17" s="9">
        <f t="shared" si="1"/>
        <v>-0.30365296803652969</v>
      </c>
    </row>
    <row r="18" spans="1:11" x14ac:dyDescent="0.25">
      <c r="A18" s="2"/>
      <c r="B18" s="68"/>
      <c r="C18" s="33"/>
      <c r="D18" s="68"/>
      <c r="E18" s="6"/>
      <c r="F18" s="82"/>
      <c r="G18" s="33"/>
      <c r="H18" s="68"/>
      <c r="I18" s="6"/>
      <c r="J18" s="5"/>
      <c r="K18" s="6"/>
    </row>
    <row r="19" spans="1:11" s="43" customFormat="1" x14ac:dyDescent="0.25">
      <c r="A19" s="162" t="s">
        <v>612</v>
      </c>
      <c r="B19" s="71">
        <f>SUM(B7:B18)</f>
        <v>426</v>
      </c>
      <c r="C19" s="40">
        <f>B19/8644</f>
        <v>4.9282739472466454E-2</v>
      </c>
      <c r="D19" s="71">
        <f>SUM(D7:D18)</f>
        <v>396</v>
      </c>
      <c r="E19" s="41">
        <f>D19/9191</f>
        <v>4.3085627244043086E-2</v>
      </c>
      <c r="F19" s="77">
        <f>SUM(F7:F18)</f>
        <v>4059</v>
      </c>
      <c r="G19" s="42">
        <f>F19/78552</f>
        <v>5.1672777268560954E-2</v>
      </c>
      <c r="H19" s="71">
        <f>SUM(H7:H18)</f>
        <v>3816</v>
      </c>
      <c r="I19" s="41">
        <f>H19/83975</f>
        <v>4.5442095861863652E-2</v>
      </c>
      <c r="J19" s="37">
        <f>IF(D19=0, "-", IF((B19-D19)/D19&lt;10, (B19-D19)/D19, "&gt;999%"))</f>
        <v>7.575757575757576E-2</v>
      </c>
      <c r="K19" s="38">
        <f>IF(H19=0, "-", IF((F19-H19)/H19&lt;10, (F19-H19)/H19, "&gt;999%"))</f>
        <v>6.3679245283018868E-2</v>
      </c>
    </row>
    <row r="20" spans="1:11" x14ac:dyDescent="0.25">
      <c r="B20" s="83"/>
      <c r="D20" s="83"/>
      <c r="F20" s="83"/>
      <c r="H20" s="83"/>
    </row>
    <row r="21" spans="1:11" s="43" customFormat="1" x14ac:dyDescent="0.25">
      <c r="A21" s="162" t="s">
        <v>612</v>
      </c>
      <c r="B21" s="71">
        <v>426</v>
      </c>
      <c r="C21" s="40">
        <f>B21/8644</f>
        <v>4.9282739472466454E-2</v>
      </c>
      <c r="D21" s="71">
        <v>396</v>
      </c>
      <c r="E21" s="41">
        <f>D21/9191</f>
        <v>4.3085627244043086E-2</v>
      </c>
      <c r="F21" s="77">
        <v>4059</v>
      </c>
      <c r="G21" s="42">
        <f>F21/78552</f>
        <v>5.1672777268560954E-2</v>
      </c>
      <c r="H21" s="71">
        <v>3816</v>
      </c>
      <c r="I21" s="41">
        <f>H21/83975</f>
        <v>4.5442095861863652E-2</v>
      </c>
      <c r="J21" s="37">
        <f>IF(D21=0, "-", IF((B21-D21)/D21&lt;10, (B21-D21)/D21, "&gt;999%"))</f>
        <v>7.575757575757576E-2</v>
      </c>
      <c r="K21" s="38">
        <f>IF(H21=0, "-", IF((F21-H21)/H21&lt;10, (F21-H21)/H21, "&gt;999%"))</f>
        <v>6.3679245283018868E-2</v>
      </c>
    </row>
    <row r="22" spans="1:11" x14ac:dyDescent="0.25">
      <c r="B22" s="83"/>
      <c r="D22" s="83"/>
      <c r="F22" s="83"/>
      <c r="H22" s="83"/>
    </row>
    <row r="23" spans="1:11" ht="15.6" x14ac:dyDescent="0.3">
      <c r="A23" s="164" t="s">
        <v>122</v>
      </c>
      <c r="B23" s="196" t="s">
        <v>1</v>
      </c>
      <c r="C23" s="200"/>
      <c r="D23" s="200"/>
      <c r="E23" s="197"/>
      <c r="F23" s="196" t="s">
        <v>14</v>
      </c>
      <c r="G23" s="200"/>
      <c r="H23" s="200"/>
      <c r="I23" s="197"/>
      <c r="J23" s="196" t="s">
        <v>15</v>
      </c>
      <c r="K23" s="197"/>
    </row>
    <row r="24" spans="1:11" x14ac:dyDescent="0.25">
      <c r="A24" s="22"/>
      <c r="B24" s="196">
        <f>VALUE(RIGHT($B$2, 4))</f>
        <v>2022</v>
      </c>
      <c r="C24" s="197"/>
      <c r="D24" s="196">
        <f>B24-1</f>
        <v>2021</v>
      </c>
      <c r="E24" s="204"/>
      <c r="F24" s="196">
        <f>B24</f>
        <v>2022</v>
      </c>
      <c r="G24" s="204"/>
      <c r="H24" s="196">
        <f>D24</f>
        <v>2021</v>
      </c>
      <c r="I24" s="204"/>
      <c r="J24" s="140" t="s">
        <v>4</v>
      </c>
      <c r="K24" s="141" t="s">
        <v>2</v>
      </c>
    </row>
    <row r="25" spans="1:11" x14ac:dyDescent="0.25">
      <c r="A25" s="163" t="s">
        <v>152</v>
      </c>
      <c r="B25" s="61" t="s">
        <v>12</v>
      </c>
      <c r="C25" s="62" t="s">
        <v>13</v>
      </c>
      <c r="D25" s="61" t="s">
        <v>12</v>
      </c>
      <c r="E25" s="63" t="s">
        <v>13</v>
      </c>
      <c r="F25" s="62" t="s">
        <v>12</v>
      </c>
      <c r="G25" s="62" t="s">
        <v>13</v>
      </c>
      <c r="H25" s="61" t="s">
        <v>12</v>
      </c>
      <c r="I25" s="63" t="s">
        <v>13</v>
      </c>
      <c r="J25" s="61"/>
      <c r="K25" s="63"/>
    </row>
    <row r="26" spans="1:11" x14ac:dyDescent="0.25">
      <c r="A26" s="7" t="s">
        <v>355</v>
      </c>
      <c r="B26" s="65">
        <v>1</v>
      </c>
      <c r="C26" s="34">
        <f>IF(B49=0, "-", B26/B49)</f>
        <v>1.1614401858304297E-3</v>
      </c>
      <c r="D26" s="65">
        <v>0</v>
      </c>
      <c r="E26" s="9">
        <f>IF(D49=0, "-", D26/D49)</f>
        <v>0</v>
      </c>
      <c r="F26" s="81">
        <v>7</v>
      </c>
      <c r="G26" s="34">
        <f>IF(F49=0, "-", F26/F49)</f>
        <v>8.3942918815205659E-4</v>
      </c>
      <c r="H26" s="65">
        <v>0</v>
      </c>
      <c r="I26" s="9">
        <f>IF(H49=0, "-", H26/H49)</f>
        <v>0</v>
      </c>
      <c r="J26" s="8" t="str">
        <f t="shared" ref="J26:J47" si="2">IF(D26=0, "-", IF((B26-D26)/D26&lt;10, (B26-D26)/D26, "&gt;999%"))</f>
        <v>-</v>
      </c>
      <c r="K26" s="9" t="str">
        <f t="shared" ref="K26:K47" si="3">IF(H26=0, "-", IF((F26-H26)/H26&lt;10, (F26-H26)/H26, "&gt;999%"))</f>
        <v>-</v>
      </c>
    </row>
    <row r="27" spans="1:11" x14ac:dyDescent="0.25">
      <c r="A27" s="7" t="s">
        <v>356</v>
      </c>
      <c r="B27" s="65">
        <v>0</v>
      </c>
      <c r="C27" s="34">
        <f>IF(B49=0, "-", B27/B49)</f>
        <v>0</v>
      </c>
      <c r="D27" s="65">
        <v>0</v>
      </c>
      <c r="E27" s="9">
        <f>IF(D49=0, "-", D27/D49)</f>
        <v>0</v>
      </c>
      <c r="F27" s="81">
        <v>0</v>
      </c>
      <c r="G27" s="34">
        <f>IF(F49=0, "-", F27/F49)</f>
        <v>0</v>
      </c>
      <c r="H27" s="65">
        <v>133</v>
      </c>
      <c r="I27" s="9">
        <f>IF(H49=0, "-", H27/H49)</f>
        <v>1.4026576671588272E-2</v>
      </c>
      <c r="J27" s="8" t="str">
        <f t="shared" si="2"/>
        <v>-</v>
      </c>
      <c r="K27" s="9">
        <f t="shared" si="3"/>
        <v>-1</v>
      </c>
    </row>
    <row r="28" spans="1:11" x14ac:dyDescent="0.25">
      <c r="A28" s="7" t="s">
        <v>357</v>
      </c>
      <c r="B28" s="65">
        <v>69</v>
      </c>
      <c r="C28" s="34">
        <f>IF(B49=0, "-", B28/B49)</f>
        <v>8.0139372822299645E-2</v>
      </c>
      <c r="D28" s="65">
        <v>73</v>
      </c>
      <c r="E28" s="9">
        <f>IF(D49=0, "-", D28/D49)</f>
        <v>6.4831261101243334E-2</v>
      </c>
      <c r="F28" s="81">
        <v>423</v>
      </c>
      <c r="G28" s="34">
        <f>IF(F49=0, "-", F28/F49)</f>
        <v>5.0725506655474276E-2</v>
      </c>
      <c r="H28" s="65">
        <v>245</v>
      </c>
      <c r="I28" s="9">
        <f>IF(H49=0, "-", H28/H49)</f>
        <v>2.5838430710820502E-2</v>
      </c>
      <c r="J28" s="8">
        <f t="shared" si="2"/>
        <v>-5.4794520547945202E-2</v>
      </c>
      <c r="K28" s="9">
        <f t="shared" si="3"/>
        <v>0.72653061224489801</v>
      </c>
    </row>
    <row r="29" spans="1:11" x14ac:dyDescent="0.25">
      <c r="A29" s="7" t="s">
        <v>358</v>
      </c>
      <c r="B29" s="65">
        <v>37</v>
      </c>
      <c r="C29" s="34">
        <f>IF(B49=0, "-", B29/B49)</f>
        <v>4.2973286875725901E-2</v>
      </c>
      <c r="D29" s="65">
        <v>27</v>
      </c>
      <c r="E29" s="9">
        <f>IF(D49=0, "-", D29/D49)</f>
        <v>2.3978685612788632E-2</v>
      </c>
      <c r="F29" s="81">
        <v>314</v>
      </c>
      <c r="G29" s="34">
        <f>IF(F49=0, "-", F29/F49)</f>
        <v>3.7654395011392255E-2</v>
      </c>
      <c r="H29" s="65">
        <v>366</v>
      </c>
      <c r="I29" s="9">
        <f>IF(H49=0, "-", H29/H49)</f>
        <v>3.8599451592491035E-2</v>
      </c>
      <c r="J29" s="8">
        <f t="shared" si="2"/>
        <v>0.37037037037037035</v>
      </c>
      <c r="K29" s="9">
        <f t="shared" si="3"/>
        <v>-0.14207650273224043</v>
      </c>
    </row>
    <row r="30" spans="1:11" x14ac:dyDescent="0.25">
      <c r="A30" s="7" t="s">
        <v>359</v>
      </c>
      <c r="B30" s="65">
        <v>94</v>
      </c>
      <c r="C30" s="34">
        <f>IF(B49=0, "-", B30/B49)</f>
        <v>0.1091753774680604</v>
      </c>
      <c r="D30" s="65">
        <v>84</v>
      </c>
      <c r="E30" s="9">
        <f>IF(D49=0, "-", D30/D49)</f>
        <v>7.460035523978685E-2</v>
      </c>
      <c r="F30" s="81">
        <v>944</v>
      </c>
      <c r="G30" s="34">
        <f>IF(F49=0, "-", F30/F49)</f>
        <v>0.11320302194507735</v>
      </c>
      <c r="H30" s="65">
        <v>1105</v>
      </c>
      <c r="I30" s="9">
        <f>IF(H49=0, "-", H30/H49)</f>
        <v>0.11653659565492512</v>
      </c>
      <c r="J30" s="8">
        <f t="shared" si="2"/>
        <v>0.11904761904761904</v>
      </c>
      <c r="K30" s="9">
        <f t="shared" si="3"/>
        <v>-0.14570135746606336</v>
      </c>
    </row>
    <row r="31" spans="1:11" x14ac:dyDescent="0.25">
      <c r="A31" s="7" t="s">
        <v>360</v>
      </c>
      <c r="B31" s="65">
        <v>13</v>
      </c>
      <c r="C31" s="34">
        <f>IF(B49=0, "-", B31/B49)</f>
        <v>1.5098722415795587E-2</v>
      </c>
      <c r="D31" s="65">
        <v>29</v>
      </c>
      <c r="E31" s="9">
        <f>IF(D49=0, "-", D31/D49)</f>
        <v>2.5754884547069271E-2</v>
      </c>
      <c r="F31" s="81">
        <v>111</v>
      </c>
      <c r="G31" s="34">
        <f>IF(F49=0, "-", F31/F49)</f>
        <v>1.3310948554982611E-2</v>
      </c>
      <c r="H31" s="65">
        <v>90</v>
      </c>
      <c r="I31" s="9">
        <f>IF(H49=0, "-", H31/H49)</f>
        <v>9.4916684243830408E-3</v>
      </c>
      <c r="J31" s="8">
        <f t="shared" si="2"/>
        <v>-0.55172413793103448</v>
      </c>
      <c r="K31" s="9">
        <f t="shared" si="3"/>
        <v>0.23333333333333334</v>
      </c>
    </row>
    <row r="32" spans="1:11" x14ac:dyDescent="0.25">
      <c r="A32" s="7" t="s">
        <v>361</v>
      </c>
      <c r="B32" s="65">
        <v>6</v>
      </c>
      <c r="C32" s="34">
        <f>IF(B49=0, "-", B32/B49)</f>
        <v>6.9686411149825784E-3</v>
      </c>
      <c r="D32" s="65">
        <v>9</v>
      </c>
      <c r="E32" s="9">
        <f>IF(D49=0, "-", D32/D49)</f>
        <v>7.9928952042628773E-3</v>
      </c>
      <c r="F32" s="81">
        <v>51</v>
      </c>
      <c r="G32" s="34">
        <f>IF(F49=0, "-", F32/F49)</f>
        <v>6.115841227964984E-3</v>
      </c>
      <c r="H32" s="65">
        <v>23</v>
      </c>
      <c r="I32" s="9">
        <f>IF(H49=0, "-", H32/H49)</f>
        <v>2.425648597342333E-3</v>
      </c>
      <c r="J32" s="8">
        <f t="shared" si="2"/>
        <v>-0.33333333333333331</v>
      </c>
      <c r="K32" s="9">
        <f t="shared" si="3"/>
        <v>1.2173913043478262</v>
      </c>
    </row>
    <row r="33" spans="1:11" x14ac:dyDescent="0.25">
      <c r="A33" s="7" t="s">
        <v>362</v>
      </c>
      <c r="B33" s="65">
        <v>47</v>
      </c>
      <c r="C33" s="34">
        <f>IF(B49=0, "-", B33/B49)</f>
        <v>5.45876887340302E-2</v>
      </c>
      <c r="D33" s="65">
        <v>43</v>
      </c>
      <c r="E33" s="9">
        <f>IF(D49=0, "-", D33/D49)</f>
        <v>3.8188277087033748E-2</v>
      </c>
      <c r="F33" s="81">
        <v>604</v>
      </c>
      <c r="G33" s="34">
        <f>IF(F49=0, "-", F33/F49)</f>
        <v>7.2430747091977457E-2</v>
      </c>
      <c r="H33" s="65">
        <v>534</v>
      </c>
      <c r="I33" s="9">
        <f>IF(H49=0, "-", H33/H49)</f>
        <v>5.631723265133938E-2</v>
      </c>
      <c r="J33" s="8">
        <f t="shared" si="2"/>
        <v>9.3023255813953487E-2</v>
      </c>
      <c r="K33" s="9">
        <f t="shared" si="3"/>
        <v>0.13108614232209737</v>
      </c>
    </row>
    <row r="34" spans="1:11" x14ac:dyDescent="0.25">
      <c r="A34" s="7" t="s">
        <v>363</v>
      </c>
      <c r="B34" s="65">
        <v>83</v>
      </c>
      <c r="C34" s="34">
        <f>IF(B49=0, "-", B34/B49)</f>
        <v>9.6399535423925667E-2</v>
      </c>
      <c r="D34" s="65">
        <v>113</v>
      </c>
      <c r="E34" s="9">
        <f>IF(D49=0, "-", D34/D49)</f>
        <v>0.10035523978685613</v>
      </c>
      <c r="F34" s="81">
        <v>1136</v>
      </c>
      <c r="G34" s="34">
        <f>IF(F49=0, "-", F34/F49)</f>
        <v>0.13622736539153377</v>
      </c>
      <c r="H34" s="65">
        <v>1044</v>
      </c>
      <c r="I34" s="9">
        <f>IF(H49=0, "-", H34/H49)</f>
        <v>0.11010335372284329</v>
      </c>
      <c r="J34" s="8">
        <f t="shared" si="2"/>
        <v>-0.26548672566371684</v>
      </c>
      <c r="K34" s="9">
        <f t="shared" si="3"/>
        <v>8.8122605363984668E-2</v>
      </c>
    </row>
    <row r="35" spans="1:11" x14ac:dyDescent="0.25">
      <c r="A35" s="7" t="s">
        <v>364</v>
      </c>
      <c r="B35" s="65">
        <v>1</v>
      </c>
      <c r="C35" s="34">
        <f>IF(B49=0, "-", B35/B49)</f>
        <v>1.1614401858304297E-3</v>
      </c>
      <c r="D35" s="65">
        <v>14</v>
      </c>
      <c r="E35" s="9">
        <f>IF(D49=0, "-", D35/D49)</f>
        <v>1.2433392539964476E-2</v>
      </c>
      <c r="F35" s="81">
        <v>44</v>
      </c>
      <c r="G35" s="34">
        <f>IF(F49=0, "-", F35/F49)</f>
        <v>5.2764120398129275E-3</v>
      </c>
      <c r="H35" s="65">
        <v>76</v>
      </c>
      <c r="I35" s="9">
        <f>IF(H49=0, "-", H35/H49)</f>
        <v>8.0151866694790127E-3</v>
      </c>
      <c r="J35" s="8">
        <f t="shared" si="2"/>
        <v>-0.9285714285714286</v>
      </c>
      <c r="K35" s="9">
        <f t="shared" si="3"/>
        <v>-0.42105263157894735</v>
      </c>
    </row>
    <row r="36" spans="1:11" x14ac:dyDescent="0.25">
      <c r="A36" s="7" t="s">
        <v>365</v>
      </c>
      <c r="B36" s="65">
        <v>38</v>
      </c>
      <c r="C36" s="34">
        <f>IF(B49=0, "-", B36/B49)</f>
        <v>4.4134727061556328E-2</v>
      </c>
      <c r="D36" s="65">
        <v>37</v>
      </c>
      <c r="E36" s="9">
        <f>IF(D49=0, "-", D36/D49)</f>
        <v>3.2859680284191832E-2</v>
      </c>
      <c r="F36" s="81">
        <v>1251</v>
      </c>
      <c r="G36" s="34">
        <f>IF(F49=0, "-", F36/F49)</f>
        <v>0.15001798776831754</v>
      </c>
      <c r="H36" s="65">
        <v>898</v>
      </c>
      <c r="I36" s="9">
        <f>IF(H49=0, "-", H36/H49)</f>
        <v>9.4705758278844129E-2</v>
      </c>
      <c r="J36" s="8">
        <f t="shared" si="2"/>
        <v>2.7027027027027029E-2</v>
      </c>
      <c r="K36" s="9">
        <f t="shared" si="3"/>
        <v>0.39309576837416482</v>
      </c>
    </row>
    <row r="37" spans="1:11" x14ac:dyDescent="0.25">
      <c r="A37" s="7" t="s">
        <v>366</v>
      </c>
      <c r="B37" s="65">
        <v>221</v>
      </c>
      <c r="C37" s="34">
        <f>IF(B49=0, "-", B37/B49)</f>
        <v>0.25667828106852497</v>
      </c>
      <c r="D37" s="65">
        <v>340</v>
      </c>
      <c r="E37" s="9">
        <f>IF(D49=0, "-", D37/D49)</f>
        <v>0.30195381882770872</v>
      </c>
      <c r="F37" s="81">
        <v>1128</v>
      </c>
      <c r="G37" s="34">
        <f>IF(F49=0, "-", F37/F49)</f>
        <v>0.1352680177479314</v>
      </c>
      <c r="H37" s="65">
        <v>1554</v>
      </c>
      <c r="I37" s="9">
        <f>IF(H49=0, "-", H37/H49)</f>
        <v>0.16388947479434718</v>
      </c>
      <c r="J37" s="8">
        <f t="shared" si="2"/>
        <v>-0.35</v>
      </c>
      <c r="K37" s="9">
        <f t="shared" si="3"/>
        <v>-0.27413127413127414</v>
      </c>
    </row>
    <row r="38" spans="1:11" x14ac:dyDescent="0.25">
      <c r="A38" s="7" t="s">
        <v>367</v>
      </c>
      <c r="B38" s="65">
        <v>30</v>
      </c>
      <c r="C38" s="34">
        <f>IF(B49=0, "-", B38/B49)</f>
        <v>3.484320557491289E-2</v>
      </c>
      <c r="D38" s="65">
        <v>114</v>
      </c>
      <c r="E38" s="9">
        <f>IF(D49=0, "-", D38/D49)</f>
        <v>0.10124333925399645</v>
      </c>
      <c r="F38" s="81">
        <v>517</v>
      </c>
      <c r="G38" s="34">
        <f>IF(F49=0, "-", F38/F49)</f>
        <v>6.1997841467801892E-2</v>
      </c>
      <c r="H38" s="65">
        <v>612</v>
      </c>
      <c r="I38" s="9">
        <f>IF(H49=0, "-", H38/H49)</f>
        <v>6.4543345285804687E-2</v>
      </c>
      <c r="J38" s="8">
        <f t="shared" si="2"/>
        <v>-0.73684210526315785</v>
      </c>
      <c r="K38" s="9">
        <f t="shared" si="3"/>
        <v>-0.15522875816993464</v>
      </c>
    </row>
    <row r="39" spans="1:11" x14ac:dyDescent="0.25">
      <c r="A39" s="7" t="s">
        <v>368</v>
      </c>
      <c r="B39" s="65">
        <v>0</v>
      </c>
      <c r="C39" s="34">
        <f>IF(B49=0, "-", B39/B49)</f>
        <v>0</v>
      </c>
      <c r="D39" s="65">
        <v>11</v>
      </c>
      <c r="E39" s="9">
        <f>IF(D49=0, "-", D39/D49)</f>
        <v>9.7690941385435177E-3</v>
      </c>
      <c r="F39" s="81">
        <v>0</v>
      </c>
      <c r="G39" s="34">
        <f>IF(F49=0, "-", F39/F49)</f>
        <v>0</v>
      </c>
      <c r="H39" s="65">
        <v>605</v>
      </c>
      <c r="I39" s="9">
        <f>IF(H49=0, "-", H39/H49)</f>
        <v>6.3805104408352672E-2</v>
      </c>
      <c r="J39" s="8">
        <f t="shared" si="2"/>
        <v>-1</v>
      </c>
      <c r="K39" s="9">
        <f t="shared" si="3"/>
        <v>-1</v>
      </c>
    </row>
    <row r="40" spans="1:11" x14ac:dyDescent="0.25">
      <c r="A40" s="7" t="s">
        <v>369</v>
      </c>
      <c r="B40" s="65">
        <v>2</v>
      </c>
      <c r="C40" s="34">
        <f>IF(B49=0, "-", B40/B49)</f>
        <v>2.3228803716608595E-3</v>
      </c>
      <c r="D40" s="65">
        <v>2</v>
      </c>
      <c r="E40" s="9">
        <f>IF(D49=0, "-", D40/D49)</f>
        <v>1.7761989342806395E-3</v>
      </c>
      <c r="F40" s="81">
        <v>8</v>
      </c>
      <c r="G40" s="34">
        <f>IF(F49=0, "-", F40/F49)</f>
        <v>9.5934764360235038E-4</v>
      </c>
      <c r="H40" s="65">
        <v>22</v>
      </c>
      <c r="I40" s="9">
        <f>IF(H49=0, "-", H40/H49)</f>
        <v>2.3201856148491878E-3</v>
      </c>
      <c r="J40" s="8">
        <f t="shared" si="2"/>
        <v>0</v>
      </c>
      <c r="K40" s="9">
        <f t="shared" si="3"/>
        <v>-0.63636363636363635</v>
      </c>
    </row>
    <row r="41" spans="1:11" x14ac:dyDescent="0.25">
      <c r="A41" s="7" t="s">
        <v>370</v>
      </c>
      <c r="B41" s="65">
        <v>9</v>
      </c>
      <c r="C41" s="34">
        <f>IF(B49=0, "-", B41/B49)</f>
        <v>1.0452961672473868E-2</v>
      </c>
      <c r="D41" s="65">
        <v>4</v>
      </c>
      <c r="E41" s="9">
        <f>IF(D49=0, "-", D41/D49)</f>
        <v>3.552397868561279E-3</v>
      </c>
      <c r="F41" s="81">
        <v>75</v>
      </c>
      <c r="G41" s="34">
        <f>IF(F49=0, "-", F41/F49)</f>
        <v>8.9938841587720343E-3</v>
      </c>
      <c r="H41" s="65">
        <v>12</v>
      </c>
      <c r="I41" s="9">
        <f>IF(H49=0, "-", H41/H49)</f>
        <v>1.2655557899177389E-3</v>
      </c>
      <c r="J41" s="8">
        <f t="shared" si="2"/>
        <v>1.25</v>
      </c>
      <c r="K41" s="9">
        <f t="shared" si="3"/>
        <v>5.25</v>
      </c>
    </row>
    <row r="42" spans="1:11" x14ac:dyDescent="0.25">
      <c r="A42" s="7" t="s">
        <v>371</v>
      </c>
      <c r="B42" s="65">
        <v>6</v>
      </c>
      <c r="C42" s="34">
        <f>IF(B49=0, "-", B42/B49)</f>
        <v>6.9686411149825784E-3</v>
      </c>
      <c r="D42" s="65">
        <v>8</v>
      </c>
      <c r="E42" s="9">
        <f>IF(D49=0, "-", D42/D49)</f>
        <v>7.104795737122558E-3</v>
      </c>
      <c r="F42" s="81">
        <v>68</v>
      </c>
      <c r="G42" s="34">
        <f>IF(F49=0, "-", F42/F49)</f>
        <v>8.1544549706199787E-3</v>
      </c>
      <c r="H42" s="65">
        <v>110</v>
      </c>
      <c r="I42" s="9">
        <f>IF(H49=0, "-", H42/H49)</f>
        <v>1.1600928074245939E-2</v>
      </c>
      <c r="J42" s="8">
        <f t="shared" si="2"/>
        <v>-0.25</v>
      </c>
      <c r="K42" s="9">
        <f t="shared" si="3"/>
        <v>-0.38181818181818183</v>
      </c>
    </row>
    <row r="43" spans="1:11" x14ac:dyDescent="0.25">
      <c r="A43" s="7" t="s">
        <v>372</v>
      </c>
      <c r="B43" s="65">
        <v>82</v>
      </c>
      <c r="C43" s="34">
        <f>IF(B49=0, "-", B43/B49)</f>
        <v>9.5238095238095233E-2</v>
      </c>
      <c r="D43" s="65">
        <v>130</v>
      </c>
      <c r="E43" s="9">
        <f>IF(D49=0, "-", D43/D49)</f>
        <v>0.11545293072824156</v>
      </c>
      <c r="F43" s="81">
        <v>628</v>
      </c>
      <c r="G43" s="34">
        <f>IF(F49=0, "-", F43/F49)</f>
        <v>7.5308790022784511E-2</v>
      </c>
      <c r="H43" s="65">
        <v>769</v>
      </c>
      <c r="I43" s="9">
        <f>IF(H49=0, "-", H43/H49)</f>
        <v>8.1101033537228431E-2</v>
      </c>
      <c r="J43" s="8">
        <f t="shared" si="2"/>
        <v>-0.36923076923076925</v>
      </c>
      <c r="K43" s="9">
        <f t="shared" si="3"/>
        <v>-0.18335500650195058</v>
      </c>
    </row>
    <row r="44" spans="1:11" x14ac:dyDescent="0.25">
      <c r="A44" s="7" t="s">
        <v>373</v>
      </c>
      <c r="B44" s="65">
        <v>8</v>
      </c>
      <c r="C44" s="34">
        <f>IF(B49=0, "-", B44/B49)</f>
        <v>9.2915214866434379E-3</v>
      </c>
      <c r="D44" s="65">
        <v>8</v>
      </c>
      <c r="E44" s="9">
        <f>IF(D49=0, "-", D44/D49)</f>
        <v>7.104795737122558E-3</v>
      </c>
      <c r="F44" s="81">
        <v>15</v>
      </c>
      <c r="G44" s="34">
        <f>IF(F49=0, "-", F44/F49)</f>
        <v>1.7987768317544071E-3</v>
      </c>
      <c r="H44" s="65">
        <v>48</v>
      </c>
      <c r="I44" s="9">
        <f>IF(H49=0, "-", H44/H49)</f>
        <v>5.0622231596709555E-3</v>
      </c>
      <c r="J44" s="8">
        <f t="shared" si="2"/>
        <v>0</v>
      </c>
      <c r="K44" s="9">
        <f t="shared" si="3"/>
        <v>-0.6875</v>
      </c>
    </row>
    <row r="45" spans="1:11" x14ac:dyDescent="0.25">
      <c r="A45" s="7" t="s">
        <v>374</v>
      </c>
      <c r="B45" s="65">
        <v>59</v>
      </c>
      <c r="C45" s="34">
        <f>IF(B49=0, "-", B45/B49)</f>
        <v>6.852497096399536E-2</v>
      </c>
      <c r="D45" s="65">
        <v>28</v>
      </c>
      <c r="E45" s="9">
        <f>IF(D49=0, "-", D45/D49)</f>
        <v>2.4866785079928951E-2</v>
      </c>
      <c r="F45" s="81">
        <v>340</v>
      </c>
      <c r="G45" s="34">
        <f>IF(F49=0, "-", F45/F49)</f>
        <v>4.0772274853099894E-2</v>
      </c>
      <c r="H45" s="65">
        <v>478</v>
      </c>
      <c r="I45" s="9">
        <f>IF(H49=0, "-", H45/H49)</f>
        <v>5.0411305631723267E-2</v>
      </c>
      <c r="J45" s="8">
        <f t="shared" si="2"/>
        <v>1.1071428571428572</v>
      </c>
      <c r="K45" s="9">
        <f t="shared" si="3"/>
        <v>-0.28870292887029286</v>
      </c>
    </row>
    <row r="46" spans="1:11" x14ac:dyDescent="0.25">
      <c r="A46" s="7" t="s">
        <v>375</v>
      </c>
      <c r="B46" s="65">
        <v>41</v>
      </c>
      <c r="C46" s="34">
        <f>IF(B49=0, "-", B46/B49)</f>
        <v>4.7619047619047616E-2</v>
      </c>
      <c r="D46" s="65">
        <v>35</v>
      </c>
      <c r="E46" s="9">
        <f>IF(D49=0, "-", D46/D49)</f>
        <v>3.108348134991119E-2</v>
      </c>
      <c r="F46" s="81">
        <v>524</v>
      </c>
      <c r="G46" s="34">
        <f>IF(F49=0, "-", F46/F49)</f>
        <v>6.2837270655953945E-2</v>
      </c>
      <c r="H46" s="65">
        <v>467</v>
      </c>
      <c r="I46" s="9">
        <f>IF(H49=0, "-", H46/H49)</f>
        <v>4.9251212824298674E-2</v>
      </c>
      <c r="J46" s="8">
        <f t="shared" si="2"/>
        <v>0.17142857142857143</v>
      </c>
      <c r="K46" s="9">
        <f t="shared" si="3"/>
        <v>0.12205567451820129</v>
      </c>
    </row>
    <row r="47" spans="1:11" x14ac:dyDescent="0.25">
      <c r="A47" s="7" t="s">
        <v>376</v>
      </c>
      <c r="B47" s="65">
        <v>14</v>
      </c>
      <c r="C47" s="34">
        <f>IF(B49=0, "-", B47/B49)</f>
        <v>1.6260162601626018E-2</v>
      </c>
      <c r="D47" s="65">
        <v>17</v>
      </c>
      <c r="E47" s="9">
        <f>IF(D49=0, "-", D47/D49)</f>
        <v>1.5097690941385435E-2</v>
      </c>
      <c r="F47" s="81">
        <v>151</v>
      </c>
      <c r="G47" s="34">
        <f>IF(F49=0, "-", F47/F49)</f>
        <v>1.8107686772994364E-2</v>
      </c>
      <c r="H47" s="65">
        <v>291</v>
      </c>
      <c r="I47" s="9">
        <f>IF(H49=0, "-", H47/H49)</f>
        <v>3.0689727905505167E-2</v>
      </c>
      <c r="J47" s="8">
        <f t="shared" si="2"/>
        <v>-0.17647058823529413</v>
      </c>
      <c r="K47" s="9">
        <f t="shared" si="3"/>
        <v>-0.48109965635738833</v>
      </c>
    </row>
    <row r="48" spans="1:11" x14ac:dyDescent="0.25">
      <c r="A48" s="2"/>
      <c r="B48" s="68"/>
      <c r="C48" s="33"/>
      <c r="D48" s="68"/>
      <c r="E48" s="6"/>
      <c r="F48" s="82"/>
      <c r="G48" s="33"/>
      <c r="H48" s="68"/>
      <c r="I48" s="6"/>
      <c r="J48" s="5"/>
      <c r="K48" s="6"/>
    </row>
    <row r="49" spans="1:11" s="43" customFormat="1" x14ac:dyDescent="0.25">
      <c r="A49" s="162" t="s">
        <v>611</v>
      </c>
      <c r="B49" s="71">
        <f>SUM(B26:B48)</f>
        <v>861</v>
      </c>
      <c r="C49" s="40">
        <f>B49/8644</f>
        <v>9.9606663581675151E-2</v>
      </c>
      <c r="D49" s="71">
        <f>SUM(D26:D48)</f>
        <v>1126</v>
      </c>
      <c r="E49" s="41">
        <f>D49/9191</f>
        <v>0.12251115221412251</v>
      </c>
      <c r="F49" s="77">
        <f>SUM(F26:F48)</f>
        <v>8339</v>
      </c>
      <c r="G49" s="42">
        <f>F49/78552</f>
        <v>0.10615897749261635</v>
      </c>
      <c r="H49" s="71">
        <f>SUM(H26:H48)</f>
        <v>9482</v>
      </c>
      <c r="I49" s="41">
        <f>H49/83975</f>
        <v>0.11291455790413814</v>
      </c>
      <c r="J49" s="37">
        <f>IF(D49=0, "-", IF((B49-D49)/D49&lt;10, (B49-D49)/D49, "&gt;999%"))</f>
        <v>-0.23534635879218471</v>
      </c>
      <c r="K49" s="38">
        <f>IF(H49=0, "-", IF((F49-H49)/H49&lt;10, (F49-H49)/H49, "&gt;999%"))</f>
        <v>-0.12054418898966462</v>
      </c>
    </row>
    <row r="50" spans="1:11" x14ac:dyDescent="0.25">
      <c r="B50" s="83"/>
      <c r="D50" s="83"/>
      <c r="F50" s="83"/>
      <c r="H50" s="83"/>
    </row>
    <row r="51" spans="1:11" x14ac:dyDescent="0.25">
      <c r="A51" s="163" t="s">
        <v>153</v>
      </c>
      <c r="B51" s="61" t="s">
        <v>12</v>
      </c>
      <c r="C51" s="62" t="s">
        <v>13</v>
      </c>
      <c r="D51" s="61" t="s">
        <v>12</v>
      </c>
      <c r="E51" s="63" t="s">
        <v>13</v>
      </c>
      <c r="F51" s="62" t="s">
        <v>12</v>
      </c>
      <c r="G51" s="62" t="s">
        <v>13</v>
      </c>
      <c r="H51" s="61" t="s">
        <v>12</v>
      </c>
      <c r="I51" s="63" t="s">
        <v>13</v>
      </c>
      <c r="J51" s="61"/>
      <c r="K51" s="63"/>
    </row>
    <row r="52" spans="1:11" x14ac:dyDescent="0.25">
      <c r="A52" s="7" t="s">
        <v>377</v>
      </c>
      <c r="B52" s="65">
        <v>6</v>
      </c>
      <c r="C52" s="34">
        <f>IF(B63=0, "-", B52/B63)</f>
        <v>5.5045871559633031E-2</v>
      </c>
      <c r="D52" s="65">
        <v>15</v>
      </c>
      <c r="E52" s="9">
        <f>IF(D63=0, "-", D52/D63)</f>
        <v>0.1388888888888889</v>
      </c>
      <c r="F52" s="81">
        <v>23</v>
      </c>
      <c r="G52" s="34">
        <f>IF(F63=0, "-", F52/F63)</f>
        <v>2.200956937799043E-2</v>
      </c>
      <c r="H52" s="65">
        <v>113</v>
      </c>
      <c r="I52" s="9">
        <f>IF(H63=0, "-", H52/H63)</f>
        <v>9.4719195305951381E-2</v>
      </c>
      <c r="J52" s="8">
        <f t="shared" ref="J52:J61" si="4">IF(D52=0, "-", IF((B52-D52)/D52&lt;10, (B52-D52)/D52, "&gt;999%"))</f>
        <v>-0.6</v>
      </c>
      <c r="K52" s="9">
        <f t="shared" ref="K52:K61" si="5">IF(H52=0, "-", IF((F52-H52)/H52&lt;10, (F52-H52)/H52, "&gt;999%"))</f>
        <v>-0.79646017699115046</v>
      </c>
    </row>
    <row r="53" spans="1:11" x14ac:dyDescent="0.25">
      <c r="A53" s="7" t="s">
        <v>378</v>
      </c>
      <c r="B53" s="65">
        <v>45</v>
      </c>
      <c r="C53" s="34">
        <f>IF(B63=0, "-", B53/B63)</f>
        <v>0.41284403669724773</v>
      </c>
      <c r="D53" s="65">
        <v>19</v>
      </c>
      <c r="E53" s="9">
        <f>IF(D63=0, "-", D53/D63)</f>
        <v>0.17592592592592593</v>
      </c>
      <c r="F53" s="81">
        <v>266</v>
      </c>
      <c r="G53" s="34">
        <f>IF(F63=0, "-", F53/F63)</f>
        <v>0.25454545454545452</v>
      </c>
      <c r="H53" s="65">
        <v>336</v>
      </c>
      <c r="I53" s="9">
        <f>IF(H63=0, "-", H53/H63)</f>
        <v>0.28164291701592625</v>
      </c>
      <c r="J53" s="8">
        <f t="shared" si="4"/>
        <v>1.368421052631579</v>
      </c>
      <c r="K53" s="9">
        <f t="shared" si="5"/>
        <v>-0.20833333333333334</v>
      </c>
    </row>
    <row r="54" spans="1:11" x14ac:dyDescent="0.25">
      <c r="A54" s="7" t="s">
        <v>379</v>
      </c>
      <c r="B54" s="65">
        <v>10</v>
      </c>
      <c r="C54" s="34">
        <f>IF(B63=0, "-", B54/B63)</f>
        <v>9.1743119266055051E-2</v>
      </c>
      <c r="D54" s="65">
        <v>16</v>
      </c>
      <c r="E54" s="9">
        <f>IF(D63=0, "-", D54/D63)</f>
        <v>0.14814814814814814</v>
      </c>
      <c r="F54" s="81">
        <v>121</v>
      </c>
      <c r="G54" s="34">
        <f>IF(F63=0, "-", F54/F63)</f>
        <v>0.11578947368421053</v>
      </c>
      <c r="H54" s="65">
        <v>137</v>
      </c>
      <c r="I54" s="9">
        <f>IF(H63=0, "-", H54/H63)</f>
        <v>0.11483654652137469</v>
      </c>
      <c r="J54" s="8">
        <f t="shared" si="4"/>
        <v>-0.375</v>
      </c>
      <c r="K54" s="9">
        <f t="shared" si="5"/>
        <v>-0.11678832116788321</v>
      </c>
    </row>
    <row r="55" spans="1:11" x14ac:dyDescent="0.25">
      <c r="A55" s="7" t="s">
        <v>380</v>
      </c>
      <c r="B55" s="65">
        <v>6</v>
      </c>
      <c r="C55" s="34">
        <f>IF(B63=0, "-", B55/B63)</f>
        <v>5.5045871559633031E-2</v>
      </c>
      <c r="D55" s="65">
        <v>4</v>
      </c>
      <c r="E55" s="9">
        <f>IF(D63=0, "-", D55/D63)</f>
        <v>3.7037037037037035E-2</v>
      </c>
      <c r="F55" s="81">
        <v>27</v>
      </c>
      <c r="G55" s="34">
        <f>IF(F63=0, "-", F55/F63)</f>
        <v>2.583732057416268E-2</v>
      </c>
      <c r="H55" s="65">
        <v>60</v>
      </c>
      <c r="I55" s="9">
        <f>IF(H63=0, "-", H55/H63)</f>
        <v>5.0293378038558254E-2</v>
      </c>
      <c r="J55" s="8">
        <f t="shared" si="4"/>
        <v>0.5</v>
      </c>
      <c r="K55" s="9">
        <f t="shared" si="5"/>
        <v>-0.55000000000000004</v>
      </c>
    </row>
    <row r="56" spans="1:11" x14ac:dyDescent="0.25">
      <c r="A56" s="7" t="s">
        <v>381</v>
      </c>
      <c r="B56" s="65">
        <v>8</v>
      </c>
      <c r="C56" s="34">
        <f>IF(B63=0, "-", B56/B63)</f>
        <v>7.3394495412844041E-2</v>
      </c>
      <c r="D56" s="65">
        <v>6</v>
      </c>
      <c r="E56" s="9">
        <f>IF(D63=0, "-", D56/D63)</f>
        <v>5.5555555555555552E-2</v>
      </c>
      <c r="F56" s="81">
        <v>38</v>
      </c>
      <c r="G56" s="34">
        <f>IF(F63=0, "-", F56/F63)</f>
        <v>3.6363636363636362E-2</v>
      </c>
      <c r="H56" s="65">
        <v>45</v>
      </c>
      <c r="I56" s="9">
        <f>IF(H63=0, "-", H56/H63)</f>
        <v>3.7720033528918694E-2</v>
      </c>
      <c r="J56" s="8">
        <f t="shared" si="4"/>
        <v>0.33333333333333331</v>
      </c>
      <c r="K56" s="9">
        <f t="shared" si="5"/>
        <v>-0.15555555555555556</v>
      </c>
    </row>
    <row r="57" spans="1:11" x14ac:dyDescent="0.25">
      <c r="A57" s="7" t="s">
        <v>382</v>
      </c>
      <c r="B57" s="65">
        <v>5</v>
      </c>
      <c r="C57" s="34">
        <f>IF(B63=0, "-", B57/B63)</f>
        <v>4.5871559633027525E-2</v>
      </c>
      <c r="D57" s="65">
        <v>9</v>
      </c>
      <c r="E57" s="9">
        <f>IF(D63=0, "-", D57/D63)</f>
        <v>8.3333333333333329E-2</v>
      </c>
      <c r="F57" s="81">
        <v>57</v>
      </c>
      <c r="G57" s="34">
        <f>IF(F63=0, "-", F57/F63)</f>
        <v>5.4545454545454543E-2</v>
      </c>
      <c r="H57" s="65">
        <v>98</v>
      </c>
      <c r="I57" s="9">
        <f>IF(H63=0, "-", H57/H63)</f>
        <v>8.2145850796311815E-2</v>
      </c>
      <c r="J57" s="8">
        <f t="shared" si="4"/>
        <v>-0.44444444444444442</v>
      </c>
      <c r="K57" s="9">
        <f t="shared" si="5"/>
        <v>-0.41836734693877553</v>
      </c>
    </row>
    <row r="58" spans="1:11" x14ac:dyDescent="0.25">
      <c r="A58" s="7" t="s">
        <v>383</v>
      </c>
      <c r="B58" s="65">
        <v>8</v>
      </c>
      <c r="C58" s="34">
        <f>IF(B63=0, "-", B58/B63)</f>
        <v>7.3394495412844041E-2</v>
      </c>
      <c r="D58" s="65">
        <v>4</v>
      </c>
      <c r="E58" s="9">
        <f>IF(D63=0, "-", D58/D63)</f>
        <v>3.7037037037037035E-2</v>
      </c>
      <c r="F58" s="81">
        <v>68</v>
      </c>
      <c r="G58" s="34">
        <f>IF(F63=0, "-", F58/F63)</f>
        <v>6.5071770334928225E-2</v>
      </c>
      <c r="H58" s="65">
        <v>14</v>
      </c>
      <c r="I58" s="9">
        <f>IF(H63=0, "-", H58/H63)</f>
        <v>1.173512154233026E-2</v>
      </c>
      <c r="J58" s="8">
        <f t="shared" si="4"/>
        <v>1</v>
      </c>
      <c r="K58" s="9">
        <f t="shared" si="5"/>
        <v>3.8571428571428572</v>
      </c>
    </row>
    <row r="59" spans="1:11" x14ac:dyDescent="0.25">
      <c r="A59" s="7" t="s">
        <v>384</v>
      </c>
      <c r="B59" s="65">
        <v>13</v>
      </c>
      <c r="C59" s="34">
        <f>IF(B63=0, "-", B59/B63)</f>
        <v>0.11926605504587157</v>
      </c>
      <c r="D59" s="65">
        <v>13</v>
      </c>
      <c r="E59" s="9">
        <f>IF(D63=0, "-", D59/D63)</f>
        <v>0.12037037037037036</v>
      </c>
      <c r="F59" s="81">
        <v>150</v>
      </c>
      <c r="G59" s="34">
        <f>IF(F63=0, "-", F59/F63)</f>
        <v>0.14354066985645933</v>
      </c>
      <c r="H59" s="65">
        <v>136</v>
      </c>
      <c r="I59" s="9">
        <f>IF(H63=0, "-", H59/H63)</f>
        <v>0.11399832355406538</v>
      </c>
      <c r="J59" s="8">
        <f t="shared" si="4"/>
        <v>0</v>
      </c>
      <c r="K59" s="9">
        <f t="shared" si="5"/>
        <v>0.10294117647058823</v>
      </c>
    </row>
    <row r="60" spans="1:11" x14ac:dyDescent="0.25">
      <c r="A60" s="7" t="s">
        <v>385</v>
      </c>
      <c r="B60" s="65">
        <v>3</v>
      </c>
      <c r="C60" s="34">
        <f>IF(B63=0, "-", B60/B63)</f>
        <v>2.7522935779816515E-2</v>
      </c>
      <c r="D60" s="65">
        <v>4</v>
      </c>
      <c r="E60" s="9">
        <f>IF(D63=0, "-", D60/D63)</f>
        <v>3.7037037037037035E-2</v>
      </c>
      <c r="F60" s="81">
        <v>53</v>
      </c>
      <c r="G60" s="34">
        <f>IF(F63=0, "-", F60/F63)</f>
        <v>5.0717703349282293E-2</v>
      </c>
      <c r="H60" s="65">
        <v>64</v>
      </c>
      <c r="I60" s="9">
        <f>IF(H63=0, "-", H60/H63)</f>
        <v>5.3646269907795474E-2</v>
      </c>
      <c r="J60" s="8">
        <f t="shared" si="4"/>
        <v>-0.25</v>
      </c>
      <c r="K60" s="9">
        <f t="shared" si="5"/>
        <v>-0.171875</v>
      </c>
    </row>
    <row r="61" spans="1:11" x14ac:dyDescent="0.25">
      <c r="A61" s="7" t="s">
        <v>386</v>
      </c>
      <c r="B61" s="65">
        <v>5</v>
      </c>
      <c r="C61" s="34">
        <f>IF(B63=0, "-", B61/B63)</f>
        <v>4.5871559633027525E-2</v>
      </c>
      <c r="D61" s="65">
        <v>18</v>
      </c>
      <c r="E61" s="9">
        <f>IF(D63=0, "-", D61/D63)</f>
        <v>0.16666666666666666</v>
      </c>
      <c r="F61" s="81">
        <v>242</v>
      </c>
      <c r="G61" s="34">
        <f>IF(F63=0, "-", F61/F63)</f>
        <v>0.23157894736842105</v>
      </c>
      <c r="H61" s="65">
        <v>190</v>
      </c>
      <c r="I61" s="9">
        <f>IF(H63=0, "-", H61/H63)</f>
        <v>0.15926236378876782</v>
      </c>
      <c r="J61" s="8">
        <f t="shared" si="4"/>
        <v>-0.72222222222222221</v>
      </c>
      <c r="K61" s="9">
        <f t="shared" si="5"/>
        <v>0.27368421052631581</v>
      </c>
    </row>
    <row r="62" spans="1:11" x14ac:dyDescent="0.25">
      <c r="A62" s="2"/>
      <c r="B62" s="68"/>
      <c r="C62" s="33"/>
      <c r="D62" s="68"/>
      <c r="E62" s="6"/>
      <c r="F62" s="82"/>
      <c r="G62" s="33"/>
      <c r="H62" s="68"/>
      <c r="I62" s="6"/>
      <c r="J62" s="5"/>
      <c r="K62" s="6"/>
    </row>
    <row r="63" spans="1:11" s="43" customFormat="1" x14ac:dyDescent="0.25">
      <c r="A63" s="162" t="s">
        <v>610</v>
      </c>
      <c r="B63" s="71">
        <f>SUM(B52:B62)</f>
        <v>109</v>
      </c>
      <c r="C63" s="40">
        <f>B63/8644</f>
        <v>1.2609902822767237E-2</v>
      </c>
      <c r="D63" s="71">
        <f>SUM(D52:D62)</f>
        <v>108</v>
      </c>
      <c r="E63" s="41">
        <f>D63/9191</f>
        <v>1.1750625612011751E-2</v>
      </c>
      <c r="F63" s="77">
        <f>SUM(F52:F62)</f>
        <v>1045</v>
      </c>
      <c r="G63" s="42">
        <f>F63/78552</f>
        <v>1.3303289540686424E-2</v>
      </c>
      <c r="H63" s="71">
        <f>SUM(H52:H62)</f>
        <v>1193</v>
      </c>
      <c r="I63" s="41">
        <f>H63/83975</f>
        <v>1.4206609109854123E-2</v>
      </c>
      <c r="J63" s="37">
        <f>IF(D63=0, "-", IF((B63-D63)/D63&lt;10, (B63-D63)/D63, "&gt;999%"))</f>
        <v>9.2592592592592587E-3</v>
      </c>
      <c r="K63" s="38">
        <f>IF(H63=0, "-", IF((F63-H63)/H63&lt;10, (F63-H63)/H63, "&gt;999%"))</f>
        <v>-0.12405699916177704</v>
      </c>
    </row>
    <row r="64" spans="1:11" x14ac:dyDescent="0.25">
      <c r="B64" s="83"/>
      <c r="D64" s="83"/>
      <c r="F64" s="83"/>
      <c r="H64" s="83"/>
    </row>
    <row r="65" spans="1:11" s="43" customFormat="1" x14ac:dyDescent="0.25">
      <c r="A65" s="162" t="s">
        <v>609</v>
      </c>
      <c r="B65" s="71">
        <v>970</v>
      </c>
      <c r="C65" s="40">
        <f>B65/8644</f>
        <v>0.11221656640444239</v>
      </c>
      <c r="D65" s="71">
        <v>1234</v>
      </c>
      <c r="E65" s="41">
        <f>D65/9191</f>
        <v>0.13426177782613427</v>
      </c>
      <c r="F65" s="77">
        <v>9384</v>
      </c>
      <c r="G65" s="42">
        <f>F65/78552</f>
        <v>0.11946226703330277</v>
      </c>
      <c r="H65" s="71">
        <v>10675</v>
      </c>
      <c r="I65" s="41">
        <f>H65/83975</f>
        <v>0.12712116701399226</v>
      </c>
      <c r="J65" s="37">
        <f>IF(D65=0, "-", IF((B65-D65)/D65&lt;10, (B65-D65)/D65, "&gt;999%"))</f>
        <v>-0.21393841166936792</v>
      </c>
      <c r="K65" s="38">
        <f>IF(H65=0, "-", IF((F65-H65)/H65&lt;10, (F65-H65)/H65, "&gt;999%"))</f>
        <v>-0.1209367681498829</v>
      </c>
    </row>
    <row r="66" spans="1:11" x14ac:dyDescent="0.25">
      <c r="B66" s="83"/>
      <c r="D66" s="83"/>
      <c r="F66" s="83"/>
      <c r="H66" s="83"/>
    </row>
    <row r="67" spans="1:11" ht="15.6" x14ac:dyDescent="0.3">
      <c r="A67" s="164" t="s">
        <v>123</v>
      </c>
      <c r="B67" s="196" t="s">
        <v>1</v>
      </c>
      <c r="C67" s="200"/>
      <c r="D67" s="200"/>
      <c r="E67" s="197"/>
      <c r="F67" s="196" t="s">
        <v>14</v>
      </c>
      <c r="G67" s="200"/>
      <c r="H67" s="200"/>
      <c r="I67" s="197"/>
      <c r="J67" s="196" t="s">
        <v>15</v>
      </c>
      <c r="K67" s="197"/>
    </row>
    <row r="68" spans="1:11" x14ac:dyDescent="0.25">
      <c r="A68" s="22"/>
      <c r="B68" s="196">
        <f>VALUE(RIGHT($B$2, 4))</f>
        <v>2022</v>
      </c>
      <c r="C68" s="197"/>
      <c r="D68" s="196">
        <f>B68-1</f>
        <v>2021</v>
      </c>
      <c r="E68" s="204"/>
      <c r="F68" s="196">
        <f>B68</f>
        <v>2022</v>
      </c>
      <c r="G68" s="204"/>
      <c r="H68" s="196">
        <f>D68</f>
        <v>2021</v>
      </c>
      <c r="I68" s="204"/>
      <c r="J68" s="140" t="s">
        <v>4</v>
      </c>
      <c r="K68" s="141" t="s">
        <v>2</v>
      </c>
    </row>
    <row r="69" spans="1:11" x14ac:dyDescent="0.25">
      <c r="A69" s="163" t="s">
        <v>154</v>
      </c>
      <c r="B69" s="61" t="s">
        <v>12</v>
      </c>
      <c r="C69" s="62" t="s">
        <v>13</v>
      </c>
      <c r="D69" s="61" t="s">
        <v>12</v>
      </c>
      <c r="E69" s="63" t="s">
        <v>13</v>
      </c>
      <c r="F69" s="62" t="s">
        <v>12</v>
      </c>
      <c r="G69" s="62" t="s">
        <v>13</v>
      </c>
      <c r="H69" s="61" t="s">
        <v>12</v>
      </c>
      <c r="I69" s="63" t="s">
        <v>13</v>
      </c>
      <c r="J69" s="61"/>
      <c r="K69" s="63"/>
    </row>
    <row r="70" spans="1:11" x14ac:dyDescent="0.25">
      <c r="A70" s="7" t="s">
        <v>387</v>
      </c>
      <c r="B70" s="65">
        <v>0</v>
      </c>
      <c r="C70" s="34">
        <f>IF(B91=0, "-", B70/B91)</f>
        <v>0</v>
      </c>
      <c r="D70" s="65">
        <v>0</v>
      </c>
      <c r="E70" s="9">
        <f>IF(D91=0, "-", D70/D91)</f>
        <v>0</v>
      </c>
      <c r="F70" s="81">
        <v>11</v>
      </c>
      <c r="G70" s="34">
        <f>IF(F91=0, "-", F70/F91)</f>
        <v>8.8838636730738168E-4</v>
      </c>
      <c r="H70" s="65">
        <v>3</v>
      </c>
      <c r="I70" s="9">
        <f>IF(H91=0, "-", H70/H91)</f>
        <v>2.3868247275041769E-4</v>
      </c>
      <c r="J70" s="8" t="str">
        <f t="shared" ref="J70:J89" si="6">IF(D70=0, "-", IF((B70-D70)/D70&lt;10, (B70-D70)/D70, "&gt;999%"))</f>
        <v>-</v>
      </c>
      <c r="K70" s="9">
        <f t="shared" ref="K70:K89" si="7">IF(H70=0, "-", IF((F70-H70)/H70&lt;10, (F70-H70)/H70, "&gt;999%"))</f>
        <v>2.6666666666666665</v>
      </c>
    </row>
    <row r="71" spans="1:11" x14ac:dyDescent="0.25">
      <c r="A71" s="7" t="s">
        <v>388</v>
      </c>
      <c r="B71" s="65">
        <v>11</v>
      </c>
      <c r="C71" s="34">
        <f>IF(B91=0, "-", B71/B91)</f>
        <v>8.2520630157539385E-3</v>
      </c>
      <c r="D71" s="65">
        <v>0</v>
      </c>
      <c r="E71" s="9">
        <f>IF(D91=0, "-", D71/D91)</f>
        <v>0</v>
      </c>
      <c r="F71" s="81">
        <v>17</v>
      </c>
      <c r="G71" s="34">
        <f>IF(F91=0, "-", F71/F91)</f>
        <v>1.3729607494750444E-3</v>
      </c>
      <c r="H71" s="65">
        <v>0</v>
      </c>
      <c r="I71" s="9">
        <f>IF(H91=0, "-", H71/H91)</f>
        <v>0</v>
      </c>
      <c r="J71" s="8" t="str">
        <f t="shared" si="6"/>
        <v>-</v>
      </c>
      <c r="K71" s="9" t="str">
        <f t="shared" si="7"/>
        <v>-</v>
      </c>
    </row>
    <row r="72" spans="1:11" x14ac:dyDescent="0.25">
      <c r="A72" s="7" t="s">
        <v>389</v>
      </c>
      <c r="B72" s="65">
        <v>16</v>
      </c>
      <c r="C72" s="34">
        <f>IF(B91=0, "-", B72/B91)</f>
        <v>1.2003000750187547E-2</v>
      </c>
      <c r="D72" s="65">
        <v>1</v>
      </c>
      <c r="E72" s="9">
        <f>IF(D91=0, "-", D72/D91)</f>
        <v>8.1168831168831174E-4</v>
      </c>
      <c r="F72" s="81">
        <v>153</v>
      </c>
      <c r="G72" s="34">
        <f>IF(F91=0, "-", F72/F91)</f>
        <v>1.2356646745275399E-2</v>
      </c>
      <c r="H72" s="65">
        <v>138</v>
      </c>
      <c r="I72" s="9">
        <f>IF(H91=0, "-", H72/H91)</f>
        <v>1.0979393746519213E-2</v>
      </c>
      <c r="J72" s="8" t="str">
        <f t="shared" si="6"/>
        <v>&gt;999%</v>
      </c>
      <c r="K72" s="9">
        <f t="shared" si="7"/>
        <v>0.10869565217391304</v>
      </c>
    </row>
    <row r="73" spans="1:11" x14ac:dyDescent="0.25">
      <c r="A73" s="7" t="s">
        <v>390</v>
      </c>
      <c r="B73" s="65">
        <v>66</v>
      </c>
      <c r="C73" s="34">
        <f>IF(B91=0, "-", B73/B91)</f>
        <v>4.9512378094523628E-2</v>
      </c>
      <c r="D73" s="65">
        <v>36</v>
      </c>
      <c r="E73" s="9">
        <f>IF(D91=0, "-", D73/D91)</f>
        <v>2.922077922077922E-2</v>
      </c>
      <c r="F73" s="81">
        <v>373</v>
      </c>
      <c r="G73" s="34">
        <f>IF(F91=0, "-", F73/F91)</f>
        <v>3.0124374091423035E-2</v>
      </c>
      <c r="H73" s="65">
        <v>212</v>
      </c>
      <c r="I73" s="9">
        <f>IF(H91=0, "-", H73/H91)</f>
        <v>1.6866894741029516E-2</v>
      </c>
      <c r="J73" s="8">
        <f t="shared" si="6"/>
        <v>0.83333333333333337</v>
      </c>
      <c r="K73" s="9">
        <f t="shared" si="7"/>
        <v>0.75943396226415094</v>
      </c>
    </row>
    <row r="74" spans="1:11" x14ac:dyDescent="0.25">
      <c r="A74" s="7" t="s">
        <v>391</v>
      </c>
      <c r="B74" s="65">
        <v>60</v>
      </c>
      <c r="C74" s="34">
        <f>IF(B91=0, "-", B74/B91)</f>
        <v>4.5011252813203298E-2</v>
      </c>
      <c r="D74" s="65">
        <v>57</v>
      </c>
      <c r="E74" s="9">
        <f>IF(D91=0, "-", D74/D91)</f>
        <v>4.6266233766233768E-2</v>
      </c>
      <c r="F74" s="81">
        <v>588</v>
      </c>
      <c r="G74" s="34">
        <f>IF(F91=0, "-", F74/F91)</f>
        <v>4.748828945243095E-2</v>
      </c>
      <c r="H74" s="65">
        <v>458</v>
      </c>
      <c r="I74" s="9">
        <f>IF(H91=0, "-", H74/H91)</f>
        <v>3.6438857506563768E-2</v>
      </c>
      <c r="J74" s="8">
        <f t="shared" si="6"/>
        <v>5.2631578947368418E-2</v>
      </c>
      <c r="K74" s="9">
        <f t="shared" si="7"/>
        <v>0.28384279475982532</v>
      </c>
    </row>
    <row r="75" spans="1:11" x14ac:dyDescent="0.25">
      <c r="A75" s="7" t="s">
        <v>392</v>
      </c>
      <c r="B75" s="65">
        <v>133</v>
      </c>
      <c r="C75" s="34">
        <f>IF(B91=0, "-", B75/B91)</f>
        <v>9.9774943735933985E-2</v>
      </c>
      <c r="D75" s="65">
        <v>179</v>
      </c>
      <c r="E75" s="9">
        <f>IF(D91=0, "-", D75/D91)</f>
        <v>0.14529220779220781</v>
      </c>
      <c r="F75" s="81">
        <v>1042</v>
      </c>
      <c r="G75" s="34">
        <f>IF(F91=0, "-", F75/F91)</f>
        <v>8.4154417703117435E-2</v>
      </c>
      <c r="H75" s="65">
        <v>1085</v>
      </c>
      <c r="I75" s="9">
        <f>IF(H91=0, "-", H75/H91)</f>
        <v>8.6323494311401072E-2</v>
      </c>
      <c r="J75" s="8">
        <f t="shared" si="6"/>
        <v>-0.25698324022346369</v>
      </c>
      <c r="K75" s="9">
        <f t="shared" si="7"/>
        <v>-3.9631336405529953E-2</v>
      </c>
    </row>
    <row r="76" spans="1:11" x14ac:dyDescent="0.25">
      <c r="A76" s="7" t="s">
        <v>393</v>
      </c>
      <c r="B76" s="65">
        <v>5</v>
      </c>
      <c r="C76" s="34">
        <f>IF(B91=0, "-", B76/B91)</f>
        <v>3.7509377344336083E-3</v>
      </c>
      <c r="D76" s="65">
        <v>0</v>
      </c>
      <c r="E76" s="9">
        <f>IF(D91=0, "-", D76/D91)</f>
        <v>0</v>
      </c>
      <c r="F76" s="81">
        <v>18</v>
      </c>
      <c r="G76" s="34">
        <f>IF(F91=0, "-", F76/F91)</f>
        <v>1.4537231465029882E-3</v>
      </c>
      <c r="H76" s="65">
        <v>22</v>
      </c>
      <c r="I76" s="9">
        <f>IF(H91=0, "-", H76/H91)</f>
        <v>1.7503381335030631E-3</v>
      </c>
      <c r="J76" s="8" t="str">
        <f t="shared" si="6"/>
        <v>-</v>
      </c>
      <c r="K76" s="9">
        <f t="shared" si="7"/>
        <v>-0.18181818181818182</v>
      </c>
    </row>
    <row r="77" spans="1:11" x14ac:dyDescent="0.25">
      <c r="A77" s="7" t="s">
        <v>394</v>
      </c>
      <c r="B77" s="65">
        <v>186</v>
      </c>
      <c r="C77" s="34">
        <f>IF(B91=0, "-", B77/B91)</f>
        <v>0.13953488372093023</v>
      </c>
      <c r="D77" s="65">
        <v>67</v>
      </c>
      <c r="E77" s="9">
        <f>IF(D91=0, "-", D77/D91)</f>
        <v>5.438311688311688E-2</v>
      </c>
      <c r="F77" s="81">
        <v>1214</v>
      </c>
      <c r="G77" s="34">
        <f>IF(F91=0, "-", F77/F91)</f>
        <v>9.8045549991923761E-2</v>
      </c>
      <c r="H77" s="65">
        <v>543</v>
      </c>
      <c r="I77" s="9">
        <f>IF(H91=0, "-", H77/H91)</f>
        <v>4.3201527567825602E-2</v>
      </c>
      <c r="J77" s="8">
        <f t="shared" si="6"/>
        <v>1.7761194029850746</v>
      </c>
      <c r="K77" s="9">
        <f t="shared" si="7"/>
        <v>1.2357274401473297</v>
      </c>
    </row>
    <row r="78" spans="1:11" x14ac:dyDescent="0.25">
      <c r="A78" s="7" t="s">
        <v>395</v>
      </c>
      <c r="B78" s="65">
        <v>225</v>
      </c>
      <c r="C78" s="34">
        <f>IF(B91=0, "-", B78/B91)</f>
        <v>0.16879219804951237</v>
      </c>
      <c r="D78" s="65">
        <v>111</v>
      </c>
      <c r="E78" s="9">
        <f>IF(D91=0, "-", D78/D91)</f>
        <v>9.0097402597402593E-2</v>
      </c>
      <c r="F78" s="81">
        <v>1890</v>
      </c>
      <c r="G78" s="34">
        <f>IF(F91=0, "-", F78/F91)</f>
        <v>0.15264093038281376</v>
      </c>
      <c r="H78" s="65">
        <v>1871</v>
      </c>
      <c r="I78" s="9">
        <f>IF(H91=0, "-", H78/H91)</f>
        <v>0.14885830217201051</v>
      </c>
      <c r="J78" s="8">
        <f t="shared" si="6"/>
        <v>1.027027027027027</v>
      </c>
      <c r="K78" s="9">
        <f t="shared" si="7"/>
        <v>1.0154997327632281E-2</v>
      </c>
    </row>
    <row r="79" spans="1:11" x14ac:dyDescent="0.25">
      <c r="A79" s="7" t="s">
        <v>396</v>
      </c>
      <c r="B79" s="65">
        <v>86</v>
      </c>
      <c r="C79" s="34">
        <f>IF(B91=0, "-", B79/B91)</f>
        <v>6.4516129032258063E-2</v>
      </c>
      <c r="D79" s="65">
        <v>65</v>
      </c>
      <c r="E79" s="9">
        <f>IF(D91=0, "-", D79/D91)</f>
        <v>5.2759740259740256E-2</v>
      </c>
      <c r="F79" s="81">
        <v>731</v>
      </c>
      <c r="G79" s="34">
        <f>IF(F91=0, "-", F79/F91)</f>
        <v>5.9037312227426912E-2</v>
      </c>
      <c r="H79" s="65">
        <v>278</v>
      </c>
      <c r="I79" s="9">
        <f>IF(H91=0, "-", H79/H91)</f>
        <v>2.2117909141538706E-2</v>
      </c>
      <c r="J79" s="8">
        <f t="shared" si="6"/>
        <v>0.32307692307692309</v>
      </c>
      <c r="K79" s="9">
        <f t="shared" si="7"/>
        <v>1.6294964028776979</v>
      </c>
    </row>
    <row r="80" spans="1:11" x14ac:dyDescent="0.25">
      <c r="A80" s="7" t="s">
        <v>397</v>
      </c>
      <c r="B80" s="65">
        <v>225</v>
      </c>
      <c r="C80" s="34">
        <f>IF(B91=0, "-", B80/B91)</f>
        <v>0.16879219804951237</v>
      </c>
      <c r="D80" s="65">
        <v>88</v>
      </c>
      <c r="E80" s="9">
        <f>IF(D91=0, "-", D80/D91)</f>
        <v>7.1428571428571425E-2</v>
      </c>
      <c r="F80" s="81">
        <v>1738</v>
      </c>
      <c r="G80" s="34">
        <f>IF(F91=0, "-", F80/F91)</f>
        <v>0.14036504603456632</v>
      </c>
      <c r="H80" s="65">
        <v>1673</v>
      </c>
      <c r="I80" s="9">
        <f>IF(H91=0, "-", H80/H91)</f>
        <v>0.13310525897048295</v>
      </c>
      <c r="J80" s="8">
        <f t="shared" si="6"/>
        <v>1.5568181818181819</v>
      </c>
      <c r="K80" s="9">
        <f t="shared" si="7"/>
        <v>3.8852361028093245E-2</v>
      </c>
    </row>
    <row r="81" spans="1:11" x14ac:dyDescent="0.25">
      <c r="A81" s="7" t="s">
        <v>398</v>
      </c>
      <c r="B81" s="65">
        <v>40</v>
      </c>
      <c r="C81" s="34">
        <f>IF(B91=0, "-", B81/B91)</f>
        <v>3.0007501875468866E-2</v>
      </c>
      <c r="D81" s="65">
        <v>197</v>
      </c>
      <c r="E81" s="9">
        <f>IF(D91=0, "-", D81/D91)</f>
        <v>0.15990259740259741</v>
      </c>
      <c r="F81" s="81">
        <v>755</v>
      </c>
      <c r="G81" s="34">
        <f>IF(F91=0, "-", F81/F91)</f>
        <v>6.097560975609756E-2</v>
      </c>
      <c r="H81" s="65">
        <v>1940</v>
      </c>
      <c r="I81" s="9">
        <f>IF(H91=0, "-", H81/H91)</f>
        <v>0.15434799904527011</v>
      </c>
      <c r="J81" s="8">
        <f t="shared" si="6"/>
        <v>-0.79695431472081213</v>
      </c>
      <c r="K81" s="9">
        <f t="shared" si="7"/>
        <v>-0.61082474226804129</v>
      </c>
    </row>
    <row r="82" spans="1:11" x14ac:dyDescent="0.25">
      <c r="A82" s="7" t="s">
        <v>399</v>
      </c>
      <c r="B82" s="65">
        <v>1</v>
      </c>
      <c r="C82" s="34">
        <f>IF(B91=0, "-", B82/B91)</f>
        <v>7.501875468867217E-4</v>
      </c>
      <c r="D82" s="65">
        <v>4</v>
      </c>
      <c r="E82" s="9">
        <f>IF(D91=0, "-", D82/D91)</f>
        <v>3.246753246753247E-3</v>
      </c>
      <c r="F82" s="81">
        <v>25</v>
      </c>
      <c r="G82" s="34">
        <f>IF(F91=0, "-", F82/F91)</f>
        <v>2.0190599256985947E-3</v>
      </c>
      <c r="H82" s="65">
        <v>28</v>
      </c>
      <c r="I82" s="9">
        <f>IF(H91=0, "-", H82/H91)</f>
        <v>2.2277030790038986E-3</v>
      </c>
      <c r="J82" s="8">
        <f t="shared" si="6"/>
        <v>-0.75</v>
      </c>
      <c r="K82" s="9">
        <f t="shared" si="7"/>
        <v>-0.10714285714285714</v>
      </c>
    </row>
    <row r="83" spans="1:11" x14ac:dyDescent="0.25">
      <c r="A83" s="7" t="s">
        <v>400</v>
      </c>
      <c r="B83" s="65">
        <v>1</v>
      </c>
      <c r="C83" s="34">
        <f>IF(B91=0, "-", B83/B91)</f>
        <v>7.501875468867217E-4</v>
      </c>
      <c r="D83" s="65">
        <v>1</v>
      </c>
      <c r="E83" s="9">
        <f>IF(D91=0, "-", D83/D91)</f>
        <v>8.1168831168831174E-4</v>
      </c>
      <c r="F83" s="81">
        <v>8</v>
      </c>
      <c r="G83" s="34">
        <f>IF(F91=0, "-", F83/F91)</f>
        <v>6.4609917622355031E-4</v>
      </c>
      <c r="H83" s="65">
        <v>10</v>
      </c>
      <c r="I83" s="9">
        <f>IF(H91=0, "-", H83/H91)</f>
        <v>7.9560824250139229E-4</v>
      </c>
      <c r="J83" s="8">
        <f t="shared" si="6"/>
        <v>0</v>
      </c>
      <c r="K83" s="9">
        <f t="shared" si="7"/>
        <v>-0.2</v>
      </c>
    </row>
    <row r="84" spans="1:11" x14ac:dyDescent="0.25">
      <c r="A84" s="7" t="s">
        <v>401</v>
      </c>
      <c r="B84" s="65">
        <v>13</v>
      </c>
      <c r="C84" s="34">
        <f>IF(B91=0, "-", B84/B91)</f>
        <v>9.7524381095273824E-3</v>
      </c>
      <c r="D84" s="65">
        <v>16</v>
      </c>
      <c r="E84" s="9">
        <f>IF(D91=0, "-", D84/D91)</f>
        <v>1.2987012987012988E-2</v>
      </c>
      <c r="F84" s="81">
        <v>206</v>
      </c>
      <c r="G84" s="34">
        <f>IF(F91=0, "-", F84/F91)</f>
        <v>1.6637053787756421E-2</v>
      </c>
      <c r="H84" s="65">
        <v>116</v>
      </c>
      <c r="I84" s="9">
        <f>IF(H91=0, "-", H84/H91)</f>
        <v>9.2290556130161516E-3</v>
      </c>
      <c r="J84" s="8">
        <f t="shared" si="6"/>
        <v>-0.1875</v>
      </c>
      <c r="K84" s="9">
        <f t="shared" si="7"/>
        <v>0.77586206896551724</v>
      </c>
    </row>
    <row r="85" spans="1:11" x14ac:dyDescent="0.25">
      <c r="A85" s="7" t="s">
        <v>402</v>
      </c>
      <c r="B85" s="65">
        <v>6</v>
      </c>
      <c r="C85" s="34">
        <f>IF(B91=0, "-", B85/B91)</f>
        <v>4.5011252813203298E-3</v>
      </c>
      <c r="D85" s="65">
        <v>15</v>
      </c>
      <c r="E85" s="9">
        <f>IF(D91=0, "-", D85/D91)</f>
        <v>1.2175324675324676E-2</v>
      </c>
      <c r="F85" s="81">
        <v>29</v>
      </c>
      <c r="G85" s="34">
        <f>IF(F91=0, "-", F85/F91)</f>
        <v>2.3421095138103699E-3</v>
      </c>
      <c r="H85" s="65">
        <v>71</v>
      </c>
      <c r="I85" s="9">
        <f>IF(H91=0, "-", H85/H91)</f>
        <v>5.6488185217598852E-3</v>
      </c>
      <c r="J85" s="8">
        <f t="shared" si="6"/>
        <v>-0.6</v>
      </c>
      <c r="K85" s="9">
        <f t="shared" si="7"/>
        <v>-0.59154929577464788</v>
      </c>
    </row>
    <row r="86" spans="1:11" x14ac:dyDescent="0.25">
      <c r="A86" s="7" t="s">
        <v>403</v>
      </c>
      <c r="B86" s="65">
        <v>2</v>
      </c>
      <c r="C86" s="34">
        <f>IF(B91=0, "-", B86/B91)</f>
        <v>1.5003750937734434E-3</v>
      </c>
      <c r="D86" s="65">
        <v>5</v>
      </c>
      <c r="E86" s="9">
        <f>IF(D91=0, "-", D86/D91)</f>
        <v>4.0584415584415581E-3</v>
      </c>
      <c r="F86" s="81">
        <v>36</v>
      </c>
      <c r="G86" s="34">
        <f>IF(F91=0, "-", F86/F91)</f>
        <v>2.9074462930059764E-3</v>
      </c>
      <c r="H86" s="65">
        <v>26</v>
      </c>
      <c r="I86" s="9">
        <f>IF(H91=0, "-", H86/H91)</f>
        <v>2.0685814305036201E-3</v>
      </c>
      <c r="J86" s="8">
        <f t="shared" si="6"/>
        <v>-0.6</v>
      </c>
      <c r="K86" s="9">
        <f t="shared" si="7"/>
        <v>0.38461538461538464</v>
      </c>
    </row>
    <row r="87" spans="1:11" x14ac:dyDescent="0.25">
      <c r="A87" s="7" t="s">
        <v>404</v>
      </c>
      <c r="B87" s="65">
        <v>68</v>
      </c>
      <c r="C87" s="34">
        <f>IF(B91=0, "-", B87/B91)</f>
        <v>5.1012753188297073E-2</v>
      </c>
      <c r="D87" s="65">
        <v>89</v>
      </c>
      <c r="E87" s="9">
        <f>IF(D91=0, "-", D87/D91)</f>
        <v>7.2240259740259744E-2</v>
      </c>
      <c r="F87" s="81">
        <v>784</v>
      </c>
      <c r="G87" s="34">
        <f>IF(F91=0, "-", F87/F91)</f>
        <v>6.3317719269907938E-2</v>
      </c>
      <c r="H87" s="65">
        <v>968</v>
      </c>
      <c r="I87" s="9">
        <f>IF(H91=0, "-", H87/H91)</f>
        <v>7.7014877874134774E-2</v>
      </c>
      <c r="J87" s="8">
        <f t="shared" si="6"/>
        <v>-0.23595505617977527</v>
      </c>
      <c r="K87" s="9">
        <f t="shared" si="7"/>
        <v>-0.19008264462809918</v>
      </c>
    </row>
    <row r="88" spans="1:11" x14ac:dyDescent="0.25">
      <c r="A88" s="7" t="s">
        <v>405</v>
      </c>
      <c r="B88" s="65">
        <v>179</v>
      </c>
      <c r="C88" s="34">
        <f>IF(B91=0, "-", B88/B91)</f>
        <v>0.13428357089272319</v>
      </c>
      <c r="D88" s="65">
        <v>268</v>
      </c>
      <c r="E88" s="9">
        <f>IF(D91=0, "-", D88/D91)</f>
        <v>0.21753246753246752</v>
      </c>
      <c r="F88" s="81">
        <v>2636</v>
      </c>
      <c r="G88" s="34">
        <f>IF(F91=0, "-", F88/F91)</f>
        <v>0.21288967856565982</v>
      </c>
      <c r="H88" s="65">
        <v>2945</v>
      </c>
      <c r="I88" s="9">
        <f>IF(H91=0, "-", H88/H91)</f>
        <v>0.23430662741666003</v>
      </c>
      <c r="J88" s="8">
        <f t="shared" si="6"/>
        <v>-0.33208955223880599</v>
      </c>
      <c r="K88" s="9">
        <f t="shared" si="7"/>
        <v>-0.10492359932088285</v>
      </c>
    </row>
    <row r="89" spans="1:11" x14ac:dyDescent="0.25">
      <c r="A89" s="7" t="s">
        <v>406</v>
      </c>
      <c r="B89" s="65">
        <v>10</v>
      </c>
      <c r="C89" s="34">
        <f>IF(B91=0, "-", B89/B91)</f>
        <v>7.5018754688672166E-3</v>
      </c>
      <c r="D89" s="65">
        <v>33</v>
      </c>
      <c r="E89" s="9">
        <f>IF(D91=0, "-", D89/D91)</f>
        <v>2.6785714285714284E-2</v>
      </c>
      <c r="F89" s="81">
        <v>128</v>
      </c>
      <c r="G89" s="34">
        <f>IF(F91=0, "-", F89/F91)</f>
        <v>1.0337586819576805E-2</v>
      </c>
      <c r="H89" s="65">
        <v>182</v>
      </c>
      <c r="I89" s="9">
        <f>IF(H91=0, "-", H89/H91)</f>
        <v>1.448007001352534E-2</v>
      </c>
      <c r="J89" s="8">
        <f t="shared" si="6"/>
        <v>-0.69696969696969702</v>
      </c>
      <c r="K89" s="9">
        <f t="shared" si="7"/>
        <v>-0.2967032967032967</v>
      </c>
    </row>
    <row r="90" spans="1:11" x14ac:dyDescent="0.25">
      <c r="A90" s="2"/>
      <c r="B90" s="68"/>
      <c r="C90" s="33"/>
      <c r="D90" s="68"/>
      <c r="E90" s="6"/>
      <c r="F90" s="82"/>
      <c r="G90" s="33"/>
      <c r="H90" s="68"/>
      <c r="I90" s="6"/>
      <c r="J90" s="5"/>
      <c r="K90" s="6"/>
    </row>
    <row r="91" spans="1:11" s="43" customFormat="1" x14ac:dyDescent="0.25">
      <c r="A91" s="162" t="s">
        <v>608</v>
      </c>
      <c r="B91" s="71">
        <f>SUM(B70:B90)</f>
        <v>1333</v>
      </c>
      <c r="C91" s="40">
        <f>B91/8644</f>
        <v>0.15421101341971311</v>
      </c>
      <c r="D91" s="71">
        <f>SUM(D70:D90)</f>
        <v>1232</v>
      </c>
      <c r="E91" s="41">
        <f>D91/9191</f>
        <v>0.13404417364813404</v>
      </c>
      <c r="F91" s="77">
        <f>SUM(F70:F90)</f>
        <v>12382</v>
      </c>
      <c r="G91" s="42">
        <f>F91/78552</f>
        <v>0.15762806803136775</v>
      </c>
      <c r="H91" s="71">
        <f>SUM(H70:H90)</f>
        <v>12569</v>
      </c>
      <c r="I91" s="41">
        <f>H91/83975</f>
        <v>0.14967549866031557</v>
      </c>
      <c r="J91" s="37">
        <f>IF(D91=0, "-", IF((B91-D91)/D91&lt;10, (B91-D91)/D91, "&gt;999%"))</f>
        <v>8.1980519480519487E-2</v>
      </c>
      <c r="K91" s="38">
        <f>IF(H91=0, "-", IF((F91-H91)/H91&lt;10, (F91-H91)/H91, "&gt;999%"))</f>
        <v>-1.4877874134776037E-2</v>
      </c>
    </row>
    <row r="92" spans="1:11" x14ac:dyDescent="0.25">
      <c r="B92" s="83"/>
      <c r="D92" s="83"/>
      <c r="F92" s="83"/>
      <c r="H92" s="83"/>
    </row>
    <row r="93" spans="1:11" x14ac:dyDescent="0.25">
      <c r="A93" s="163" t="s">
        <v>155</v>
      </c>
      <c r="B93" s="61" t="s">
        <v>12</v>
      </c>
      <c r="C93" s="62" t="s">
        <v>13</v>
      </c>
      <c r="D93" s="61" t="s">
        <v>12</v>
      </c>
      <c r="E93" s="63" t="s">
        <v>13</v>
      </c>
      <c r="F93" s="62" t="s">
        <v>12</v>
      </c>
      <c r="G93" s="62" t="s">
        <v>13</v>
      </c>
      <c r="H93" s="61" t="s">
        <v>12</v>
      </c>
      <c r="I93" s="63" t="s">
        <v>13</v>
      </c>
      <c r="J93" s="61"/>
      <c r="K93" s="63"/>
    </row>
    <row r="94" spans="1:11" x14ac:dyDescent="0.25">
      <c r="A94" s="7" t="s">
        <v>407</v>
      </c>
      <c r="B94" s="65">
        <v>1</v>
      </c>
      <c r="C94" s="34">
        <f>IF(B114=0, "-", B94/B114)</f>
        <v>1.9920318725099601E-3</v>
      </c>
      <c r="D94" s="65">
        <v>4</v>
      </c>
      <c r="E94" s="9">
        <f>IF(D114=0, "-", D94/D114)</f>
        <v>2.1505376344086023E-2</v>
      </c>
      <c r="F94" s="81">
        <v>13</v>
      </c>
      <c r="G94" s="34">
        <f>IF(F114=0, "-", F94/F114)</f>
        <v>7.3074761101742554E-3</v>
      </c>
      <c r="H94" s="65">
        <v>13</v>
      </c>
      <c r="I94" s="9">
        <f>IF(H114=0, "-", H94/H114)</f>
        <v>9.200283085633405E-3</v>
      </c>
      <c r="J94" s="8">
        <f t="shared" ref="J94:J112" si="8">IF(D94=0, "-", IF((B94-D94)/D94&lt;10, (B94-D94)/D94, "&gt;999%"))</f>
        <v>-0.75</v>
      </c>
      <c r="K94" s="9">
        <f t="shared" ref="K94:K112" si="9">IF(H94=0, "-", IF((F94-H94)/H94&lt;10, (F94-H94)/H94, "&gt;999%"))</f>
        <v>0</v>
      </c>
    </row>
    <row r="95" spans="1:11" x14ac:dyDescent="0.25">
      <c r="A95" s="7" t="s">
        <v>408</v>
      </c>
      <c r="B95" s="65">
        <v>13</v>
      </c>
      <c r="C95" s="34">
        <f>IF(B114=0, "-", B95/B114)</f>
        <v>2.5896414342629483E-2</v>
      </c>
      <c r="D95" s="65">
        <v>29</v>
      </c>
      <c r="E95" s="9">
        <f>IF(D114=0, "-", D95/D114)</f>
        <v>0.15591397849462366</v>
      </c>
      <c r="F95" s="81">
        <v>135</v>
      </c>
      <c r="G95" s="34">
        <f>IF(F114=0, "-", F95/F114)</f>
        <v>7.5885328836424959E-2</v>
      </c>
      <c r="H95" s="65">
        <v>167</v>
      </c>
      <c r="I95" s="9">
        <f>IF(H114=0, "-", H95/H114)</f>
        <v>0.11818825194621373</v>
      </c>
      <c r="J95" s="8">
        <f t="shared" si="8"/>
        <v>-0.55172413793103448</v>
      </c>
      <c r="K95" s="9">
        <f t="shared" si="9"/>
        <v>-0.19161676646706588</v>
      </c>
    </row>
    <row r="96" spans="1:11" x14ac:dyDescent="0.25">
      <c r="A96" s="7" t="s">
        <v>409</v>
      </c>
      <c r="B96" s="65">
        <v>14</v>
      </c>
      <c r="C96" s="34">
        <f>IF(B114=0, "-", B96/B114)</f>
        <v>2.7888446215139442E-2</v>
      </c>
      <c r="D96" s="65">
        <v>32</v>
      </c>
      <c r="E96" s="9">
        <f>IF(D114=0, "-", D96/D114)</f>
        <v>0.17204301075268819</v>
      </c>
      <c r="F96" s="81">
        <v>182</v>
      </c>
      <c r="G96" s="34">
        <f>IF(F114=0, "-", F96/F114)</f>
        <v>0.10230466554243957</v>
      </c>
      <c r="H96" s="65">
        <v>220</v>
      </c>
      <c r="I96" s="9">
        <f>IF(H114=0, "-", H96/H114)</f>
        <v>0.15569709837225762</v>
      </c>
      <c r="J96" s="8">
        <f t="shared" si="8"/>
        <v>-0.5625</v>
      </c>
      <c r="K96" s="9">
        <f t="shared" si="9"/>
        <v>-0.17272727272727273</v>
      </c>
    </row>
    <row r="97" spans="1:11" x14ac:dyDescent="0.25">
      <c r="A97" s="7" t="s">
        <v>410</v>
      </c>
      <c r="B97" s="65">
        <v>4</v>
      </c>
      <c r="C97" s="34">
        <f>IF(B114=0, "-", B97/B114)</f>
        <v>7.9681274900398405E-3</v>
      </c>
      <c r="D97" s="65">
        <v>4</v>
      </c>
      <c r="E97" s="9">
        <f>IF(D114=0, "-", D97/D114)</f>
        <v>2.1505376344086023E-2</v>
      </c>
      <c r="F97" s="81">
        <v>61</v>
      </c>
      <c r="G97" s="34">
        <f>IF(F114=0, "-", F97/F114)</f>
        <v>3.4288926363125354E-2</v>
      </c>
      <c r="H97" s="65">
        <v>41</v>
      </c>
      <c r="I97" s="9">
        <f>IF(H114=0, "-", H97/H114)</f>
        <v>2.9016277423920735E-2</v>
      </c>
      <c r="J97" s="8">
        <f t="shared" si="8"/>
        <v>0</v>
      </c>
      <c r="K97" s="9">
        <f t="shared" si="9"/>
        <v>0.48780487804878048</v>
      </c>
    </row>
    <row r="98" spans="1:11" x14ac:dyDescent="0.25">
      <c r="A98" s="7" t="s">
        <v>411</v>
      </c>
      <c r="B98" s="65">
        <v>2</v>
      </c>
      <c r="C98" s="34">
        <f>IF(B114=0, "-", B98/B114)</f>
        <v>3.9840637450199202E-3</v>
      </c>
      <c r="D98" s="65">
        <v>0</v>
      </c>
      <c r="E98" s="9">
        <f>IF(D114=0, "-", D98/D114)</f>
        <v>0</v>
      </c>
      <c r="F98" s="81">
        <v>4</v>
      </c>
      <c r="G98" s="34">
        <f>IF(F114=0, "-", F98/F114)</f>
        <v>2.2484541877459247E-3</v>
      </c>
      <c r="H98" s="65">
        <v>0</v>
      </c>
      <c r="I98" s="9">
        <f>IF(H114=0, "-", H98/H114)</f>
        <v>0</v>
      </c>
      <c r="J98" s="8" t="str">
        <f t="shared" si="8"/>
        <v>-</v>
      </c>
      <c r="K98" s="9" t="str">
        <f t="shared" si="9"/>
        <v>-</v>
      </c>
    </row>
    <row r="99" spans="1:11" x14ac:dyDescent="0.25">
      <c r="A99" s="7" t="s">
        <v>412</v>
      </c>
      <c r="B99" s="65">
        <v>1</v>
      </c>
      <c r="C99" s="34">
        <f>IF(B114=0, "-", B99/B114)</f>
        <v>1.9920318725099601E-3</v>
      </c>
      <c r="D99" s="65">
        <v>0</v>
      </c>
      <c r="E99" s="9">
        <f>IF(D114=0, "-", D99/D114)</f>
        <v>0</v>
      </c>
      <c r="F99" s="81">
        <v>2</v>
      </c>
      <c r="G99" s="34">
        <f>IF(F114=0, "-", F99/F114)</f>
        <v>1.1242270938729624E-3</v>
      </c>
      <c r="H99" s="65">
        <v>0</v>
      </c>
      <c r="I99" s="9">
        <f>IF(H114=0, "-", H99/H114)</f>
        <v>0</v>
      </c>
      <c r="J99" s="8" t="str">
        <f t="shared" si="8"/>
        <v>-</v>
      </c>
      <c r="K99" s="9" t="str">
        <f t="shared" si="9"/>
        <v>-</v>
      </c>
    </row>
    <row r="100" spans="1:11" x14ac:dyDescent="0.25">
      <c r="A100" s="7" t="s">
        <v>413</v>
      </c>
      <c r="B100" s="65">
        <v>4</v>
      </c>
      <c r="C100" s="34">
        <f>IF(B114=0, "-", B100/B114)</f>
        <v>7.9681274900398405E-3</v>
      </c>
      <c r="D100" s="65">
        <v>1</v>
      </c>
      <c r="E100" s="9">
        <f>IF(D114=0, "-", D100/D114)</f>
        <v>5.3763440860215058E-3</v>
      </c>
      <c r="F100" s="81">
        <v>34</v>
      </c>
      <c r="G100" s="34">
        <f>IF(F114=0, "-", F100/F114)</f>
        <v>1.9111860595840361E-2</v>
      </c>
      <c r="H100" s="65">
        <v>7</v>
      </c>
      <c r="I100" s="9">
        <f>IF(H114=0, "-", H100/H114)</f>
        <v>4.953998584571833E-3</v>
      </c>
      <c r="J100" s="8">
        <f t="shared" si="8"/>
        <v>3</v>
      </c>
      <c r="K100" s="9">
        <f t="shared" si="9"/>
        <v>3.8571428571428572</v>
      </c>
    </row>
    <row r="101" spans="1:11" x14ac:dyDescent="0.25">
      <c r="A101" s="7" t="s">
        <v>414</v>
      </c>
      <c r="B101" s="65">
        <v>15</v>
      </c>
      <c r="C101" s="34">
        <f>IF(B114=0, "-", B101/B114)</f>
        <v>2.9880478087649404E-2</v>
      </c>
      <c r="D101" s="65">
        <v>0</v>
      </c>
      <c r="E101" s="9">
        <f>IF(D114=0, "-", D101/D114)</f>
        <v>0</v>
      </c>
      <c r="F101" s="81">
        <v>53</v>
      </c>
      <c r="G101" s="34">
        <f>IF(F114=0, "-", F101/F114)</f>
        <v>2.9792017987633503E-2</v>
      </c>
      <c r="H101" s="65">
        <v>0</v>
      </c>
      <c r="I101" s="9">
        <f>IF(H114=0, "-", H101/H114)</f>
        <v>0</v>
      </c>
      <c r="J101" s="8" t="str">
        <f t="shared" si="8"/>
        <v>-</v>
      </c>
      <c r="K101" s="9" t="str">
        <f t="shared" si="9"/>
        <v>-</v>
      </c>
    </row>
    <row r="102" spans="1:11" x14ac:dyDescent="0.25">
      <c r="A102" s="7" t="s">
        <v>415</v>
      </c>
      <c r="B102" s="65">
        <v>3</v>
      </c>
      <c r="C102" s="34">
        <f>IF(B114=0, "-", B102/B114)</f>
        <v>5.9760956175298804E-3</v>
      </c>
      <c r="D102" s="65">
        <v>9</v>
      </c>
      <c r="E102" s="9">
        <f>IF(D114=0, "-", D102/D114)</f>
        <v>4.8387096774193547E-2</v>
      </c>
      <c r="F102" s="81">
        <v>36</v>
      </c>
      <c r="G102" s="34">
        <f>IF(F114=0, "-", F102/F114)</f>
        <v>2.0236087689713321E-2</v>
      </c>
      <c r="H102" s="65">
        <v>55</v>
      </c>
      <c r="I102" s="9">
        <f>IF(H114=0, "-", H102/H114)</f>
        <v>3.8924274593064405E-2</v>
      </c>
      <c r="J102" s="8">
        <f t="shared" si="8"/>
        <v>-0.66666666666666663</v>
      </c>
      <c r="K102" s="9">
        <f t="shared" si="9"/>
        <v>-0.34545454545454546</v>
      </c>
    </row>
    <row r="103" spans="1:11" x14ac:dyDescent="0.25">
      <c r="A103" s="7" t="s">
        <v>416</v>
      </c>
      <c r="B103" s="65">
        <v>0</v>
      </c>
      <c r="C103" s="34">
        <f>IF(B114=0, "-", B103/B114)</f>
        <v>0</v>
      </c>
      <c r="D103" s="65">
        <v>14</v>
      </c>
      <c r="E103" s="9">
        <f>IF(D114=0, "-", D103/D114)</f>
        <v>7.5268817204301078E-2</v>
      </c>
      <c r="F103" s="81">
        <v>60</v>
      </c>
      <c r="G103" s="34">
        <f>IF(F114=0, "-", F103/F114)</f>
        <v>3.3726812816188868E-2</v>
      </c>
      <c r="H103" s="65">
        <v>99</v>
      </c>
      <c r="I103" s="9">
        <f>IF(H114=0, "-", H103/H114)</f>
        <v>7.0063694267515922E-2</v>
      </c>
      <c r="J103" s="8">
        <f t="shared" si="8"/>
        <v>-1</v>
      </c>
      <c r="K103" s="9">
        <f t="shared" si="9"/>
        <v>-0.39393939393939392</v>
      </c>
    </row>
    <row r="104" spans="1:11" x14ac:dyDescent="0.25">
      <c r="A104" s="7" t="s">
        <v>417</v>
      </c>
      <c r="B104" s="65">
        <v>8</v>
      </c>
      <c r="C104" s="34">
        <f>IF(B114=0, "-", B104/B114)</f>
        <v>1.5936254980079681E-2</v>
      </c>
      <c r="D104" s="65">
        <v>19</v>
      </c>
      <c r="E104" s="9">
        <f>IF(D114=0, "-", D104/D114)</f>
        <v>0.10215053763440861</v>
      </c>
      <c r="F104" s="81">
        <v>159</v>
      </c>
      <c r="G104" s="34">
        <f>IF(F114=0, "-", F104/F114)</f>
        <v>8.9376053962900506E-2</v>
      </c>
      <c r="H104" s="65">
        <v>179</v>
      </c>
      <c r="I104" s="9">
        <f>IF(H114=0, "-", H104/H114)</f>
        <v>0.12668082094833688</v>
      </c>
      <c r="J104" s="8">
        <f t="shared" si="8"/>
        <v>-0.57894736842105265</v>
      </c>
      <c r="K104" s="9">
        <f t="shared" si="9"/>
        <v>-0.11173184357541899</v>
      </c>
    </row>
    <row r="105" spans="1:11" x14ac:dyDescent="0.25">
      <c r="A105" s="7" t="s">
        <v>418</v>
      </c>
      <c r="B105" s="65">
        <v>4</v>
      </c>
      <c r="C105" s="34">
        <f>IF(B114=0, "-", B105/B114)</f>
        <v>7.9681274900398405E-3</v>
      </c>
      <c r="D105" s="65">
        <v>0</v>
      </c>
      <c r="E105" s="9">
        <f>IF(D114=0, "-", D105/D114)</f>
        <v>0</v>
      </c>
      <c r="F105" s="81">
        <v>4</v>
      </c>
      <c r="G105" s="34">
        <f>IF(F114=0, "-", F105/F114)</f>
        <v>2.2484541877459247E-3</v>
      </c>
      <c r="H105" s="65">
        <v>0</v>
      </c>
      <c r="I105" s="9">
        <f>IF(H114=0, "-", H105/H114)</f>
        <v>0</v>
      </c>
      <c r="J105" s="8" t="str">
        <f t="shared" si="8"/>
        <v>-</v>
      </c>
      <c r="K105" s="9" t="str">
        <f t="shared" si="9"/>
        <v>-</v>
      </c>
    </row>
    <row r="106" spans="1:11" x14ac:dyDescent="0.25">
      <c r="A106" s="7" t="s">
        <v>419</v>
      </c>
      <c r="B106" s="65">
        <v>0</v>
      </c>
      <c r="C106" s="34">
        <f>IF(B114=0, "-", B106/B114)</f>
        <v>0</v>
      </c>
      <c r="D106" s="65">
        <v>1</v>
      </c>
      <c r="E106" s="9">
        <f>IF(D114=0, "-", D106/D114)</f>
        <v>5.3763440860215058E-3</v>
      </c>
      <c r="F106" s="81">
        <v>19</v>
      </c>
      <c r="G106" s="34">
        <f>IF(F114=0, "-", F106/F114)</f>
        <v>1.0680157391793142E-2</v>
      </c>
      <c r="H106" s="65">
        <v>5</v>
      </c>
      <c r="I106" s="9">
        <f>IF(H114=0, "-", H106/H114)</f>
        <v>3.5385704175513091E-3</v>
      </c>
      <c r="J106" s="8">
        <f t="shared" si="8"/>
        <v>-1</v>
      </c>
      <c r="K106" s="9">
        <f t="shared" si="9"/>
        <v>2.8</v>
      </c>
    </row>
    <row r="107" spans="1:11" x14ac:dyDescent="0.25">
      <c r="A107" s="7" t="s">
        <v>420</v>
      </c>
      <c r="B107" s="65">
        <v>14</v>
      </c>
      <c r="C107" s="34">
        <f>IF(B114=0, "-", B107/B114)</f>
        <v>2.7888446215139442E-2</v>
      </c>
      <c r="D107" s="65">
        <v>6</v>
      </c>
      <c r="E107" s="9">
        <f>IF(D114=0, "-", D107/D114)</f>
        <v>3.2258064516129031E-2</v>
      </c>
      <c r="F107" s="81">
        <v>58</v>
      </c>
      <c r="G107" s="34">
        <f>IF(F114=0, "-", F107/F114)</f>
        <v>3.2602585722315905E-2</v>
      </c>
      <c r="H107" s="65">
        <v>161</v>
      </c>
      <c r="I107" s="9">
        <f>IF(H114=0, "-", H107/H114)</f>
        <v>0.11394196744515216</v>
      </c>
      <c r="J107" s="8">
        <f t="shared" si="8"/>
        <v>1.3333333333333333</v>
      </c>
      <c r="K107" s="9">
        <f t="shared" si="9"/>
        <v>-0.63975155279503104</v>
      </c>
    </row>
    <row r="108" spans="1:11" x14ac:dyDescent="0.25">
      <c r="A108" s="7" t="s">
        <v>421</v>
      </c>
      <c r="B108" s="65">
        <v>4</v>
      </c>
      <c r="C108" s="34">
        <f>IF(B114=0, "-", B108/B114)</f>
        <v>7.9681274900398405E-3</v>
      </c>
      <c r="D108" s="65">
        <v>5</v>
      </c>
      <c r="E108" s="9">
        <f>IF(D114=0, "-", D108/D114)</f>
        <v>2.6881720430107527E-2</v>
      </c>
      <c r="F108" s="81">
        <v>56</v>
      </c>
      <c r="G108" s="34">
        <f>IF(F114=0, "-", F108/F114)</f>
        <v>3.1478358628442948E-2</v>
      </c>
      <c r="H108" s="65">
        <v>33</v>
      </c>
      <c r="I108" s="9">
        <f>IF(H114=0, "-", H108/H114)</f>
        <v>2.3354564755838639E-2</v>
      </c>
      <c r="J108" s="8">
        <f t="shared" si="8"/>
        <v>-0.2</v>
      </c>
      <c r="K108" s="9">
        <f t="shared" si="9"/>
        <v>0.69696969696969702</v>
      </c>
    </row>
    <row r="109" spans="1:11" x14ac:dyDescent="0.25">
      <c r="A109" s="7" t="s">
        <v>422</v>
      </c>
      <c r="B109" s="65">
        <v>7</v>
      </c>
      <c r="C109" s="34">
        <f>IF(B114=0, "-", B109/B114)</f>
        <v>1.3944223107569721E-2</v>
      </c>
      <c r="D109" s="65">
        <v>29</v>
      </c>
      <c r="E109" s="9">
        <f>IF(D114=0, "-", D109/D114)</f>
        <v>0.15591397849462366</v>
      </c>
      <c r="F109" s="81">
        <v>188</v>
      </c>
      <c r="G109" s="34">
        <f>IF(F114=0, "-", F109/F114)</f>
        <v>0.10567734682405847</v>
      </c>
      <c r="H109" s="65">
        <v>128</v>
      </c>
      <c r="I109" s="9">
        <f>IF(H114=0, "-", H109/H114)</f>
        <v>9.058740268931352E-2</v>
      </c>
      <c r="J109" s="8">
        <f t="shared" si="8"/>
        <v>-0.75862068965517238</v>
      </c>
      <c r="K109" s="9">
        <f t="shared" si="9"/>
        <v>0.46875</v>
      </c>
    </row>
    <row r="110" spans="1:11" x14ac:dyDescent="0.25">
      <c r="A110" s="7" t="s">
        <v>423</v>
      </c>
      <c r="B110" s="65">
        <v>5</v>
      </c>
      <c r="C110" s="34">
        <f>IF(B114=0, "-", B110/B114)</f>
        <v>9.9601593625498006E-3</v>
      </c>
      <c r="D110" s="65">
        <v>17</v>
      </c>
      <c r="E110" s="9">
        <f>IF(D114=0, "-", D110/D114)</f>
        <v>9.1397849462365593E-2</v>
      </c>
      <c r="F110" s="81">
        <v>123</v>
      </c>
      <c r="G110" s="34">
        <f>IF(F114=0, "-", F110/F114)</f>
        <v>6.9139966273187178E-2</v>
      </c>
      <c r="H110" s="65">
        <v>135</v>
      </c>
      <c r="I110" s="9">
        <f>IF(H114=0, "-", H110/H114)</f>
        <v>9.5541401273885357E-2</v>
      </c>
      <c r="J110" s="8">
        <f t="shared" si="8"/>
        <v>-0.70588235294117652</v>
      </c>
      <c r="K110" s="9">
        <f t="shared" si="9"/>
        <v>-8.8888888888888892E-2</v>
      </c>
    </row>
    <row r="111" spans="1:11" x14ac:dyDescent="0.25">
      <c r="A111" s="7" t="s">
        <v>424</v>
      </c>
      <c r="B111" s="65">
        <v>386</v>
      </c>
      <c r="C111" s="34">
        <f>IF(B114=0, "-", B111/B114)</f>
        <v>0.7689243027888446</v>
      </c>
      <c r="D111" s="65">
        <v>0</v>
      </c>
      <c r="E111" s="9">
        <f>IF(D114=0, "-", D111/D114)</f>
        <v>0</v>
      </c>
      <c r="F111" s="81">
        <v>439</v>
      </c>
      <c r="G111" s="34">
        <f>IF(F114=0, "-", F111/F114)</f>
        <v>0.24676784710511523</v>
      </c>
      <c r="H111" s="65">
        <v>0</v>
      </c>
      <c r="I111" s="9">
        <f>IF(H114=0, "-", H111/H114)</f>
        <v>0</v>
      </c>
      <c r="J111" s="8" t="str">
        <f t="shared" si="8"/>
        <v>-</v>
      </c>
      <c r="K111" s="9" t="str">
        <f t="shared" si="9"/>
        <v>-</v>
      </c>
    </row>
    <row r="112" spans="1:11" x14ac:dyDescent="0.25">
      <c r="A112" s="7" t="s">
        <v>425</v>
      </c>
      <c r="B112" s="65">
        <v>17</v>
      </c>
      <c r="C112" s="34">
        <f>IF(B114=0, "-", B112/B114)</f>
        <v>3.386454183266932E-2</v>
      </c>
      <c r="D112" s="65">
        <v>16</v>
      </c>
      <c r="E112" s="9">
        <f>IF(D114=0, "-", D112/D114)</f>
        <v>8.6021505376344093E-2</v>
      </c>
      <c r="F112" s="81">
        <v>153</v>
      </c>
      <c r="G112" s="34">
        <f>IF(F114=0, "-", F112/F114)</f>
        <v>8.6003372681281623E-2</v>
      </c>
      <c r="H112" s="65">
        <v>170</v>
      </c>
      <c r="I112" s="9">
        <f>IF(H114=0, "-", H112/H114)</f>
        <v>0.12031139419674451</v>
      </c>
      <c r="J112" s="8">
        <f t="shared" si="8"/>
        <v>6.25E-2</v>
      </c>
      <c r="K112" s="9">
        <f t="shared" si="9"/>
        <v>-0.1</v>
      </c>
    </row>
    <row r="113" spans="1:11" x14ac:dyDescent="0.25">
      <c r="A113" s="2"/>
      <c r="B113" s="68"/>
      <c r="C113" s="33"/>
      <c r="D113" s="68"/>
      <c r="E113" s="6"/>
      <c r="F113" s="82"/>
      <c r="G113" s="33"/>
      <c r="H113" s="68"/>
      <c r="I113" s="6"/>
      <c r="J113" s="5"/>
      <c r="K113" s="6"/>
    </row>
    <row r="114" spans="1:11" s="43" customFormat="1" x14ac:dyDescent="0.25">
      <c r="A114" s="162" t="s">
        <v>607</v>
      </c>
      <c r="B114" s="71">
        <f>SUM(B94:B113)</f>
        <v>502</v>
      </c>
      <c r="C114" s="40">
        <f>B114/8644</f>
        <v>5.807496529384544E-2</v>
      </c>
      <c r="D114" s="71">
        <f>SUM(D94:D113)</f>
        <v>186</v>
      </c>
      <c r="E114" s="41">
        <f>D114/9191</f>
        <v>2.0237188554020236E-2</v>
      </c>
      <c r="F114" s="77">
        <f>SUM(F94:F113)</f>
        <v>1779</v>
      </c>
      <c r="G114" s="42">
        <f>F114/78552</f>
        <v>2.2647418270699663E-2</v>
      </c>
      <c r="H114" s="71">
        <f>SUM(H94:H113)</f>
        <v>1413</v>
      </c>
      <c r="I114" s="41">
        <f>H114/83975</f>
        <v>1.6826436439416493E-2</v>
      </c>
      <c r="J114" s="37">
        <f>IF(D114=0, "-", IF((B114-D114)/D114&lt;10, (B114-D114)/D114, "&gt;999%"))</f>
        <v>1.6989247311827957</v>
      </c>
      <c r="K114" s="38">
        <f>IF(H114=0, "-", IF((F114-H114)/H114&lt;10, (F114-H114)/H114, "&gt;999%"))</f>
        <v>0.25902335456475584</v>
      </c>
    </row>
    <row r="115" spans="1:11" x14ac:dyDescent="0.25">
      <c r="B115" s="83"/>
      <c r="D115" s="83"/>
      <c r="F115" s="83"/>
      <c r="H115" s="83"/>
    </row>
    <row r="116" spans="1:11" s="43" customFormat="1" x14ac:dyDescent="0.25">
      <c r="A116" s="162" t="s">
        <v>606</v>
      </c>
      <c r="B116" s="71">
        <v>1835</v>
      </c>
      <c r="C116" s="40">
        <f>B116/8644</f>
        <v>0.21228597871355853</v>
      </c>
      <c r="D116" s="71">
        <v>1418</v>
      </c>
      <c r="E116" s="41">
        <f>D116/9191</f>
        <v>0.15428136220215427</v>
      </c>
      <c r="F116" s="77">
        <v>14161</v>
      </c>
      <c r="G116" s="42">
        <f>F116/78552</f>
        <v>0.18027548630206741</v>
      </c>
      <c r="H116" s="71">
        <v>13982</v>
      </c>
      <c r="I116" s="41">
        <f>H116/83975</f>
        <v>0.16650193509973207</v>
      </c>
      <c r="J116" s="37">
        <f>IF(D116=0, "-", IF((B116-D116)/D116&lt;10, (B116-D116)/D116, "&gt;999%"))</f>
        <v>0.29407616361071931</v>
      </c>
      <c r="K116" s="38">
        <f>IF(H116=0, "-", IF((F116-H116)/H116&lt;10, (F116-H116)/H116, "&gt;999%"))</f>
        <v>1.2802174224002288E-2</v>
      </c>
    </row>
    <row r="117" spans="1:11" x14ac:dyDescent="0.25">
      <c r="B117" s="83"/>
      <c r="D117" s="83"/>
      <c r="F117" s="83"/>
      <c r="H117" s="83"/>
    </row>
    <row r="118" spans="1:11" ht="15.6" x14ac:dyDescent="0.3">
      <c r="A118" s="164" t="s">
        <v>124</v>
      </c>
      <c r="B118" s="196" t="s">
        <v>1</v>
      </c>
      <c r="C118" s="200"/>
      <c r="D118" s="200"/>
      <c r="E118" s="197"/>
      <c r="F118" s="196" t="s">
        <v>14</v>
      </c>
      <c r="G118" s="200"/>
      <c r="H118" s="200"/>
      <c r="I118" s="197"/>
      <c r="J118" s="196" t="s">
        <v>15</v>
      </c>
      <c r="K118" s="197"/>
    </row>
    <row r="119" spans="1:11" x14ac:dyDescent="0.25">
      <c r="A119" s="22"/>
      <c r="B119" s="196">
        <f>VALUE(RIGHT($B$2, 4))</f>
        <v>2022</v>
      </c>
      <c r="C119" s="197"/>
      <c r="D119" s="196">
        <f>B119-1</f>
        <v>2021</v>
      </c>
      <c r="E119" s="204"/>
      <c r="F119" s="196">
        <f>B119</f>
        <v>2022</v>
      </c>
      <c r="G119" s="204"/>
      <c r="H119" s="196">
        <f>D119</f>
        <v>2021</v>
      </c>
      <c r="I119" s="204"/>
      <c r="J119" s="140" t="s">
        <v>4</v>
      </c>
      <c r="K119" s="141" t="s">
        <v>2</v>
      </c>
    </row>
    <row r="120" spans="1:11" x14ac:dyDescent="0.25">
      <c r="A120" s="163" t="s">
        <v>156</v>
      </c>
      <c r="B120" s="61" t="s">
        <v>12</v>
      </c>
      <c r="C120" s="62" t="s">
        <v>13</v>
      </c>
      <c r="D120" s="61" t="s">
        <v>12</v>
      </c>
      <c r="E120" s="63" t="s">
        <v>13</v>
      </c>
      <c r="F120" s="62" t="s">
        <v>12</v>
      </c>
      <c r="G120" s="62" t="s">
        <v>13</v>
      </c>
      <c r="H120" s="61" t="s">
        <v>12</v>
      </c>
      <c r="I120" s="63" t="s">
        <v>13</v>
      </c>
      <c r="J120" s="61"/>
      <c r="K120" s="63"/>
    </row>
    <row r="121" spans="1:11" x14ac:dyDescent="0.25">
      <c r="A121" s="7" t="s">
        <v>426</v>
      </c>
      <c r="B121" s="65">
        <v>0</v>
      </c>
      <c r="C121" s="34">
        <f>IF(B145=0, "-", B121/B145)</f>
        <v>0</v>
      </c>
      <c r="D121" s="65">
        <v>0</v>
      </c>
      <c r="E121" s="9">
        <f>IF(D145=0, "-", D121/D145)</f>
        <v>0</v>
      </c>
      <c r="F121" s="81">
        <v>0</v>
      </c>
      <c r="G121" s="34">
        <f>IF(F145=0, "-", F121/F145)</f>
        <v>0</v>
      </c>
      <c r="H121" s="65">
        <v>1</v>
      </c>
      <c r="I121" s="9">
        <f>IF(H145=0, "-", H121/H145)</f>
        <v>9.7991180793728571E-5</v>
      </c>
      <c r="J121" s="8" t="str">
        <f t="shared" ref="J121:J143" si="10">IF(D121=0, "-", IF((B121-D121)/D121&lt;10, (B121-D121)/D121, "&gt;999%"))</f>
        <v>-</v>
      </c>
      <c r="K121" s="9">
        <f t="shared" ref="K121:K143" si="11">IF(H121=0, "-", IF((F121-H121)/H121&lt;10, (F121-H121)/H121, "&gt;999%"))</f>
        <v>-1</v>
      </c>
    </row>
    <row r="122" spans="1:11" x14ac:dyDescent="0.25">
      <c r="A122" s="7" t="s">
        <v>427</v>
      </c>
      <c r="B122" s="65">
        <v>111</v>
      </c>
      <c r="C122" s="34">
        <f>IF(B145=0, "-", B122/B145)</f>
        <v>0.1255656108597285</v>
      </c>
      <c r="D122" s="65">
        <v>157</v>
      </c>
      <c r="E122" s="9">
        <f>IF(D145=0, "-", D122/D145)</f>
        <v>0.12590216519647154</v>
      </c>
      <c r="F122" s="81">
        <v>856</v>
      </c>
      <c r="G122" s="34">
        <f>IF(F145=0, "-", F122/F145)</f>
        <v>8.8879659433080682E-2</v>
      </c>
      <c r="H122" s="65">
        <v>854</v>
      </c>
      <c r="I122" s="9">
        <f>IF(H145=0, "-", H122/H145)</f>
        <v>8.36844683978442E-2</v>
      </c>
      <c r="J122" s="8">
        <f t="shared" si="10"/>
        <v>-0.2929936305732484</v>
      </c>
      <c r="K122" s="9">
        <f t="shared" si="11"/>
        <v>2.34192037470726E-3</v>
      </c>
    </row>
    <row r="123" spans="1:11" x14ac:dyDescent="0.25">
      <c r="A123" s="7" t="s">
        <v>428</v>
      </c>
      <c r="B123" s="65">
        <v>0</v>
      </c>
      <c r="C123" s="34">
        <f>IF(B145=0, "-", B123/B145)</f>
        <v>0</v>
      </c>
      <c r="D123" s="65">
        <v>4</v>
      </c>
      <c r="E123" s="9">
        <f>IF(D145=0, "-", D123/D145)</f>
        <v>3.2076984763432237E-3</v>
      </c>
      <c r="F123" s="81">
        <v>0</v>
      </c>
      <c r="G123" s="34">
        <f>IF(F145=0, "-", F123/F145)</f>
        <v>0</v>
      </c>
      <c r="H123" s="65">
        <v>49</v>
      </c>
      <c r="I123" s="9">
        <f>IF(H145=0, "-", H123/H145)</f>
        <v>4.8015678588926997E-3</v>
      </c>
      <c r="J123" s="8">
        <f t="shared" si="10"/>
        <v>-1</v>
      </c>
      <c r="K123" s="9">
        <f t="shared" si="11"/>
        <v>-1</v>
      </c>
    </row>
    <row r="124" spans="1:11" x14ac:dyDescent="0.25">
      <c r="A124" s="7" t="s">
        <v>429</v>
      </c>
      <c r="B124" s="65">
        <v>22</v>
      </c>
      <c r="C124" s="34">
        <f>IF(B145=0, "-", B124/B145)</f>
        <v>2.4886877828054297E-2</v>
      </c>
      <c r="D124" s="65">
        <v>29</v>
      </c>
      <c r="E124" s="9">
        <f>IF(D145=0, "-", D124/D145)</f>
        <v>2.3255813953488372E-2</v>
      </c>
      <c r="F124" s="81">
        <v>262</v>
      </c>
      <c r="G124" s="34">
        <f>IF(F145=0, "-", F124/F145)</f>
        <v>2.72038209947046E-2</v>
      </c>
      <c r="H124" s="65">
        <v>235</v>
      </c>
      <c r="I124" s="9">
        <f>IF(H145=0, "-", H124/H145)</f>
        <v>2.3027927486526212E-2</v>
      </c>
      <c r="J124" s="8">
        <f t="shared" si="10"/>
        <v>-0.2413793103448276</v>
      </c>
      <c r="K124" s="9">
        <f t="shared" si="11"/>
        <v>0.1148936170212766</v>
      </c>
    </row>
    <row r="125" spans="1:11" x14ac:dyDescent="0.25">
      <c r="A125" s="7" t="s">
        <v>430</v>
      </c>
      <c r="B125" s="65">
        <v>39</v>
      </c>
      <c r="C125" s="34">
        <f>IF(B145=0, "-", B125/B145)</f>
        <v>4.4117647058823532E-2</v>
      </c>
      <c r="D125" s="65">
        <v>24</v>
      </c>
      <c r="E125" s="9">
        <f>IF(D145=0, "-", D125/D145)</f>
        <v>1.9246190858059342E-2</v>
      </c>
      <c r="F125" s="81">
        <v>293</v>
      </c>
      <c r="G125" s="34">
        <f>IF(F145=0, "-", F125/F145)</f>
        <v>3.0422593707818503E-2</v>
      </c>
      <c r="H125" s="65">
        <v>354</v>
      </c>
      <c r="I125" s="9">
        <f>IF(H145=0, "-", H125/H145)</f>
        <v>3.468887800097991E-2</v>
      </c>
      <c r="J125" s="8">
        <f t="shared" si="10"/>
        <v>0.625</v>
      </c>
      <c r="K125" s="9">
        <f t="shared" si="11"/>
        <v>-0.17231638418079095</v>
      </c>
    </row>
    <row r="126" spans="1:11" x14ac:dyDescent="0.25">
      <c r="A126" s="7" t="s">
        <v>431</v>
      </c>
      <c r="B126" s="65">
        <v>137</v>
      </c>
      <c r="C126" s="34">
        <f>IF(B145=0, "-", B126/B145)</f>
        <v>0.15497737556561086</v>
      </c>
      <c r="D126" s="65">
        <v>171</v>
      </c>
      <c r="E126" s="9">
        <f>IF(D145=0, "-", D126/D145)</f>
        <v>0.13712910986367283</v>
      </c>
      <c r="F126" s="81">
        <v>924</v>
      </c>
      <c r="G126" s="34">
        <f>IF(F145=0, "-", F126/F145)</f>
        <v>9.5940193126362788E-2</v>
      </c>
      <c r="H126" s="65">
        <v>1165</v>
      </c>
      <c r="I126" s="9">
        <f>IF(H145=0, "-", H126/H145)</f>
        <v>0.11415972562469377</v>
      </c>
      <c r="J126" s="8">
        <f t="shared" si="10"/>
        <v>-0.19883040935672514</v>
      </c>
      <c r="K126" s="9">
        <f t="shared" si="11"/>
        <v>-0.20686695278969958</v>
      </c>
    </row>
    <row r="127" spans="1:11" x14ac:dyDescent="0.25">
      <c r="A127" s="7" t="s">
        <v>432</v>
      </c>
      <c r="B127" s="65">
        <v>11</v>
      </c>
      <c r="C127" s="34">
        <f>IF(B145=0, "-", B127/B145)</f>
        <v>1.2443438914027148E-2</v>
      </c>
      <c r="D127" s="65">
        <v>20</v>
      </c>
      <c r="E127" s="9">
        <f>IF(D145=0, "-", D127/D145)</f>
        <v>1.6038492381716118E-2</v>
      </c>
      <c r="F127" s="81">
        <v>122</v>
      </c>
      <c r="G127" s="34">
        <f>IF(F145=0, "-", F127/F145)</f>
        <v>1.2667428096770844E-2</v>
      </c>
      <c r="H127" s="65">
        <v>197</v>
      </c>
      <c r="I127" s="9">
        <f>IF(H145=0, "-", H127/H145)</f>
        <v>1.9304262616364528E-2</v>
      </c>
      <c r="J127" s="8">
        <f t="shared" si="10"/>
        <v>-0.45</v>
      </c>
      <c r="K127" s="9">
        <f t="shared" si="11"/>
        <v>-0.38071065989847713</v>
      </c>
    </row>
    <row r="128" spans="1:11" x14ac:dyDescent="0.25">
      <c r="A128" s="7" t="s">
        <v>433</v>
      </c>
      <c r="B128" s="65">
        <v>9</v>
      </c>
      <c r="C128" s="34">
        <f>IF(B145=0, "-", B128/B145)</f>
        <v>1.0180995475113122E-2</v>
      </c>
      <c r="D128" s="65">
        <v>7</v>
      </c>
      <c r="E128" s="9">
        <f>IF(D145=0, "-", D128/D145)</f>
        <v>5.6134723336006415E-3</v>
      </c>
      <c r="F128" s="81">
        <v>64</v>
      </c>
      <c r="G128" s="34">
        <f>IF(F145=0, "-", F128/F145)</f>
        <v>6.6452081819125741E-3</v>
      </c>
      <c r="H128" s="65">
        <v>105</v>
      </c>
      <c r="I128" s="9">
        <f>IF(H145=0, "-", H128/H145)</f>
        <v>1.02890739833415E-2</v>
      </c>
      <c r="J128" s="8">
        <f t="shared" si="10"/>
        <v>0.2857142857142857</v>
      </c>
      <c r="K128" s="9">
        <f t="shared" si="11"/>
        <v>-0.39047619047619048</v>
      </c>
    </row>
    <row r="129" spans="1:11" x14ac:dyDescent="0.25">
      <c r="A129" s="7" t="s">
        <v>434</v>
      </c>
      <c r="B129" s="65">
        <v>43</v>
      </c>
      <c r="C129" s="34">
        <f>IF(B145=0, "-", B129/B145)</f>
        <v>4.8642533936651584E-2</v>
      </c>
      <c r="D129" s="65">
        <v>14</v>
      </c>
      <c r="E129" s="9">
        <f>IF(D145=0, "-", D129/D145)</f>
        <v>1.1226944667201283E-2</v>
      </c>
      <c r="F129" s="81">
        <v>373</v>
      </c>
      <c r="G129" s="34">
        <f>IF(F145=0, "-", F129/F145)</f>
        <v>3.8729103935209223E-2</v>
      </c>
      <c r="H129" s="65">
        <v>369</v>
      </c>
      <c r="I129" s="9">
        <f>IF(H145=0, "-", H129/H145)</f>
        <v>3.615874571288584E-2</v>
      </c>
      <c r="J129" s="8">
        <f t="shared" si="10"/>
        <v>2.0714285714285716</v>
      </c>
      <c r="K129" s="9">
        <f t="shared" si="11"/>
        <v>1.0840108401084011E-2</v>
      </c>
    </row>
    <row r="130" spans="1:11" x14ac:dyDescent="0.25">
      <c r="A130" s="7" t="s">
        <v>435</v>
      </c>
      <c r="B130" s="65">
        <v>12</v>
      </c>
      <c r="C130" s="34">
        <f>IF(B145=0, "-", B130/B145)</f>
        <v>1.3574660633484163E-2</v>
      </c>
      <c r="D130" s="65">
        <v>6</v>
      </c>
      <c r="E130" s="9">
        <f>IF(D145=0, "-", D130/D145)</f>
        <v>4.8115477145148355E-3</v>
      </c>
      <c r="F130" s="81">
        <v>165</v>
      </c>
      <c r="G130" s="34">
        <f>IF(F145=0, "-", F130/F145)</f>
        <v>1.7132177343993353E-2</v>
      </c>
      <c r="H130" s="65">
        <v>73</v>
      </c>
      <c r="I130" s="9">
        <f>IF(H145=0, "-", H130/H145)</f>
        <v>7.1533561979421848E-3</v>
      </c>
      <c r="J130" s="8">
        <f t="shared" si="10"/>
        <v>1</v>
      </c>
      <c r="K130" s="9">
        <f t="shared" si="11"/>
        <v>1.2602739726027397</v>
      </c>
    </row>
    <row r="131" spans="1:11" x14ac:dyDescent="0.25">
      <c r="A131" s="7" t="s">
        <v>436</v>
      </c>
      <c r="B131" s="65">
        <v>43</v>
      </c>
      <c r="C131" s="34">
        <f>IF(B145=0, "-", B131/B145)</f>
        <v>4.8642533936651584E-2</v>
      </c>
      <c r="D131" s="65">
        <v>25</v>
      </c>
      <c r="E131" s="9">
        <f>IF(D145=0, "-", D131/D145)</f>
        <v>2.0048115477145148E-2</v>
      </c>
      <c r="F131" s="81">
        <v>368</v>
      </c>
      <c r="G131" s="34">
        <f>IF(F145=0, "-", F131/F145)</f>
        <v>3.8209947045997297E-2</v>
      </c>
      <c r="H131" s="65">
        <v>438</v>
      </c>
      <c r="I131" s="9">
        <f>IF(H145=0, "-", H131/H145)</f>
        <v>4.2920137187653112E-2</v>
      </c>
      <c r="J131" s="8">
        <f t="shared" si="10"/>
        <v>0.72</v>
      </c>
      <c r="K131" s="9">
        <f t="shared" si="11"/>
        <v>-0.15981735159817351</v>
      </c>
    </row>
    <row r="132" spans="1:11" x14ac:dyDescent="0.25">
      <c r="A132" s="7" t="s">
        <v>437</v>
      </c>
      <c r="B132" s="65">
        <v>40</v>
      </c>
      <c r="C132" s="34">
        <f>IF(B145=0, "-", B132/B145)</f>
        <v>4.5248868778280542E-2</v>
      </c>
      <c r="D132" s="65">
        <v>27</v>
      </c>
      <c r="E132" s="9">
        <f>IF(D145=0, "-", D132/D145)</f>
        <v>2.165196471531676E-2</v>
      </c>
      <c r="F132" s="81">
        <v>408</v>
      </c>
      <c r="G132" s="34">
        <f>IF(F145=0, "-", F132/F145)</f>
        <v>4.2363202159692658E-2</v>
      </c>
      <c r="H132" s="65">
        <v>460</v>
      </c>
      <c r="I132" s="9">
        <f>IF(H145=0, "-", H132/H145)</f>
        <v>4.5075943165115137E-2</v>
      </c>
      <c r="J132" s="8">
        <f t="shared" si="10"/>
        <v>0.48148148148148145</v>
      </c>
      <c r="K132" s="9">
        <f t="shared" si="11"/>
        <v>-0.11304347826086956</v>
      </c>
    </row>
    <row r="133" spans="1:11" x14ac:dyDescent="0.25">
      <c r="A133" s="7" t="s">
        <v>438</v>
      </c>
      <c r="B133" s="65">
        <v>0</v>
      </c>
      <c r="C133" s="34">
        <f>IF(B145=0, "-", B133/B145)</f>
        <v>0</v>
      </c>
      <c r="D133" s="65">
        <v>2</v>
      </c>
      <c r="E133" s="9">
        <f>IF(D145=0, "-", D133/D145)</f>
        <v>1.6038492381716118E-3</v>
      </c>
      <c r="F133" s="81">
        <v>1</v>
      </c>
      <c r="G133" s="34">
        <f>IF(F145=0, "-", F133/F145)</f>
        <v>1.0383137784238397E-4</v>
      </c>
      <c r="H133" s="65">
        <v>406</v>
      </c>
      <c r="I133" s="9">
        <f>IF(H145=0, "-", H133/H145)</f>
        <v>3.9784419402253794E-2</v>
      </c>
      <c r="J133" s="8">
        <f t="shared" si="10"/>
        <v>-1</v>
      </c>
      <c r="K133" s="9">
        <f t="shared" si="11"/>
        <v>-0.99753694581280783</v>
      </c>
    </row>
    <row r="134" spans="1:11" x14ac:dyDescent="0.25">
      <c r="A134" s="7" t="s">
        <v>439</v>
      </c>
      <c r="B134" s="65">
        <v>21</v>
      </c>
      <c r="C134" s="34">
        <f>IF(B145=0, "-", B134/B145)</f>
        <v>2.3755656108597284E-2</v>
      </c>
      <c r="D134" s="65">
        <v>62</v>
      </c>
      <c r="E134" s="9">
        <f>IF(D145=0, "-", D134/D145)</f>
        <v>4.9719326383319967E-2</v>
      </c>
      <c r="F134" s="81">
        <v>784</v>
      </c>
      <c r="G134" s="34">
        <f>IF(F145=0, "-", F134/F145)</f>
        <v>8.1403800228429038E-2</v>
      </c>
      <c r="H134" s="65">
        <v>751</v>
      </c>
      <c r="I134" s="9">
        <f>IF(H145=0, "-", H134/H145)</f>
        <v>7.359137677609015E-2</v>
      </c>
      <c r="J134" s="8">
        <f t="shared" si="10"/>
        <v>-0.66129032258064513</v>
      </c>
      <c r="K134" s="9">
        <f t="shared" si="11"/>
        <v>4.3941411451398134E-2</v>
      </c>
    </row>
    <row r="135" spans="1:11" x14ac:dyDescent="0.25">
      <c r="A135" s="7" t="s">
        <v>440</v>
      </c>
      <c r="B135" s="65">
        <v>0</v>
      </c>
      <c r="C135" s="34">
        <f>IF(B145=0, "-", B135/B145)</f>
        <v>0</v>
      </c>
      <c r="D135" s="65">
        <v>0</v>
      </c>
      <c r="E135" s="9">
        <f>IF(D145=0, "-", D135/D145)</f>
        <v>0</v>
      </c>
      <c r="F135" s="81">
        <v>0</v>
      </c>
      <c r="G135" s="34">
        <f>IF(F145=0, "-", F135/F145)</f>
        <v>0</v>
      </c>
      <c r="H135" s="65">
        <v>4</v>
      </c>
      <c r="I135" s="9">
        <f>IF(H145=0, "-", H135/H145)</f>
        <v>3.9196472317491428E-4</v>
      </c>
      <c r="J135" s="8" t="str">
        <f t="shared" si="10"/>
        <v>-</v>
      </c>
      <c r="K135" s="9">
        <f t="shared" si="11"/>
        <v>-1</v>
      </c>
    </row>
    <row r="136" spans="1:11" x14ac:dyDescent="0.25">
      <c r="A136" s="7" t="s">
        <v>441</v>
      </c>
      <c r="B136" s="65">
        <v>2</v>
      </c>
      <c r="C136" s="34">
        <f>IF(B145=0, "-", B136/B145)</f>
        <v>2.2624434389140274E-3</v>
      </c>
      <c r="D136" s="65">
        <v>8</v>
      </c>
      <c r="E136" s="9">
        <f>IF(D145=0, "-", D136/D145)</f>
        <v>6.4153969526864474E-3</v>
      </c>
      <c r="F136" s="81">
        <v>46</v>
      </c>
      <c r="G136" s="34">
        <f>IF(F145=0, "-", F136/F145)</f>
        <v>4.7762433807496622E-3</v>
      </c>
      <c r="H136" s="65">
        <v>98</v>
      </c>
      <c r="I136" s="9">
        <f>IF(H145=0, "-", H136/H145)</f>
        <v>9.6031357177853993E-3</v>
      </c>
      <c r="J136" s="8">
        <f t="shared" si="10"/>
        <v>-0.75</v>
      </c>
      <c r="K136" s="9">
        <f t="shared" si="11"/>
        <v>-0.53061224489795922</v>
      </c>
    </row>
    <row r="137" spans="1:11" x14ac:dyDescent="0.25">
      <c r="A137" s="7" t="s">
        <v>442</v>
      </c>
      <c r="B137" s="65">
        <v>9</v>
      </c>
      <c r="C137" s="34">
        <f>IF(B145=0, "-", B137/B145)</f>
        <v>1.0180995475113122E-2</v>
      </c>
      <c r="D137" s="65">
        <v>14</v>
      </c>
      <c r="E137" s="9">
        <f>IF(D145=0, "-", D137/D145)</f>
        <v>1.1226944667201283E-2</v>
      </c>
      <c r="F137" s="81">
        <v>153</v>
      </c>
      <c r="G137" s="34">
        <f>IF(F145=0, "-", F137/F145)</f>
        <v>1.5886200809884746E-2</v>
      </c>
      <c r="H137" s="65">
        <v>99</v>
      </c>
      <c r="I137" s="9">
        <f>IF(H145=0, "-", H137/H145)</f>
        <v>9.7011268985791287E-3</v>
      </c>
      <c r="J137" s="8">
        <f t="shared" si="10"/>
        <v>-0.35714285714285715</v>
      </c>
      <c r="K137" s="9">
        <f t="shared" si="11"/>
        <v>0.54545454545454541</v>
      </c>
    </row>
    <row r="138" spans="1:11" x14ac:dyDescent="0.25">
      <c r="A138" s="7" t="s">
        <v>443</v>
      </c>
      <c r="B138" s="65">
        <v>79</v>
      </c>
      <c r="C138" s="34">
        <f>IF(B145=0, "-", B138/B145)</f>
        <v>8.9366515837104074E-2</v>
      </c>
      <c r="D138" s="65">
        <v>79</v>
      </c>
      <c r="E138" s="9">
        <f>IF(D145=0, "-", D138/D145)</f>
        <v>6.3352044907778668E-2</v>
      </c>
      <c r="F138" s="81">
        <v>602</v>
      </c>
      <c r="G138" s="34">
        <f>IF(F145=0, "-", F138/F145)</f>
        <v>6.2506489461115144E-2</v>
      </c>
      <c r="H138" s="65">
        <v>620</v>
      </c>
      <c r="I138" s="9">
        <f>IF(H145=0, "-", H138/H145)</f>
        <v>6.0754532092111707E-2</v>
      </c>
      <c r="J138" s="8">
        <f t="shared" si="10"/>
        <v>0</v>
      </c>
      <c r="K138" s="9">
        <f t="shared" si="11"/>
        <v>-2.903225806451613E-2</v>
      </c>
    </row>
    <row r="139" spans="1:11" x14ac:dyDescent="0.25">
      <c r="A139" s="7" t="s">
        <v>444</v>
      </c>
      <c r="B139" s="65">
        <v>22</v>
      </c>
      <c r="C139" s="34">
        <f>IF(B145=0, "-", B139/B145)</f>
        <v>2.4886877828054297E-2</v>
      </c>
      <c r="D139" s="65">
        <v>51</v>
      </c>
      <c r="E139" s="9">
        <f>IF(D145=0, "-", D139/D145)</f>
        <v>4.0898155573376102E-2</v>
      </c>
      <c r="F139" s="81">
        <v>513</v>
      </c>
      <c r="G139" s="34">
        <f>IF(F145=0, "-", F139/F145)</f>
        <v>5.3265496833142974E-2</v>
      </c>
      <c r="H139" s="65">
        <v>449</v>
      </c>
      <c r="I139" s="9">
        <f>IF(H145=0, "-", H139/H145)</f>
        <v>4.3998040176384125E-2</v>
      </c>
      <c r="J139" s="8">
        <f t="shared" si="10"/>
        <v>-0.56862745098039214</v>
      </c>
      <c r="K139" s="9">
        <f t="shared" si="11"/>
        <v>0.14253897550111358</v>
      </c>
    </row>
    <row r="140" spans="1:11" x14ac:dyDescent="0.25">
      <c r="A140" s="7" t="s">
        <v>445</v>
      </c>
      <c r="B140" s="65">
        <v>19</v>
      </c>
      <c r="C140" s="34">
        <f>IF(B145=0, "-", B140/B145)</f>
        <v>2.1493212669683258E-2</v>
      </c>
      <c r="D140" s="65">
        <v>163</v>
      </c>
      <c r="E140" s="9">
        <f>IF(D145=0, "-", D140/D145)</f>
        <v>0.13071371291098638</v>
      </c>
      <c r="F140" s="81">
        <v>884</v>
      </c>
      <c r="G140" s="34">
        <f>IF(F145=0, "-", F140/F145)</f>
        <v>9.1786938012667435E-2</v>
      </c>
      <c r="H140" s="65">
        <v>538</v>
      </c>
      <c r="I140" s="9">
        <f>IF(H145=0, "-", H140/H145)</f>
        <v>5.271925526702597E-2</v>
      </c>
      <c r="J140" s="8">
        <f t="shared" si="10"/>
        <v>-0.8834355828220859</v>
      </c>
      <c r="K140" s="9">
        <f t="shared" si="11"/>
        <v>0.64312267657992561</v>
      </c>
    </row>
    <row r="141" spans="1:11" x14ac:dyDescent="0.25">
      <c r="A141" s="7" t="s">
        <v>446</v>
      </c>
      <c r="B141" s="65">
        <v>205</v>
      </c>
      <c r="C141" s="34">
        <f>IF(B145=0, "-", B141/B145)</f>
        <v>0.23190045248868779</v>
      </c>
      <c r="D141" s="65">
        <v>355</v>
      </c>
      <c r="E141" s="9">
        <f>IF(D145=0, "-", D141/D145)</f>
        <v>0.28468323977546112</v>
      </c>
      <c r="F141" s="81">
        <v>2633</v>
      </c>
      <c r="G141" s="34">
        <f>IF(F145=0, "-", F141/F145)</f>
        <v>0.27338801785899697</v>
      </c>
      <c r="H141" s="65">
        <v>2662</v>
      </c>
      <c r="I141" s="9">
        <f>IF(H145=0, "-", H141/H145)</f>
        <v>0.26085252327290542</v>
      </c>
      <c r="J141" s="8">
        <f t="shared" si="10"/>
        <v>-0.42253521126760563</v>
      </c>
      <c r="K141" s="9">
        <f t="shared" si="11"/>
        <v>-1.0894064613072877E-2</v>
      </c>
    </row>
    <row r="142" spans="1:11" x14ac:dyDescent="0.25">
      <c r="A142" s="7" t="s">
        <v>447</v>
      </c>
      <c r="B142" s="65">
        <v>0</v>
      </c>
      <c r="C142" s="34">
        <f>IF(B145=0, "-", B142/B145)</f>
        <v>0</v>
      </c>
      <c r="D142" s="65">
        <v>1</v>
      </c>
      <c r="E142" s="9">
        <f>IF(D145=0, "-", D142/D145)</f>
        <v>8.0192461908580592E-4</v>
      </c>
      <c r="F142" s="81">
        <v>2</v>
      </c>
      <c r="G142" s="34">
        <f>IF(F145=0, "-", F142/F145)</f>
        <v>2.0766275568476794E-4</v>
      </c>
      <c r="H142" s="65">
        <v>9</v>
      </c>
      <c r="I142" s="9">
        <f>IF(H145=0, "-", H142/H145)</f>
        <v>8.8192062714355704E-4</v>
      </c>
      <c r="J142" s="8">
        <f t="shared" si="10"/>
        <v>-1</v>
      </c>
      <c r="K142" s="9">
        <f t="shared" si="11"/>
        <v>-0.77777777777777779</v>
      </c>
    </row>
    <row r="143" spans="1:11" x14ac:dyDescent="0.25">
      <c r="A143" s="7" t="s">
        <v>448</v>
      </c>
      <c r="B143" s="65">
        <v>60</v>
      </c>
      <c r="C143" s="34">
        <f>IF(B145=0, "-", B143/B145)</f>
        <v>6.7873303167420809E-2</v>
      </c>
      <c r="D143" s="65">
        <v>28</v>
      </c>
      <c r="E143" s="9">
        <f>IF(D145=0, "-", D143/D145)</f>
        <v>2.2453889334402566E-2</v>
      </c>
      <c r="F143" s="81">
        <v>178</v>
      </c>
      <c r="G143" s="34">
        <f>IF(F145=0, "-", F143/F145)</f>
        <v>1.8481985255944345E-2</v>
      </c>
      <c r="H143" s="65">
        <v>269</v>
      </c>
      <c r="I143" s="9">
        <f>IF(H145=0, "-", H143/H145)</f>
        <v>2.6359627633512985E-2</v>
      </c>
      <c r="J143" s="8">
        <f t="shared" si="10"/>
        <v>1.1428571428571428</v>
      </c>
      <c r="K143" s="9">
        <f t="shared" si="11"/>
        <v>-0.33828996282527879</v>
      </c>
    </row>
    <row r="144" spans="1:11" x14ac:dyDescent="0.25">
      <c r="A144" s="2"/>
      <c r="B144" s="68"/>
      <c r="C144" s="33"/>
      <c r="D144" s="68"/>
      <c r="E144" s="6"/>
      <c r="F144" s="82"/>
      <c r="G144" s="33"/>
      <c r="H144" s="68"/>
      <c r="I144" s="6"/>
      <c r="J144" s="5"/>
      <c r="K144" s="6"/>
    </row>
    <row r="145" spans="1:11" s="43" customFormat="1" x14ac:dyDescent="0.25">
      <c r="A145" s="162" t="s">
        <v>605</v>
      </c>
      <c r="B145" s="71">
        <f>SUM(B121:B144)</f>
        <v>884</v>
      </c>
      <c r="C145" s="40">
        <f>B145/8644</f>
        <v>0.1022674687644609</v>
      </c>
      <c r="D145" s="71">
        <f>SUM(D121:D144)</f>
        <v>1247</v>
      </c>
      <c r="E145" s="41">
        <f>D145/9191</f>
        <v>0.13567620498313568</v>
      </c>
      <c r="F145" s="77">
        <f>SUM(F121:F144)</f>
        <v>9631</v>
      </c>
      <c r="G145" s="42">
        <f>F145/78552</f>
        <v>0.12260668092473775</v>
      </c>
      <c r="H145" s="71">
        <f>SUM(H121:H144)</f>
        <v>10205</v>
      </c>
      <c r="I145" s="41">
        <f>H145/83975</f>
        <v>0.12152426317356356</v>
      </c>
      <c r="J145" s="37">
        <f>IF(D145=0, "-", IF((B145-D145)/D145&lt;10, (B145-D145)/D145, "&gt;999%"))</f>
        <v>-0.29109863672814756</v>
      </c>
      <c r="K145" s="38">
        <f>IF(H145=0, "-", IF((F145-H145)/H145&lt;10, (F145-H145)/H145, "&gt;999%"))</f>
        <v>-5.6246937775600199E-2</v>
      </c>
    </row>
    <row r="146" spans="1:11" x14ac:dyDescent="0.25">
      <c r="B146" s="83"/>
      <c r="D146" s="83"/>
      <c r="F146" s="83"/>
      <c r="H146" s="83"/>
    </row>
    <row r="147" spans="1:11" x14ac:dyDescent="0.25">
      <c r="A147" s="163" t="s">
        <v>157</v>
      </c>
      <c r="B147" s="61" t="s">
        <v>12</v>
      </c>
      <c r="C147" s="62" t="s">
        <v>13</v>
      </c>
      <c r="D147" s="61" t="s">
        <v>12</v>
      </c>
      <c r="E147" s="63" t="s">
        <v>13</v>
      </c>
      <c r="F147" s="62" t="s">
        <v>12</v>
      </c>
      <c r="G147" s="62" t="s">
        <v>13</v>
      </c>
      <c r="H147" s="61" t="s">
        <v>12</v>
      </c>
      <c r="I147" s="63" t="s">
        <v>13</v>
      </c>
      <c r="J147" s="61"/>
      <c r="K147" s="63"/>
    </row>
    <row r="148" spans="1:11" x14ac:dyDescent="0.25">
      <c r="A148" s="7" t="s">
        <v>449</v>
      </c>
      <c r="B148" s="65">
        <v>3</v>
      </c>
      <c r="C148" s="34">
        <f>IF(B169=0, "-", B148/B169)</f>
        <v>3.1578947368421054E-2</v>
      </c>
      <c r="D148" s="65">
        <v>0</v>
      </c>
      <c r="E148" s="9">
        <f>IF(D169=0, "-", D148/D169)</f>
        <v>0</v>
      </c>
      <c r="F148" s="81">
        <v>12</v>
      </c>
      <c r="G148" s="34">
        <f>IF(F169=0, "-", F148/F169)</f>
        <v>1.2944983818770227E-2</v>
      </c>
      <c r="H148" s="65">
        <v>14</v>
      </c>
      <c r="I148" s="9">
        <f>IF(H169=0, "-", H148/H169)</f>
        <v>1.3035381750465549E-2</v>
      </c>
      <c r="J148" s="8" t="str">
        <f t="shared" ref="J148:J167" si="12">IF(D148=0, "-", IF((B148-D148)/D148&lt;10, (B148-D148)/D148, "&gt;999%"))</f>
        <v>-</v>
      </c>
      <c r="K148" s="9">
        <f t="shared" ref="K148:K167" si="13">IF(H148=0, "-", IF((F148-H148)/H148&lt;10, (F148-H148)/H148, "&gt;999%"))</f>
        <v>-0.14285714285714285</v>
      </c>
    </row>
    <row r="149" spans="1:11" x14ac:dyDescent="0.25">
      <c r="A149" s="7" t="s">
        <v>450</v>
      </c>
      <c r="B149" s="65">
        <v>6</v>
      </c>
      <c r="C149" s="34">
        <f>IF(B169=0, "-", B149/B169)</f>
        <v>6.3157894736842107E-2</v>
      </c>
      <c r="D149" s="65">
        <v>4</v>
      </c>
      <c r="E149" s="9">
        <f>IF(D169=0, "-", D149/D169)</f>
        <v>4.49438202247191E-2</v>
      </c>
      <c r="F149" s="81">
        <v>36</v>
      </c>
      <c r="G149" s="34">
        <f>IF(F169=0, "-", F149/F169)</f>
        <v>3.8834951456310676E-2</v>
      </c>
      <c r="H149" s="65">
        <v>76</v>
      </c>
      <c r="I149" s="9">
        <f>IF(H169=0, "-", H149/H169)</f>
        <v>7.0763500931098691E-2</v>
      </c>
      <c r="J149" s="8">
        <f t="shared" si="12"/>
        <v>0.5</v>
      </c>
      <c r="K149" s="9">
        <f t="shared" si="13"/>
        <v>-0.52631578947368418</v>
      </c>
    </row>
    <row r="150" spans="1:11" x14ac:dyDescent="0.25">
      <c r="A150" s="7" t="s">
        <v>451</v>
      </c>
      <c r="B150" s="65">
        <v>6</v>
      </c>
      <c r="C150" s="34">
        <f>IF(B169=0, "-", B150/B169)</f>
        <v>6.3157894736842107E-2</v>
      </c>
      <c r="D150" s="65">
        <v>0</v>
      </c>
      <c r="E150" s="9">
        <f>IF(D169=0, "-", D150/D169)</f>
        <v>0</v>
      </c>
      <c r="F150" s="81">
        <v>20</v>
      </c>
      <c r="G150" s="34">
        <f>IF(F169=0, "-", F150/F169)</f>
        <v>2.1574973031283712E-2</v>
      </c>
      <c r="H150" s="65">
        <v>0</v>
      </c>
      <c r="I150" s="9">
        <f>IF(H169=0, "-", H150/H169)</f>
        <v>0</v>
      </c>
      <c r="J150" s="8" t="str">
        <f t="shared" si="12"/>
        <v>-</v>
      </c>
      <c r="K150" s="9" t="str">
        <f t="shared" si="13"/>
        <v>-</v>
      </c>
    </row>
    <row r="151" spans="1:11" x14ac:dyDescent="0.25">
      <c r="A151" s="7" t="s">
        <v>452</v>
      </c>
      <c r="B151" s="65">
        <v>9</v>
      </c>
      <c r="C151" s="34">
        <f>IF(B169=0, "-", B151/B169)</f>
        <v>9.4736842105263161E-2</v>
      </c>
      <c r="D151" s="65">
        <v>8</v>
      </c>
      <c r="E151" s="9">
        <f>IF(D169=0, "-", D151/D169)</f>
        <v>8.98876404494382E-2</v>
      </c>
      <c r="F151" s="81">
        <v>113</v>
      </c>
      <c r="G151" s="34">
        <f>IF(F169=0, "-", F151/F169)</f>
        <v>0.12189859762675297</v>
      </c>
      <c r="H151" s="65">
        <v>122</v>
      </c>
      <c r="I151" s="9">
        <f>IF(H169=0, "-", H151/H169)</f>
        <v>0.11359404096834265</v>
      </c>
      <c r="J151" s="8">
        <f t="shared" si="12"/>
        <v>0.125</v>
      </c>
      <c r="K151" s="9">
        <f t="shared" si="13"/>
        <v>-7.3770491803278687E-2</v>
      </c>
    </row>
    <row r="152" spans="1:11" x14ac:dyDescent="0.25">
      <c r="A152" s="7" t="s">
        <v>453</v>
      </c>
      <c r="B152" s="65">
        <v>5</v>
      </c>
      <c r="C152" s="34">
        <f>IF(B169=0, "-", B152/B169)</f>
        <v>5.2631578947368418E-2</v>
      </c>
      <c r="D152" s="65">
        <v>3</v>
      </c>
      <c r="E152" s="9">
        <f>IF(D169=0, "-", D152/D169)</f>
        <v>3.3707865168539325E-2</v>
      </c>
      <c r="F152" s="81">
        <v>31</v>
      </c>
      <c r="G152" s="34">
        <f>IF(F169=0, "-", F152/F169)</f>
        <v>3.3441208198489752E-2</v>
      </c>
      <c r="H152" s="65">
        <v>20</v>
      </c>
      <c r="I152" s="9">
        <f>IF(H169=0, "-", H152/H169)</f>
        <v>1.86219739292365E-2</v>
      </c>
      <c r="J152" s="8">
        <f t="shared" si="12"/>
        <v>0.66666666666666663</v>
      </c>
      <c r="K152" s="9">
        <f t="shared" si="13"/>
        <v>0.55000000000000004</v>
      </c>
    </row>
    <row r="153" spans="1:11" x14ac:dyDescent="0.25">
      <c r="A153" s="7" t="s">
        <v>454</v>
      </c>
      <c r="B153" s="65">
        <v>0</v>
      </c>
      <c r="C153" s="34">
        <f>IF(B169=0, "-", B153/B169)</f>
        <v>0</v>
      </c>
      <c r="D153" s="65">
        <v>1</v>
      </c>
      <c r="E153" s="9">
        <f>IF(D169=0, "-", D153/D169)</f>
        <v>1.1235955056179775E-2</v>
      </c>
      <c r="F153" s="81">
        <v>7</v>
      </c>
      <c r="G153" s="34">
        <f>IF(F169=0, "-", F153/F169)</f>
        <v>7.551240560949299E-3</v>
      </c>
      <c r="H153" s="65">
        <v>17</v>
      </c>
      <c r="I153" s="9">
        <f>IF(H169=0, "-", H153/H169)</f>
        <v>1.5828677839851025E-2</v>
      </c>
      <c r="J153" s="8">
        <f t="shared" si="12"/>
        <v>-1</v>
      </c>
      <c r="K153" s="9">
        <f t="shared" si="13"/>
        <v>-0.58823529411764708</v>
      </c>
    </row>
    <row r="154" spans="1:11" x14ac:dyDescent="0.25">
      <c r="A154" s="7" t="s">
        <v>455</v>
      </c>
      <c r="B154" s="65">
        <v>7</v>
      </c>
      <c r="C154" s="34">
        <f>IF(B169=0, "-", B154/B169)</f>
        <v>7.3684210526315783E-2</v>
      </c>
      <c r="D154" s="65">
        <v>3</v>
      </c>
      <c r="E154" s="9">
        <f>IF(D169=0, "-", D154/D169)</f>
        <v>3.3707865168539325E-2</v>
      </c>
      <c r="F154" s="81">
        <v>32</v>
      </c>
      <c r="G154" s="34">
        <f>IF(F169=0, "-", F154/F169)</f>
        <v>3.4519956850053934E-2</v>
      </c>
      <c r="H154" s="65">
        <v>32</v>
      </c>
      <c r="I154" s="9">
        <f>IF(H169=0, "-", H154/H169)</f>
        <v>2.9795158286778398E-2</v>
      </c>
      <c r="J154" s="8">
        <f t="shared" si="12"/>
        <v>1.3333333333333333</v>
      </c>
      <c r="K154" s="9">
        <f t="shared" si="13"/>
        <v>0</v>
      </c>
    </row>
    <row r="155" spans="1:11" x14ac:dyDescent="0.25">
      <c r="A155" s="7" t="s">
        <v>456</v>
      </c>
      <c r="B155" s="65">
        <v>0</v>
      </c>
      <c r="C155" s="34">
        <f>IF(B169=0, "-", B155/B169)</f>
        <v>0</v>
      </c>
      <c r="D155" s="65">
        <v>0</v>
      </c>
      <c r="E155" s="9">
        <f>IF(D169=0, "-", D155/D169)</f>
        <v>0</v>
      </c>
      <c r="F155" s="81">
        <v>1</v>
      </c>
      <c r="G155" s="34">
        <f>IF(F169=0, "-", F155/F169)</f>
        <v>1.0787486515641855E-3</v>
      </c>
      <c r="H155" s="65">
        <v>2</v>
      </c>
      <c r="I155" s="9">
        <f>IF(H169=0, "-", H155/H169)</f>
        <v>1.8621973929236499E-3</v>
      </c>
      <c r="J155" s="8" t="str">
        <f t="shared" si="12"/>
        <v>-</v>
      </c>
      <c r="K155" s="9">
        <f t="shared" si="13"/>
        <v>-0.5</v>
      </c>
    </row>
    <row r="156" spans="1:11" x14ac:dyDescent="0.25">
      <c r="A156" s="7" t="s">
        <v>457</v>
      </c>
      <c r="B156" s="65">
        <v>5</v>
      </c>
      <c r="C156" s="34">
        <f>IF(B169=0, "-", B156/B169)</f>
        <v>5.2631578947368418E-2</v>
      </c>
      <c r="D156" s="65">
        <v>0</v>
      </c>
      <c r="E156" s="9">
        <f>IF(D169=0, "-", D156/D169)</f>
        <v>0</v>
      </c>
      <c r="F156" s="81">
        <v>46</v>
      </c>
      <c r="G156" s="34">
        <f>IF(F169=0, "-", F156/F169)</f>
        <v>4.9622437971952538E-2</v>
      </c>
      <c r="H156" s="65">
        <v>0</v>
      </c>
      <c r="I156" s="9">
        <f>IF(H169=0, "-", H156/H169)</f>
        <v>0</v>
      </c>
      <c r="J156" s="8" t="str">
        <f t="shared" si="12"/>
        <v>-</v>
      </c>
      <c r="K156" s="9" t="str">
        <f t="shared" si="13"/>
        <v>-</v>
      </c>
    </row>
    <row r="157" spans="1:11" x14ac:dyDescent="0.25">
      <c r="A157" s="7" t="s">
        <v>458</v>
      </c>
      <c r="B157" s="65">
        <v>9</v>
      </c>
      <c r="C157" s="34">
        <f>IF(B169=0, "-", B157/B169)</f>
        <v>9.4736842105263161E-2</v>
      </c>
      <c r="D157" s="65">
        <v>19</v>
      </c>
      <c r="E157" s="9">
        <f>IF(D169=0, "-", D157/D169)</f>
        <v>0.21348314606741572</v>
      </c>
      <c r="F157" s="81">
        <v>114</v>
      </c>
      <c r="G157" s="34">
        <f>IF(F169=0, "-", F157/F169)</f>
        <v>0.12297734627831715</v>
      </c>
      <c r="H157" s="65">
        <v>132</v>
      </c>
      <c r="I157" s="9">
        <f>IF(H169=0, "-", H157/H169)</f>
        <v>0.12290502793296089</v>
      </c>
      <c r="J157" s="8">
        <f t="shared" si="12"/>
        <v>-0.52631578947368418</v>
      </c>
      <c r="K157" s="9">
        <f t="shared" si="13"/>
        <v>-0.13636363636363635</v>
      </c>
    </row>
    <row r="158" spans="1:11" x14ac:dyDescent="0.25">
      <c r="A158" s="7" t="s">
        <v>459</v>
      </c>
      <c r="B158" s="65">
        <v>3</v>
      </c>
      <c r="C158" s="34">
        <f>IF(B169=0, "-", B158/B169)</f>
        <v>3.1578947368421054E-2</v>
      </c>
      <c r="D158" s="65">
        <v>3</v>
      </c>
      <c r="E158" s="9">
        <f>IF(D169=0, "-", D158/D169)</f>
        <v>3.3707865168539325E-2</v>
      </c>
      <c r="F158" s="81">
        <v>96</v>
      </c>
      <c r="G158" s="34">
        <f>IF(F169=0, "-", F158/F169)</f>
        <v>0.10355987055016182</v>
      </c>
      <c r="H158" s="65">
        <v>102</v>
      </c>
      <c r="I158" s="9">
        <f>IF(H169=0, "-", H158/H169)</f>
        <v>9.4972067039106142E-2</v>
      </c>
      <c r="J158" s="8">
        <f t="shared" si="12"/>
        <v>0</v>
      </c>
      <c r="K158" s="9">
        <f t="shared" si="13"/>
        <v>-5.8823529411764705E-2</v>
      </c>
    </row>
    <row r="159" spans="1:11" x14ac:dyDescent="0.25">
      <c r="A159" s="7" t="s">
        <v>460</v>
      </c>
      <c r="B159" s="65">
        <v>0</v>
      </c>
      <c r="C159" s="34">
        <f>IF(B169=0, "-", B159/B169)</f>
        <v>0</v>
      </c>
      <c r="D159" s="65">
        <v>3</v>
      </c>
      <c r="E159" s="9">
        <f>IF(D169=0, "-", D159/D169)</f>
        <v>3.3707865168539325E-2</v>
      </c>
      <c r="F159" s="81">
        <v>23</v>
      </c>
      <c r="G159" s="34">
        <f>IF(F169=0, "-", F159/F169)</f>
        <v>2.4811218985976269E-2</v>
      </c>
      <c r="H159" s="65">
        <v>30</v>
      </c>
      <c r="I159" s="9">
        <f>IF(H169=0, "-", H159/H169)</f>
        <v>2.7932960893854747E-2</v>
      </c>
      <c r="J159" s="8">
        <f t="shared" si="12"/>
        <v>-1</v>
      </c>
      <c r="K159" s="9">
        <f t="shared" si="13"/>
        <v>-0.23333333333333334</v>
      </c>
    </row>
    <row r="160" spans="1:11" x14ac:dyDescent="0.25">
      <c r="A160" s="7" t="s">
        <v>461</v>
      </c>
      <c r="B160" s="65">
        <v>6</v>
      </c>
      <c r="C160" s="34">
        <f>IF(B169=0, "-", B160/B169)</f>
        <v>6.3157894736842107E-2</v>
      </c>
      <c r="D160" s="65">
        <v>6</v>
      </c>
      <c r="E160" s="9">
        <f>IF(D169=0, "-", D160/D169)</f>
        <v>6.741573033707865E-2</v>
      </c>
      <c r="F160" s="81">
        <v>91</v>
      </c>
      <c r="G160" s="34">
        <f>IF(F169=0, "-", F160/F169)</f>
        <v>9.816612729234088E-2</v>
      </c>
      <c r="H160" s="65">
        <v>109</v>
      </c>
      <c r="I160" s="9">
        <f>IF(H169=0, "-", H160/H169)</f>
        <v>0.10148975791433892</v>
      </c>
      <c r="J160" s="8">
        <f t="shared" si="12"/>
        <v>0</v>
      </c>
      <c r="K160" s="9">
        <f t="shared" si="13"/>
        <v>-0.16513761467889909</v>
      </c>
    </row>
    <row r="161" spans="1:11" x14ac:dyDescent="0.25">
      <c r="A161" s="7" t="s">
        <v>462</v>
      </c>
      <c r="B161" s="65">
        <v>2</v>
      </c>
      <c r="C161" s="34">
        <f>IF(B169=0, "-", B161/B169)</f>
        <v>2.1052631578947368E-2</v>
      </c>
      <c r="D161" s="65">
        <v>2</v>
      </c>
      <c r="E161" s="9">
        <f>IF(D169=0, "-", D161/D169)</f>
        <v>2.247191011235955E-2</v>
      </c>
      <c r="F161" s="81">
        <v>30</v>
      </c>
      <c r="G161" s="34">
        <f>IF(F169=0, "-", F161/F169)</f>
        <v>3.2362459546925564E-2</v>
      </c>
      <c r="H161" s="65">
        <v>28</v>
      </c>
      <c r="I161" s="9">
        <f>IF(H169=0, "-", H161/H169)</f>
        <v>2.6070763500931099E-2</v>
      </c>
      <c r="J161" s="8">
        <f t="shared" si="12"/>
        <v>0</v>
      </c>
      <c r="K161" s="9">
        <f t="shared" si="13"/>
        <v>7.1428571428571425E-2</v>
      </c>
    </row>
    <row r="162" spans="1:11" x14ac:dyDescent="0.25">
      <c r="A162" s="7" t="s">
        <v>463</v>
      </c>
      <c r="B162" s="65">
        <v>4</v>
      </c>
      <c r="C162" s="34">
        <f>IF(B169=0, "-", B162/B169)</f>
        <v>4.2105263157894736E-2</v>
      </c>
      <c r="D162" s="65">
        <v>5</v>
      </c>
      <c r="E162" s="9">
        <f>IF(D169=0, "-", D162/D169)</f>
        <v>5.6179775280898875E-2</v>
      </c>
      <c r="F162" s="81">
        <v>30</v>
      </c>
      <c r="G162" s="34">
        <f>IF(F169=0, "-", F162/F169)</f>
        <v>3.2362459546925564E-2</v>
      </c>
      <c r="H162" s="65">
        <v>44</v>
      </c>
      <c r="I162" s="9">
        <f>IF(H169=0, "-", H162/H169)</f>
        <v>4.0968342644320296E-2</v>
      </c>
      <c r="J162" s="8">
        <f t="shared" si="12"/>
        <v>-0.2</v>
      </c>
      <c r="K162" s="9">
        <f t="shared" si="13"/>
        <v>-0.31818181818181818</v>
      </c>
    </row>
    <row r="163" spans="1:11" x14ac:dyDescent="0.25">
      <c r="A163" s="7" t="s">
        <v>464</v>
      </c>
      <c r="B163" s="65">
        <v>12</v>
      </c>
      <c r="C163" s="34">
        <f>IF(B169=0, "-", B163/B169)</f>
        <v>0.12631578947368421</v>
      </c>
      <c r="D163" s="65">
        <v>17</v>
      </c>
      <c r="E163" s="9">
        <f>IF(D169=0, "-", D163/D169)</f>
        <v>0.19101123595505617</v>
      </c>
      <c r="F163" s="81">
        <v>92</v>
      </c>
      <c r="G163" s="34">
        <f>IF(F169=0, "-", F163/F169)</f>
        <v>9.9244875943905075E-2</v>
      </c>
      <c r="H163" s="65">
        <v>151</v>
      </c>
      <c r="I163" s="9">
        <f>IF(H169=0, "-", H163/H169)</f>
        <v>0.14059590316573556</v>
      </c>
      <c r="J163" s="8">
        <f t="shared" si="12"/>
        <v>-0.29411764705882354</v>
      </c>
      <c r="K163" s="9">
        <f t="shared" si="13"/>
        <v>-0.39072847682119205</v>
      </c>
    </row>
    <row r="164" spans="1:11" x14ac:dyDescent="0.25">
      <c r="A164" s="7" t="s">
        <v>465</v>
      </c>
      <c r="B164" s="65">
        <v>0</v>
      </c>
      <c r="C164" s="34">
        <f>IF(B169=0, "-", B164/B169)</f>
        <v>0</v>
      </c>
      <c r="D164" s="65">
        <v>3</v>
      </c>
      <c r="E164" s="9">
        <f>IF(D169=0, "-", D164/D169)</f>
        <v>3.3707865168539325E-2</v>
      </c>
      <c r="F164" s="81">
        <v>25</v>
      </c>
      <c r="G164" s="34">
        <f>IF(F169=0, "-", F164/F169)</f>
        <v>2.696871628910464E-2</v>
      </c>
      <c r="H164" s="65">
        <v>25</v>
      </c>
      <c r="I164" s="9">
        <f>IF(H169=0, "-", H164/H169)</f>
        <v>2.3277467411545624E-2</v>
      </c>
      <c r="J164" s="8">
        <f t="shared" si="12"/>
        <v>-1</v>
      </c>
      <c r="K164" s="9">
        <f t="shared" si="13"/>
        <v>0</v>
      </c>
    </row>
    <row r="165" spans="1:11" x14ac:dyDescent="0.25">
      <c r="A165" s="7" t="s">
        <v>466</v>
      </c>
      <c r="B165" s="65">
        <v>4</v>
      </c>
      <c r="C165" s="34">
        <f>IF(B169=0, "-", B165/B169)</f>
        <v>4.2105263157894736E-2</v>
      </c>
      <c r="D165" s="65">
        <v>0</v>
      </c>
      <c r="E165" s="9">
        <f>IF(D169=0, "-", D165/D169)</f>
        <v>0</v>
      </c>
      <c r="F165" s="81">
        <v>35</v>
      </c>
      <c r="G165" s="34">
        <f>IF(F169=0, "-", F165/F169)</f>
        <v>3.7756202804746494E-2</v>
      </c>
      <c r="H165" s="65">
        <v>29</v>
      </c>
      <c r="I165" s="9">
        <f>IF(H169=0, "-", H165/H169)</f>
        <v>2.7001862197392923E-2</v>
      </c>
      <c r="J165" s="8" t="str">
        <f t="shared" si="12"/>
        <v>-</v>
      </c>
      <c r="K165" s="9">
        <f t="shared" si="13"/>
        <v>0.20689655172413793</v>
      </c>
    </row>
    <row r="166" spans="1:11" x14ac:dyDescent="0.25">
      <c r="A166" s="7" t="s">
        <v>467</v>
      </c>
      <c r="B166" s="65">
        <v>7</v>
      </c>
      <c r="C166" s="34">
        <f>IF(B169=0, "-", B166/B169)</f>
        <v>7.3684210526315783E-2</v>
      </c>
      <c r="D166" s="65">
        <v>4</v>
      </c>
      <c r="E166" s="9">
        <f>IF(D169=0, "-", D166/D169)</f>
        <v>4.49438202247191E-2</v>
      </c>
      <c r="F166" s="81">
        <v>54</v>
      </c>
      <c r="G166" s="34">
        <f>IF(F169=0, "-", F166/F169)</f>
        <v>5.8252427184466021E-2</v>
      </c>
      <c r="H166" s="65">
        <v>88</v>
      </c>
      <c r="I166" s="9">
        <f>IF(H169=0, "-", H166/H169)</f>
        <v>8.1936685288640593E-2</v>
      </c>
      <c r="J166" s="8">
        <f t="shared" si="12"/>
        <v>0.75</v>
      </c>
      <c r="K166" s="9">
        <f t="shared" si="13"/>
        <v>-0.38636363636363635</v>
      </c>
    </row>
    <row r="167" spans="1:11" x14ac:dyDescent="0.25">
      <c r="A167" s="7" t="s">
        <v>468</v>
      </c>
      <c r="B167" s="65">
        <v>7</v>
      </c>
      <c r="C167" s="34">
        <f>IF(B169=0, "-", B167/B169)</f>
        <v>7.3684210526315783E-2</v>
      </c>
      <c r="D167" s="65">
        <v>8</v>
      </c>
      <c r="E167" s="9">
        <f>IF(D169=0, "-", D167/D169)</f>
        <v>8.98876404494382E-2</v>
      </c>
      <c r="F167" s="81">
        <v>39</v>
      </c>
      <c r="G167" s="34">
        <f>IF(F169=0, "-", F167/F169)</f>
        <v>4.2071197411003236E-2</v>
      </c>
      <c r="H167" s="65">
        <v>53</v>
      </c>
      <c r="I167" s="9">
        <f>IF(H169=0, "-", H167/H169)</f>
        <v>4.9348230912476726E-2</v>
      </c>
      <c r="J167" s="8">
        <f t="shared" si="12"/>
        <v>-0.125</v>
      </c>
      <c r="K167" s="9">
        <f t="shared" si="13"/>
        <v>-0.26415094339622641</v>
      </c>
    </row>
    <row r="168" spans="1:11" x14ac:dyDescent="0.25">
      <c r="A168" s="2"/>
      <c r="B168" s="68"/>
      <c r="C168" s="33"/>
      <c r="D168" s="68"/>
      <c r="E168" s="6"/>
      <c r="F168" s="82"/>
      <c r="G168" s="33"/>
      <c r="H168" s="68"/>
      <c r="I168" s="6"/>
      <c r="J168" s="5"/>
      <c r="K168" s="6"/>
    </row>
    <row r="169" spans="1:11" s="43" customFormat="1" x14ac:dyDescent="0.25">
      <c r="A169" s="162" t="s">
        <v>604</v>
      </c>
      <c r="B169" s="71">
        <f>SUM(B148:B168)</f>
        <v>95</v>
      </c>
      <c r="C169" s="40">
        <f>B169/8644</f>
        <v>1.0990282276723738E-2</v>
      </c>
      <c r="D169" s="71">
        <f>SUM(D148:D168)</f>
        <v>89</v>
      </c>
      <c r="E169" s="41">
        <f>D169/9191</f>
        <v>9.6833859210096827E-3</v>
      </c>
      <c r="F169" s="77">
        <f>SUM(F148:F168)</f>
        <v>927</v>
      </c>
      <c r="G169" s="42">
        <f>F169/78552</f>
        <v>1.1801099908340971E-2</v>
      </c>
      <c r="H169" s="71">
        <f>SUM(H148:H168)</f>
        <v>1074</v>
      </c>
      <c r="I169" s="41">
        <f>H169/83975</f>
        <v>1.278952069068175E-2</v>
      </c>
      <c r="J169" s="37">
        <f>IF(D169=0, "-", IF((B169-D169)/D169&lt;10, (B169-D169)/D169, "&gt;999%"))</f>
        <v>6.741573033707865E-2</v>
      </c>
      <c r="K169" s="38">
        <f>IF(H169=0, "-", IF((F169-H169)/H169&lt;10, (F169-H169)/H169, "&gt;999%"))</f>
        <v>-0.13687150837988826</v>
      </c>
    </row>
    <row r="170" spans="1:11" x14ac:dyDescent="0.25">
      <c r="B170" s="83"/>
      <c r="D170" s="83"/>
      <c r="F170" s="83"/>
      <c r="H170" s="83"/>
    </row>
    <row r="171" spans="1:11" s="43" customFormat="1" x14ac:dyDescent="0.25">
      <c r="A171" s="162" t="s">
        <v>603</v>
      </c>
      <c r="B171" s="71">
        <v>979</v>
      </c>
      <c r="C171" s="40">
        <f>B171/8644</f>
        <v>0.11325775104118464</v>
      </c>
      <c r="D171" s="71">
        <v>1336</v>
      </c>
      <c r="E171" s="41">
        <f>D171/9191</f>
        <v>0.14535959090414535</v>
      </c>
      <c r="F171" s="77">
        <v>10558</v>
      </c>
      <c r="G171" s="42">
        <f>F171/78552</f>
        <v>0.13440778083307872</v>
      </c>
      <c r="H171" s="71">
        <v>11279</v>
      </c>
      <c r="I171" s="41">
        <f>H171/83975</f>
        <v>0.13431378386424531</v>
      </c>
      <c r="J171" s="37">
        <f>IF(D171=0, "-", IF((B171-D171)/D171&lt;10, (B171-D171)/D171, "&gt;999%"))</f>
        <v>-0.26721556886227543</v>
      </c>
      <c r="K171" s="38">
        <f>IF(H171=0, "-", IF((F171-H171)/H171&lt;10, (F171-H171)/H171, "&gt;999%"))</f>
        <v>-6.392410674705204E-2</v>
      </c>
    </row>
    <row r="172" spans="1:11" x14ac:dyDescent="0.25">
      <c r="B172" s="83"/>
      <c r="D172" s="83"/>
      <c r="F172" s="83"/>
      <c r="H172" s="83"/>
    </row>
    <row r="173" spans="1:11" ht="15.6" x14ac:dyDescent="0.3">
      <c r="A173" s="164" t="s">
        <v>125</v>
      </c>
      <c r="B173" s="196" t="s">
        <v>1</v>
      </c>
      <c r="C173" s="200"/>
      <c r="D173" s="200"/>
      <c r="E173" s="197"/>
      <c r="F173" s="196" t="s">
        <v>14</v>
      </c>
      <c r="G173" s="200"/>
      <c r="H173" s="200"/>
      <c r="I173" s="197"/>
      <c r="J173" s="196" t="s">
        <v>15</v>
      </c>
      <c r="K173" s="197"/>
    </row>
    <row r="174" spans="1:11" x14ac:dyDescent="0.25">
      <c r="A174" s="22"/>
      <c r="B174" s="196">
        <f>VALUE(RIGHT($B$2, 4))</f>
        <v>2022</v>
      </c>
      <c r="C174" s="197"/>
      <c r="D174" s="196">
        <f>B174-1</f>
        <v>2021</v>
      </c>
      <c r="E174" s="204"/>
      <c r="F174" s="196">
        <f>B174</f>
        <v>2022</v>
      </c>
      <c r="G174" s="204"/>
      <c r="H174" s="196">
        <f>D174</f>
        <v>2021</v>
      </c>
      <c r="I174" s="204"/>
      <c r="J174" s="140" t="s">
        <v>4</v>
      </c>
      <c r="K174" s="141" t="s">
        <v>2</v>
      </c>
    </row>
    <row r="175" spans="1:11" x14ac:dyDescent="0.25">
      <c r="A175" s="163" t="s">
        <v>158</v>
      </c>
      <c r="B175" s="61" t="s">
        <v>12</v>
      </c>
      <c r="C175" s="62" t="s">
        <v>13</v>
      </c>
      <c r="D175" s="61" t="s">
        <v>12</v>
      </c>
      <c r="E175" s="63" t="s">
        <v>13</v>
      </c>
      <c r="F175" s="62" t="s">
        <v>12</v>
      </c>
      <c r="G175" s="62" t="s">
        <v>13</v>
      </c>
      <c r="H175" s="61" t="s">
        <v>12</v>
      </c>
      <c r="I175" s="63" t="s">
        <v>13</v>
      </c>
      <c r="J175" s="61"/>
      <c r="K175" s="63"/>
    </row>
    <row r="176" spans="1:11" x14ac:dyDescent="0.25">
      <c r="A176" s="7" t="s">
        <v>469</v>
      </c>
      <c r="B176" s="65">
        <v>105</v>
      </c>
      <c r="C176" s="34">
        <f>IF(B179=0, "-", B176/B179)</f>
        <v>0.49065420560747663</v>
      </c>
      <c r="D176" s="65">
        <v>108</v>
      </c>
      <c r="E176" s="9">
        <f>IF(D179=0, "-", D176/D179)</f>
        <v>0.75524475524475521</v>
      </c>
      <c r="F176" s="81">
        <v>630</v>
      </c>
      <c r="G176" s="34">
        <f>IF(F179=0, "-", F176/F179)</f>
        <v>0.3154732098147221</v>
      </c>
      <c r="H176" s="65">
        <v>457</v>
      </c>
      <c r="I176" s="9">
        <f>IF(H179=0, "-", H176/H179)</f>
        <v>0.17376425855513308</v>
      </c>
      <c r="J176" s="8">
        <f>IF(D176=0, "-", IF((B176-D176)/D176&lt;10, (B176-D176)/D176, "&gt;999%"))</f>
        <v>-2.7777777777777776E-2</v>
      </c>
      <c r="K176" s="9">
        <f>IF(H176=0, "-", IF((F176-H176)/H176&lt;10, (F176-H176)/H176, "&gt;999%"))</f>
        <v>0.37855579868708972</v>
      </c>
    </row>
    <row r="177" spans="1:11" x14ac:dyDescent="0.25">
      <c r="A177" s="7" t="s">
        <v>470</v>
      </c>
      <c r="B177" s="65">
        <v>109</v>
      </c>
      <c r="C177" s="34">
        <f>IF(B179=0, "-", B177/B179)</f>
        <v>0.50934579439252337</v>
      </c>
      <c r="D177" s="65">
        <v>35</v>
      </c>
      <c r="E177" s="9">
        <f>IF(D179=0, "-", D177/D179)</f>
        <v>0.24475524475524477</v>
      </c>
      <c r="F177" s="81">
        <v>1367</v>
      </c>
      <c r="G177" s="34">
        <f>IF(F179=0, "-", F177/F179)</f>
        <v>0.68452679018527796</v>
      </c>
      <c r="H177" s="65">
        <v>2173</v>
      </c>
      <c r="I177" s="9">
        <f>IF(H179=0, "-", H177/H179)</f>
        <v>0.82623574144486689</v>
      </c>
      <c r="J177" s="8">
        <f>IF(D177=0, "-", IF((B177-D177)/D177&lt;10, (B177-D177)/D177, "&gt;999%"))</f>
        <v>2.1142857142857143</v>
      </c>
      <c r="K177" s="9">
        <f>IF(H177=0, "-", IF((F177-H177)/H177&lt;10, (F177-H177)/H177, "&gt;999%"))</f>
        <v>-0.37091578462954439</v>
      </c>
    </row>
    <row r="178" spans="1:11" x14ac:dyDescent="0.25">
      <c r="A178" s="2"/>
      <c r="B178" s="68"/>
      <c r="C178" s="33"/>
      <c r="D178" s="68"/>
      <c r="E178" s="6"/>
      <c r="F178" s="82"/>
      <c r="G178" s="33"/>
      <c r="H178" s="68"/>
      <c r="I178" s="6"/>
      <c r="J178" s="5"/>
      <c r="K178" s="6"/>
    </row>
    <row r="179" spans="1:11" s="43" customFormat="1" x14ac:dyDescent="0.25">
      <c r="A179" s="162" t="s">
        <v>602</v>
      </c>
      <c r="B179" s="71">
        <f>SUM(B176:B178)</f>
        <v>214</v>
      </c>
      <c r="C179" s="40">
        <f>B179/8644</f>
        <v>2.4757056918093476E-2</v>
      </c>
      <c r="D179" s="71">
        <f>SUM(D176:D178)</f>
        <v>143</v>
      </c>
      <c r="E179" s="41">
        <f>D179/9191</f>
        <v>1.5558698727015558E-2</v>
      </c>
      <c r="F179" s="77">
        <f>SUM(F176:F178)</f>
        <v>1997</v>
      </c>
      <c r="G179" s="42">
        <f>F179/78552</f>
        <v>2.5422649964354824E-2</v>
      </c>
      <c r="H179" s="71">
        <f>SUM(H176:H178)</f>
        <v>2630</v>
      </c>
      <c r="I179" s="41">
        <f>H179/83975</f>
        <v>3.1318844894313781E-2</v>
      </c>
      <c r="J179" s="37">
        <f>IF(D179=0, "-", IF((B179-D179)/D179&lt;10, (B179-D179)/D179, "&gt;999%"))</f>
        <v>0.49650349650349651</v>
      </c>
      <c r="K179" s="38">
        <f>IF(H179=0, "-", IF((F179-H179)/H179&lt;10, (F179-H179)/H179, "&gt;999%"))</f>
        <v>-0.24068441064638782</v>
      </c>
    </row>
    <row r="180" spans="1:11" x14ac:dyDescent="0.25">
      <c r="B180" s="83"/>
      <c r="D180" s="83"/>
      <c r="F180" s="83"/>
      <c r="H180" s="83"/>
    </row>
    <row r="181" spans="1:11" x14ac:dyDescent="0.25">
      <c r="A181" s="163" t="s">
        <v>159</v>
      </c>
      <c r="B181" s="61" t="s">
        <v>12</v>
      </c>
      <c r="C181" s="62" t="s">
        <v>13</v>
      </c>
      <c r="D181" s="61" t="s">
        <v>12</v>
      </c>
      <c r="E181" s="63" t="s">
        <v>13</v>
      </c>
      <c r="F181" s="62" t="s">
        <v>12</v>
      </c>
      <c r="G181" s="62" t="s">
        <v>13</v>
      </c>
      <c r="H181" s="61" t="s">
        <v>12</v>
      </c>
      <c r="I181" s="63" t="s">
        <v>13</v>
      </c>
      <c r="J181" s="61"/>
      <c r="K181" s="63"/>
    </row>
    <row r="182" spans="1:11" x14ac:dyDescent="0.25">
      <c r="A182" s="7" t="s">
        <v>471</v>
      </c>
      <c r="B182" s="65">
        <v>1</v>
      </c>
      <c r="C182" s="34">
        <f>IF(B194=0, "-", B182/B194)</f>
        <v>7.1428571428571425E-2</v>
      </c>
      <c r="D182" s="65">
        <v>2</v>
      </c>
      <c r="E182" s="9">
        <f>IF(D194=0, "-", D182/D194)</f>
        <v>7.1428571428571425E-2</v>
      </c>
      <c r="F182" s="81">
        <v>3</v>
      </c>
      <c r="G182" s="34">
        <f>IF(F194=0, "-", F182/F194)</f>
        <v>1.9736842105263157E-2</v>
      </c>
      <c r="H182" s="65">
        <v>4</v>
      </c>
      <c r="I182" s="9">
        <f>IF(H194=0, "-", H182/H194)</f>
        <v>2.1052631578947368E-2</v>
      </c>
      <c r="J182" s="8">
        <f t="shared" ref="J182:J192" si="14">IF(D182=0, "-", IF((B182-D182)/D182&lt;10, (B182-D182)/D182, "&gt;999%"))</f>
        <v>-0.5</v>
      </c>
      <c r="K182" s="9">
        <f t="shared" ref="K182:K192" si="15">IF(H182=0, "-", IF((F182-H182)/H182&lt;10, (F182-H182)/H182, "&gt;999%"))</f>
        <v>-0.25</v>
      </c>
    </row>
    <row r="183" spans="1:11" x14ac:dyDescent="0.25">
      <c r="A183" s="7" t="s">
        <v>472</v>
      </c>
      <c r="B183" s="65">
        <v>0</v>
      </c>
      <c r="C183" s="34">
        <f>IF(B194=0, "-", B183/B194)</f>
        <v>0</v>
      </c>
      <c r="D183" s="65">
        <v>2</v>
      </c>
      <c r="E183" s="9">
        <f>IF(D194=0, "-", D183/D194)</f>
        <v>7.1428571428571425E-2</v>
      </c>
      <c r="F183" s="81">
        <v>18</v>
      </c>
      <c r="G183" s="34">
        <f>IF(F194=0, "-", F183/F194)</f>
        <v>0.11842105263157894</v>
      </c>
      <c r="H183" s="65">
        <v>20</v>
      </c>
      <c r="I183" s="9">
        <f>IF(H194=0, "-", H183/H194)</f>
        <v>0.10526315789473684</v>
      </c>
      <c r="J183" s="8">
        <f t="shared" si="14"/>
        <v>-1</v>
      </c>
      <c r="K183" s="9">
        <f t="shared" si="15"/>
        <v>-0.1</v>
      </c>
    </row>
    <row r="184" spans="1:11" x14ac:dyDescent="0.25">
      <c r="A184" s="7" t="s">
        <v>473</v>
      </c>
      <c r="B184" s="65">
        <v>2</v>
      </c>
      <c r="C184" s="34">
        <f>IF(B194=0, "-", B184/B194)</f>
        <v>0.14285714285714285</v>
      </c>
      <c r="D184" s="65">
        <v>1</v>
      </c>
      <c r="E184" s="9">
        <f>IF(D194=0, "-", D184/D194)</f>
        <v>3.5714285714285712E-2</v>
      </c>
      <c r="F184" s="81">
        <v>10</v>
      </c>
      <c r="G184" s="34">
        <f>IF(F194=0, "-", F184/F194)</f>
        <v>6.5789473684210523E-2</v>
      </c>
      <c r="H184" s="65">
        <v>10</v>
      </c>
      <c r="I184" s="9">
        <f>IF(H194=0, "-", H184/H194)</f>
        <v>5.2631578947368418E-2</v>
      </c>
      <c r="J184" s="8">
        <f t="shared" si="14"/>
        <v>1</v>
      </c>
      <c r="K184" s="9">
        <f t="shared" si="15"/>
        <v>0</v>
      </c>
    </row>
    <row r="185" spans="1:11" x14ac:dyDescent="0.25">
      <c r="A185" s="7" t="s">
        <v>474</v>
      </c>
      <c r="B185" s="65">
        <v>2</v>
      </c>
      <c r="C185" s="34">
        <f>IF(B194=0, "-", B185/B194)</f>
        <v>0.14285714285714285</v>
      </c>
      <c r="D185" s="65">
        <v>3</v>
      </c>
      <c r="E185" s="9">
        <f>IF(D194=0, "-", D185/D194)</f>
        <v>0.10714285714285714</v>
      </c>
      <c r="F185" s="81">
        <v>38</v>
      </c>
      <c r="G185" s="34">
        <f>IF(F194=0, "-", F185/F194)</f>
        <v>0.25</v>
      </c>
      <c r="H185" s="65">
        <v>21</v>
      </c>
      <c r="I185" s="9">
        <f>IF(H194=0, "-", H185/H194)</f>
        <v>0.11052631578947368</v>
      </c>
      <c r="J185" s="8">
        <f t="shared" si="14"/>
        <v>-0.33333333333333331</v>
      </c>
      <c r="K185" s="9">
        <f t="shared" si="15"/>
        <v>0.80952380952380953</v>
      </c>
    </row>
    <row r="186" spans="1:11" x14ac:dyDescent="0.25">
      <c r="A186" s="7" t="s">
        <v>475</v>
      </c>
      <c r="B186" s="65">
        <v>0</v>
      </c>
      <c r="C186" s="34">
        <f>IF(B194=0, "-", B186/B194)</f>
        <v>0</v>
      </c>
      <c r="D186" s="65">
        <v>1</v>
      </c>
      <c r="E186" s="9">
        <f>IF(D194=0, "-", D186/D194)</f>
        <v>3.5714285714285712E-2</v>
      </c>
      <c r="F186" s="81">
        <v>8</v>
      </c>
      <c r="G186" s="34">
        <f>IF(F194=0, "-", F186/F194)</f>
        <v>5.2631578947368418E-2</v>
      </c>
      <c r="H186" s="65">
        <v>7</v>
      </c>
      <c r="I186" s="9">
        <f>IF(H194=0, "-", H186/H194)</f>
        <v>3.6842105263157891E-2</v>
      </c>
      <c r="J186" s="8">
        <f t="shared" si="14"/>
        <v>-1</v>
      </c>
      <c r="K186" s="9">
        <f t="shared" si="15"/>
        <v>0.14285714285714285</v>
      </c>
    </row>
    <row r="187" spans="1:11" x14ac:dyDescent="0.25">
      <c r="A187" s="7" t="s">
        <v>476</v>
      </c>
      <c r="B187" s="65">
        <v>4</v>
      </c>
      <c r="C187" s="34">
        <f>IF(B194=0, "-", B187/B194)</f>
        <v>0.2857142857142857</v>
      </c>
      <c r="D187" s="65">
        <v>9</v>
      </c>
      <c r="E187" s="9">
        <f>IF(D194=0, "-", D187/D194)</f>
        <v>0.32142857142857145</v>
      </c>
      <c r="F187" s="81">
        <v>13</v>
      </c>
      <c r="G187" s="34">
        <f>IF(F194=0, "-", F187/F194)</f>
        <v>8.5526315789473686E-2</v>
      </c>
      <c r="H187" s="65">
        <v>35</v>
      </c>
      <c r="I187" s="9">
        <f>IF(H194=0, "-", H187/H194)</f>
        <v>0.18421052631578946</v>
      </c>
      <c r="J187" s="8">
        <f t="shared" si="14"/>
        <v>-0.55555555555555558</v>
      </c>
      <c r="K187" s="9">
        <f t="shared" si="15"/>
        <v>-0.62857142857142856</v>
      </c>
    </row>
    <row r="188" spans="1:11" x14ac:dyDescent="0.25">
      <c r="A188" s="7" t="s">
        <v>477</v>
      </c>
      <c r="B188" s="65">
        <v>0</v>
      </c>
      <c r="C188" s="34">
        <f>IF(B194=0, "-", B188/B194)</f>
        <v>0</v>
      </c>
      <c r="D188" s="65">
        <v>0</v>
      </c>
      <c r="E188" s="9">
        <f>IF(D194=0, "-", D188/D194)</f>
        <v>0</v>
      </c>
      <c r="F188" s="81">
        <v>1</v>
      </c>
      <c r="G188" s="34">
        <f>IF(F194=0, "-", F188/F194)</f>
        <v>6.5789473684210523E-3</v>
      </c>
      <c r="H188" s="65">
        <v>9</v>
      </c>
      <c r="I188" s="9">
        <f>IF(H194=0, "-", H188/H194)</f>
        <v>4.736842105263158E-2</v>
      </c>
      <c r="J188" s="8" t="str">
        <f t="shared" si="14"/>
        <v>-</v>
      </c>
      <c r="K188" s="9">
        <f t="shared" si="15"/>
        <v>-0.88888888888888884</v>
      </c>
    </row>
    <row r="189" spans="1:11" x14ac:dyDescent="0.25">
      <c r="A189" s="7" t="s">
        <v>478</v>
      </c>
      <c r="B189" s="65">
        <v>0</v>
      </c>
      <c r="C189" s="34">
        <f>IF(B194=0, "-", B189/B194)</f>
        <v>0</v>
      </c>
      <c r="D189" s="65">
        <v>2</v>
      </c>
      <c r="E189" s="9">
        <f>IF(D194=0, "-", D189/D194)</f>
        <v>7.1428571428571425E-2</v>
      </c>
      <c r="F189" s="81">
        <v>16</v>
      </c>
      <c r="G189" s="34">
        <f>IF(F194=0, "-", F189/F194)</f>
        <v>0.10526315789473684</v>
      </c>
      <c r="H189" s="65">
        <v>22</v>
      </c>
      <c r="I189" s="9">
        <f>IF(H194=0, "-", H189/H194)</f>
        <v>0.11578947368421053</v>
      </c>
      <c r="J189" s="8">
        <f t="shared" si="14"/>
        <v>-1</v>
      </c>
      <c r="K189" s="9">
        <f t="shared" si="15"/>
        <v>-0.27272727272727271</v>
      </c>
    </row>
    <row r="190" spans="1:11" x14ac:dyDescent="0.25">
      <c r="A190" s="7" t="s">
        <v>479</v>
      </c>
      <c r="B190" s="65">
        <v>0</v>
      </c>
      <c r="C190" s="34">
        <f>IF(B194=0, "-", B190/B194)</f>
        <v>0</v>
      </c>
      <c r="D190" s="65">
        <v>5</v>
      </c>
      <c r="E190" s="9">
        <f>IF(D194=0, "-", D190/D194)</f>
        <v>0.17857142857142858</v>
      </c>
      <c r="F190" s="81">
        <v>20</v>
      </c>
      <c r="G190" s="34">
        <f>IF(F194=0, "-", F190/F194)</f>
        <v>0.13157894736842105</v>
      </c>
      <c r="H190" s="65">
        <v>26</v>
      </c>
      <c r="I190" s="9">
        <f>IF(H194=0, "-", H190/H194)</f>
        <v>0.1368421052631579</v>
      </c>
      <c r="J190" s="8">
        <f t="shared" si="14"/>
        <v>-1</v>
      </c>
      <c r="K190" s="9">
        <f t="shared" si="15"/>
        <v>-0.23076923076923078</v>
      </c>
    </row>
    <row r="191" spans="1:11" x14ac:dyDescent="0.25">
      <c r="A191" s="7" t="s">
        <v>480</v>
      </c>
      <c r="B191" s="65">
        <v>5</v>
      </c>
      <c r="C191" s="34">
        <f>IF(B194=0, "-", B191/B194)</f>
        <v>0.35714285714285715</v>
      </c>
      <c r="D191" s="65">
        <v>3</v>
      </c>
      <c r="E191" s="9">
        <f>IF(D194=0, "-", D191/D194)</f>
        <v>0.10714285714285714</v>
      </c>
      <c r="F191" s="81">
        <v>23</v>
      </c>
      <c r="G191" s="34">
        <f>IF(F194=0, "-", F191/F194)</f>
        <v>0.15131578947368421</v>
      </c>
      <c r="H191" s="65">
        <v>35</v>
      </c>
      <c r="I191" s="9">
        <f>IF(H194=0, "-", H191/H194)</f>
        <v>0.18421052631578946</v>
      </c>
      <c r="J191" s="8">
        <f t="shared" si="14"/>
        <v>0.66666666666666663</v>
      </c>
      <c r="K191" s="9">
        <f t="shared" si="15"/>
        <v>-0.34285714285714286</v>
      </c>
    </row>
    <row r="192" spans="1:11" x14ac:dyDescent="0.25">
      <c r="A192" s="7" t="s">
        <v>481</v>
      </c>
      <c r="B192" s="65">
        <v>0</v>
      </c>
      <c r="C192" s="34">
        <f>IF(B194=0, "-", B192/B194)</f>
        <v>0</v>
      </c>
      <c r="D192" s="65">
        <v>0</v>
      </c>
      <c r="E192" s="9">
        <f>IF(D194=0, "-", D192/D194)</f>
        <v>0</v>
      </c>
      <c r="F192" s="81">
        <v>2</v>
      </c>
      <c r="G192" s="34">
        <f>IF(F194=0, "-", F192/F194)</f>
        <v>1.3157894736842105E-2</v>
      </c>
      <c r="H192" s="65">
        <v>1</v>
      </c>
      <c r="I192" s="9">
        <f>IF(H194=0, "-", H192/H194)</f>
        <v>5.263157894736842E-3</v>
      </c>
      <c r="J192" s="8" t="str">
        <f t="shared" si="14"/>
        <v>-</v>
      </c>
      <c r="K192" s="9">
        <f t="shared" si="15"/>
        <v>1</v>
      </c>
    </row>
    <row r="193" spans="1:11" x14ac:dyDescent="0.25">
      <c r="A193" s="2"/>
      <c r="B193" s="68"/>
      <c r="C193" s="33"/>
      <c r="D193" s="68"/>
      <c r="E193" s="6"/>
      <c r="F193" s="82"/>
      <c r="G193" s="33"/>
      <c r="H193" s="68"/>
      <c r="I193" s="6"/>
      <c r="J193" s="5"/>
      <c r="K193" s="6"/>
    </row>
    <row r="194" spans="1:11" s="43" customFormat="1" x14ac:dyDescent="0.25">
      <c r="A194" s="162" t="s">
        <v>601</v>
      </c>
      <c r="B194" s="71">
        <f>SUM(B182:B193)</f>
        <v>14</v>
      </c>
      <c r="C194" s="40">
        <f>B194/8644</f>
        <v>1.6196205460434984E-3</v>
      </c>
      <c r="D194" s="71">
        <f>SUM(D182:D193)</f>
        <v>28</v>
      </c>
      <c r="E194" s="41">
        <f>D194/9191</f>
        <v>3.0464584920030465E-3</v>
      </c>
      <c r="F194" s="77">
        <f>SUM(F182:F193)</f>
        <v>152</v>
      </c>
      <c r="G194" s="42">
        <f>F194/78552</f>
        <v>1.9350239331907527E-3</v>
      </c>
      <c r="H194" s="71">
        <f>SUM(H182:H193)</f>
        <v>190</v>
      </c>
      <c r="I194" s="41">
        <f>H194/83975</f>
        <v>2.2625781482584102E-3</v>
      </c>
      <c r="J194" s="37">
        <f>IF(D194=0, "-", IF((B194-D194)/D194&lt;10, (B194-D194)/D194, "&gt;999%"))</f>
        <v>-0.5</v>
      </c>
      <c r="K194" s="38">
        <f>IF(H194=0, "-", IF((F194-H194)/H194&lt;10, (F194-H194)/H194, "&gt;999%"))</f>
        <v>-0.2</v>
      </c>
    </row>
    <row r="195" spans="1:11" x14ac:dyDescent="0.25">
      <c r="B195" s="83"/>
      <c r="D195" s="83"/>
      <c r="F195" s="83"/>
      <c r="H195" s="83"/>
    </row>
    <row r="196" spans="1:11" s="43" customFormat="1" x14ac:dyDescent="0.25">
      <c r="A196" s="162" t="s">
        <v>600</v>
      </c>
      <c r="B196" s="71">
        <v>228</v>
      </c>
      <c r="C196" s="40">
        <f>B196/8644</f>
        <v>2.6376677464136973E-2</v>
      </c>
      <c r="D196" s="71">
        <v>171</v>
      </c>
      <c r="E196" s="41">
        <f>D196/9191</f>
        <v>1.8605157219018606E-2</v>
      </c>
      <c r="F196" s="77">
        <v>2149</v>
      </c>
      <c r="G196" s="42">
        <f>F196/78552</f>
        <v>2.7357673897545575E-2</v>
      </c>
      <c r="H196" s="71">
        <v>2820</v>
      </c>
      <c r="I196" s="41">
        <f>H196/83975</f>
        <v>3.3581423042572195E-2</v>
      </c>
      <c r="J196" s="37">
        <f>IF(D196=0, "-", IF((B196-D196)/D196&lt;10, (B196-D196)/D196, "&gt;999%"))</f>
        <v>0.33333333333333331</v>
      </c>
      <c r="K196" s="38">
        <f>IF(H196=0, "-", IF((F196-H196)/H196&lt;10, (F196-H196)/H196, "&gt;999%"))</f>
        <v>-0.23794326241134753</v>
      </c>
    </row>
    <row r="197" spans="1:11" x14ac:dyDescent="0.25">
      <c r="B197" s="83"/>
      <c r="D197" s="83"/>
      <c r="F197" s="83"/>
      <c r="H197" s="83"/>
    </row>
    <row r="198" spans="1:11" x14ac:dyDescent="0.25">
      <c r="A198" s="27" t="s">
        <v>598</v>
      </c>
      <c r="B198" s="71">
        <f>B202-B200</f>
        <v>3718</v>
      </c>
      <c r="C198" s="40">
        <f>B198/8644</f>
        <v>0.43012494215640906</v>
      </c>
      <c r="D198" s="71">
        <f>D202-D200</f>
        <v>4144</v>
      </c>
      <c r="E198" s="41">
        <f>D198/9191</f>
        <v>0.45087585681645087</v>
      </c>
      <c r="F198" s="77">
        <f>F202-F200</f>
        <v>36408</v>
      </c>
      <c r="G198" s="42">
        <f>F198/78552</f>
        <v>0.46348915368163762</v>
      </c>
      <c r="H198" s="71">
        <f>H202-H200</f>
        <v>38702</v>
      </c>
      <c r="I198" s="41">
        <f>H198/83975</f>
        <v>0.46087526049419469</v>
      </c>
      <c r="J198" s="37">
        <f>IF(D198=0, "-", IF((B198-D198)/D198&lt;10, (B198-D198)/D198, "&gt;999%"))</f>
        <v>-0.1027992277992278</v>
      </c>
      <c r="K198" s="38">
        <f>IF(H198=0, "-", IF((F198-H198)/H198&lt;10, (F198-H198)/H198, "&gt;999%"))</f>
        <v>-5.9273422562141492E-2</v>
      </c>
    </row>
    <row r="199" spans="1:11" x14ac:dyDescent="0.25">
      <c r="A199" s="27"/>
      <c r="B199" s="71"/>
      <c r="C199" s="40"/>
      <c r="D199" s="71"/>
      <c r="E199" s="41"/>
      <c r="F199" s="77"/>
      <c r="G199" s="42"/>
      <c r="H199" s="71"/>
      <c r="I199" s="41"/>
      <c r="J199" s="37"/>
      <c r="K199" s="38"/>
    </row>
    <row r="200" spans="1:11" x14ac:dyDescent="0.25">
      <c r="A200" s="27" t="s">
        <v>599</v>
      </c>
      <c r="B200" s="71">
        <v>720</v>
      </c>
      <c r="C200" s="40">
        <f>B200/8644</f>
        <v>8.3294770939379911E-2</v>
      </c>
      <c r="D200" s="71">
        <v>411</v>
      </c>
      <c r="E200" s="41">
        <f>D200/9191</f>
        <v>4.4717658579044715E-2</v>
      </c>
      <c r="F200" s="77">
        <v>3903</v>
      </c>
      <c r="G200" s="42">
        <f>F200/78552</f>
        <v>4.9686831652917811E-2</v>
      </c>
      <c r="H200" s="71">
        <v>3870</v>
      </c>
      <c r="I200" s="41">
        <f>H200/83975</f>
        <v>4.6085144388210778E-2</v>
      </c>
      <c r="J200" s="37">
        <f>IF(D200=0, "-", IF((B200-D200)/D200&lt;10, (B200-D200)/D200, "&gt;999%"))</f>
        <v>0.75182481751824815</v>
      </c>
      <c r="K200" s="38">
        <f>IF(H200=0, "-", IF((F200-H200)/H200&lt;10, (F200-H200)/H200, "&gt;999%"))</f>
        <v>8.5271317829457363E-3</v>
      </c>
    </row>
    <row r="201" spans="1:11" x14ac:dyDescent="0.25">
      <c r="A201" s="27"/>
      <c r="B201" s="71"/>
      <c r="C201" s="40"/>
      <c r="D201" s="71"/>
      <c r="E201" s="41"/>
      <c r="F201" s="77"/>
      <c r="G201" s="42"/>
      <c r="H201" s="71"/>
      <c r="I201" s="41"/>
      <c r="J201" s="37"/>
      <c r="K201" s="38"/>
    </row>
    <row r="202" spans="1:11" x14ac:dyDescent="0.25">
      <c r="A202" s="27" t="s">
        <v>597</v>
      </c>
      <c r="B202" s="71">
        <v>4438</v>
      </c>
      <c r="C202" s="40">
        <f>B202/8644</f>
        <v>0.51341971309578893</v>
      </c>
      <c r="D202" s="71">
        <v>4555</v>
      </c>
      <c r="E202" s="41">
        <f>D202/9191</f>
        <v>0.49559351539549562</v>
      </c>
      <c r="F202" s="77">
        <v>40311</v>
      </c>
      <c r="G202" s="42">
        <f>F202/78552</f>
        <v>0.51317598533455544</v>
      </c>
      <c r="H202" s="71">
        <v>42572</v>
      </c>
      <c r="I202" s="41">
        <f>H202/83975</f>
        <v>0.50696040488240546</v>
      </c>
      <c r="J202" s="37">
        <f>IF(D202=0, "-", IF((B202-D202)/D202&lt;10, (B202-D202)/D202, "&gt;999%"))</f>
        <v>-2.5686059275521405E-2</v>
      </c>
      <c r="K202" s="38">
        <f>IF(H202=0, "-", IF((F202-H202)/H202&lt;10, (F202-H202)/H202, "&gt;999%"))</f>
        <v>-5.3110025368786999E-2</v>
      </c>
    </row>
  </sheetData>
  <mergeCells count="37">
    <mergeCell ref="B1:K1"/>
    <mergeCell ref="B2:K2"/>
    <mergeCell ref="B173:E173"/>
    <mergeCell ref="F173:I173"/>
    <mergeCell ref="J173:K173"/>
    <mergeCell ref="B174:C174"/>
    <mergeCell ref="D174:E174"/>
    <mergeCell ref="F174:G174"/>
    <mergeCell ref="H174:I174"/>
    <mergeCell ref="B118:E118"/>
    <mergeCell ref="F118:I118"/>
    <mergeCell ref="J118:K118"/>
    <mergeCell ref="B119:C119"/>
    <mergeCell ref="D119:E119"/>
    <mergeCell ref="F119:G119"/>
    <mergeCell ref="H119:I119"/>
    <mergeCell ref="B67:E67"/>
    <mergeCell ref="F67:I67"/>
    <mergeCell ref="J67:K67"/>
    <mergeCell ref="B68:C68"/>
    <mergeCell ref="D68:E68"/>
    <mergeCell ref="F68:G68"/>
    <mergeCell ref="H68:I68"/>
    <mergeCell ref="B23:E23"/>
    <mergeCell ref="F23:I23"/>
    <mergeCell ref="J23:K23"/>
    <mergeCell ref="B24:C24"/>
    <mergeCell ref="D24:E24"/>
    <mergeCell ref="F24:G24"/>
    <mergeCell ref="H24:I24"/>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5" max="16383" man="1"/>
    <brk id="116" max="16383" man="1"/>
    <brk id="172" max="16383" man="1"/>
    <brk id="202"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7"/>
  <sheetViews>
    <sheetView tabSelected="1" workbookViewId="0">
      <selection activeCell="M1" sqref="M1"/>
    </sheetView>
  </sheetViews>
  <sheetFormatPr defaultRowHeight="13.2" x14ac:dyDescent="0.25"/>
  <cols>
    <col min="1" max="1" width="18.44140625" bestFit="1" customWidth="1"/>
    <col min="2" max="11" width="8.44140625" customWidth="1"/>
  </cols>
  <sheetData>
    <row r="1" spans="1:11" s="52" customFormat="1" ht="20.399999999999999" x14ac:dyDescent="0.35">
      <c r="A1" s="4" t="s">
        <v>10</v>
      </c>
      <c r="B1" s="198" t="s">
        <v>625</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1</v>
      </c>
      <c r="C7" s="39">
        <f>IF(B47=0, "-", B7/B47)</f>
        <v>2.2532672374943669E-4</v>
      </c>
      <c r="D7" s="65">
        <v>4</v>
      </c>
      <c r="E7" s="21">
        <f>IF(D47=0, "-", D7/D47)</f>
        <v>8.7815587266739845E-4</v>
      </c>
      <c r="F7" s="81">
        <v>13</v>
      </c>
      <c r="G7" s="39">
        <f>IF(F47=0, "-", F7/F47)</f>
        <v>3.2249261988042966E-4</v>
      </c>
      <c r="H7" s="65">
        <v>13</v>
      </c>
      <c r="I7" s="21">
        <f>IF(H47=0, "-", H7/H47)</f>
        <v>3.0536502865733344E-4</v>
      </c>
      <c r="J7" s="20">
        <f t="shared" ref="J7:J45" si="0">IF(D7=0, "-", IF((B7-D7)/D7&lt;10, (B7-D7)/D7, "&gt;999%"))</f>
        <v>-0.75</v>
      </c>
      <c r="K7" s="21">
        <f t="shared" ref="K7:K45" si="1">IF(H7=0, "-", IF((F7-H7)/H7&lt;10, (F7-H7)/H7, "&gt;999%"))</f>
        <v>0</v>
      </c>
    </row>
    <row r="8" spans="1:11" x14ac:dyDescent="0.25">
      <c r="A8" s="7" t="s">
        <v>33</v>
      </c>
      <c r="B8" s="65">
        <v>1</v>
      </c>
      <c r="C8" s="39">
        <f>IF(B47=0, "-", B8/B47)</f>
        <v>2.2532672374943669E-4</v>
      </c>
      <c r="D8" s="65">
        <v>2</v>
      </c>
      <c r="E8" s="21">
        <f>IF(D47=0, "-", D8/D47)</f>
        <v>4.3907793633369923E-4</v>
      </c>
      <c r="F8" s="81">
        <v>3</v>
      </c>
      <c r="G8" s="39">
        <f>IF(F47=0, "-", F8/F47)</f>
        <v>7.4421373818560685E-5</v>
      </c>
      <c r="H8" s="65">
        <v>4</v>
      </c>
      <c r="I8" s="21">
        <f>IF(H47=0, "-", H8/H47)</f>
        <v>9.3958470356102602E-5</v>
      </c>
      <c r="J8" s="20">
        <f t="shared" si="0"/>
        <v>-0.5</v>
      </c>
      <c r="K8" s="21">
        <f t="shared" si="1"/>
        <v>-0.25</v>
      </c>
    </row>
    <row r="9" spans="1:11" x14ac:dyDescent="0.25">
      <c r="A9" s="7" t="s">
        <v>34</v>
      </c>
      <c r="B9" s="65">
        <v>73</v>
      </c>
      <c r="C9" s="39">
        <f>IF(B47=0, "-", B9/B47)</f>
        <v>1.6448850833708877E-2</v>
      </c>
      <c r="D9" s="65">
        <v>69</v>
      </c>
      <c r="E9" s="21">
        <f>IF(D47=0, "-", D9/D47)</f>
        <v>1.5148188803512623E-2</v>
      </c>
      <c r="F9" s="81">
        <v>490</v>
      </c>
      <c r="G9" s="39">
        <f>IF(F47=0, "-", F9/F47)</f>
        <v>1.215549105703158E-2</v>
      </c>
      <c r="H9" s="65">
        <v>726</v>
      </c>
      <c r="I9" s="21">
        <f>IF(H47=0, "-", H9/H47)</f>
        <v>1.7053462369632622E-2</v>
      </c>
      <c r="J9" s="20">
        <f t="shared" si="0"/>
        <v>5.7971014492753624E-2</v>
      </c>
      <c r="K9" s="21">
        <f t="shared" si="1"/>
        <v>-0.32506887052341599</v>
      </c>
    </row>
    <row r="10" spans="1:11" x14ac:dyDescent="0.25">
      <c r="A10" s="7" t="s">
        <v>35</v>
      </c>
      <c r="B10" s="65">
        <v>2</v>
      </c>
      <c r="C10" s="39">
        <f>IF(B47=0, "-", B10/B47)</f>
        <v>4.5065344749887338E-4</v>
      </c>
      <c r="D10" s="65">
        <v>1</v>
      </c>
      <c r="E10" s="21">
        <f>IF(D47=0, "-", D10/D47)</f>
        <v>2.1953896816684961E-4</v>
      </c>
      <c r="F10" s="81">
        <v>10</v>
      </c>
      <c r="G10" s="39">
        <f>IF(F47=0, "-", F10/F47)</f>
        <v>2.4807124606186895E-4</v>
      </c>
      <c r="H10" s="65">
        <v>10</v>
      </c>
      <c r="I10" s="21">
        <f>IF(H47=0, "-", H10/H47)</f>
        <v>2.348961758902565E-4</v>
      </c>
      <c r="J10" s="20">
        <f t="shared" si="0"/>
        <v>1</v>
      </c>
      <c r="K10" s="21">
        <f t="shared" si="1"/>
        <v>0</v>
      </c>
    </row>
    <row r="11" spans="1:11" x14ac:dyDescent="0.25">
      <c r="A11" s="7" t="s">
        <v>36</v>
      </c>
      <c r="B11" s="65">
        <v>56</v>
      </c>
      <c r="C11" s="39">
        <f>IF(B47=0, "-", B11/B47)</f>
        <v>1.2618296529968454E-2</v>
      </c>
      <c r="D11" s="65">
        <v>70</v>
      </c>
      <c r="E11" s="21">
        <f>IF(D47=0, "-", D11/D47)</f>
        <v>1.5367727771679473E-2</v>
      </c>
      <c r="F11" s="81">
        <v>593</v>
      </c>
      <c r="G11" s="39">
        <f>IF(F47=0, "-", F11/F47)</f>
        <v>1.471062489146883E-2</v>
      </c>
      <c r="H11" s="65">
        <v>621</v>
      </c>
      <c r="I11" s="21">
        <f>IF(H47=0, "-", H11/H47)</f>
        <v>1.458705252278493E-2</v>
      </c>
      <c r="J11" s="20">
        <f t="shared" si="0"/>
        <v>-0.2</v>
      </c>
      <c r="K11" s="21">
        <f t="shared" si="1"/>
        <v>-4.5088566827697261E-2</v>
      </c>
    </row>
    <row r="12" spans="1:11" x14ac:dyDescent="0.25">
      <c r="A12" s="7" t="s">
        <v>39</v>
      </c>
      <c r="B12" s="65">
        <v>1</v>
      </c>
      <c r="C12" s="39">
        <f>IF(B47=0, "-", B12/B47)</f>
        <v>2.2532672374943669E-4</v>
      </c>
      <c r="D12" s="65">
        <v>0</v>
      </c>
      <c r="E12" s="21">
        <f>IF(D47=0, "-", D12/D47)</f>
        <v>0</v>
      </c>
      <c r="F12" s="81">
        <v>18</v>
      </c>
      <c r="G12" s="39">
        <f>IF(F47=0, "-", F12/F47)</f>
        <v>4.4652824291136416E-4</v>
      </c>
      <c r="H12" s="65">
        <v>3</v>
      </c>
      <c r="I12" s="21">
        <f>IF(H47=0, "-", H12/H47)</f>
        <v>7.0468852767076955E-5</v>
      </c>
      <c r="J12" s="20" t="str">
        <f t="shared" si="0"/>
        <v>-</v>
      </c>
      <c r="K12" s="21">
        <f t="shared" si="1"/>
        <v>5</v>
      </c>
    </row>
    <row r="13" spans="1:11" x14ac:dyDescent="0.25">
      <c r="A13" s="7" t="s">
        <v>40</v>
      </c>
      <c r="B13" s="65">
        <v>13</v>
      </c>
      <c r="C13" s="39">
        <f>IF(B47=0, "-", B13/B47)</f>
        <v>2.9292474087426767E-3</v>
      </c>
      <c r="D13" s="65">
        <v>0</v>
      </c>
      <c r="E13" s="21">
        <f>IF(D47=0, "-", D13/D47)</f>
        <v>0</v>
      </c>
      <c r="F13" s="81">
        <v>21</v>
      </c>
      <c r="G13" s="39">
        <f>IF(F47=0, "-", F13/F47)</f>
        <v>5.2094961672992488E-4</v>
      </c>
      <c r="H13" s="65">
        <v>0</v>
      </c>
      <c r="I13" s="21">
        <f>IF(H47=0, "-", H13/H47)</f>
        <v>0</v>
      </c>
      <c r="J13" s="20" t="str">
        <f t="shared" si="0"/>
        <v>-</v>
      </c>
      <c r="K13" s="21" t="str">
        <f t="shared" si="1"/>
        <v>-</v>
      </c>
    </row>
    <row r="14" spans="1:11" x14ac:dyDescent="0.25">
      <c r="A14" s="7" t="s">
        <v>46</v>
      </c>
      <c r="B14" s="65">
        <v>144</v>
      </c>
      <c r="C14" s="39">
        <f>IF(B47=0, "-", B14/B47)</f>
        <v>3.2447048219918881E-2</v>
      </c>
      <c r="D14" s="65">
        <v>181</v>
      </c>
      <c r="E14" s="21">
        <f>IF(D47=0, "-", D14/D47)</f>
        <v>3.973655323819978E-2</v>
      </c>
      <c r="F14" s="81">
        <v>1140</v>
      </c>
      <c r="G14" s="39">
        <f>IF(F47=0, "-", F14/F47)</f>
        <v>2.8280122051053062E-2</v>
      </c>
      <c r="H14" s="65">
        <v>1205</v>
      </c>
      <c r="I14" s="21">
        <f>IF(H47=0, "-", H14/H47)</f>
        <v>2.830498919477591E-2</v>
      </c>
      <c r="J14" s="20">
        <f t="shared" si="0"/>
        <v>-0.20441988950276244</v>
      </c>
      <c r="K14" s="21">
        <f t="shared" si="1"/>
        <v>-5.3941908713692949E-2</v>
      </c>
    </row>
    <row r="15" spans="1:11" x14ac:dyDescent="0.25">
      <c r="A15" s="7" t="s">
        <v>49</v>
      </c>
      <c r="B15" s="65">
        <v>5</v>
      </c>
      <c r="C15" s="39">
        <f>IF(B47=0, "-", B15/B47)</f>
        <v>1.1266336187471834E-3</v>
      </c>
      <c r="D15" s="65">
        <v>2</v>
      </c>
      <c r="E15" s="21">
        <f>IF(D47=0, "-", D15/D47)</f>
        <v>4.3907793633369923E-4</v>
      </c>
      <c r="F15" s="81">
        <v>43</v>
      </c>
      <c r="G15" s="39">
        <f>IF(F47=0, "-", F15/F47)</f>
        <v>1.0667063580660366E-3</v>
      </c>
      <c r="H15" s="65">
        <v>24</v>
      </c>
      <c r="I15" s="21">
        <f>IF(H47=0, "-", H15/H47)</f>
        <v>5.6375082213661564E-4</v>
      </c>
      <c r="J15" s="20">
        <f t="shared" si="0"/>
        <v>1.5</v>
      </c>
      <c r="K15" s="21">
        <f t="shared" si="1"/>
        <v>0.79166666666666663</v>
      </c>
    </row>
    <row r="16" spans="1:11" x14ac:dyDescent="0.25">
      <c r="A16" s="7" t="s">
        <v>50</v>
      </c>
      <c r="B16" s="65">
        <v>135</v>
      </c>
      <c r="C16" s="39">
        <f>IF(B47=0, "-", B16/B47)</f>
        <v>3.0419107706173953E-2</v>
      </c>
      <c r="D16" s="65">
        <v>113</v>
      </c>
      <c r="E16" s="21">
        <f>IF(D47=0, "-", D16/D47)</f>
        <v>2.4807903402854006E-2</v>
      </c>
      <c r="F16" s="81">
        <v>796</v>
      </c>
      <c r="G16" s="39">
        <f>IF(F47=0, "-", F16/F47)</f>
        <v>1.9746471186524769E-2</v>
      </c>
      <c r="H16" s="65">
        <v>639</v>
      </c>
      <c r="I16" s="21">
        <f>IF(H47=0, "-", H16/H47)</f>
        <v>1.5009865639387391E-2</v>
      </c>
      <c r="J16" s="20">
        <f t="shared" si="0"/>
        <v>0.19469026548672566</v>
      </c>
      <c r="K16" s="21">
        <f t="shared" si="1"/>
        <v>0.24569640062597808</v>
      </c>
    </row>
    <row r="17" spans="1:11" x14ac:dyDescent="0.25">
      <c r="A17" s="7" t="s">
        <v>52</v>
      </c>
      <c r="B17" s="65">
        <v>97</v>
      </c>
      <c r="C17" s="39">
        <f>IF(B47=0, "-", B17/B47)</f>
        <v>2.185669220369536E-2</v>
      </c>
      <c r="D17" s="65">
        <v>84</v>
      </c>
      <c r="E17" s="21">
        <f>IF(D47=0, "-", D17/D47)</f>
        <v>1.8441273326015369E-2</v>
      </c>
      <c r="F17" s="81">
        <v>902</v>
      </c>
      <c r="G17" s="39">
        <f>IF(F47=0, "-", F17/F47)</f>
        <v>2.237602639478058E-2</v>
      </c>
      <c r="H17" s="65">
        <v>824</v>
      </c>
      <c r="I17" s="21">
        <f>IF(H47=0, "-", H17/H47)</f>
        <v>1.9355444893357138E-2</v>
      </c>
      <c r="J17" s="20">
        <f t="shared" si="0"/>
        <v>0.15476190476190477</v>
      </c>
      <c r="K17" s="21">
        <f t="shared" si="1"/>
        <v>9.4660194174757281E-2</v>
      </c>
    </row>
    <row r="18" spans="1:11" x14ac:dyDescent="0.25">
      <c r="A18" s="7" t="s">
        <v>53</v>
      </c>
      <c r="B18" s="65">
        <v>365</v>
      </c>
      <c r="C18" s="39">
        <f>IF(B47=0, "-", B18/B47)</f>
        <v>8.224425416854439E-2</v>
      </c>
      <c r="D18" s="65">
        <v>349</v>
      </c>
      <c r="E18" s="21">
        <f>IF(D47=0, "-", D18/D47)</f>
        <v>7.661909989023051E-2</v>
      </c>
      <c r="F18" s="81">
        <v>3144</v>
      </c>
      <c r="G18" s="39">
        <f>IF(F47=0, "-", F18/F47)</f>
        <v>7.7993599761851606E-2</v>
      </c>
      <c r="H18" s="65">
        <v>3286</v>
      </c>
      <c r="I18" s="21">
        <f>IF(H47=0, "-", H18/H47)</f>
        <v>7.7186883397538292E-2</v>
      </c>
      <c r="J18" s="20">
        <f t="shared" si="0"/>
        <v>4.5845272206303724E-2</v>
      </c>
      <c r="K18" s="21">
        <f t="shared" si="1"/>
        <v>-4.3213633597078513E-2</v>
      </c>
    </row>
    <row r="19" spans="1:11" x14ac:dyDescent="0.25">
      <c r="A19" s="7" t="s">
        <v>57</v>
      </c>
      <c r="B19" s="65">
        <v>137</v>
      </c>
      <c r="C19" s="39">
        <f>IF(B47=0, "-", B19/B47)</f>
        <v>3.0869761153672827E-2</v>
      </c>
      <c r="D19" s="65">
        <v>171</v>
      </c>
      <c r="E19" s="21">
        <f>IF(D47=0, "-", D19/D47)</f>
        <v>3.7541163556531282E-2</v>
      </c>
      <c r="F19" s="81">
        <v>924</v>
      </c>
      <c r="G19" s="39">
        <f>IF(F47=0, "-", F19/F47)</f>
        <v>2.2921783136116692E-2</v>
      </c>
      <c r="H19" s="65">
        <v>1165</v>
      </c>
      <c r="I19" s="21">
        <f>IF(H47=0, "-", H19/H47)</f>
        <v>2.7365404491214884E-2</v>
      </c>
      <c r="J19" s="20">
        <f t="shared" si="0"/>
        <v>-0.19883040935672514</v>
      </c>
      <c r="K19" s="21">
        <f t="shared" si="1"/>
        <v>-0.20686695278969958</v>
      </c>
    </row>
    <row r="20" spans="1:11" x14ac:dyDescent="0.25">
      <c r="A20" s="7" t="s">
        <v>60</v>
      </c>
      <c r="B20" s="65">
        <v>15</v>
      </c>
      <c r="C20" s="39">
        <f>IF(B47=0, "-", B20/B47)</f>
        <v>3.3799008562415502E-3</v>
      </c>
      <c r="D20" s="65">
        <v>9</v>
      </c>
      <c r="E20" s="21">
        <f>IF(D47=0, "-", D20/D47)</f>
        <v>1.9758507135016466E-3</v>
      </c>
      <c r="F20" s="81">
        <v>71</v>
      </c>
      <c r="G20" s="39">
        <f>IF(F47=0, "-", F20/F47)</f>
        <v>1.7613058470392696E-3</v>
      </c>
      <c r="H20" s="65">
        <v>79</v>
      </c>
      <c r="I20" s="21">
        <f>IF(H47=0, "-", H20/H47)</f>
        <v>1.8556797895330265E-3</v>
      </c>
      <c r="J20" s="20">
        <f t="shared" si="0"/>
        <v>0.66666666666666663</v>
      </c>
      <c r="K20" s="21">
        <f t="shared" si="1"/>
        <v>-0.10126582278481013</v>
      </c>
    </row>
    <row r="21" spans="1:11" x14ac:dyDescent="0.25">
      <c r="A21" s="7" t="s">
        <v>61</v>
      </c>
      <c r="B21" s="65">
        <v>38</v>
      </c>
      <c r="C21" s="39">
        <f>IF(B47=0, "-", B21/B47)</f>
        <v>8.5624155024785938E-3</v>
      </c>
      <c r="D21" s="65">
        <v>56</v>
      </c>
      <c r="E21" s="21">
        <f>IF(D47=0, "-", D21/D47)</f>
        <v>1.2294182217343578E-2</v>
      </c>
      <c r="F21" s="81">
        <v>315</v>
      </c>
      <c r="G21" s="39">
        <f>IF(F47=0, "-", F21/F47)</f>
        <v>7.8142442509488725E-3</v>
      </c>
      <c r="H21" s="65">
        <v>414</v>
      </c>
      <c r="I21" s="21">
        <f>IF(H47=0, "-", H21/H47)</f>
        <v>9.7247016818566186E-3</v>
      </c>
      <c r="J21" s="20">
        <f t="shared" si="0"/>
        <v>-0.32142857142857145</v>
      </c>
      <c r="K21" s="21">
        <f t="shared" si="1"/>
        <v>-0.2391304347826087</v>
      </c>
    </row>
    <row r="22" spans="1:11" x14ac:dyDescent="0.25">
      <c r="A22" s="7" t="s">
        <v>63</v>
      </c>
      <c r="B22" s="65">
        <v>378</v>
      </c>
      <c r="C22" s="39">
        <f>IF(B47=0, "-", B22/B47)</f>
        <v>8.5173501577287064E-2</v>
      </c>
      <c r="D22" s="65">
        <v>199</v>
      </c>
      <c r="E22" s="21">
        <f>IF(D47=0, "-", D22/D47)</f>
        <v>4.3688254665203076E-2</v>
      </c>
      <c r="F22" s="81">
        <v>2985</v>
      </c>
      <c r="G22" s="39">
        <f>IF(F47=0, "-", F22/F47)</f>
        <v>7.4049266949467882E-2</v>
      </c>
      <c r="H22" s="65">
        <v>1946</v>
      </c>
      <c r="I22" s="21">
        <f>IF(H47=0, "-", H22/H47)</f>
        <v>4.5710795828243916E-2</v>
      </c>
      <c r="J22" s="20">
        <f t="shared" si="0"/>
        <v>0.89949748743718594</v>
      </c>
      <c r="K22" s="21">
        <f t="shared" si="1"/>
        <v>0.53391572456320657</v>
      </c>
    </row>
    <row r="23" spans="1:11" x14ac:dyDescent="0.25">
      <c r="A23" s="7" t="s">
        <v>64</v>
      </c>
      <c r="B23" s="65">
        <v>0</v>
      </c>
      <c r="C23" s="39">
        <f>IF(B47=0, "-", B23/B47)</f>
        <v>0</v>
      </c>
      <c r="D23" s="65">
        <v>1</v>
      </c>
      <c r="E23" s="21">
        <f>IF(D47=0, "-", D23/D47)</f>
        <v>2.1953896816684961E-4</v>
      </c>
      <c r="F23" s="81">
        <v>8</v>
      </c>
      <c r="G23" s="39">
        <f>IF(F47=0, "-", F23/F47)</f>
        <v>1.9845699684949519E-4</v>
      </c>
      <c r="H23" s="65">
        <v>7</v>
      </c>
      <c r="I23" s="21">
        <f>IF(H47=0, "-", H23/H47)</f>
        <v>1.6442732312317956E-4</v>
      </c>
      <c r="J23" s="20">
        <f t="shared" si="0"/>
        <v>-1</v>
      </c>
      <c r="K23" s="21">
        <f t="shared" si="1"/>
        <v>0.14285714285714285</v>
      </c>
    </row>
    <row r="24" spans="1:11" x14ac:dyDescent="0.25">
      <c r="A24" s="7" t="s">
        <v>65</v>
      </c>
      <c r="B24" s="65">
        <v>19</v>
      </c>
      <c r="C24" s="39">
        <f>IF(B47=0, "-", B24/B47)</f>
        <v>4.2812077512392969E-3</v>
      </c>
      <c r="D24" s="65">
        <v>57</v>
      </c>
      <c r="E24" s="21">
        <f>IF(D47=0, "-", D24/D47)</f>
        <v>1.2513721185510428E-2</v>
      </c>
      <c r="F24" s="81">
        <v>343</v>
      </c>
      <c r="G24" s="39">
        <f>IF(F47=0, "-", F24/F47)</f>
        <v>8.5088437399221048E-3</v>
      </c>
      <c r="H24" s="65">
        <v>462</v>
      </c>
      <c r="I24" s="21">
        <f>IF(H47=0, "-", H24/H47)</f>
        <v>1.085220332612985E-2</v>
      </c>
      <c r="J24" s="20">
        <f t="shared" si="0"/>
        <v>-0.66666666666666663</v>
      </c>
      <c r="K24" s="21">
        <f t="shared" si="1"/>
        <v>-0.25757575757575757</v>
      </c>
    </row>
    <row r="25" spans="1:11" x14ac:dyDescent="0.25">
      <c r="A25" s="7" t="s">
        <v>66</v>
      </c>
      <c r="B25" s="65">
        <v>12</v>
      </c>
      <c r="C25" s="39">
        <f>IF(B47=0, "-", B25/B47)</f>
        <v>2.7039206849932404E-3</v>
      </c>
      <c r="D25" s="65">
        <v>6</v>
      </c>
      <c r="E25" s="21">
        <f>IF(D47=0, "-", D25/D47)</f>
        <v>1.3172338090010978E-3</v>
      </c>
      <c r="F25" s="81">
        <v>165</v>
      </c>
      <c r="G25" s="39">
        <f>IF(F47=0, "-", F25/F47)</f>
        <v>4.093175560020838E-3</v>
      </c>
      <c r="H25" s="65">
        <v>73</v>
      </c>
      <c r="I25" s="21">
        <f>IF(H47=0, "-", H25/H47)</f>
        <v>1.7147420839988725E-3</v>
      </c>
      <c r="J25" s="20">
        <f t="shared" si="0"/>
        <v>1</v>
      </c>
      <c r="K25" s="21">
        <f t="shared" si="1"/>
        <v>1.2602739726027397</v>
      </c>
    </row>
    <row r="26" spans="1:11" x14ac:dyDescent="0.25">
      <c r="A26" s="7" t="s">
        <v>67</v>
      </c>
      <c r="B26" s="65">
        <v>19</v>
      </c>
      <c r="C26" s="39">
        <f>IF(B47=0, "-", B26/B47)</f>
        <v>4.2812077512392969E-3</v>
      </c>
      <c r="D26" s="65">
        <v>36</v>
      </c>
      <c r="E26" s="21">
        <f>IF(D47=0, "-", D26/D47)</f>
        <v>7.9034028540065863E-3</v>
      </c>
      <c r="F26" s="81">
        <v>323</v>
      </c>
      <c r="G26" s="39">
        <f>IF(F47=0, "-", F26/F47)</f>
        <v>8.0127012477983674E-3</v>
      </c>
      <c r="H26" s="65">
        <v>408</v>
      </c>
      <c r="I26" s="21">
        <f>IF(H47=0, "-", H26/H47)</f>
        <v>9.5837639763224659E-3</v>
      </c>
      <c r="J26" s="20">
        <f t="shared" si="0"/>
        <v>-0.47222222222222221</v>
      </c>
      <c r="K26" s="21">
        <f t="shared" si="1"/>
        <v>-0.20833333333333334</v>
      </c>
    </row>
    <row r="27" spans="1:11" x14ac:dyDescent="0.25">
      <c r="A27" s="7" t="s">
        <v>71</v>
      </c>
      <c r="B27" s="65">
        <v>2</v>
      </c>
      <c r="C27" s="39">
        <f>IF(B47=0, "-", B27/B47)</f>
        <v>4.5065344749887338E-4</v>
      </c>
      <c r="D27" s="65">
        <v>2</v>
      </c>
      <c r="E27" s="21">
        <f>IF(D47=0, "-", D27/D47)</f>
        <v>4.3907793633369923E-4</v>
      </c>
      <c r="F27" s="81">
        <v>30</v>
      </c>
      <c r="G27" s="39">
        <f>IF(F47=0, "-", F27/F47)</f>
        <v>7.442137381856069E-4</v>
      </c>
      <c r="H27" s="65">
        <v>28</v>
      </c>
      <c r="I27" s="21">
        <f>IF(H47=0, "-", H27/H47)</f>
        <v>6.5770929249271822E-4</v>
      </c>
      <c r="J27" s="20">
        <f t="shared" si="0"/>
        <v>0</v>
      </c>
      <c r="K27" s="21">
        <f t="shared" si="1"/>
        <v>7.1428571428571425E-2</v>
      </c>
    </row>
    <row r="28" spans="1:11" x14ac:dyDescent="0.25">
      <c r="A28" s="7" t="s">
        <v>72</v>
      </c>
      <c r="B28" s="65">
        <v>505</v>
      </c>
      <c r="C28" s="39">
        <f>IF(B47=0, "-", B28/B47)</f>
        <v>0.11378999549346552</v>
      </c>
      <c r="D28" s="65">
        <v>356</v>
      </c>
      <c r="E28" s="21">
        <f>IF(D47=0, "-", D28/D47)</f>
        <v>7.8155872667398457E-2</v>
      </c>
      <c r="F28" s="81">
        <v>4452</v>
      </c>
      <c r="G28" s="39">
        <f>IF(F47=0, "-", F28/F47)</f>
        <v>0.11044131874674407</v>
      </c>
      <c r="H28" s="65">
        <v>4828</v>
      </c>
      <c r="I28" s="21">
        <f>IF(H47=0, "-", H28/H47)</f>
        <v>0.11340787371981584</v>
      </c>
      <c r="J28" s="20">
        <f t="shared" si="0"/>
        <v>0.41853932584269665</v>
      </c>
      <c r="K28" s="21">
        <f t="shared" si="1"/>
        <v>-7.7879038939519474E-2</v>
      </c>
    </row>
    <row r="29" spans="1:11" x14ac:dyDescent="0.25">
      <c r="A29" s="7" t="s">
        <v>74</v>
      </c>
      <c r="B29" s="65">
        <v>71</v>
      </c>
      <c r="C29" s="39">
        <f>IF(B47=0, "-", B29/B47)</f>
        <v>1.5998197386210004E-2</v>
      </c>
      <c r="D29" s="65">
        <v>88</v>
      </c>
      <c r="E29" s="21">
        <f>IF(D47=0, "-", D29/D47)</f>
        <v>1.9319429198682767E-2</v>
      </c>
      <c r="F29" s="81">
        <v>708</v>
      </c>
      <c r="G29" s="39">
        <f>IF(F47=0, "-", F29/F47)</f>
        <v>1.7563444221180322E-2</v>
      </c>
      <c r="H29" s="65">
        <v>733</v>
      </c>
      <c r="I29" s="21">
        <f>IF(H47=0, "-", H29/H47)</f>
        <v>1.7217889692755801E-2</v>
      </c>
      <c r="J29" s="20">
        <f t="shared" si="0"/>
        <v>-0.19318181818181818</v>
      </c>
      <c r="K29" s="21">
        <f t="shared" si="1"/>
        <v>-3.4106412005457026E-2</v>
      </c>
    </row>
    <row r="30" spans="1:11" x14ac:dyDescent="0.25">
      <c r="A30" s="7" t="s">
        <v>77</v>
      </c>
      <c r="B30" s="65">
        <v>124</v>
      </c>
      <c r="C30" s="39">
        <f>IF(B47=0, "-", B30/B47)</f>
        <v>2.7940513744930149E-2</v>
      </c>
      <c r="D30" s="65">
        <v>102</v>
      </c>
      <c r="E30" s="21">
        <f>IF(D47=0, "-", D30/D47)</f>
        <v>2.2392974753018661E-2</v>
      </c>
      <c r="F30" s="81">
        <v>1982</v>
      </c>
      <c r="G30" s="39">
        <f>IF(F47=0, "-", F30/F47)</f>
        <v>4.9167720969462432E-2</v>
      </c>
      <c r="H30" s="65">
        <v>1176</v>
      </c>
      <c r="I30" s="21">
        <f>IF(H47=0, "-", H30/H47)</f>
        <v>2.7623790284694166E-2</v>
      </c>
      <c r="J30" s="20">
        <f t="shared" si="0"/>
        <v>0.21568627450980393</v>
      </c>
      <c r="K30" s="21">
        <f t="shared" si="1"/>
        <v>0.68537414965986398</v>
      </c>
    </row>
    <row r="31" spans="1:11" x14ac:dyDescent="0.25">
      <c r="A31" s="7" t="s">
        <v>78</v>
      </c>
      <c r="B31" s="65">
        <v>3</v>
      </c>
      <c r="C31" s="39">
        <f>IF(B47=0, "-", B31/B47)</f>
        <v>6.7598017124831009E-4</v>
      </c>
      <c r="D31" s="65">
        <v>4</v>
      </c>
      <c r="E31" s="21">
        <f>IF(D47=0, "-", D31/D47)</f>
        <v>8.7815587266739845E-4</v>
      </c>
      <c r="F31" s="81">
        <v>53</v>
      </c>
      <c r="G31" s="39">
        <f>IF(F47=0, "-", F31/F47)</f>
        <v>1.3147776041279055E-3</v>
      </c>
      <c r="H31" s="65">
        <v>64</v>
      </c>
      <c r="I31" s="21">
        <f>IF(H47=0, "-", H31/H47)</f>
        <v>1.5033355256976416E-3</v>
      </c>
      <c r="J31" s="20">
        <f t="shared" si="0"/>
        <v>-0.25</v>
      </c>
      <c r="K31" s="21">
        <f t="shared" si="1"/>
        <v>-0.171875</v>
      </c>
    </row>
    <row r="32" spans="1:11" x14ac:dyDescent="0.25">
      <c r="A32" s="7" t="s">
        <v>79</v>
      </c>
      <c r="B32" s="65">
        <v>497</v>
      </c>
      <c r="C32" s="39">
        <f>IF(B47=0, "-", B32/B47)</f>
        <v>0.11198738170347003</v>
      </c>
      <c r="D32" s="65">
        <v>606</v>
      </c>
      <c r="E32" s="21">
        <f>IF(D47=0, "-", D32/D47)</f>
        <v>0.13304061470911085</v>
      </c>
      <c r="F32" s="81">
        <v>4168</v>
      </c>
      <c r="G32" s="39">
        <f>IF(F47=0, "-", F32/F47)</f>
        <v>0.10339609535858699</v>
      </c>
      <c r="H32" s="65">
        <v>4996</v>
      </c>
      <c r="I32" s="21">
        <f>IF(H47=0, "-", H32/H47)</f>
        <v>0.11735412947477215</v>
      </c>
      <c r="J32" s="20">
        <f t="shared" si="0"/>
        <v>-0.17986798679867988</v>
      </c>
      <c r="K32" s="21">
        <f t="shared" si="1"/>
        <v>-0.16573258606885508</v>
      </c>
    </row>
    <row r="33" spans="1:11" x14ac:dyDescent="0.25">
      <c r="A33" s="7" t="s">
        <v>80</v>
      </c>
      <c r="B33" s="65">
        <v>150</v>
      </c>
      <c r="C33" s="39">
        <f>IF(B47=0, "-", B33/B47)</f>
        <v>3.3799008562415501E-2</v>
      </c>
      <c r="D33" s="65">
        <v>343</v>
      </c>
      <c r="E33" s="21">
        <f>IF(D47=0, "-", D33/D47)</f>
        <v>7.5301866081229421E-2</v>
      </c>
      <c r="F33" s="81">
        <v>1475</v>
      </c>
      <c r="G33" s="39">
        <f>IF(F47=0, "-", F33/F47)</f>
        <v>3.6590508794125676E-2</v>
      </c>
      <c r="H33" s="65">
        <v>3172</v>
      </c>
      <c r="I33" s="21">
        <f>IF(H47=0, "-", H33/H47)</f>
        <v>7.4509066992389364E-2</v>
      </c>
      <c r="J33" s="20">
        <f t="shared" si="0"/>
        <v>-0.56268221574344024</v>
      </c>
      <c r="K33" s="21">
        <f t="shared" si="1"/>
        <v>-0.53499369482976045</v>
      </c>
    </row>
    <row r="34" spans="1:11" x14ac:dyDescent="0.25">
      <c r="A34" s="7" t="s">
        <v>81</v>
      </c>
      <c r="B34" s="65">
        <v>4</v>
      </c>
      <c r="C34" s="39">
        <f>IF(B47=0, "-", B34/B47)</f>
        <v>9.0130689499774675E-4</v>
      </c>
      <c r="D34" s="65">
        <v>7</v>
      </c>
      <c r="E34" s="21">
        <f>IF(D47=0, "-", D34/D47)</f>
        <v>1.5367727771679472E-3</v>
      </c>
      <c r="F34" s="81">
        <v>41</v>
      </c>
      <c r="G34" s="39">
        <f>IF(F47=0, "-", F34/F47)</f>
        <v>1.0170921088536627E-3</v>
      </c>
      <c r="H34" s="65">
        <v>60</v>
      </c>
      <c r="I34" s="21">
        <f>IF(H47=0, "-", H34/H47)</f>
        <v>1.4093770553415391E-3</v>
      </c>
      <c r="J34" s="20">
        <f t="shared" si="0"/>
        <v>-0.42857142857142855</v>
      </c>
      <c r="K34" s="21">
        <f t="shared" si="1"/>
        <v>-0.31666666666666665</v>
      </c>
    </row>
    <row r="35" spans="1:11" x14ac:dyDescent="0.25">
      <c r="A35" s="7" t="s">
        <v>83</v>
      </c>
      <c r="B35" s="65">
        <v>9</v>
      </c>
      <c r="C35" s="39">
        <f>IF(B47=0, "-", B35/B47)</f>
        <v>2.0279405137449301E-3</v>
      </c>
      <c r="D35" s="65">
        <v>20</v>
      </c>
      <c r="E35" s="21">
        <f>IF(D47=0, "-", D35/D47)</f>
        <v>4.3907793633369925E-3</v>
      </c>
      <c r="F35" s="81">
        <v>183</v>
      </c>
      <c r="G35" s="39">
        <f>IF(F47=0, "-", F35/F47)</f>
        <v>4.5397038029322025E-3</v>
      </c>
      <c r="H35" s="65">
        <v>189</v>
      </c>
      <c r="I35" s="21">
        <f>IF(H47=0, "-", H35/H47)</f>
        <v>4.4395377243258479E-3</v>
      </c>
      <c r="J35" s="20">
        <f t="shared" si="0"/>
        <v>-0.55000000000000004</v>
      </c>
      <c r="K35" s="21">
        <f t="shared" si="1"/>
        <v>-3.1746031746031744E-2</v>
      </c>
    </row>
    <row r="36" spans="1:11" x14ac:dyDescent="0.25">
      <c r="A36" s="7" t="s">
        <v>85</v>
      </c>
      <c r="B36" s="65">
        <v>29</v>
      </c>
      <c r="C36" s="39">
        <f>IF(B47=0, "-", B36/B47)</f>
        <v>6.5344749887336637E-3</v>
      </c>
      <c r="D36" s="65">
        <v>27</v>
      </c>
      <c r="E36" s="21">
        <f>IF(D47=0, "-", D36/D47)</f>
        <v>5.9275521405049393E-3</v>
      </c>
      <c r="F36" s="81">
        <v>367</v>
      </c>
      <c r="G36" s="39">
        <f>IF(F47=0, "-", F36/F47)</f>
        <v>9.1042147304705914E-3</v>
      </c>
      <c r="H36" s="65">
        <v>175</v>
      </c>
      <c r="I36" s="21">
        <f>IF(H47=0, "-", H36/H47)</f>
        <v>4.1106830780794886E-3</v>
      </c>
      <c r="J36" s="20">
        <f t="shared" si="0"/>
        <v>7.407407407407407E-2</v>
      </c>
      <c r="K36" s="21">
        <f t="shared" si="1"/>
        <v>1.0971428571428572</v>
      </c>
    </row>
    <row r="37" spans="1:11" x14ac:dyDescent="0.25">
      <c r="A37" s="7" t="s">
        <v>86</v>
      </c>
      <c r="B37" s="65">
        <v>0</v>
      </c>
      <c r="C37" s="39">
        <f>IF(B47=0, "-", B37/B47)</f>
        <v>0</v>
      </c>
      <c r="D37" s="65">
        <v>0</v>
      </c>
      <c r="E37" s="21">
        <f>IF(D47=0, "-", D37/D47)</f>
        <v>0</v>
      </c>
      <c r="F37" s="81">
        <v>2</v>
      </c>
      <c r="G37" s="39">
        <f>IF(F47=0, "-", F37/F47)</f>
        <v>4.9614249212373797E-5</v>
      </c>
      <c r="H37" s="65">
        <v>1</v>
      </c>
      <c r="I37" s="21">
        <f>IF(H47=0, "-", H37/H47)</f>
        <v>2.348961758902565E-5</v>
      </c>
      <c r="J37" s="20" t="str">
        <f t="shared" si="0"/>
        <v>-</v>
      </c>
      <c r="K37" s="21">
        <f t="shared" si="1"/>
        <v>1</v>
      </c>
    </row>
    <row r="38" spans="1:11" x14ac:dyDescent="0.25">
      <c r="A38" s="7" t="s">
        <v>89</v>
      </c>
      <c r="B38" s="65">
        <v>14</v>
      </c>
      <c r="C38" s="39">
        <f>IF(B47=0, "-", B38/B47)</f>
        <v>3.1545741324921135E-3</v>
      </c>
      <c r="D38" s="65">
        <v>31</v>
      </c>
      <c r="E38" s="21">
        <f>IF(D47=0, "-", D38/D47)</f>
        <v>6.8057080131723379E-3</v>
      </c>
      <c r="F38" s="81">
        <v>143</v>
      </c>
      <c r="G38" s="39">
        <f>IF(F47=0, "-", F38/F47)</f>
        <v>3.5474188186847264E-3</v>
      </c>
      <c r="H38" s="65">
        <v>279</v>
      </c>
      <c r="I38" s="21">
        <f>IF(H47=0, "-", H38/H47)</f>
        <v>6.5536033073381565E-3</v>
      </c>
      <c r="J38" s="20">
        <f t="shared" si="0"/>
        <v>-0.54838709677419351</v>
      </c>
      <c r="K38" s="21">
        <f t="shared" si="1"/>
        <v>-0.48745519713261648</v>
      </c>
    </row>
    <row r="39" spans="1:11" x14ac:dyDescent="0.25">
      <c r="A39" s="7" t="s">
        <v>90</v>
      </c>
      <c r="B39" s="65">
        <v>11</v>
      </c>
      <c r="C39" s="39">
        <f>IF(B47=0, "-", B39/B47)</f>
        <v>2.4785939612438036E-3</v>
      </c>
      <c r="D39" s="65">
        <v>19</v>
      </c>
      <c r="E39" s="21">
        <f>IF(D47=0, "-", D39/D47)</f>
        <v>4.1712403951701428E-3</v>
      </c>
      <c r="F39" s="81">
        <v>189</v>
      </c>
      <c r="G39" s="39">
        <f>IF(F47=0, "-", F39/F47)</f>
        <v>4.6885465505693237E-3</v>
      </c>
      <c r="H39" s="65">
        <v>125</v>
      </c>
      <c r="I39" s="21">
        <f>IF(H47=0, "-", H39/H47)</f>
        <v>2.9362021986282065E-3</v>
      </c>
      <c r="J39" s="20">
        <f t="shared" si="0"/>
        <v>-0.42105263157894735</v>
      </c>
      <c r="K39" s="21">
        <f t="shared" si="1"/>
        <v>0.51200000000000001</v>
      </c>
    </row>
    <row r="40" spans="1:11" x14ac:dyDescent="0.25">
      <c r="A40" s="7" t="s">
        <v>91</v>
      </c>
      <c r="B40" s="65">
        <v>229</v>
      </c>
      <c r="C40" s="39">
        <f>IF(B47=0, "-", B40/B47)</f>
        <v>5.1599819738621003E-2</v>
      </c>
      <c r="D40" s="65">
        <v>298</v>
      </c>
      <c r="E40" s="21">
        <f>IF(D47=0, "-", D40/D47)</f>
        <v>6.5422612513721182E-2</v>
      </c>
      <c r="F40" s="81">
        <v>2014</v>
      </c>
      <c r="G40" s="39">
        <f>IF(F47=0, "-", F40/F47)</f>
        <v>4.9961548956860412E-2</v>
      </c>
      <c r="H40" s="65">
        <v>2357</v>
      </c>
      <c r="I40" s="21">
        <f>IF(H47=0, "-", H40/H47)</f>
        <v>5.5365028657333455E-2</v>
      </c>
      <c r="J40" s="20">
        <f t="shared" si="0"/>
        <v>-0.23154362416107382</v>
      </c>
      <c r="K40" s="21">
        <f t="shared" si="1"/>
        <v>-0.14552397114976665</v>
      </c>
    </row>
    <row r="41" spans="1:11" x14ac:dyDescent="0.25">
      <c r="A41" s="7" t="s">
        <v>92</v>
      </c>
      <c r="B41" s="65">
        <v>160</v>
      </c>
      <c r="C41" s="39">
        <f>IF(B47=0, "-", B41/B47)</f>
        <v>3.6052275799909869E-2</v>
      </c>
      <c r="D41" s="65">
        <v>86</v>
      </c>
      <c r="E41" s="21">
        <f>IF(D47=0, "-", D41/D47)</f>
        <v>1.8880351262349066E-2</v>
      </c>
      <c r="F41" s="81">
        <v>1410</v>
      </c>
      <c r="G41" s="39">
        <f>IF(F47=0, "-", F41/F47)</f>
        <v>3.4978045694723528E-2</v>
      </c>
      <c r="H41" s="65">
        <v>993</v>
      </c>
      <c r="I41" s="21">
        <f>IF(H47=0, "-", H41/H47)</f>
        <v>2.3325190265902473E-2</v>
      </c>
      <c r="J41" s="20">
        <f t="shared" si="0"/>
        <v>0.86046511627906974</v>
      </c>
      <c r="K41" s="21">
        <f t="shared" si="1"/>
        <v>0.41993957703927492</v>
      </c>
    </row>
    <row r="42" spans="1:11" x14ac:dyDescent="0.25">
      <c r="A42" s="7" t="s">
        <v>93</v>
      </c>
      <c r="B42" s="65">
        <v>386</v>
      </c>
      <c r="C42" s="39">
        <f>IF(B47=0, "-", B42/B47)</f>
        <v>8.6976115367282558E-2</v>
      </c>
      <c r="D42" s="65">
        <v>0</v>
      </c>
      <c r="E42" s="21">
        <f>IF(D47=0, "-", D42/D47)</f>
        <v>0</v>
      </c>
      <c r="F42" s="81">
        <v>439</v>
      </c>
      <c r="G42" s="39">
        <f>IF(F47=0, "-", F42/F47)</f>
        <v>1.0890327702116048E-2</v>
      </c>
      <c r="H42" s="65">
        <v>0</v>
      </c>
      <c r="I42" s="21">
        <f>IF(H47=0, "-", H42/H47)</f>
        <v>0</v>
      </c>
      <c r="J42" s="20" t="str">
        <f t="shared" si="0"/>
        <v>-</v>
      </c>
      <c r="K42" s="21" t="str">
        <f t="shared" si="1"/>
        <v>-</v>
      </c>
    </row>
    <row r="43" spans="1:11" x14ac:dyDescent="0.25">
      <c r="A43" s="7" t="s">
        <v>94</v>
      </c>
      <c r="B43" s="65">
        <v>595</v>
      </c>
      <c r="C43" s="39">
        <f>IF(B47=0, "-", B43/B47)</f>
        <v>0.13406940063091483</v>
      </c>
      <c r="D43" s="65">
        <v>968</v>
      </c>
      <c r="E43" s="21">
        <f>IF(D47=0, "-", D43/D47)</f>
        <v>0.21251372118551043</v>
      </c>
      <c r="F43" s="81">
        <v>9096</v>
      </c>
      <c r="G43" s="39">
        <f>IF(F47=0, "-", F43/F47)</f>
        <v>0.22564560541787601</v>
      </c>
      <c r="H43" s="65">
        <v>9797</v>
      </c>
      <c r="I43" s="21">
        <f>IF(H47=0, "-", H43/H47)</f>
        <v>0.2301277835196843</v>
      </c>
      <c r="J43" s="20">
        <f t="shared" si="0"/>
        <v>-0.38533057851239672</v>
      </c>
      <c r="K43" s="21">
        <f t="shared" si="1"/>
        <v>-7.1552516076349909E-2</v>
      </c>
    </row>
    <row r="44" spans="1:11" x14ac:dyDescent="0.25">
      <c r="A44" s="7" t="s">
        <v>96</v>
      </c>
      <c r="B44" s="65">
        <v>109</v>
      </c>
      <c r="C44" s="39">
        <f>IF(B47=0, "-", B44/B47)</f>
        <v>2.4560612888688597E-2</v>
      </c>
      <c r="D44" s="65">
        <v>146</v>
      </c>
      <c r="E44" s="21">
        <f>IF(D47=0, "-", D44/D47)</f>
        <v>3.2052689352360046E-2</v>
      </c>
      <c r="F44" s="81">
        <v>818</v>
      </c>
      <c r="G44" s="39">
        <f>IF(F47=0, "-", F44/F47)</f>
        <v>2.0292227927860881E-2</v>
      </c>
      <c r="H44" s="65">
        <v>1277</v>
      </c>
      <c r="I44" s="21">
        <f>IF(H47=0, "-", H44/H47)</f>
        <v>2.9996241661185755E-2</v>
      </c>
      <c r="J44" s="20">
        <f t="shared" si="0"/>
        <v>-0.25342465753424659</v>
      </c>
      <c r="K44" s="21">
        <f t="shared" si="1"/>
        <v>-0.35943617854346122</v>
      </c>
    </row>
    <row r="45" spans="1:11" x14ac:dyDescent="0.25">
      <c r="A45" s="7" t="s">
        <v>97</v>
      </c>
      <c r="B45" s="65">
        <v>29</v>
      </c>
      <c r="C45" s="39">
        <f>IF(B47=0, "-", B45/B47)</f>
        <v>6.5344749887336637E-3</v>
      </c>
      <c r="D45" s="65">
        <v>42</v>
      </c>
      <c r="E45" s="21">
        <f>IF(D47=0, "-", D45/D47)</f>
        <v>9.2206366630076843E-3</v>
      </c>
      <c r="F45" s="81">
        <v>434</v>
      </c>
      <c r="G45" s="39">
        <f>IF(F47=0, "-", F45/F47)</f>
        <v>1.0766292079085114E-2</v>
      </c>
      <c r="H45" s="65">
        <v>413</v>
      </c>
      <c r="I45" s="21">
        <f>IF(H47=0, "-", H45/H47)</f>
        <v>9.7012120642675937E-3</v>
      </c>
      <c r="J45" s="20">
        <f t="shared" si="0"/>
        <v>-0.30952380952380953</v>
      </c>
      <c r="K45" s="21">
        <f t="shared" si="1"/>
        <v>5.0847457627118647E-2</v>
      </c>
    </row>
    <row r="46" spans="1:11" x14ac:dyDescent="0.25">
      <c r="A46" s="2"/>
      <c r="B46" s="68"/>
      <c r="C46" s="33"/>
      <c r="D46" s="68"/>
      <c r="E46" s="6"/>
      <c r="F46" s="82"/>
      <c r="G46" s="33"/>
      <c r="H46" s="68"/>
      <c r="I46" s="6"/>
      <c r="J46" s="5"/>
      <c r="K46" s="6"/>
    </row>
    <row r="47" spans="1:11" s="43" customFormat="1" x14ac:dyDescent="0.25">
      <c r="A47" s="162" t="s">
        <v>597</v>
      </c>
      <c r="B47" s="71">
        <f>SUM(B7:B46)</f>
        <v>4438</v>
      </c>
      <c r="C47" s="40">
        <v>1</v>
      </c>
      <c r="D47" s="71">
        <f>SUM(D7:D46)</f>
        <v>4555</v>
      </c>
      <c r="E47" s="41">
        <v>1</v>
      </c>
      <c r="F47" s="77">
        <f>SUM(F7:F46)</f>
        <v>40311</v>
      </c>
      <c r="G47" s="42">
        <v>1</v>
      </c>
      <c r="H47" s="71">
        <f>SUM(H7:H46)</f>
        <v>42572</v>
      </c>
      <c r="I47" s="41">
        <v>1</v>
      </c>
      <c r="J47" s="37">
        <f>IF(D47=0, "-", (B47-D47)/D47)</f>
        <v>-2.5686059275521405E-2</v>
      </c>
      <c r="K47" s="38">
        <f>IF(H47=0, "-", (F47-H47)/H47)</f>
        <v>-5.3110025368786999E-2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9"/>
  <sheetViews>
    <sheetView tabSelected="1" workbookViewId="0">
      <selection activeCell="M1" sqref="M1"/>
    </sheetView>
  </sheetViews>
  <sheetFormatPr defaultRowHeight="13.2" x14ac:dyDescent="0.25"/>
  <cols>
    <col min="1" max="1" width="30"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164" t="s">
        <v>126</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128</v>
      </c>
      <c r="B6" s="61" t="s">
        <v>12</v>
      </c>
      <c r="C6" s="62" t="s">
        <v>13</v>
      </c>
      <c r="D6" s="61" t="s">
        <v>12</v>
      </c>
      <c r="E6" s="63" t="s">
        <v>13</v>
      </c>
      <c r="F6" s="62" t="s">
        <v>12</v>
      </c>
      <c r="G6" s="62" t="s">
        <v>13</v>
      </c>
      <c r="H6" s="61" t="s">
        <v>12</v>
      </c>
      <c r="I6" s="63" t="s">
        <v>13</v>
      </c>
      <c r="J6" s="61"/>
      <c r="K6" s="63"/>
    </row>
    <row r="7" spans="1:11" x14ac:dyDescent="0.25">
      <c r="A7" s="7" t="s">
        <v>482</v>
      </c>
      <c r="B7" s="65">
        <v>0</v>
      </c>
      <c r="C7" s="34">
        <f>IF(B15=0, "-", B7/B15)</f>
        <v>0</v>
      </c>
      <c r="D7" s="65">
        <v>1</v>
      </c>
      <c r="E7" s="9">
        <f>IF(D15=0, "-", D7/D15)</f>
        <v>1.6949152542372881E-2</v>
      </c>
      <c r="F7" s="81">
        <v>0</v>
      </c>
      <c r="G7" s="34">
        <f>IF(F15=0, "-", F7/F15)</f>
        <v>0</v>
      </c>
      <c r="H7" s="65">
        <v>1</v>
      </c>
      <c r="I7" s="9">
        <f>IF(H15=0, "-", H7/H15)</f>
        <v>2.1321961620469083E-3</v>
      </c>
      <c r="J7" s="8">
        <f t="shared" ref="J7:J13" si="0">IF(D7=0, "-", IF((B7-D7)/D7&lt;10, (B7-D7)/D7, "&gt;999%"))</f>
        <v>-1</v>
      </c>
      <c r="K7" s="9">
        <f t="shared" ref="K7:K13" si="1">IF(H7=0, "-", IF((F7-H7)/H7&lt;10, (F7-H7)/H7, "&gt;999%"))</f>
        <v>-1</v>
      </c>
    </row>
    <row r="8" spans="1:11" x14ac:dyDescent="0.25">
      <c r="A8" s="7" t="s">
        <v>483</v>
      </c>
      <c r="B8" s="65">
        <v>0</v>
      </c>
      <c r="C8" s="34">
        <f>IF(B15=0, "-", B8/B15)</f>
        <v>0</v>
      </c>
      <c r="D8" s="65">
        <v>0</v>
      </c>
      <c r="E8" s="9">
        <f>IF(D15=0, "-", D8/D15)</f>
        <v>0</v>
      </c>
      <c r="F8" s="81">
        <v>2</v>
      </c>
      <c r="G8" s="34">
        <f>IF(F15=0, "-", F8/F15)</f>
        <v>4.3572984749455342E-3</v>
      </c>
      <c r="H8" s="65">
        <v>0</v>
      </c>
      <c r="I8" s="9">
        <f>IF(H15=0, "-", H8/H15)</f>
        <v>0</v>
      </c>
      <c r="J8" s="8" t="str">
        <f t="shared" si="0"/>
        <v>-</v>
      </c>
      <c r="K8" s="9" t="str">
        <f t="shared" si="1"/>
        <v>-</v>
      </c>
    </row>
    <row r="9" spans="1:11" x14ac:dyDescent="0.25">
      <c r="A9" s="7" t="s">
        <v>484</v>
      </c>
      <c r="B9" s="65">
        <v>0</v>
      </c>
      <c r="C9" s="34">
        <f>IF(B15=0, "-", B9/B15)</f>
        <v>0</v>
      </c>
      <c r="D9" s="65">
        <v>0</v>
      </c>
      <c r="E9" s="9">
        <f>IF(D15=0, "-", D9/D15)</f>
        <v>0</v>
      </c>
      <c r="F9" s="81">
        <v>6</v>
      </c>
      <c r="G9" s="34">
        <f>IF(F15=0, "-", F9/F15)</f>
        <v>1.3071895424836602E-2</v>
      </c>
      <c r="H9" s="65">
        <v>5</v>
      </c>
      <c r="I9" s="9">
        <f>IF(H15=0, "-", H9/H15)</f>
        <v>1.0660980810234541E-2</v>
      </c>
      <c r="J9" s="8" t="str">
        <f t="shared" si="0"/>
        <v>-</v>
      </c>
      <c r="K9" s="9">
        <f t="shared" si="1"/>
        <v>0.2</v>
      </c>
    </row>
    <row r="10" spans="1:11" x14ac:dyDescent="0.25">
      <c r="A10" s="7" t="s">
        <v>485</v>
      </c>
      <c r="B10" s="65">
        <v>0</v>
      </c>
      <c r="C10" s="34">
        <f>IF(B15=0, "-", B10/B15)</f>
        <v>0</v>
      </c>
      <c r="D10" s="65">
        <v>0</v>
      </c>
      <c r="E10" s="9">
        <f>IF(D15=0, "-", D10/D15)</f>
        <v>0</v>
      </c>
      <c r="F10" s="81">
        <v>2</v>
      </c>
      <c r="G10" s="34">
        <f>IF(F15=0, "-", F10/F15)</f>
        <v>4.3572984749455342E-3</v>
      </c>
      <c r="H10" s="65">
        <v>6</v>
      </c>
      <c r="I10" s="9">
        <f>IF(H15=0, "-", H10/H15)</f>
        <v>1.279317697228145E-2</v>
      </c>
      <c r="J10" s="8" t="str">
        <f t="shared" si="0"/>
        <v>-</v>
      </c>
      <c r="K10" s="9">
        <f t="shared" si="1"/>
        <v>-0.66666666666666663</v>
      </c>
    </row>
    <row r="11" spans="1:11" x14ac:dyDescent="0.25">
      <c r="A11" s="7" t="s">
        <v>486</v>
      </c>
      <c r="B11" s="65">
        <v>0</v>
      </c>
      <c r="C11" s="34">
        <f>IF(B15=0, "-", B11/B15)</f>
        <v>0</v>
      </c>
      <c r="D11" s="65">
        <v>1</v>
      </c>
      <c r="E11" s="9">
        <f>IF(D15=0, "-", D11/D15)</f>
        <v>1.6949152542372881E-2</v>
      </c>
      <c r="F11" s="81">
        <v>0</v>
      </c>
      <c r="G11" s="34">
        <f>IF(F15=0, "-", F11/F15)</f>
        <v>0</v>
      </c>
      <c r="H11" s="65">
        <v>8</v>
      </c>
      <c r="I11" s="9">
        <f>IF(H15=0, "-", H11/H15)</f>
        <v>1.7057569296375266E-2</v>
      </c>
      <c r="J11" s="8">
        <f t="shared" si="0"/>
        <v>-1</v>
      </c>
      <c r="K11" s="9">
        <f t="shared" si="1"/>
        <v>-1</v>
      </c>
    </row>
    <row r="12" spans="1:11" x14ac:dyDescent="0.25">
      <c r="A12" s="7" t="s">
        <v>487</v>
      </c>
      <c r="B12" s="65">
        <v>16</v>
      </c>
      <c r="C12" s="34">
        <f>IF(B15=0, "-", B12/B15)</f>
        <v>1</v>
      </c>
      <c r="D12" s="65">
        <v>57</v>
      </c>
      <c r="E12" s="9">
        <f>IF(D15=0, "-", D12/D15)</f>
        <v>0.96610169491525422</v>
      </c>
      <c r="F12" s="81">
        <v>443</v>
      </c>
      <c r="G12" s="34">
        <f>IF(F15=0, "-", F12/F15)</f>
        <v>0.96514161220043571</v>
      </c>
      <c r="H12" s="65">
        <v>446</v>
      </c>
      <c r="I12" s="9">
        <f>IF(H15=0, "-", H12/H15)</f>
        <v>0.95095948827292109</v>
      </c>
      <c r="J12" s="8">
        <f t="shared" si="0"/>
        <v>-0.7192982456140351</v>
      </c>
      <c r="K12" s="9">
        <f t="shared" si="1"/>
        <v>-6.7264573991031393E-3</v>
      </c>
    </row>
    <row r="13" spans="1:11" x14ac:dyDescent="0.25">
      <c r="A13" s="7" t="s">
        <v>488</v>
      </c>
      <c r="B13" s="65">
        <v>0</v>
      </c>
      <c r="C13" s="34">
        <f>IF(B15=0, "-", B13/B15)</f>
        <v>0</v>
      </c>
      <c r="D13" s="65">
        <v>0</v>
      </c>
      <c r="E13" s="9">
        <f>IF(D15=0, "-", D13/D15)</f>
        <v>0</v>
      </c>
      <c r="F13" s="81">
        <v>6</v>
      </c>
      <c r="G13" s="34">
        <f>IF(F15=0, "-", F13/F15)</f>
        <v>1.3071895424836602E-2</v>
      </c>
      <c r="H13" s="65">
        <v>3</v>
      </c>
      <c r="I13" s="9">
        <f>IF(H15=0, "-", H13/H15)</f>
        <v>6.3965884861407248E-3</v>
      </c>
      <c r="J13" s="8" t="str">
        <f t="shared" si="0"/>
        <v>-</v>
      </c>
      <c r="K13" s="9">
        <f t="shared" si="1"/>
        <v>1</v>
      </c>
    </row>
    <row r="14" spans="1:11" x14ac:dyDescent="0.25">
      <c r="A14" s="2"/>
      <c r="B14" s="68"/>
      <c r="C14" s="33"/>
      <c r="D14" s="68"/>
      <c r="E14" s="6"/>
      <c r="F14" s="82"/>
      <c r="G14" s="33"/>
      <c r="H14" s="68"/>
      <c r="I14" s="6"/>
      <c r="J14" s="5"/>
      <c r="K14" s="6"/>
    </row>
    <row r="15" spans="1:11" s="43" customFormat="1" x14ac:dyDescent="0.25">
      <c r="A15" s="162" t="s">
        <v>619</v>
      </c>
      <c r="B15" s="71">
        <f>SUM(B7:B14)</f>
        <v>16</v>
      </c>
      <c r="C15" s="40">
        <f>B15/8644</f>
        <v>1.8509949097639982E-3</v>
      </c>
      <c r="D15" s="71">
        <f>SUM(D7:D14)</f>
        <v>59</v>
      </c>
      <c r="E15" s="41">
        <f>D15/9191</f>
        <v>6.419323251006419E-3</v>
      </c>
      <c r="F15" s="77">
        <f>SUM(F7:F14)</f>
        <v>459</v>
      </c>
      <c r="G15" s="42">
        <f>F15/78552</f>
        <v>5.843263061411549E-3</v>
      </c>
      <c r="H15" s="71">
        <f>SUM(H7:H14)</f>
        <v>469</v>
      </c>
      <c r="I15" s="41">
        <f>H15/83975</f>
        <v>5.5849955343852337E-3</v>
      </c>
      <c r="J15" s="37">
        <f>IF(D15=0, "-", IF((B15-D15)/D15&lt;10, (B15-D15)/D15, "&gt;999%"))</f>
        <v>-0.72881355932203384</v>
      </c>
      <c r="K15" s="38">
        <f>IF(H15=0, "-", IF((F15-H15)/H15&lt;10, (F15-H15)/H15, "&gt;999%"))</f>
        <v>-2.1321961620469083E-2</v>
      </c>
    </row>
    <row r="16" spans="1:11" x14ac:dyDescent="0.25">
      <c r="B16" s="83"/>
      <c r="D16" s="83"/>
      <c r="F16" s="83"/>
      <c r="H16" s="83"/>
    </row>
    <row r="17" spans="1:11" x14ac:dyDescent="0.25">
      <c r="A17" s="163" t="s">
        <v>129</v>
      </c>
      <c r="B17" s="61" t="s">
        <v>12</v>
      </c>
      <c r="C17" s="62" t="s">
        <v>13</v>
      </c>
      <c r="D17" s="61" t="s">
        <v>12</v>
      </c>
      <c r="E17" s="63" t="s">
        <v>13</v>
      </c>
      <c r="F17" s="62" t="s">
        <v>12</v>
      </c>
      <c r="G17" s="62" t="s">
        <v>13</v>
      </c>
      <c r="H17" s="61" t="s">
        <v>12</v>
      </c>
      <c r="I17" s="63" t="s">
        <v>13</v>
      </c>
      <c r="J17" s="61"/>
      <c r="K17" s="63"/>
    </row>
    <row r="18" spans="1:11" x14ac:dyDescent="0.25">
      <c r="A18" s="7" t="s">
        <v>489</v>
      </c>
      <c r="B18" s="65">
        <v>7</v>
      </c>
      <c r="C18" s="34">
        <f>IF(B20=0, "-", B18/B20)</f>
        <v>1</v>
      </c>
      <c r="D18" s="65">
        <v>14</v>
      </c>
      <c r="E18" s="9">
        <f>IF(D20=0, "-", D18/D20)</f>
        <v>1</v>
      </c>
      <c r="F18" s="81">
        <v>55</v>
      </c>
      <c r="G18" s="34">
        <f>IF(F20=0, "-", F18/F20)</f>
        <v>1</v>
      </c>
      <c r="H18" s="65">
        <v>69</v>
      </c>
      <c r="I18" s="9">
        <f>IF(H20=0, "-", H18/H20)</f>
        <v>1</v>
      </c>
      <c r="J18" s="8">
        <f>IF(D18=0, "-", IF((B18-D18)/D18&lt;10, (B18-D18)/D18, "&gt;999%"))</f>
        <v>-0.5</v>
      </c>
      <c r="K18" s="9">
        <f>IF(H18=0, "-", IF((F18-H18)/H18&lt;10, (F18-H18)/H18, "&gt;999%"))</f>
        <v>-0.20289855072463769</v>
      </c>
    </row>
    <row r="19" spans="1:11" x14ac:dyDescent="0.25">
      <c r="A19" s="2"/>
      <c r="B19" s="68"/>
      <c r="C19" s="33"/>
      <c r="D19" s="68"/>
      <c r="E19" s="6"/>
      <c r="F19" s="82"/>
      <c r="G19" s="33"/>
      <c r="H19" s="68"/>
      <c r="I19" s="6"/>
      <c r="J19" s="5"/>
      <c r="K19" s="6"/>
    </row>
    <row r="20" spans="1:11" s="43" customFormat="1" x14ac:dyDescent="0.25">
      <c r="A20" s="162" t="s">
        <v>618</v>
      </c>
      <c r="B20" s="71">
        <f>SUM(B18:B19)</f>
        <v>7</v>
      </c>
      <c r="C20" s="40">
        <f>B20/8644</f>
        <v>8.098102730217492E-4</v>
      </c>
      <c r="D20" s="71">
        <f>SUM(D18:D19)</f>
        <v>14</v>
      </c>
      <c r="E20" s="41">
        <f>D20/9191</f>
        <v>1.5232292460015233E-3</v>
      </c>
      <c r="F20" s="77">
        <f>SUM(F18:F19)</f>
        <v>55</v>
      </c>
      <c r="G20" s="42">
        <f>F20/78552</f>
        <v>7.0017313372033809E-4</v>
      </c>
      <c r="H20" s="71">
        <f>SUM(H18:H19)</f>
        <v>69</v>
      </c>
      <c r="I20" s="41">
        <f>H20/83975</f>
        <v>8.2167311699910689E-4</v>
      </c>
      <c r="J20" s="37">
        <f>IF(D20=0, "-", IF((B20-D20)/D20&lt;10, (B20-D20)/D20, "&gt;999%"))</f>
        <v>-0.5</v>
      </c>
      <c r="K20" s="38">
        <f>IF(H20=0, "-", IF((F20-H20)/H20&lt;10, (F20-H20)/H20, "&gt;999%"))</f>
        <v>-0.20289855072463769</v>
      </c>
    </row>
    <row r="21" spans="1:11" x14ac:dyDescent="0.25">
      <c r="B21" s="83"/>
      <c r="D21" s="83"/>
      <c r="F21" s="83"/>
      <c r="H21" s="83"/>
    </row>
    <row r="22" spans="1:11" x14ac:dyDescent="0.25">
      <c r="A22" s="163" t="s">
        <v>130</v>
      </c>
      <c r="B22" s="61" t="s">
        <v>12</v>
      </c>
      <c r="C22" s="62" t="s">
        <v>13</v>
      </c>
      <c r="D22" s="61" t="s">
        <v>12</v>
      </c>
      <c r="E22" s="63" t="s">
        <v>13</v>
      </c>
      <c r="F22" s="62" t="s">
        <v>12</v>
      </c>
      <c r="G22" s="62" t="s">
        <v>13</v>
      </c>
      <c r="H22" s="61" t="s">
        <v>12</v>
      </c>
      <c r="I22" s="63" t="s">
        <v>13</v>
      </c>
      <c r="J22" s="61"/>
      <c r="K22" s="63"/>
    </row>
    <row r="23" spans="1:11" x14ac:dyDescent="0.25">
      <c r="A23" s="7" t="s">
        <v>490</v>
      </c>
      <c r="B23" s="65">
        <v>0</v>
      </c>
      <c r="C23" s="34">
        <f>IF(B27=0, "-", B23/B27)</f>
        <v>0</v>
      </c>
      <c r="D23" s="65">
        <v>0</v>
      </c>
      <c r="E23" s="9">
        <f>IF(D27=0, "-", D23/D27)</f>
        <v>0</v>
      </c>
      <c r="F23" s="81">
        <v>6</v>
      </c>
      <c r="G23" s="34">
        <f>IF(F27=0, "-", F23/F27)</f>
        <v>5.2173913043478258E-2</v>
      </c>
      <c r="H23" s="65">
        <v>11</v>
      </c>
      <c r="I23" s="9">
        <f>IF(H27=0, "-", H23/H27)</f>
        <v>0.11956521739130435</v>
      </c>
      <c r="J23" s="8" t="str">
        <f>IF(D23=0, "-", IF((B23-D23)/D23&lt;10, (B23-D23)/D23, "&gt;999%"))</f>
        <v>-</v>
      </c>
      <c r="K23" s="9">
        <f>IF(H23=0, "-", IF((F23-H23)/H23&lt;10, (F23-H23)/H23, "&gt;999%"))</f>
        <v>-0.45454545454545453</v>
      </c>
    </row>
    <row r="24" spans="1:11" x14ac:dyDescent="0.25">
      <c r="A24" s="7" t="s">
        <v>491</v>
      </c>
      <c r="B24" s="65">
        <v>4</v>
      </c>
      <c r="C24" s="34">
        <f>IF(B27=0, "-", B24/B27)</f>
        <v>0.5714285714285714</v>
      </c>
      <c r="D24" s="65">
        <v>7</v>
      </c>
      <c r="E24" s="9">
        <f>IF(D27=0, "-", D24/D27)</f>
        <v>0.7</v>
      </c>
      <c r="F24" s="81">
        <v>67</v>
      </c>
      <c r="G24" s="34">
        <f>IF(F27=0, "-", F24/F27)</f>
        <v>0.58260869565217388</v>
      </c>
      <c r="H24" s="65">
        <v>51</v>
      </c>
      <c r="I24" s="9">
        <f>IF(H27=0, "-", H24/H27)</f>
        <v>0.55434782608695654</v>
      </c>
      <c r="J24" s="8">
        <f>IF(D24=0, "-", IF((B24-D24)/D24&lt;10, (B24-D24)/D24, "&gt;999%"))</f>
        <v>-0.42857142857142855</v>
      </c>
      <c r="K24" s="9">
        <f>IF(H24=0, "-", IF((F24-H24)/H24&lt;10, (F24-H24)/H24, "&gt;999%"))</f>
        <v>0.31372549019607843</v>
      </c>
    </row>
    <row r="25" spans="1:11" x14ac:dyDescent="0.25">
      <c r="A25" s="7" t="s">
        <v>492</v>
      </c>
      <c r="B25" s="65">
        <v>3</v>
      </c>
      <c r="C25" s="34">
        <f>IF(B27=0, "-", B25/B27)</f>
        <v>0.42857142857142855</v>
      </c>
      <c r="D25" s="65">
        <v>3</v>
      </c>
      <c r="E25" s="9">
        <f>IF(D27=0, "-", D25/D27)</f>
        <v>0.3</v>
      </c>
      <c r="F25" s="81">
        <v>42</v>
      </c>
      <c r="G25" s="34">
        <f>IF(F27=0, "-", F25/F27)</f>
        <v>0.36521739130434783</v>
      </c>
      <c r="H25" s="65">
        <v>30</v>
      </c>
      <c r="I25" s="9">
        <f>IF(H27=0, "-", H25/H27)</f>
        <v>0.32608695652173914</v>
      </c>
      <c r="J25" s="8">
        <f>IF(D25=0, "-", IF((B25-D25)/D25&lt;10, (B25-D25)/D25, "&gt;999%"))</f>
        <v>0</v>
      </c>
      <c r="K25" s="9">
        <f>IF(H25=0, "-", IF((F25-H25)/H25&lt;10, (F25-H25)/H25, "&gt;999%"))</f>
        <v>0.4</v>
      </c>
    </row>
    <row r="26" spans="1:11" x14ac:dyDescent="0.25">
      <c r="A26" s="2"/>
      <c r="B26" s="68"/>
      <c r="C26" s="33"/>
      <c r="D26" s="68"/>
      <c r="E26" s="6"/>
      <c r="F26" s="82"/>
      <c r="G26" s="33"/>
      <c r="H26" s="68"/>
      <c r="I26" s="6"/>
      <c r="J26" s="5"/>
      <c r="K26" s="6"/>
    </row>
    <row r="27" spans="1:11" s="43" customFormat="1" x14ac:dyDescent="0.25">
      <c r="A27" s="162" t="s">
        <v>617</v>
      </c>
      <c r="B27" s="71">
        <f>SUM(B23:B26)</f>
        <v>7</v>
      </c>
      <c r="C27" s="40">
        <f>B27/8644</f>
        <v>8.098102730217492E-4</v>
      </c>
      <c r="D27" s="71">
        <f>SUM(D23:D26)</f>
        <v>10</v>
      </c>
      <c r="E27" s="41">
        <f>D27/9191</f>
        <v>1.0880208900010881E-3</v>
      </c>
      <c r="F27" s="77">
        <f>SUM(F23:F26)</f>
        <v>115</v>
      </c>
      <c r="G27" s="42">
        <f>F27/78552</f>
        <v>1.4639983705061616E-3</v>
      </c>
      <c r="H27" s="71">
        <f>SUM(H23:H26)</f>
        <v>92</v>
      </c>
      <c r="I27" s="41">
        <f>H27/83975</f>
        <v>1.0955641559988092E-3</v>
      </c>
      <c r="J27" s="37">
        <f>IF(D27=0, "-", IF((B27-D27)/D27&lt;10, (B27-D27)/D27, "&gt;999%"))</f>
        <v>-0.3</v>
      </c>
      <c r="K27" s="38">
        <f>IF(H27=0, "-", IF((F27-H27)/H27&lt;10, (F27-H27)/H27, "&gt;999%"))</f>
        <v>0.25</v>
      </c>
    </row>
    <row r="28" spans="1:11" x14ac:dyDescent="0.25">
      <c r="B28" s="83"/>
      <c r="D28" s="83"/>
      <c r="F28" s="83"/>
      <c r="H28" s="83"/>
    </row>
    <row r="29" spans="1:11" x14ac:dyDescent="0.25">
      <c r="A29" s="163" t="s">
        <v>131</v>
      </c>
      <c r="B29" s="61" t="s">
        <v>12</v>
      </c>
      <c r="C29" s="62" t="s">
        <v>13</v>
      </c>
      <c r="D29" s="61" t="s">
        <v>12</v>
      </c>
      <c r="E29" s="63" t="s">
        <v>13</v>
      </c>
      <c r="F29" s="62" t="s">
        <v>12</v>
      </c>
      <c r="G29" s="62" t="s">
        <v>13</v>
      </c>
      <c r="H29" s="61" t="s">
        <v>12</v>
      </c>
      <c r="I29" s="63" t="s">
        <v>13</v>
      </c>
      <c r="J29" s="61"/>
      <c r="K29" s="63"/>
    </row>
    <row r="30" spans="1:11" x14ac:dyDescent="0.25">
      <c r="A30" s="7" t="s">
        <v>493</v>
      </c>
      <c r="B30" s="65">
        <v>26</v>
      </c>
      <c r="C30" s="34">
        <f>IF(B42=0, "-", B30/B42)</f>
        <v>0.26804123711340205</v>
      </c>
      <c r="D30" s="65">
        <v>9</v>
      </c>
      <c r="E30" s="9">
        <f>IF(D42=0, "-", D30/D42)</f>
        <v>6.6176470588235295E-2</v>
      </c>
      <c r="F30" s="81">
        <v>96</v>
      </c>
      <c r="G30" s="34">
        <f>IF(F42=0, "-", F30/F42)</f>
        <v>8.2403433476394852E-2</v>
      </c>
      <c r="H30" s="65">
        <v>211</v>
      </c>
      <c r="I30" s="9">
        <f>IF(H42=0, "-", H30/H42)</f>
        <v>0.15769805680119581</v>
      </c>
      <c r="J30" s="8">
        <f t="shared" ref="J30:J40" si="2">IF(D30=0, "-", IF((B30-D30)/D30&lt;10, (B30-D30)/D30, "&gt;999%"))</f>
        <v>1.8888888888888888</v>
      </c>
      <c r="K30" s="9">
        <f t="shared" ref="K30:K40" si="3">IF(H30=0, "-", IF((F30-H30)/H30&lt;10, (F30-H30)/H30, "&gt;999%"))</f>
        <v>-0.54502369668246442</v>
      </c>
    </row>
    <row r="31" spans="1:11" x14ac:dyDescent="0.25">
      <c r="A31" s="7" t="s">
        <v>494</v>
      </c>
      <c r="B31" s="65">
        <v>0</v>
      </c>
      <c r="C31" s="34">
        <f>IF(B42=0, "-", B31/B42)</f>
        <v>0</v>
      </c>
      <c r="D31" s="65">
        <v>0</v>
      </c>
      <c r="E31" s="9">
        <f>IF(D42=0, "-", D31/D42)</f>
        <v>0</v>
      </c>
      <c r="F31" s="81">
        <v>0</v>
      </c>
      <c r="G31" s="34">
        <f>IF(F42=0, "-", F31/F42)</f>
        <v>0</v>
      </c>
      <c r="H31" s="65">
        <v>176</v>
      </c>
      <c r="I31" s="9">
        <f>IF(H42=0, "-", H31/H42)</f>
        <v>0.13153961136023917</v>
      </c>
      <c r="J31" s="8" t="str">
        <f t="shared" si="2"/>
        <v>-</v>
      </c>
      <c r="K31" s="9">
        <f t="shared" si="3"/>
        <v>-1</v>
      </c>
    </row>
    <row r="32" spans="1:11" x14ac:dyDescent="0.25">
      <c r="A32" s="7" t="s">
        <v>495</v>
      </c>
      <c r="B32" s="65">
        <v>7</v>
      </c>
      <c r="C32" s="34">
        <f>IF(B42=0, "-", B32/B42)</f>
        <v>7.2164948453608241E-2</v>
      </c>
      <c r="D32" s="65">
        <v>11</v>
      </c>
      <c r="E32" s="9">
        <f>IF(D42=0, "-", D32/D42)</f>
        <v>8.0882352941176475E-2</v>
      </c>
      <c r="F32" s="81">
        <v>197</v>
      </c>
      <c r="G32" s="34">
        <f>IF(F42=0, "-", F32/F42)</f>
        <v>0.16909871244635194</v>
      </c>
      <c r="H32" s="65">
        <v>11</v>
      </c>
      <c r="I32" s="9">
        <f>IF(H42=0, "-", H32/H42)</f>
        <v>8.2212257100149483E-3</v>
      </c>
      <c r="J32" s="8">
        <f t="shared" si="2"/>
        <v>-0.36363636363636365</v>
      </c>
      <c r="K32" s="9" t="str">
        <f t="shared" si="3"/>
        <v>&gt;999%</v>
      </c>
    </row>
    <row r="33" spans="1:11" x14ac:dyDescent="0.25">
      <c r="A33" s="7" t="s">
        <v>496</v>
      </c>
      <c r="B33" s="65">
        <v>12</v>
      </c>
      <c r="C33" s="34">
        <f>IF(B42=0, "-", B33/B42)</f>
        <v>0.12371134020618557</v>
      </c>
      <c r="D33" s="65">
        <v>6</v>
      </c>
      <c r="E33" s="9">
        <f>IF(D42=0, "-", D33/D42)</f>
        <v>4.4117647058823532E-2</v>
      </c>
      <c r="F33" s="81">
        <v>136</v>
      </c>
      <c r="G33" s="34">
        <f>IF(F42=0, "-", F33/F42)</f>
        <v>0.11673819742489271</v>
      </c>
      <c r="H33" s="65">
        <v>112</v>
      </c>
      <c r="I33" s="9">
        <f>IF(H42=0, "-", H33/H42)</f>
        <v>8.3707025411061287E-2</v>
      </c>
      <c r="J33" s="8">
        <f t="shared" si="2"/>
        <v>1</v>
      </c>
      <c r="K33" s="9">
        <f t="shared" si="3"/>
        <v>0.21428571428571427</v>
      </c>
    </row>
    <row r="34" spans="1:11" x14ac:dyDescent="0.25">
      <c r="A34" s="7" t="s">
        <v>497</v>
      </c>
      <c r="B34" s="65">
        <v>7</v>
      </c>
      <c r="C34" s="34">
        <f>IF(B42=0, "-", B34/B42)</f>
        <v>7.2164948453608241E-2</v>
      </c>
      <c r="D34" s="65">
        <v>2</v>
      </c>
      <c r="E34" s="9">
        <f>IF(D42=0, "-", D34/D42)</f>
        <v>1.4705882352941176E-2</v>
      </c>
      <c r="F34" s="81">
        <v>21</v>
      </c>
      <c r="G34" s="34">
        <f>IF(F42=0, "-", F34/F42)</f>
        <v>1.8025751072961373E-2</v>
      </c>
      <c r="H34" s="65">
        <v>18</v>
      </c>
      <c r="I34" s="9">
        <f>IF(H42=0, "-", H34/H42)</f>
        <v>1.3452914798206279E-2</v>
      </c>
      <c r="J34" s="8">
        <f t="shared" si="2"/>
        <v>2.5</v>
      </c>
      <c r="K34" s="9">
        <f t="shared" si="3"/>
        <v>0.16666666666666666</v>
      </c>
    </row>
    <row r="35" spans="1:11" x14ac:dyDescent="0.25">
      <c r="A35" s="7" t="s">
        <v>498</v>
      </c>
      <c r="B35" s="65">
        <v>9</v>
      </c>
      <c r="C35" s="34">
        <f>IF(B42=0, "-", B35/B42)</f>
        <v>9.2783505154639179E-2</v>
      </c>
      <c r="D35" s="65">
        <v>5</v>
      </c>
      <c r="E35" s="9">
        <f>IF(D42=0, "-", D35/D42)</f>
        <v>3.6764705882352942E-2</v>
      </c>
      <c r="F35" s="81">
        <v>52</v>
      </c>
      <c r="G35" s="34">
        <f>IF(F42=0, "-", F35/F42)</f>
        <v>4.4635193133047209E-2</v>
      </c>
      <c r="H35" s="65">
        <v>54</v>
      </c>
      <c r="I35" s="9">
        <f>IF(H42=0, "-", H35/H42)</f>
        <v>4.0358744394618833E-2</v>
      </c>
      <c r="J35" s="8">
        <f t="shared" si="2"/>
        <v>0.8</v>
      </c>
      <c r="K35" s="9">
        <f t="shared" si="3"/>
        <v>-3.7037037037037035E-2</v>
      </c>
    </row>
    <row r="36" spans="1:11" x14ac:dyDescent="0.25">
      <c r="A36" s="7" t="s">
        <v>499</v>
      </c>
      <c r="B36" s="65">
        <v>7</v>
      </c>
      <c r="C36" s="34">
        <f>IF(B42=0, "-", B36/B42)</f>
        <v>7.2164948453608241E-2</v>
      </c>
      <c r="D36" s="65">
        <v>51</v>
      </c>
      <c r="E36" s="9">
        <f>IF(D42=0, "-", D36/D42)</f>
        <v>0.375</v>
      </c>
      <c r="F36" s="81">
        <v>141</v>
      </c>
      <c r="G36" s="34">
        <f>IF(F42=0, "-", F36/F42)</f>
        <v>0.12103004291845494</v>
      </c>
      <c r="H36" s="65">
        <v>149</v>
      </c>
      <c r="I36" s="9">
        <f>IF(H42=0, "-", H36/H42)</f>
        <v>0.11136023916292975</v>
      </c>
      <c r="J36" s="8">
        <f t="shared" si="2"/>
        <v>-0.86274509803921573</v>
      </c>
      <c r="K36" s="9">
        <f t="shared" si="3"/>
        <v>-5.3691275167785234E-2</v>
      </c>
    </row>
    <row r="37" spans="1:11" x14ac:dyDescent="0.25">
      <c r="A37" s="7" t="s">
        <v>500</v>
      </c>
      <c r="B37" s="65">
        <v>1</v>
      </c>
      <c r="C37" s="34">
        <f>IF(B42=0, "-", B37/B42)</f>
        <v>1.0309278350515464E-2</v>
      </c>
      <c r="D37" s="65">
        <v>1</v>
      </c>
      <c r="E37" s="9">
        <f>IF(D42=0, "-", D37/D42)</f>
        <v>7.3529411764705881E-3</v>
      </c>
      <c r="F37" s="81">
        <v>15</v>
      </c>
      <c r="G37" s="34">
        <f>IF(F42=0, "-", F37/F42)</f>
        <v>1.2875536480686695E-2</v>
      </c>
      <c r="H37" s="65">
        <v>13</v>
      </c>
      <c r="I37" s="9">
        <f>IF(H42=0, "-", H37/H42)</f>
        <v>9.7159940209267555E-3</v>
      </c>
      <c r="J37" s="8">
        <f t="shared" si="2"/>
        <v>0</v>
      </c>
      <c r="K37" s="9">
        <f t="shared" si="3"/>
        <v>0.15384615384615385</v>
      </c>
    </row>
    <row r="38" spans="1:11" x14ac:dyDescent="0.25">
      <c r="A38" s="7" t="s">
        <v>501</v>
      </c>
      <c r="B38" s="65">
        <v>6</v>
      </c>
      <c r="C38" s="34">
        <f>IF(B42=0, "-", B38/B42)</f>
        <v>6.1855670103092786E-2</v>
      </c>
      <c r="D38" s="65">
        <v>2</v>
      </c>
      <c r="E38" s="9">
        <f>IF(D42=0, "-", D38/D42)</f>
        <v>1.4705882352941176E-2</v>
      </c>
      <c r="F38" s="81">
        <v>58</v>
      </c>
      <c r="G38" s="34">
        <f>IF(F42=0, "-", F38/F42)</f>
        <v>4.978540772532189E-2</v>
      </c>
      <c r="H38" s="65">
        <v>126</v>
      </c>
      <c r="I38" s="9">
        <f>IF(H42=0, "-", H38/H42)</f>
        <v>9.417040358744394E-2</v>
      </c>
      <c r="J38" s="8">
        <f t="shared" si="2"/>
        <v>2</v>
      </c>
      <c r="K38" s="9">
        <f t="shared" si="3"/>
        <v>-0.53968253968253965</v>
      </c>
    </row>
    <row r="39" spans="1:11" x14ac:dyDescent="0.25">
      <c r="A39" s="7" t="s">
        <v>502</v>
      </c>
      <c r="B39" s="65">
        <v>17</v>
      </c>
      <c r="C39" s="34">
        <f>IF(B42=0, "-", B39/B42)</f>
        <v>0.17525773195876287</v>
      </c>
      <c r="D39" s="65">
        <v>44</v>
      </c>
      <c r="E39" s="9">
        <f>IF(D42=0, "-", D39/D42)</f>
        <v>0.3235294117647059</v>
      </c>
      <c r="F39" s="81">
        <v>391</v>
      </c>
      <c r="G39" s="34">
        <f>IF(F42=0, "-", F39/F42)</f>
        <v>0.33562231759656652</v>
      </c>
      <c r="H39" s="65">
        <v>413</v>
      </c>
      <c r="I39" s="9">
        <f>IF(H42=0, "-", H39/H42)</f>
        <v>0.30866965620328851</v>
      </c>
      <c r="J39" s="8">
        <f t="shared" si="2"/>
        <v>-0.61363636363636365</v>
      </c>
      <c r="K39" s="9">
        <f t="shared" si="3"/>
        <v>-5.3268765133171914E-2</v>
      </c>
    </row>
    <row r="40" spans="1:11" x14ac:dyDescent="0.25">
      <c r="A40" s="7" t="s">
        <v>503</v>
      </c>
      <c r="B40" s="65">
        <v>5</v>
      </c>
      <c r="C40" s="34">
        <f>IF(B42=0, "-", B40/B42)</f>
        <v>5.1546391752577317E-2</v>
      </c>
      <c r="D40" s="65">
        <v>5</v>
      </c>
      <c r="E40" s="9">
        <f>IF(D42=0, "-", D40/D42)</f>
        <v>3.6764705882352942E-2</v>
      </c>
      <c r="F40" s="81">
        <v>58</v>
      </c>
      <c r="G40" s="34">
        <f>IF(F42=0, "-", F40/F42)</f>
        <v>4.978540772532189E-2</v>
      </c>
      <c r="H40" s="65">
        <v>55</v>
      </c>
      <c r="I40" s="9">
        <f>IF(H42=0, "-", H40/H42)</f>
        <v>4.1106128550074741E-2</v>
      </c>
      <c r="J40" s="8">
        <f t="shared" si="2"/>
        <v>0</v>
      </c>
      <c r="K40" s="9">
        <f t="shared" si="3"/>
        <v>5.4545454545454543E-2</v>
      </c>
    </row>
    <row r="41" spans="1:11" x14ac:dyDescent="0.25">
      <c r="A41" s="2"/>
      <c r="B41" s="68"/>
      <c r="C41" s="33"/>
      <c r="D41" s="68"/>
      <c r="E41" s="6"/>
      <c r="F41" s="82"/>
      <c r="G41" s="33"/>
      <c r="H41" s="68"/>
      <c r="I41" s="6"/>
      <c r="J41" s="5"/>
      <c r="K41" s="6"/>
    </row>
    <row r="42" spans="1:11" s="43" customFormat="1" x14ac:dyDescent="0.25">
      <c r="A42" s="162" t="s">
        <v>616</v>
      </c>
      <c r="B42" s="71">
        <f>SUM(B30:B41)</f>
        <v>97</v>
      </c>
      <c r="C42" s="40">
        <f>B42/8644</f>
        <v>1.1221656640444239E-2</v>
      </c>
      <c r="D42" s="71">
        <f>SUM(D30:D41)</f>
        <v>136</v>
      </c>
      <c r="E42" s="41">
        <f>D42/9191</f>
        <v>1.4797084104014797E-2</v>
      </c>
      <c r="F42" s="77">
        <f>SUM(F30:F41)</f>
        <v>1165</v>
      </c>
      <c r="G42" s="42">
        <f>F42/78552</f>
        <v>1.4830940014258071E-2</v>
      </c>
      <c r="H42" s="71">
        <f>SUM(H30:H41)</f>
        <v>1338</v>
      </c>
      <c r="I42" s="41">
        <f>H42/83975</f>
        <v>1.5933313486156595E-2</v>
      </c>
      <c r="J42" s="37">
        <f>IF(D42=0, "-", IF((B42-D42)/D42&lt;10, (B42-D42)/D42, "&gt;999%"))</f>
        <v>-0.28676470588235292</v>
      </c>
      <c r="K42" s="38">
        <f>IF(H42=0, "-", IF((F42-H42)/H42&lt;10, (F42-H42)/H42, "&gt;999%"))</f>
        <v>-0.12929745889387145</v>
      </c>
    </row>
    <row r="43" spans="1:11" x14ac:dyDescent="0.25">
      <c r="B43" s="83"/>
      <c r="D43" s="83"/>
      <c r="F43" s="83"/>
      <c r="H43" s="83"/>
    </row>
    <row r="44" spans="1:11" x14ac:dyDescent="0.25">
      <c r="A44" s="163" t="s">
        <v>132</v>
      </c>
      <c r="B44" s="61" t="s">
        <v>12</v>
      </c>
      <c r="C44" s="62" t="s">
        <v>13</v>
      </c>
      <c r="D44" s="61" t="s">
        <v>12</v>
      </c>
      <c r="E44" s="63" t="s">
        <v>13</v>
      </c>
      <c r="F44" s="62" t="s">
        <v>12</v>
      </c>
      <c r="G44" s="62" t="s">
        <v>13</v>
      </c>
      <c r="H44" s="61" t="s">
        <v>12</v>
      </c>
      <c r="I44" s="63" t="s">
        <v>13</v>
      </c>
      <c r="J44" s="61"/>
      <c r="K44" s="63"/>
    </row>
    <row r="45" spans="1:11" x14ac:dyDescent="0.25">
      <c r="A45" s="7" t="s">
        <v>504</v>
      </c>
      <c r="B45" s="65">
        <v>40</v>
      </c>
      <c r="C45" s="34">
        <f>IF(B54=0, "-", B45/B54)</f>
        <v>0.16260162601626016</v>
      </c>
      <c r="D45" s="65">
        <v>40</v>
      </c>
      <c r="E45" s="9">
        <f>IF(D54=0, "-", D45/D54)</f>
        <v>0.16528925619834711</v>
      </c>
      <c r="F45" s="81">
        <v>244</v>
      </c>
      <c r="G45" s="34">
        <f>IF(F54=0, "-", F45/F54)</f>
        <v>0.11177278973889143</v>
      </c>
      <c r="H45" s="65">
        <v>299</v>
      </c>
      <c r="I45" s="9">
        <f>IF(H54=0, "-", H45/H54)</f>
        <v>0.13665447897623401</v>
      </c>
      <c r="J45" s="8">
        <f t="shared" ref="J45:J52" si="4">IF(D45=0, "-", IF((B45-D45)/D45&lt;10, (B45-D45)/D45, "&gt;999%"))</f>
        <v>0</v>
      </c>
      <c r="K45" s="9">
        <f t="shared" ref="K45:K52" si="5">IF(H45=0, "-", IF((F45-H45)/H45&lt;10, (F45-H45)/H45, "&gt;999%"))</f>
        <v>-0.18394648829431437</v>
      </c>
    </row>
    <row r="46" spans="1:11" x14ac:dyDescent="0.25">
      <c r="A46" s="7" t="s">
        <v>505</v>
      </c>
      <c r="B46" s="65">
        <v>0</v>
      </c>
      <c r="C46" s="34">
        <f>IF(B54=0, "-", B46/B54)</f>
        <v>0</v>
      </c>
      <c r="D46" s="65">
        <v>15</v>
      </c>
      <c r="E46" s="9">
        <f>IF(D54=0, "-", D46/D54)</f>
        <v>6.1983471074380167E-2</v>
      </c>
      <c r="F46" s="81">
        <v>0</v>
      </c>
      <c r="G46" s="34">
        <f>IF(F54=0, "-", F46/F54)</f>
        <v>0</v>
      </c>
      <c r="H46" s="65">
        <v>74</v>
      </c>
      <c r="I46" s="9">
        <f>IF(H54=0, "-", H46/H54)</f>
        <v>3.3820840950639856E-2</v>
      </c>
      <c r="J46" s="8">
        <f t="shared" si="4"/>
        <v>-1</v>
      </c>
      <c r="K46" s="9">
        <f t="shared" si="5"/>
        <v>-1</v>
      </c>
    </row>
    <row r="47" spans="1:11" x14ac:dyDescent="0.25">
      <c r="A47" s="7" t="s">
        <v>506</v>
      </c>
      <c r="B47" s="65">
        <v>2</v>
      </c>
      <c r="C47" s="34">
        <f>IF(B54=0, "-", B47/B54)</f>
        <v>8.130081300813009E-3</v>
      </c>
      <c r="D47" s="65">
        <v>4</v>
      </c>
      <c r="E47" s="9">
        <f>IF(D54=0, "-", D47/D54)</f>
        <v>1.6528925619834711E-2</v>
      </c>
      <c r="F47" s="81">
        <v>33</v>
      </c>
      <c r="G47" s="34">
        <f>IF(F54=0, "-", F47/F54)</f>
        <v>1.5116811726981219E-2</v>
      </c>
      <c r="H47" s="65">
        <v>5</v>
      </c>
      <c r="I47" s="9">
        <f>IF(H54=0, "-", H47/H54)</f>
        <v>2.2851919561243145E-3</v>
      </c>
      <c r="J47" s="8">
        <f t="shared" si="4"/>
        <v>-0.5</v>
      </c>
      <c r="K47" s="9">
        <f t="shared" si="5"/>
        <v>5.6</v>
      </c>
    </row>
    <row r="48" spans="1:11" x14ac:dyDescent="0.25">
      <c r="A48" s="7" t="s">
        <v>507</v>
      </c>
      <c r="B48" s="65">
        <v>22</v>
      </c>
      <c r="C48" s="34">
        <f>IF(B54=0, "-", B48/B54)</f>
        <v>8.943089430894309E-2</v>
      </c>
      <c r="D48" s="65">
        <v>45</v>
      </c>
      <c r="E48" s="9">
        <f>IF(D54=0, "-", D48/D54)</f>
        <v>0.18595041322314049</v>
      </c>
      <c r="F48" s="81">
        <v>329</v>
      </c>
      <c r="G48" s="34">
        <f>IF(F54=0, "-", F48/F54)</f>
        <v>0.15071003206596426</v>
      </c>
      <c r="H48" s="65">
        <v>482</v>
      </c>
      <c r="I48" s="9">
        <f>IF(H54=0, "-", H48/H54)</f>
        <v>0.22029250457038391</v>
      </c>
      <c r="J48" s="8">
        <f t="shared" si="4"/>
        <v>-0.51111111111111107</v>
      </c>
      <c r="K48" s="9">
        <f t="shared" si="5"/>
        <v>-0.31742738589211617</v>
      </c>
    </row>
    <row r="49" spans="1:11" x14ac:dyDescent="0.25">
      <c r="A49" s="7" t="s">
        <v>508</v>
      </c>
      <c r="B49" s="65">
        <v>5</v>
      </c>
      <c r="C49" s="34">
        <f>IF(B54=0, "-", B49/B54)</f>
        <v>2.032520325203252E-2</v>
      </c>
      <c r="D49" s="65">
        <v>18</v>
      </c>
      <c r="E49" s="9">
        <f>IF(D54=0, "-", D49/D54)</f>
        <v>7.43801652892562E-2</v>
      </c>
      <c r="F49" s="81">
        <v>96</v>
      </c>
      <c r="G49" s="34">
        <f>IF(F54=0, "-", F49/F54)</f>
        <v>4.3976179569399906E-2</v>
      </c>
      <c r="H49" s="65">
        <v>100</v>
      </c>
      <c r="I49" s="9">
        <f>IF(H54=0, "-", H49/H54)</f>
        <v>4.5703839122486288E-2</v>
      </c>
      <c r="J49" s="8">
        <f t="shared" si="4"/>
        <v>-0.72222222222222221</v>
      </c>
      <c r="K49" s="9">
        <f t="shared" si="5"/>
        <v>-0.04</v>
      </c>
    </row>
    <row r="50" spans="1:11" x14ac:dyDescent="0.25">
      <c r="A50" s="7" t="s">
        <v>509</v>
      </c>
      <c r="B50" s="65">
        <v>17</v>
      </c>
      <c r="C50" s="34">
        <f>IF(B54=0, "-", B50/B54)</f>
        <v>6.910569105691057E-2</v>
      </c>
      <c r="D50" s="65">
        <v>17</v>
      </c>
      <c r="E50" s="9">
        <f>IF(D54=0, "-", D50/D54)</f>
        <v>7.0247933884297523E-2</v>
      </c>
      <c r="F50" s="81">
        <v>314</v>
      </c>
      <c r="G50" s="34">
        <f>IF(F54=0, "-", F50/F54)</f>
        <v>0.14383875400824553</v>
      </c>
      <c r="H50" s="65">
        <v>293</v>
      </c>
      <c r="I50" s="9">
        <f>IF(H54=0, "-", H50/H54)</f>
        <v>0.13391224862888482</v>
      </c>
      <c r="J50" s="8">
        <f t="shared" si="4"/>
        <v>0</v>
      </c>
      <c r="K50" s="9">
        <f t="shared" si="5"/>
        <v>7.1672354948805458E-2</v>
      </c>
    </row>
    <row r="51" spans="1:11" x14ac:dyDescent="0.25">
      <c r="A51" s="7" t="s">
        <v>510</v>
      </c>
      <c r="B51" s="65">
        <v>18</v>
      </c>
      <c r="C51" s="34">
        <f>IF(B54=0, "-", B51/B54)</f>
        <v>7.3170731707317069E-2</v>
      </c>
      <c r="D51" s="65">
        <v>12</v>
      </c>
      <c r="E51" s="9">
        <f>IF(D54=0, "-", D51/D54)</f>
        <v>4.9586776859504134E-2</v>
      </c>
      <c r="F51" s="81">
        <v>118</v>
      </c>
      <c r="G51" s="34">
        <f>IF(F54=0, "-", F51/F54)</f>
        <v>5.4054054054054057E-2</v>
      </c>
      <c r="H51" s="65">
        <v>115</v>
      </c>
      <c r="I51" s="9">
        <f>IF(H54=0, "-", H51/H54)</f>
        <v>5.2559414990859234E-2</v>
      </c>
      <c r="J51" s="8">
        <f t="shared" si="4"/>
        <v>0.5</v>
      </c>
      <c r="K51" s="9">
        <f t="shared" si="5"/>
        <v>2.6086956521739129E-2</v>
      </c>
    </row>
    <row r="52" spans="1:11" x14ac:dyDescent="0.25">
      <c r="A52" s="7" t="s">
        <v>511</v>
      </c>
      <c r="B52" s="65">
        <v>142</v>
      </c>
      <c r="C52" s="34">
        <f>IF(B54=0, "-", B52/B54)</f>
        <v>0.57723577235772361</v>
      </c>
      <c r="D52" s="65">
        <v>91</v>
      </c>
      <c r="E52" s="9">
        <f>IF(D54=0, "-", D52/D54)</f>
        <v>0.37603305785123969</v>
      </c>
      <c r="F52" s="81">
        <v>1049</v>
      </c>
      <c r="G52" s="34">
        <f>IF(F54=0, "-", F52/F54)</f>
        <v>0.48053137883646357</v>
      </c>
      <c r="H52" s="65">
        <v>820</v>
      </c>
      <c r="I52" s="9">
        <f>IF(H54=0, "-", H52/H54)</f>
        <v>0.37477148080438755</v>
      </c>
      <c r="J52" s="8">
        <f t="shared" si="4"/>
        <v>0.56043956043956045</v>
      </c>
      <c r="K52" s="9">
        <f t="shared" si="5"/>
        <v>0.27926829268292686</v>
      </c>
    </row>
    <row r="53" spans="1:11" x14ac:dyDescent="0.25">
      <c r="A53" s="2"/>
      <c r="B53" s="68"/>
      <c r="C53" s="33"/>
      <c r="D53" s="68"/>
      <c r="E53" s="6"/>
      <c r="F53" s="82"/>
      <c r="G53" s="33"/>
      <c r="H53" s="68"/>
      <c r="I53" s="6"/>
      <c r="J53" s="5"/>
      <c r="K53" s="6"/>
    </row>
    <row r="54" spans="1:11" s="43" customFormat="1" x14ac:dyDescent="0.25">
      <c r="A54" s="162" t="s">
        <v>615</v>
      </c>
      <c r="B54" s="71">
        <f>SUM(B45:B53)</f>
        <v>246</v>
      </c>
      <c r="C54" s="40">
        <f>B54/8644</f>
        <v>2.8459046737621473E-2</v>
      </c>
      <c r="D54" s="71">
        <f>SUM(D45:D53)</f>
        <v>242</v>
      </c>
      <c r="E54" s="41">
        <f>D54/9191</f>
        <v>2.6330105538026331E-2</v>
      </c>
      <c r="F54" s="77">
        <f>SUM(F45:F53)</f>
        <v>2183</v>
      </c>
      <c r="G54" s="42">
        <f>F54/78552</f>
        <v>2.7790508198390875E-2</v>
      </c>
      <c r="H54" s="71">
        <f>SUM(H45:H53)</f>
        <v>2188</v>
      </c>
      <c r="I54" s="41">
        <f>H54/83975</f>
        <v>2.6055373623102115E-2</v>
      </c>
      <c r="J54" s="37">
        <f>IF(D54=0, "-", IF((B54-D54)/D54&lt;10, (B54-D54)/D54, "&gt;999%"))</f>
        <v>1.6528925619834711E-2</v>
      </c>
      <c r="K54" s="38">
        <f>IF(H54=0, "-", IF((F54-H54)/H54&lt;10, (F54-H54)/H54, "&gt;999%"))</f>
        <v>-2.2851919561243145E-3</v>
      </c>
    </row>
    <row r="55" spans="1:11" x14ac:dyDescent="0.25">
      <c r="B55" s="83"/>
      <c r="D55" s="83"/>
      <c r="F55" s="83"/>
      <c r="H55" s="83"/>
    </row>
    <row r="56" spans="1:11" x14ac:dyDescent="0.25">
      <c r="A56" s="163" t="s">
        <v>133</v>
      </c>
      <c r="B56" s="61" t="s">
        <v>12</v>
      </c>
      <c r="C56" s="62" t="s">
        <v>13</v>
      </c>
      <c r="D56" s="61" t="s">
        <v>12</v>
      </c>
      <c r="E56" s="63" t="s">
        <v>13</v>
      </c>
      <c r="F56" s="62" t="s">
        <v>12</v>
      </c>
      <c r="G56" s="62" t="s">
        <v>13</v>
      </c>
      <c r="H56" s="61" t="s">
        <v>12</v>
      </c>
      <c r="I56" s="63" t="s">
        <v>13</v>
      </c>
      <c r="J56" s="61"/>
      <c r="K56" s="63"/>
    </row>
    <row r="57" spans="1:11" x14ac:dyDescent="0.25">
      <c r="A57" s="7" t="s">
        <v>512</v>
      </c>
      <c r="B57" s="65">
        <v>8</v>
      </c>
      <c r="C57" s="34">
        <f>IF(B77=0, "-", B57/B77)</f>
        <v>4.3336944745395447E-3</v>
      </c>
      <c r="D57" s="65">
        <v>20</v>
      </c>
      <c r="E57" s="9">
        <f>IF(D77=0, "-", D57/D77)</f>
        <v>1.0758472296933835E-2</v>
      </c>
      <c r="F57" s="81">
        <v>84</v>
      </c>
      <c r="G57" s="34">
        <f>IF(F77=0, "-", F57/F77)</f>
        <v>4.8032936870997254E-3</v>
      </c>
      <c r="H57" s="65">
        <v>135</v>
      </c>
      <c r="I57" s="9">
        <f>IF(H77=0, "-", H57/H77)</f>
        <v>7.6366104762982234E-3</v>
      </c>
      <c r="J57" s="8">
        <f t="shared" ref="J57:J75" si="6">IF(D57=0, "-", IF((B57-D57)/D57&lt;10, (B57-D57)/D57, "&gt;999%"))</f>
        <v>-0.6</v>
      </c>
      <c r="K57" s="9">
        <f t="shared" ref="K57:K75" si="7">IF(H57=0, "-", IF((F57-H57)/H57&lt;10, (F57-H57)/H57, "&gt;999%"))</f>
        <v>-0.37777777777777777</v>
      </c>
    </row>
    <row r="58" spans="1:11" x14ac:dyDescent="0.25">
      <c r="A58" s="7" t="s">
        <v>513</v>
      </c>
      <c r="B58" s="65">
        <v>3</v>
      </c>
      <c r="C58" s="34">
        <f>IF(B77=0, "-", B58/B77)</f>
        <v>1.6251354279523294E-3</v>
      </c>
      <c r="D58" s="65">
        <v>0</v>
      </c>
      <c r="E58" s="9">
        <f>IF(D77=0, "-", D58/D77)</f>
        <v>0</v>
      </c>
      <c r="F58" s="81">
        <v>40</v>
      </c>
      <c r="G58" s="34">
        <f>IF(F77=0, "-", F58/F77)</f>
        <v>2.2872827081427266E-3</v>
      </c>
      <c r="H58" s="65">
        <v>0</v>
      </c>
      <c r="I58" s="9">
        <f>IF(H77=0, "-", H58/H77)</f>
        <v>0</v>
      </c>
      <c r="J58" s="8" t="str">
        <f t="shared" si="6"/>
        <v>-</v>
      </c>
      <c r="K58" s="9" t="str">
        <f t="shared" si="7"/>
        <v>-</v>
      </c>
    </row>
    <row r="59" spans="1:11" x14ac:dyDescent="0.25">
      <c r="A59" s="7" t="s">
        <v>514</v>
      </c>
      <c r="B59" s="65">
        <v>459</v>
      </c>
      <c r="C59" s="34">
        <f>IF(B77=0, "-", B59/B77)</f>
        <v>0.24864572047670638</v>
      </c>
      <c r="D59" s="65">
        <v>480</v>
      </c>
      <c r="E59" s="9">
        <f>IF(D77=0, "-", D59/D77)</f>
        <v>0.25820333512641203</v>
      </c>
      <c r="F59" s="81">
        <v>3269</v>
      </c>
      <c r="G59" s="34">
        <f>IF(F77=0, "-", F59/F77)</f>
        <v>0.18692817932296432</v>
      </c>
      <c r="H59" s="65">
        <v>3681</v>
      </c>
      <c r="I59" s="9">
        <f>IF(H77=0, "-", H59/H77)</f>
        <v>0.20822491232039825</v>
      </c>
      <c r="J59" s="8">
        <f t="shared" si="6"/>
        <v>-4.3749999999999997E-2</v>
      </c>
      <c r="K59" s="9">
        <f t="shared" si="7"/>
        <v>-0.11192610703613148</v>
      </c>
    </row>
    <row r="60" spans="1:11" x14ac:dyDescent="0.25">
      <c r="A60" s="7" t="s">
        <v>515</v>
      </c>
      <c r="B60" s="65">
        <v>0</v>
      </c>
      <c r="C60" s="34">
        <f>IF(B77=0, "-", B60/B77)</f>
        <v>0</v>
      </c>
      <c r="D60" s="65">
        <v>8</v>
      </c>
      <c r="E60" s="9">
        <f>IF(D77=0, "-", D60/D77)</f>
        <v>4.3033889187735338E-3</v>
      </c>
      <c r="F60" s="81">
        <v>0</v>
      </c>
      <c r="G60" s="34">
        <f>IF(F77=0, "-", F60/F77)</f>
        <v>0</v>
      </c>
      <c r="H60" s="65">
        <v>49</v>
      </c>
      <c r="I60" s="9">
        <f>IF(H77=0, "-", H60/H77)</f>
        <v>2.7718067654712072E-3</v>
      </c>
      <c r="J60" s="8">
        <f t="shared" si="6"/>
        <v>-1</v>
      </c>
      <c r="K60" s="9">
        <f t="shared" si="7"/>
        <v>-1</v>
      </c>
    </row>
    <row r="61" spans="1:11" x14ac:dyDescent="0.25">
      <c r="A61" s="7" t="s">
        <v>516</v>
      </c>
      <c r="B61" s="65">
        <v>58</v>
      </c>
      <c r="C61" s="34">
        <f>IF(B77=0, "-", B61/B77)</f>
        <v>3.1419284940411699E-2</v>
      </c>
      <c r="D61" s="65">
        <v>26</v>
      </c>
      <c r="E61" s="9">
        <f>IF(D77=0, "-", D61/D77)</f>
        <v>1.3986013986013986E-2</v>
      </c>
      <c r="F61" s="81">
        <v>354</v>
      </c>
      <c r="G61" s="34">
        <f>IF(F77=0, "-", F61/F77)</f>
        <v>2.0242451967063129E-2</v>
      </c>
      <c r="H61" s="65">
        <v>341</v>
      </c>
      <c r="I61" s="9">
        <f>IF(H77=0, "-", H61/H77)</f>
        <v>1.9289512388279216E-2</v>
      </c>
      <c r="J61" s="8">
        <f t="shared" si="6"/>
        <v>1.2307692307692308</v>
      </c>
      <c r="K61" s="9">
        <f t="shared" si="7"/>
        <v>3.8123167155425221E-2</v>
      </c>
    </row>
    <row r="62" spans="1:11" x14ac:dyDescent="0.25">
      <c r="A62" s="7" t="s">
        <v>517</v>
      </c>
      <c r="B62" s="65">
        <v>225</v>
      </c>
      <c r="C62" s="34">
        <f>IF(B77=0, "-", B62/B77)</f>
        <v>0.1218851570964247</v>
      </c>
      <c r="D62" s="65">
        <v>210</v>
      </c>
      <c r="E62" s="9">
        <f>IF(D77=0, "-", D62/D77)</f>
        <v>0.11296395911780527</v>
      </c>
      <c r="F62" s="81">
        <v>2104</v>
      </c>
      <c r="G62" s="34">
        <f>IF(F77=0, "-", F62/F77)</f>
        <v>0.12031107044830741</v>
      </c>
      <c r="H62" s="65">
        <v>2127</v>
      </c>
      <c r="I62" s="9">
        <f>IF(H77=0, "-", H62/H77)</f>
        <v>0.12031904061545423</v>
      </c>
      <c r="J62" s="8">
        <f t="shared" si="6"/>
        <v>7.1428571428571425E-2</v>
      </c>
      <c r="K62" s="9">
        <f t="shared" si="7"/>
        <v>-1.0813352139163141E-2</v>
      </c>
    </row>
    <row r="63" spans="1:11" x14ac:dyDescent="0.25">
      <c r="A63" s="7" t="s">
        <v>518</v>
      </c>
      <c r="B63" s="65">
        <v>12</v>
      </c>
      <c r="C63" s="34">
        <f>IF(B77=0, "-", B63/B77)</f>
        <v>6.5005417118093175E-3</v>
      </c>
      <c r="D63" s="65">
        <v>8</v>
      </c>
      <c r="E63" s="9">
        <f>IF(D77=0, "-", D63/D77)</f>
        <v>4.3033889187735338E-3</v>
      </c>
      <c r="F63" s="81">
        <v>77</v>
      </c>
      <c r="G63" s="34">
        <f>IF(F77=0, "-", F63/F77)</f>
        <v>4.403019213174748E-3</v>
      </c>
      <c r="H63" s="65">
        <v>61</v>
      </c>
      <c r="I63" s="9">
        <f>IF(H77=0, "-", H63/H77)</f>
        <v>3.4506165855866049E-3</v>
      </c>
      <c r="J63" s="8">
        <f t="shared" si="6"/>
        <v>0.5</v>
      </c>
      <c r="K63" s="9">
        <f t="shared" si="7"/>
        <v>0.26229508196721313</v>
      </c>
    </row>
    <row r="64" spans="1:11" x14ac:dyDescent="0.25">
      <c r="A64" s="7" t="s">
        <v>519</v>
      </c>
      <c r="B64" s="65">
        <v>51</v>
      </c>
      <c r="C64" s="34">
        <f>IF(B77=0, "-", B64/B77)</f>
        <v>2.76273022751896E-2</v>
      </c>
      <c r="D64" s="65">
        <v>56</v>
      </c>
      <c r="E64" s="9">
        <f>IF(D77=0, "-", D64/D77)</f>
        <v>3.0123722431414739E-2</v>
      </c>
      <c r="F64" s="81">
        <v>264</v>
      </c>
      <c r="G64" s="34">
        <f>IF(F77=0, "-", F64/F77)</f>
        <v>1.5096065873741994E-2</v>
      </c>
      <c r="H64" s="65">
        <v>404</v>
      </c>
      <c r="I64" s="9">
        <f>IF(H77=0, "-", H64/H77)</f>
        <v>2.2853263943885056E-2</v>
      </c>
      <c r="J64" s="8">
        <f t="shared" si="6"/>
        <v>-8.9285714285714288E-2</v>
      </c>
      <c r="K64" s="9">
        <f t="shared" si="7"/>
        <v>-0.34653465346534651</v>
      </c>
    </row>
    <row r="65" spans="1:11" x14ac:dyDescent="0.25">
      <c r="A65" s="7" t="s">
        <v>520</v>
      </c>
      <c r="B65" s="65">
        <v>33</v>
      </c>
      <c r="C65" s="34">
        <f>IF(B77=0, "-", B65/B77)</f>
        <v>1.7876489707475622E-2</v>
      </c>
      <c r="D65" s="65">
        <v>87</v>
      </c>
      <c r="E65" s="9">
        <f>IF(D77=0, "-", D65/D77)</f>
        <v>4.6799354491662185E-2</v>
      </c>
      <c r="F65" s="81">
        <v>595</v>
      </c>
      <c r="G65" s="34">
        <f>IF(F77=0, "-", F65/F77)</f>
        <v>3.4023330283623053E-2</v>
      </c>
      <c r="H65" s="65">
        <v>702</v>
      </c>
      <c r="I65" s="9">
        <f>IF(H77=0, "-", H65/H77)</f>
        <v>3.9710374476750764E-2</v>
      </c>
      <c r="J65" s="8">
        <f t="shared" si="6"/>
        <v>-0.62068965517241381</v>
      </c>
      <c r="K65" s="9">
        <f t="shared" si="7"/>
        <v>-0.15242165242165243</v>
      </c>
    </row>
    <row r="66" spans="1:11" x14ac:dyDescent="0.25">
      <c r="A66" s="7" t="s">
        <v>521</v>
      </c>
      <c r="B66" s="65">
        <v>0</v>
      </c>
      <c r="C66" s="34">
        <f>IF(B77=0, "-", B66/B77)</f>
        <v>0</v>
      </c>
      <c r="D66" s="65">
        <v>0</v>
      </c>
      <c r="E66" s="9">
        <f>IF(D77=0, "-", D66/D77)</f>
        <v>0</v>
      </c>
      <c r="F66" s="81">
        <v>0</v>
      </c>
      <c r="G66" s="34">
        <f>IF(F77=0, "-", F66/F77)</f>
        <v>0</v>
      </c>
      <c r="H66" s="65">
        <v>3</v>
      </c>
      <c r="I66" s="9">
        <f>IF(H77=0, "-", H66/H77)</f>
        <v>1.6970245502884941E-4</v>
      </c>
      <c r="J66" s="8" t="str">
        <f t="shared" si="6"/>
        <v>-</v>
      </c>
      <c r="K66" s="9">
        <f t="shared" si="7"/>
        <v>-1</v>
      </c>
    </row>
    <row r="67" spans="1:11" x14ac:dyDescent="0.25">
      <c r="A67" s="7" t="s">
        <v>522</v>
      </c>
      <c r="B67" s="65">
        <v>165</v>
      </c>
      <c r="C67" s="34">
        <f>IF(B77=0, "-", B67/B77)</f>
        <v>8.9382448537378117E-2</v>
      </c>
      <c r="D67" s="65">
        <v>69</v>
      </c>
      <c r="E67" s="9">
        <f>IF(D77=0, "-", D67/D77)</f>
        <v>3.7116729424421735E-2</v>
      </c>
      <c r="F67" s="81">
        <v>2133</v>
      </c>
      <c r="G67" s="34">
        <f>IF(F77=0, "-", F67/F77)</f>
        <v>0.12196935041171089</v>
      </c>
      <c r="H67" s="65">
        <v>1928</v>
      </c>
      <c r="I67" s="9">
        <f>IF(H77=0, "-", H67/H77)</f>
        <v>0.10906211109854055</v>
      </c>
      <c r="J67" s="8">
        <f t="shared" si="6"/>
        <v>1.3913043478260869</v>
      </c>
      <c r="K67" s="9">
        <f t="shared" si="7"/>
        <v>0.10632780082987552</v>
      </c>
    </row>
    <row r="68" spans="1:11" x14ac:dyDescent="0.25">
      <c r="A68" s="7" t="s">
        <v>523</v>
      </c>
      <c r="B68" s="65">
        <v>46</v>
      </c>
      <c r="C68" s="34">
        <f>IF(B77=0, "-", B68/B77)</f>
        <v>2.4918743228602384E-2</v>
      </c>
      <c r="D68" s="65">
        <v>110</v>
      </c>
      <c r="E68" s="9">
        <f>IF(D77=0, "-", D68/D77)</f>
        <v>5.9171597633136092E-2</v>
      </c>
      <c r="F68" s="81">
        <v>714</v>
      </c>
      <c r="G68" s="34">
        <f>IF(F77=0, "-", F68/F77)</f>
        <v>4.0827996340347665E-2</v>
      </c>
      <c r="H68" s="65">
        <v>879</v>
      </c>
      <c r="I68" s="9">
        <f>IF(H77=0, "-", H68/H77)</f>
        <v>4.9722819323452877E-2</v>
      </c>
      <c r="J68" s="8">
        <f t="shared" si="6"/>
        <v>-0.58181818181818179</v>
      </c>
      <c r="K68" s="9">
        <f t="shared" si="7"/>
        <v>-0.18771331058020477</v>
      </c>
    </row>
    <row r="69" spans="1:11" x14ac:dyDescent="0.25">
      <c r="A69" s="7" t="s">
        <v>524</v>
      </c>
      <c r="B69" s="65">
        <v>39</v>
      </c>
      <c r="C69" s="34">
        <f>IF(B77=0, "-", B69/B77)</f>
        <v>2.1126760563380281E-2</v>
      </c>
      <c r="D69" s="65">
        <v>28</v>
      </c>
      <c r="E69" s="9">
        <f>IF(D77=0, "-", D69/D77)</f>
        <v>1.506186121570737E-2</v>
      </c>
      <c r="F69" s="81">
        <v>332</v>
      </c>
      <c r="G69" s="34">
        <f>IF(F77=0, "-", F69/F77)</f>
        <v>1.898444647758463E-2</v>
      </c>
      <c r="H69" s="65">
        <v>254</v>
      </c>
      <c r="I69" s="9">
        <f>IF(H77=0, "-", H69/H77)</f>
        <v>1.4368141192442584E-2</v>
      </c>
      <c r="J69" s="8">
        <f t="shared" si="6"/>
        <v>0.39285714285714285</v>
      </c>
      <c r="K69" s="9">
        <f t="shared" si="7"/>
        <v>0.30708661417322836</v>
      </c>
    </row>
    <row r="70" spans="1:11" x14ac:dyDescent="0.25">
      <c r="A70" s="7" t="s">
        <v>525</v>
      </c>
      <c r="B70" s="65">
        <v>2</v>
      </c>
      <c r="C70" s="34">
        <f>IF(B77=0, "-", B70/B77)</f>
        <v>1.0834236186348862E-3</v>
      </c>
      <c r="D70" s="65">
        <v>4</v>
      </c>
      <c r="E70" s="9">
        <f>IF(D77=0, "-", D70/D77)</f>
        <v>2.1516944593867669E-3</v>
      </c>
      <c r="F70" s="81">
        <v>27</v>
      </c>
      <c r="G70" s="34">
        <f>IF(F77=0, "-", F70/F77)</f>
        <v>1.5439158279963404E-3</v>
      </c>
      <c r="H70" s="65">
        <v>4</v>
      </c>
      <c r="I70" s="9">
        <f>IF(H77=0, "-", H70/H77)</f>
        <v>2.2626994003846588E-4</v>
      </c>
      <c r="J70" s="8">
        <f t="shared" si="6"/>
        <v>-0.5</v>
      </c>
      <c r="K70" s="9">
        <f t="shared" si="7"/>
        <v>5.75</v>
      </c>
    </row>
    <row r="71" spans="1:11" x14ac:dyDescent="0.25">
      <c r="A71" s="7" t="s">
        <v>526</v>
      </c>
      <c r="B71" s="65">
        <v>0</v>
      </c>
      <c r="C71" s="34">
        <f>IF(B77=0, "-", B71/B77)</f>
        <v>0</v>
      </c>
      <c r="D71" s="65">
        <v>0</v>
      </c>
      <c r="E71" s="9">
        <f>IF(D77=0, "-", D71/D77)</f>
        <v>0</v>
      </c>
      <c r="F71" s="81">
        <v>7</v>
      </c>
      <c r="G71" s="34">
        <f>IF(F77=0, "-", F71/F77)</f>
        <v>4.0027447392497711E-4</v>
      </c>
      <c r="H71" s="65">
        <v>0</v>
      </c>
      <c r="I71" s="9">
        <f>IF(H77=0, "-", H71/H77)</f>
        <v>0</v>
      </c>
      <c r="J71" s="8" t="str">
        <f t="shared" si="6"/>
        <v>-</v>
      </c>
      <c r="K71" s="9" t="str">
        <f t="shared" si="7"/>
        <v>-</v>
      </c>
    </row>
    <row r="72" spans="1:11" x14ac:dyDescent="0.25">
      <c r="A72" s="7" t="s">
        <v>527</v>
      </c>
      <c r="B72" s="65">
        <v>15</v>
      </c>
      <c r="C72" s="34">
        <f>IF(B77=0, "-", B72/B77)</f>
        <v>8.1256771397616463E-3</v>
      </c>
      <c r="D72" s="65">
        <v>22</v>
      </c>
      <c r="E72" s="9">
        <f>IF(D77=0, "-", D72/D77)</f>
        <v>1.1834319526627219E-2</v>
      </c>
      <c r="F72" s="81">
        <v>101</v>
      </c>
      <c r="G72" s="34">
        <f>IF(F77=0, "-", F72/F77)</f>
        <v>5.7753888380603843E-3</v>
      </c>
      <c r="H72" s="65">
        <v>176</v>
      </c>
      <c r="I72" s="9">
        <f>IF(H77=0, "-", H72/H77)</f>
        <v>9.955877361692499E-3</v>
      </c>
      <c r="J72" s="8">
        <f t="shared" si="6"/>
        <v>-0.31818181818181818</v>
      </c>
      <c r="K72" s="9">
        <f t="shared" si="7"/>
        <v>-0.42613636363636365</v>
      </c>
    </row>
    <row r="73" spans="1:11" x14ac:dyDescent="0.25">
      <c r="A73" s="7" t="s">
        <v>528</v>
      </c>
      <c r="B73" s="65">
        <v>505</v>
      </c>
      <c r="C73" s="34">
        <f>IF(B77=0, "-", B73/B77)</f>
        <v>0.27356446370530879</v>
      </c>
      <c r="D73" s="65">
        <v>455</v>
      </c>
      <c r="E73" s="9">
        <f>IF(D77=0, "-", D73/D77)</f>
        <v>0.24475524475524477</v>
      </c>
      <c r="F73" s="81">
        <v>5558</v>
      </c>
      <c r="G73" s="34">
        <f>IF(F77=0, "-", F73/F77)</f>
        <v>0.31781793229643185</v>
      </c>
      <c r="H73" s="65">
        <v>4873</v>
      </c>
      <c r="I73" s="9">
        <f>IF(H77=0, "-", H73/H77)</f>
        <v>0.27565335445186107</v>
      </c>
      <c r="J73" s="8">
        <f t="shared" si="6"/>
        <v>0.10989010989010989</v>
      </c>
      <c r="K73" s="9">
        <f t="shared" si="7"/>
        <v>0.14057049045762365</v>
      </c>
    </row>
    <row r="74" spans="1:11" x14ac:dyDescent="0.25">
      <c r="A74" s="7" t="s">
        <v>529</v>
      </c>
      <c r="B74" s="65">
        <v>179</v>
      </c>
      <c r="C74" s="34">
        <f>IF(B77=0, "-", B74/B77)</f>
        <v>9.6966413867822315E-2</v>
      </c>
      <c r="D74" s="65">
        <v>188</v>
      </c>
      <c r="E74" s="9">
        <f>IF(D77=0, "-", D74/D77)</f>
        <v>0.10112963959117806</v>
      </c>
      <c r="F74" s="81">
        <v>1544</v>
      </c>
      <c r="G74" s="34">
        <f>IF(F77=0, "-", F74/F77)</f>
        <v>8.8289112534309239E-2</v>
      </c>
      <c r="H74" s="65">
        <v>1527</v>
      </c>
      <c r="I74" s="9">
        <f>IF(H77=0, "-", H74/H77)</f>
        <v>8.6378549609684357E-2</v>
      </c>
      <c r="J74" s="8">
        <f t="shared" si="6"/>
        <v>-4.7872340425531915E-2</v>
      </c>
      <c r="K74" s="9">
        <f t="shared" si="7"/>
        <v>1.1132940406024885E-2</v>
      </c>
    </row>
    <row r="75" spans="1:11" x14ac:dyDescent="0.25">
      <c r="A75" s="7" t="s">
        <v>530</v>
      </c>
      <c r="B75" s="65">
        <v>46</v>
      </c>
      <c r="C75" s="34">
        <f>IF(B77=0, "-", B75/B77)</f>
        <v>2.4918743228602384E-2</v>
      </c>
      <c r="D75" s="65">
        <v>88</v>
      </c>
      <c r="E75" s="9">
        <f>IF(D77=0, "-", D75/D77)</f>
        <v>4.7337278106508875E-2</v>
      </c>
      <c r="F75" s="81">
        <v>285</v>
      </c>
      <c r="G75" s="34">
        <f>IF(F77=0, "-", F75/F77)</f>
        <v>1.6296889295516925E-2</v>
      </c>
      <c r="H75" s="65">
        <v>534</v>
      </c>
      <c r="I75" s="9">
        <f>IF(H77=0, "-", H75/H77)</f>
        <v>3.0207036995135196E-2</v>
      </c>
      <c r="J75" s="8">
        <f t="shared" si="6"/>
        <v>-0.47727272727272729</v>
      </c>
      <c r="K75" s="9">
        <f t="shared" si="7"/>
        <v>-0.46629213483146065</v>
      </c>
    </row>
    <row r="76" spans="1:11" x14ac:dyDescent="0.25">
      <c r="A76" s="2"/>
      <c r="B76" s="68"/>
      <c r="C76" s="33"/>
      <c r="D76" s="68"/>
      <c r="E76" s="6"/>
      <c r="F76" s="82"/>
      <c r="G76" s="33"/>
      <c r="H76" s="68"/>
      <c r="I76" s="6"/>
      <c r="J76" s="5"/>
      <c r="K76" s="6"/>
    </row>
    <row r="77" spans="1:11" s="43" customFormat="1" x14ac:dyDescent="0.25">
      <c r="A77" s="162" t="s">
        <v>614</v>
      </c>
      <c r="B77" s="71">
        <f>SUM(B57:B76)</f>
        <v>1846</v>
      </c>
      <c r="C77" s="40">
        <f>B77/8644</f>
        <v>0.21355853771402128</v>
      </c>
      <c r="D77" s="71">
        <f>SUM(D57:D76)</f>
        <v>1859</v>
      </c>
      <c r="E77" s="41">
        <f>D77/9191</f>
        <v>0.20226308345120225</v>
      </c>
      <c r="F77" s="77">
        <f>SUM(F57:F76)</f>
        <v>17488</v>
      </c>
      <c r="G77" s="42">
        <f>F77/78552</f>
        <v>0.22262959568184132</v>
      </c>
      <c r="H77" s="71">
        <f>SUM(H57:H76)</f>
        <v>17678</v>
      </c>
      <c r="I77" s="41">
        <f>H77/83975</f>
        <v>0.21051503423637988</v>
      </c>
      <c r="J77" s="37">
        <f>IF(D77=0, "-", IF((B77-D77)/D77&lt;10, (B77-D77)/D77, "&gt;999%"))</f>
        <v>-6.993006993006993E-3</v>
      </c>
      <c r="K77" s="38">
        <f>IF(H77=0, "-", IF((F77-H77)/H77&lt;10, (F77-H77)/H77, "&gt;999%"))</f>
        <v>-1.074782215182713E-2</v>
      </c>
    </row>
    <row r="78" spans="1:11" x14ac:dyDescent="0.25">
      <c r="B78" s="83"/>
      <c r="D78" s="83"/>
      <c r="F78" s="83"/>
      <c r="H78" s="83"/>
    </row>
    <row r="79" spans="1:11" x14ac:dyDescent="0.25">
      <c r="A79" s="27" t="s">
        <v>613</v>
      </c>
      <c r="B79" s="71">
        <v>2219</v>
      </c>
      <c r="C79" s="40">
        <f>B79/8644</f>
        <v>0.25670985654789447</v>
      </c>
      <c r="D79" s="71">
        <v>2320</v>
      </c>
      <c r="E79" s="41">
        <f>D79/9191</f>
        <v>0.25242084648025243</v>
      </c>
      <c r="F79" s="77">
        <v>21465</v>
      </c>
      <c r="G79" s="42">
        <f>F79/78552</f>
        <v>0.2732584784601283</v>
      </c>
      <c r="H79" s="71">
        <v>21834</v>
      </c>
      <c r="I79" s="41">
        <f>H79/83975</f>
        <v>0.26000595415302175</v>
      </c>
      <c r="J79" s="37">
        <f>IF(D79=0, "-", IF((B79-D79)/D79&lt;10, (B79-D79)/D79, "&gt;999%"))</f>
        <v>-4.3534482758620686E-2</v>
      </c>
      <c r="K79" s="38">
        <f>IF(H79=0, "-", IF((F79-H79)/H79&lt;10, (F79-H79)/H79, "&gt;999%"))</f>
        <v>-1.6900247320692497E-2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54" max="16383" man="1"/>
    <brk id="79"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6"/>
  <sheetViews>
    <sheetView tabSelected="1" workbookViewId="0">
      <selection activeCell="M1" sqref="M1"/>
    </sheetView>
  </sheetViews>
  <sheetFormatPr defaultRowHeight="13.2" x14ac:dyDescent="0.25"/>
  <cols>
    <col min="1" max="1" width="22.109375" bestFit="1" customWidth="1"/>
    <col min="2" max="11" width="8.44140625" customWidth="1"/>
  </cols>
  <sheetData>
    <row r="1" spans="1:11" s="52" customFormat="1" ht="20.399999999999999" x14ac:dyDescent="0.35">
      <c r="A1" s="4" t="s">
        <v>10</v>
      </c>
      <c r="B1" s="198" t="s">
        <v>626</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37</v>
      </c>
      <c r="B7" s="65">
        <v>11</v>
      </c>
      <c r="C7" s="39">
        <f>IF(B26=0, "-", B7/B26)</f>
        <v>4.9571879224876072E-3</v>
      </c>
      <c r="D7" s="65">
        <v>20</v>
      </c>
      <c r="E7" s="21">
        <f>IF(D26=0, "-", D7/D26)</f>
        <v>8.6206896551724137E-3</v>
      </c>
      <c r="F7" s="81">
        <v>124</v>
      </c>
      <c r="G7" s="39">
        <f>IF(F26=0, "-", F7/F26)</f>
        <v>5.7768460284183558E-3</v>
      </c>
      <c r="H7" s="65">
        <v>135</v>
      </c>
      <c r="I7" s="21">
        <f>IF(H26=0, "-", H7/H26)</f>
        <v>6.1830173124484749E-3</v>
      </c>
      <c r="J7" s="20">
        <f t="shared" ref="J7:J24" si="0">IF(D7=0, "-", IF((B7-D7)/D7&lt;10, (B7-D7)/D7, "&gt;999%"))</f>
        <v>-0.45</v>
      </c>
      <c r="K7" s="21">
        <f t="shared" ref="K7:K24" si="1">IF(H7=0, "-", IF((F7-H7)/H7&lt;10, (F7-H7)/H7, "&gt;999%"))</f>
        <v>-8.1481481481481488E-2</v>
      </c>
    </row>
    <row r="8" spans="1:11" x14ac:dyDescent="0.25">
      <c r="A8" s="7" t="s">
        <v>46</v>
      </c>
      <c r="B8" s="65">
        <v>525</v>
      </c>
      <c r="C8" s="39">
        <f>IF(B26=0, "-", B8/B26)</f>
        <v>0.23659305993690852</v>
      </c>
      <c r="D8" s="65">
        <v>530</v>
      </c>
      <c r="E8" s="21">
        <f>IF(D26=0, "-", D8/D26)</f>
        <v>0.22844827586206898</v>
      </c>
      <c r="F8" s="81">
        <v>3609</v>
      </c>
      <c r="G8" s="39">
        <f>IF(F26=0, "-", F8/F26)</f>
        <v>0.16813417190775681</v>
      </c>
      <c r="H8" s="65">
        <v>4192</v>
      </c>
      <c r="I8" s="21">
        <f>IF(H26=0, "-", H8/H26)</f>
        <v>0.19199413758358524</v>
      </c>
      <c r="J8" s="20">
        <f t="shared" si="0"/>
        <v>-9.433962264150943E-3</v>
      </c>
      <c r="K8" s="21">
        <f t="shared" si="1"/>
        <v>-0.13907442748091603</v>
      </c>
    </row>
    <row r="9" spans="1:11" x14ac:dyDescent="0.25">
      <c r="A9" s="7" t="s">
        <v>50</v>
      </c>
      <c r="B9" s="65">
        <v>60</v>
      </c>
      <c r="C9" s="39">
        <f>IF(B26=0, "-", B9/B26)</f>
        <v>2.7039206849932402E-2</v>
      </c>
      <c r="D9" s="65">
        <v>53</v>
      </c>
      <c r="E9" s="21">
        <f>IF(D26=0, "-", D9/D26)</f>
        <v>2.2844827586206897E-2</v>
      </c>
      <c r="F9" s="81">
        <v>387</v>
      </c>
      <c r="G9" s="39">
        <f>IF(F26=0, "-", F9/F26)</f>
        <v>1.8029350104821804E-2</v>
      </c>
      <c r="H9" s="65">
        <v>469</v>
      </c>
      <c r="I9" s="21">
        <f>IF(H26=0, "-", H9/H26)</f>
        <v>2.1480260144728404E-2</v>
      </c>
      <c r="J9" s="20">
        <f t="shared" si="0"/>
        <v>0.13207547169811321</v>
      </c>
      <c r="K9" s="21">
        <f t="shared" si="1"/>
        <v>-0.17484008528784648</v>
      </c>
    </row>
    <row r="10" spans="1:11" x14ac:dyDescent="0.25">
      <c r="A10" s="7" t="s">
        <v>53</v>
      </c>
      <c r="B10" s="65">
        <v>7</v>
      </c>
      <c r="C10" s="39">
        <f>IF(B26=0, "-", B10/B26)</f>
        <v>3.1545741324921135E-3</v>
      </c>
      <c r="D10" s="65">
        <v>11</v>
      </c>
      <c r="E10" s="21">
        <f>IF(D26=0, "-", D10/D26)</f>
        <v>4.7413793103448275E-3</v>
      </c>
      <c r="F10" s="81">
        <v>197</v>
      </c>
      <c r="G10" s="39">
        <f>IF(F26=0, "-", F10/F26)</f>
        <v>9.1777311903098058E-3</v>
      </c>
      <c r="H10" s="65">
        <v>187</v>
      </c>
      <c r="I10" s="21">
        <f>IF(H26=0, "-", H10/H26)</f>
        <v>8.5646239809471468E-3</v>
      </c>
      <c r="J10" s="20">
        <f t="shared" si="0"/>
        <v>-0.36363636363636365</v>
      </c>
      <c r="K10" s="21">
        <f t="shared" si="1"/>
        <v>5.3475935828877004E-2</v>
      </c>
    </row>
    <row r="11" spans="1:11" x14ac:dyDescent="0.25">
      <c r="A11" s="7" t="s">
        <v>57</v>
      </c>
      <c r="B11" s="65">
        <v>247</v>
      </c>
      <c r="C11" s="39">
        <f>IF(B26=0, "-", B11/B26)</f>
        <v>0.11131140153222172</v>
      </c>
      <c r="D11" s="65">
        <v>255</v>
      </c>
      <c r="E11" s="21">
        <f>IF(D26=0, "-", D11/D26)</f>
        <v>0.10991379310344827</v>
      </c>
      <c r="F11" s="81">
        <v>2433</v>
      </c>
      <c r="G11" s="39">
        <f>IF(F26=0, "-", F11/F26)</f>
        <v>0.11334730957372467</v>
      </c>
      <c r="H11" s="65">
        <v>2609</v>
      </c>
      <c r="I11" s="21">
        <f>IF(H26=0, "-", H11/H26)</f>
        <v>0.11949253457909682</v>
      </c>
      <c r="J11" s="20">
        <f t="shared" si="0"/>
        <v>-3.1372549019607843E-2</v>
      </c>
      <c r="K11" s="21">
        <f t="shared" si="1"/>
        <v>-6.7458796473744725E-2</v>
      </c>
    </row>
    <row r="12" spans="1:11" x14ac:dyDescent="0.25">
      <c r="A12" s="7" t="s">
        <v>58</v>
      </c>
      <c r="B12" s="65">
        <v>0</v>
      </c>
      <c r="C12" s="39">
        <f>IF(B26=0, "-", B12/B26)</f>
        <v>0</v>
      </c>
      <c r="D12" s="65">
        <v>0</v>
      </c>
      <c r="E12" s="21">
        <f>IF(D26=0, "-", D12/D26)</f>
        <v>0</v>
      </c>
      <c r="F12" s="81">
        <v>2</v>
      </c>
      <c r="G12" s="39">
        <f>IF(F26=0, "-", F12/F26)</f>
        <v>9.317493594223154E-5</v>
      </c>
      <c r="H12" s="65">
        <v>0</v>
      </c>
      <c r="I12" s="21">
        <f>IF(H26=0, "-", H12/H26)</f>
        <v>0</v>
      </c>
      <c r="J12" s="20" t="str">
        <f t="shared" si="0"/>
        <v>-</v>
      </c>
      <c r="K12" s="21" t="str">
        <f t="shared" si="1"/>
        <v>-</v>
      </c>
    </row>
    <row r="13" spans="1:11" x14ac:dyDescent="0.25">
      <c r="A13" s="7" t="s">
        <v>61</v>
      </c>
      <c r="B13" s="65">
        <v>12</v>
      </c>
      <c r="C13" s="39">
        <f>IF(B26=0, "-", B13/B26)</f>
        <v>5.4078413699864807E-3</v>
      </c>
      <c r="D13" s="65">
        <v>8</v>
      </c>
      <c r="E13" s="21">
        <f>IF(D26=0, "-", D13/D26)</f>
        <v>3.4482758620689655E-3</v>
      </c>
      <c r="F13" s="81">
        <v>77</v>
      </c>
      <c r="G13" s="39">
        <f>IF(F26=0, "-", F13/F26)</f>
        <v>3.5872350337759142E-3</v>
      </c>
      <c r="H13" s="65">
        <v>61</v>
      </c>
      <c r="I13" s="21">
        <f>IF(H26=0, "-", H13/H26)</f>
        <v>2.7938078226619036E-3</v>
      </c>
      <c r="J13" s="20">
        <f t="shared" si="0"/>
        <v>0.5</v>
      </c>
      <c r="K13" s="21">
        <f t="shared" si="1"/>
        <v>0.26229508196721313</v>
      </c>
    </row>
    <row r="14" spans="1:11" x14ac:dyDescent="0.25">
      <c r="A14" s="7" t="s">
        <v>66</v>
      </c>
      <c r="B14" s="65">
        <v>70</v>
      </c>
      <c r="C14" s="39">
        <f>IF(B26=0, "-", B14/B26)</f>
        <v>3.1545741324921134E-2</v>
      </c>
      <c r="D14" s="65">
        <v>64</v>
      </c>
      <c r="E14" s="21">
        <f>IF(D26=0, "-", D14/D26)</f>
        <v>2.7586206896551724E-2</v>
      </c>
      <c r="F14" s="81">
        <v>427</v>
      </c>
      <c r="G14" s="39">
        <f>IF(F26=0, "-", F14/F26)</f>
        <v>1.9892848823666435E-2</v>
      </c>
      <c r="H14" s="65">
        <v>539</v>
      </c>
      <c r="I14" s="21">
        <f>IF(H26=0, "-", H14/H26)</f>
        <v>2.4686269121553542E-2</v>
      </c>
      <c r="J14" s="20">
        <f t="shared" si="0"/>
        <v>9.375E-2</v>
      </c>
      <c r="K14" s="21">
        <f t="shared" si="1"/>
        <v>-0.20779220779220781</v>
      </c>
    </row>
    <row r="15" spans="1:11" x14ac:dyDescent="0.25">
      <c r="A15" s="7" t="s">
        <v>72</v>
      </c>
      <c r="B15" s="65">
        <v>38</v>
      </c>
      <c r="C15" s="39">
        <f>IF(B26=0, "-", B15/B26)</f>
        <v>1.7124831004957188E-2</v>
      </c>
      <c r="D15" s="65">
        <v>105</v>
      </c>
      <c r="E15" s="21">
        <f>IF(D26=0, "-", D15/D26)</f>
        <v>4.5258620689655173E-2</v>
      </c>
      <c r="F15" s="81">
        <v>691</v>
      </c>
      <c r="G15" s="39">
        <f>IF(F26=0, "-", F15/F26)</f>
        <v>3.2191940368040996E-2</v>
      </c>
      <c r="H15" s="65">
        <v>802</v>
      </c>
      <c r="I15" s="21">
        <f>IF(H26=0, "-", H15/H26)</f>
        <v>3.6731702848767978E-2</v>
      </c>
      <c r="J15" s="20">
        <f t="shared" si="0"/>
        <v>-0.63809523809523805</v>
      </c>
      <c r="K15" s="21">
        <f t="shared" si="1"/>
        <v>-0.13840399002493767</v>
      </c>
    </row>
    <row r="16" spans="1:11" x14ac:dyDescent="0.25">
      <c r="A16" s="7" t="s">
        <v>76</v>
      </c>
      <c r="B16" s="65">
        <v>9</v>
      </c>
      <c r="C16" s="39">
        <f>IF(B26=0, "-", B16/B26)</f>
        <v>4.0558810274898601E-3</v>
      </c>
      <c r="D16" s="65">
        <v>5</v>
      </c>
      <c r="E16" s="21">
        <f>IF(D26=0, "-", D16/D26)</f>
        <v>2.1551724137931034E-3</v>
      </c>
      <c r="F16" s="81">
        <v>54</v>
      </c>
      <c r="G16" s="39">
        <f>IF(F26=0, "-", F16/F26)</f>
        <v>2.5157232704402514E-3</v>
      </c>
      <c r="H16" s="65">
        <v>63</v>
      </c>
      <c r="I16" s="21">
        <f>IF(H26=0, "-", H16/H26)</f>
        <v>2.8854080791426216E-3</v>
      </c>
      <c r="J16" s="20">
        <f t="shared" si="0"/>
        <v>0.8</v>
      </c>
      <c r="K16" s="21">
        <f t="shared" si="1"/>
        <v>-0.14285714285714285</v>
      </c>
    </row>
    <row r="17" spans="1:11" x14ac:dyDescent="0.25">
      <c r="A17" s="7" t="s">
        <v>79</v>
      </c>
      <c r="B17" s="65">
        <v>189</v>
      </c>
      <c r="C17" s="39">
        <f>IF(B26=0, "-", B17/B26)</f>
        <v>8.5173501577287064E-2</v>
      </c>
      <c r="D17" s="65">
        <v>137</v>
      </c>
      <c r="E17" s="21">
        <f>IF(D26=0, "-", D17/D26)</f>
        <v>5.9051724137931035E-2</v>
      </c>
      <c r="F17" s="81">
        <v>2588</v>
      </c>
      <c r="G17" s="39">
        <f>IF(F26=0, "-", F17/F26)</f>
        <v>0.12056836710924761</v>
      </c>
      <c r="H17" s="65">
        <v>2370</v>
      </c>
      <c r="I17" s="21">
        <f>IF(H26=0, "-", H17/H26)</f>
        <v>0.10854630392965101</v>
      </c>
      <c r="J17" s="20">
        <f t="shared" si="0"/>
        <v>0.37956204379562042</v>
      </c>
      <c r="K17" s="21">
        <f t="shared" si="1"/>
        <v>9.1983122362869194E-2</v>
      </c>
    </row>
    <row r="18" spans="1:11" x14ac:dyDescent="0.25">
      <c r="A18" s="7" t="s">
        <v>80</v>
      </c>
      <c r="B18" s="65">
        <v>64</v>
      </c>
      <c r="C18" s="39">
        <f>IF(B26=0, "-", B18/B26)</f>
        <v>2.8841820639927896E-2</v>
      </c>
      <c r="D18" s="65">
        <v>122</v>
      </c>
      <c r="E18" s="21">
        <f>IF(D26=0, "-", D18/D26)</f>
        <v>5.2586206896551725E-2</v>
      </c>
      <c r="F18" s="81">
        <v>832</v>
      </c>
      <c r="G18" s="39">
        <f>IF(F26=0, "-", F18/F26)</f>
        <v>3.8760773351968321E-2</v>
      </c>
      <c r="H18" s="65">
        <v>994</v>
      </c>
      <c r="I18" s="21">
        <f>IF(H26=0, "-", H18/H26)</f>
        <v>4.5525327470916921E-2</v>
      </c>
      <c r="J18" s="20">
        <f t="shared" si="0"/>
        <v>-0.47540983606557374</v>
      </c>
      <c r="K18" s="21">
        <f t="shared" si="1"/>
        <v>-0.16297786720321933</v>
      </c>
    </row>
    <row r="19" spans="1:11" x14ac:dyDescent="0.25">
      <c r="A19" s="7" t="s">
        <v>81</v>
      </c>
      <c r="B19" s="65">
        <v>1</v>
      </c>
      <c r="C19" s="39">
        <f>IF(B26=0, "-", B19/B26)</f>
        <v>4.5065344749887338E-4</v>
      </c>
      <c r="D19" s="65">
        <v>1</v>
      </c>
      <c r="E19" s="21">
        <f>IF(D26=0, "-", D19/D26)</f>
        <v>4.3103448275862068E-4</v>
      </c>
      <c r="F19" s="81">
        <v>21</v>
      </c>
      <c r="G19" s="39">
        <f>IF(F26=0, "-", F19/F26)</f>
        <v>9.7833682739343112E-4</v>
      </c>
      <c r="H19" s="65">
        <v>24</v>
      </c>
      <c r="I19" s="21">
        <f>IF(H26=0, "-", H19/H26)</f>
        <v>1.0992030777686177E-3</v>
      </c>
      <c r="J19" s="20">
        <f t="shared" si="0"/>
        <v>0</v>
      </c>
      <c r="K19" s="21">
        <f t="shared" si="1"/>
        <v>-0.125</v>
      </c>
    </row>
    <row r="20" spans="1:11" x14ac:dyDescent="0.25">
      <c r="A20" s="7" t="s">
        <v>84</v>
      </c>
      <c r="B20" s="65">
        <v>41</v>
      </c>
      <c r="C20" s="39">
        <f>IF(B26=0, "-", B20/B26)</f>
        <v>1.8476791347453808E-2</v>
      </c>
      <c r="D20" s="65">
        <v>32</v>
      </c>
      <c r="E20" s="21">
        <f>IF(D26=0, "-", D20/D26)</f>
        <v>1.3793103448275862E-2</v>
      </c>
      <c r="F20" s="81">
        <v>366</v>
      </c>
      <c r="G20" s="39">
        <f>IF(F26=0, "-", F20/F26)</f>
        <v>1.7051013277428372E-2</v>
      </c>
      <c r="H20" s="65">
        <v>258</v>
      </c>
      <c r="I20" s="21">
        <f>IF(H26=0, "-", H20/H26)</f>
        <v>1.1816433086012641E-2</v>
      </c>
      <c r="J20" s="20">
        <f t="shared" si="0"/>
        <v>0.28125</v>
      </c>
      <c r="K20" s="21">
        <f t="shared" si="1"/>
        <v>0.41860465116279072</v>
      </c>
    </row>
    <row r="21" spans="1:11" x14ac:dyDescent="0.25">
      <c r="A21" s="7" t="s">
        <v>85</v>
      </c>
      <c r="B21" s="65">
        <v>10</v>
      </c>
      <c r="C21" s="39">
        <f>IF(B26=0, "-", B21/B26)</f>
        <v>4.5065344749887336E-3</v>
      </c>
      <c r="D21" s="65">
        <v>10</v>
      </c>
      <c r="E21" s="21">
        <f>IF(D26=0, "-", D21/D26)</f>
        <v>4.3103448275862068E-3</v>
      </c>
      <c r="F21" s="81">
        <v>125</v>
      </c>
      <c r="G21" s="39">
        <f>IF(F26=0, "-", F21/F26)</f>
        <v>5.8234334963894714E-3</v>
      </c>
      <c r="H21" s="65">
        <v>185</v>
      </c>
      <c r="I21" s="21">
        <f>IF(H26=0, "-", H21/H26)</f>
        <v>8.4730237244664292E-3</v>
      </c>
      <c r="J21" s="20">
        <f t="shared" si="0"/>
        <v>0</v>
      </c>
      <c r="K21" s="21">
        <f t="shared" si="1"/>
        <v>-0.32432432432432434</v>
      </c>
    </row>
    <row r="22" spans="1:11" x14ac:dyDescent="0.25">
      <c r="A22" s="7" t="s">
        <v>90</v>
      </c>
      <c r="B22" s="65">
        <v>15</v>
      </c>
      <c r="C22" s="39">
        <f>IF(B26=0, "-", B22/B26)</f>
        <v>6.7598017124831005E-3</v>
      </c>
      <c r="D22" s="65">
        <v>22</v>
      </c>
      <c r="E22" s="21">
        <f>IF(D26=0, "-", D22/D26)</f>
        <v>9.482758620689655E-3</v>
      </c>
      <c r="F22" s="81">
        <v>101</v>
      </c>
      <c r="G22" s="39">
        <f>IF(F26=0, "-", F22/F26)</f>
        <v>4.705334265082693E-3</v>
      </c>
      <c r="H22" s="65">
        <v>176</v>
      </c>
      <c r="I22" s="21">
        <f>IF(H26=0, "-", H22/H26)</f>
        <v>8.0608225703031975E-3</v>
      </c>
      <c r="J22" s="20">
        <f t="shared" si="0"/>
        <v>-0.31818181818181818</v>
      </c>
      <c r="K22" s="21">
        <f t="shared" si="1"/>
        <v>-0.42613636363636365</v>
      </c>
    </row>
    <row r="23" spans="1:11" x14ac:dyDescent="0.25">
      <c r="A23" s="7" t="s">
        <v>94</v>
      </c>
      <c r="B23" s="65">
        <v>866</v>
      </c>
      <c r="C23" s="39">
        <f>IF(B26=0, "-", B23/B26)</f>
        <v>0.39026588553402436</v>
      </c>
      <c r="D23" s="65">
        <v>849</v>
      </c>
      <c r="E23" s="21">
        <f>IF(D26=0, "-", D23/D26)</f>
        <v>0.36594827586206896</v>
      </c>
      <c r="F23" s="81">
        <v>9040</v>
      </c>
      <c r="G23" s="39">
        <f>IF(F26=0, "-", F23/F26)</f>
        <v>0.42115071045888658</v>
      </c>
      <c r="H23" s="65">
        <v>8148</v>
      </c>
      <c r="I23" s="21">
        <f>IF(H26=0, "-", H23/H26)</f>
        <v>0.3731794449024457</v>
      </c>
      <c r="J23" s="20">
        <f t="shared" si="0"/>
        <v>2.0023557126030624E-2</v>
      </c>
      <c r="K23" s="21">
        <f t="shared" si="1"/>
        <v>0.1094747177221404</v>
      </c>
    </row>
    <row r="24" spans="1:11" x14ac:dyDescent="0.25">
      <c r="A24" s="7" t="s">
        <v>96</v>
      </c>
      <c r="B24" s="65">
        <v>54</v>
      </c>
      <c r="C24" s="39">
        <f>IF(B26=0, "-", B24/B26)</f>
        <v>2.4335286164939161E-2</v>
      </c>
      <c r="D24" s="65">
        <v>96</v>
      </c>
      <c r="E24" s="21">
        <f>IF(D26=0, "-", D24/D26)</f>
        <v>4.1379310344827586E-2</v>
      </c>
      <c r="F24" s="81">
        <v>391</v>
      </c>
      <c r="G24" s="39">
        <f>IF(F26=0, "-", F24/F26)</f>
        <v>1.8215699976706266E-2</v>
      </c>
      <c r="H24" s="65">
        <v>622</v>
      </c>
      <c r="I24" s="21">
        <f>IF(H26=0, "-", H24/H26)</f>
        <v>2.8487679765503343E-2</v>
      </c>
      <c r="J24" s="20">
        <f t="shared" si="0"/>
        <v>-0.4375</v>
      </c>
      <c r="K24" s="21">
        <f t="shared" si="1"/>
        <v>-0.37138263665594856</v>
      </c>
    </row>
    <row r="25" spans="1:11" x14ac:dyDescent="0.25">
      <c r="A25" s="2"/>
      <c r="B25" s="68"/>
      <c r="C25" s="33"/>
      <c r="D25" s="68"/>
      <c r="E25" s="6"/>
      <c r="F25" s="82"/>
      <c r="G25" s="33"/>
      <c r="H25" s="68"/>
      <c r="I25" s="6"/>
      <c r="J25" s="5"/>
      <c r="K25" s="6"/>
    </row>
    <row r="26" spans="1:11" s="43" customFormat="1" x14ac:dyDescent="0.25">
      <c r="A26" s="162" t="s">
        <v>613</v>
      </c>
      <c r="B26" s="71">
        <f>SUM(B7:B25)</f>
        <v>2219</v>
      </c>
      <c r="C26" s="40">
        <v>1</v>
      </c>
      <c r="D26" s="71">
        <f>SUM(D7:D25)</f>
        <v>2320</v>
      </c>
      <c r="E26" s="41">
        <v>1</v>
      </c>
      <c r="F26" s="77">
        <f>SUM(F7:F25)</f>
        <v>21465</v>
      </c>
      <c r="G26" s="42">
        <v>1</v>
      </c>
      <c r="H26" s="71">
        <f>SUM(H7:H25)</f>
        <v>21834</v>
      </c>
      <c r="I26" s="41">
        <v>1</v>
      </c>
      <c r="J26" s="37">
        <f>IF(D26=0, "-", (B26-D26)/D26)</f>
        <v>-4.3534482758620686E-2</v>
      </c>
      <c r="K26" s="38">
        <f>IF(H26=0, "-", (F26-H26)/H26)</f>
        <v>-1.6900247320692497E-2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60"/>
  <sheetViews>
    <sheetView tabSelected="1" zoomScaleNormal="100" workbookViewId="0">
      <selection activeCell="M1" sqref="M1"/>
    </sheetView>
  </sheetViews>
  <sheetFormatPr defaultRowHeight="13.2" x14ac:dyDescent="0.25"/>
  <cols>
    <col min="1" max="1" width="35.2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164" t="s">
        <v>127</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134</v>
      </c>
      <c r="B6" s="61" t="s">
        <v>12</v>
      </c>
      <c r="C6" s="62" t="s">
        <v>13</v>
      </c>
      <c r="D6" s="61" t="s">
        <v>12</v>
      </c>
      <c r="E6" s="63" t="s">
        <v>13</v>
      </c>
      <c r="F6" s="62" t="s">
        <v>12</v>
      </c>
      <c r="G6" s="62" t="s">
        <v>13</v>
      </c>
      <c r="H6" s="61" t="s">
        <v>12</v>
      </c>
      <c r="I6" s="63" t="s">
        <v>13</v>
      </c>
      <c r="J6" s="61"/>
      <c r="K6" s="63"/>
    </row>
    <row r="7" spans="1:11" x14ac:dyDescent="0.25">
      <c r="A7" s="7" t="s">
        <v>531</v>
      </c>
      <c r="B7" s="65">
        <v>3</v>
      </c>
      <c r="C7" s="34">
        <f>IF(B22=0, "-", B7/B22)</f>
        <v>1.7751479289940829E-2</v>
      </c>
      <c r="D7" s="65">
        <v>16</v>
      </c>
      <c r="E7" s="9">
        <f>IF(D22=0, "-", D7/D22)</f>
        <v>9.3023255813953487E-2</v>
      </c>
      <c r="F7" s="81">
        <v>22</v>
      </c>
      <c r="G7" s="34">
        <f>IF(F22=0, "-", F7/F22)</f>
        <v>1.455989410986102E-2</v>
      </c>
      <c r="H7" s="65">
        <v>96</v>
      </c>
      <c r="I7" s="9">
        <f>IF(H22=0, "-", H7/H22)</f>
        <v>5.9076923076923075E-2</v>
      </c>
      <c r="J7" s="8">
        <f t="shared" ref="J7:J20" si="0">IF(D7=0, "-", IF((B7-D7)/D7&lt;10, (B7-D7)/D7, "&gt;999%"))</f>
        <v>-0.8125</v>
      </c>
      <c r="K7" s="9">
        <f t="shared" ref="K7:K20" si="1">IF(H7=0, "-", IF((F7-H7)/H7&lt;10, (F7-H7)/H7, "&gt;999%"))</f>
        <v>-0.77083333333333337</v>
      </c>
    </row>
    <row r="8" spans="1:11" x14ac:dyDescent="0.25">
      <c r="A8" s="7" t="s">
        <v>532</v>
      </c>
      <c r="B8" s="65">
        <v>2</v>
      </c>
      <c r="C8" s="34">
        <f>IF(B22=0, "-", B8/B22)</f>
        <v>1.1834319526627219E-2</v>
      </c>
      <c r="D8" s="65">
        <v>3</v>
      </c>
      <c r="E8" s="9">
        <f>IF(D22=0, "-", D8/D22)</f>
        <v>1.7441860465116279E-2</v>
      </c>
      <c r="F8" s="81">
        <v>20</v>
      </c>
      <c r="G8" s="34">
        <f>IF(F22=0, "-", F8/F22)</f>
        <v>1.3236267372600927E-2</v>
      </c>
      <c r="H8" s="65">
        <v>75</v>
      </c>
      <c r="I8" s="9">
        <f>IF(H22=0, "-", H8/H22)</f>
        <v>4.6153846153846156E-2</v>
      </c>
      <c r="J8" s="8">
        <f t="shared" si="0"/>
        <v>-0.33333333333333331</v>
      </c>
      <c r="K8" s="9">
        <f t="shared" si="1"/>
        <v>-0.73333333333333328</v>
      </c>
    </row>
    <row r="9" spans="1:11" x14ac:dyDescent="0.25">
      <c r="A9" s="7" t="s">
        <v>533</v>
      </c>
      <c r="B9" s="65">
        <v>15</v>
      </c>
      <c r="C9" s="34">
        <f>IF(B22=0, "-", B9/B22)</f>
        <v>8.8757396449704137E-2</v>
      </c>
      <c r="D9" s="65">
        <v>31</v>
      </c>
      <c r="E9" s="9">
        <f>IF(D22=0, "-", D9/D22)</f>
        <v>0.18023255813953487</v>
      </c>
      <c r="F9" s="81">
        <v>245</v>
      </c>
      <c r="G9" s="34">
        <f>IF(F22=0, "-", F9/F22)</f>
        <v>0.16214427531436135</v>
      </c>
      <c r="H9" s="65">
        <v>264</v>
      </c>
      <c r="I9" s="9">
        <f>IF(H22=0, "-", H9/H22)</f>
        <v>0.16246153846153846</v>
      </c>
      <c r="J9" s="8">
        <f t="shared" si="0"/>
        <v>-0.5161290322580645</v>
      </c>
      <c r="K9" s="9">
        <f t="shared" si="1"/>
        <v>-7.1969696969696975E-2</v>
      </c>
    </row>
    <row r="10" spans="1:11" x14ac:dyDescent="0.25">
      <c r="A10" s="7" t="s">
        <v>534</v>
      </c>
      <c r="B10" s="65">
        <v>16</v>
      </c>
      <c r="C10" s="34">
        <f>IF(B22=0, "-", B10/B22)</f>
        <v>9.4674556213017749E-2</v>
      </c>
      <c r="D10" s="65">
        <v>22</v>
      </c>
      <c r="E10" s="9">
        <f>IF(D22=0, "-", D10/D22)</f>
        <v>0.12790697674418605</v>
      </c>
      <c r="F10" s="81">
        <v>207</v>
      </c>
      <c r="G10" s="34">
        <f>IF(F22=0, "-", F10/F22)</f>
        <v>0.13699536730641959</v>
      </c>
      <c r="H10" s="65">
        <v>240</v>
      </c>
      <c r="I10" s="9">
        <f>IF(H22=0, "-", H10/H22)</f>
        <v>0.14769230769230771</v>
      </c>
      <c r="J10" s="8">
        <f t="shared" si="0"/>
        <v>-0.27272727272727271</v>
      </c>
      <c r="K10" s="9">
        <f t="shared" si="1"/>
        <v>-0.13750000000000001</v>
      </c>
    </row>
    <row r="11" spans="1:11" x14ac:dyDescent="0.25">
      <c r="A11" s="7" t="s">
        <v>535</v>
      </c>
      <c r="B11" s="65">
        <v>0</v>
      </c>
      <c r="C11" s="34">
        <f>IF(B22=0, "-", B11/B22)</f>
        <v>0</v>
      </c>
      <c r="D11" s="65">
        <v>2</v>
      </c>
      <c r="E11" s="9">
        <f>IF(D22=0, "-", D11/D22)</f>
        <v>1.1627906976744186E-2</v>
      </c>
      <c r="F11" s="81">
        <v>22</v>
      </c>
      <c r="G11" s="34">
        <f>IF(F22=0, "-", F11/F22)</f>
        <v>1.455989410986102E-2</v>
      </c>
      <c r="H11" s="65">
        <v>13</v>
      </c>
      <c r="I11" s="9">
        <f>IF(H22=0, "-", H11/H22)</f>
        <v>8.0000000000000002E-3</v>
      </c>
      <c r="J11" s="8">
        <f t="shared" si="0"/>
        <v>-1</v>
      </c>
      <c r="K11" s="9">
        <f t="shared" si="1"/>
        <v>0.69230769230769229</v>
      </c>
    </row>
    <row r="12" spans="1:11" x14ac:dyDescent="0.25">
      <c r="A12" s="7" t="s">
        <v>536</v>
      </c>
      <c r="B12" s="65">
        <v>0</v>
      </c>
      <c r="C12" s="34">
        <f>IF(B22=0, "-", B12/B22)</f>
        <v>0</v>
      </c>
      <c r="D12" s="65">
        <v>0</v>
      </c>
      <c r="E12" s="9">
        <f>IF(D22=0, "-", D12/D22)</f>
        <v>0</v>
      </c>
      <c r="F12" s="81">
        <v>5</v>
      </c>
      <c r="G12" s="34">
        <f>IF(F22=0, "-", F12/F22)</f>
        <v>3.3090668431502318E-3</v>
      </c>
      <c r="H12" s="65">
        <v>6</v>
      </c>
      <c r="I12" s="9">
        <f>IF(H22=0, "-", H12/H22)</f>
        <v>3.6923076923076922E-3</v>
      </c>
      <c r="J12" s="8" t="str">
        <f t="shared" si="0"/>
        <v>-</v>
      </c>
      <c r="K12" s="9">
        <f t="shared" si="1"/>
        <v>-0.16666666666666666</v>
      </c>
    </row>
    <row r="13" spans="1:11" x14ac:dyDescent="0.25">
      <c r="A13" s="7" t="s">
        <v>537</v>
      </c>
      <c r="B13" s="65">
        <v>78</v>
      </c>
      <c r="C13" s="34">
        <f>IF(B22=0, "-", B13/B22)</f>
        <v>0.46153846153846156</v>
      </c>
      <c r="D13" s="65">
        <v>58</v>
      </c>
      <c r="E13" s="9">
        <f>IF(D22=0, "-", D13/D22)</f>
        <v>0.33720930232558138</v>
      </c>
      <c r="F13" s="81">
        <v>565</v>
      </c>
      <c r="G13" s="34">
        <f>IF(F22=0, "-", F13/F22)</f>
        <v>0.37392455327597618</v>
      </c>
      <c r="H13" s="65">
        <v>564</v>
      </c>
      <c r="I13" s="9">
        <f>IF(H22=0, "-", H13/H22)</f>
        <v>0.34707692307692306</v>
      </c>
      <c r="J13" s="8">
        <f t="shared" si="0"/>
        <v>0.34482758620689657</v>
      </c>
      <c r="K13" s="9">
        <f t="shared" si="1"/>
        <v>1.7730496453900709E-3</v>
      </c>
    </row>
    <row r="14" spans="1:11" x14ac:dyDescent="0.25">
      <c r="A14" s="7" t="s">
        <v>538</v>
      </c>
      <c r="B14" s="65">
        <v>6</v>
      </c>
      <c r="C14" s="34">
        <f>IF(B22=0, "-", B14/B22)</f>
        <v>3.5502958579881658E-2</v>
      </c>
      <c r="D14" s="65">
        <v>4</v>
      </c>
      <c r="E14" s="9">
        <f>IF(D22=0, "-", D14/D22)</f>
        <v>2.3255813953488372E-2</v>
      </c>
      <c r="F14" s="81">
        <v>36</v>
      </c>
      <c r="G14" s="34">
        <f>IF(F22=0, "-", F14/F22)</f>
        <v>2.3825281270681668E-2</v>
      </c>
      <c r="H14" s="65">
        <v>36</v>
      </c>
      <c r="I14" s="9">
        <f>IF(H22=0, "-", H14/H22)</f>
        <v>2.2153846153846152E-2</v>
      </c>
      <c r="J14" s="8">
        <f t="shared" si="0"/>
        <v>0.5</v>
      </c>
      <c r="K14" s="9">
        <f t="shared" si="1"/>
        <v>0</v>
      </c>
    </row>
    <row r="15" spans="1:11" x14ac:dyDescent="0.25">
      <c r="A15" s="7" t="s">
        <v>539</v>
      </c>
      <c r="B15" s="65">
        <v>2</v>
      </c>
      <c r="C15" s="34">
        <f>IF(B22=0, "-", B15/B22)</f>
        <v>1.1834319526627219E-2</v>
      </c>
      <c r="D15" s="65">
        <v>0</v>
      </c>
      <c r="E15" s="9">
        <f>IF(D22=0, "-", D15/D22)</f>
        <v>0</v>
      </c>
      <c r="F15" s="81">
        <v>10</v>
      </c>
      <c r="G15" s="34">
        <f>IF(F22=0, "-", F15/F22)</f>
        <v>6.6181336863004635E-3</v>
      </c>
      <c r="H15" s="65">
        <v>3</v>
      </c>
      <c r="I15" s="9">
        <f>IF(H22=0, "-", H15/H22)</f>
        <v>1.8461538461538461E-3</v>
      </c>
      <c r="J15" s="8" t="str">
        <f t="shared" si="0"/>
        <v>-</v>
      </c>
      <c r="K15" s="9">
        <f t="shared" si="1"/>
        <v>2.3333333333333335</v>
      </c>
    </row>
    <row r="16" spans="1:11" x14ac:dyDescent="0.25">
      <c r="A16" s="7" t="s">
        <v>540</v>
      </c>
      <c r="B16" s="65">
        <v>14</v>
      </c>
      <c r="C16" s="34">
        <f>IF(B22=0, "-", B16/B22)</f>
        <v>8.2840236686390539E-2</v>
      </c>
      <c r="D16" s="65">
        <v>9</v>
      </c>
      <c r="E16" s="9">
        <f>IF(D22=0, "-", D16/D22)</f>
        <v>5.232558139534884E-2</v>
      </c>
      <c r="F16" s="81">
        <v>123</v>
      </c>
      <c r="G16" s="34">
        <f>IF(F22=0, "-", F16/F22)</f>
        <v>8.1403044341495701E-2</v>
      </c>
      <c r="H16" s="65">
        <v>74</v>
      </c>
      <c r="I16" s="9">
        <f>IF(H22=0, "-", H16/H22)</f>
        <v>4.5538461538461542E-2</v>
      </c>
      <c r="J16" s="8">
        <f t="shared" si="0"/>
        <v>0.55555555555555558</v>
      </c>
      <c r="K16" s="9">
        <f t="shared" si="1"/>
        <v>0.66216216216216217</v>
      </c>
    </row>
    <row r="17" spans="1:11" x14ac:dyDescent="0.25">
      <c r="A17" s="7" t="s">
        <v>541</v>
      </c>
      <c r="B17" s="65">
        <v>22</v>
      </c>
      <c r="C17" s="34">
        <f>IF(B22=0, "-", B17/B22)</f>
        <v>0.13017751479289941</v>
      </c>
      <c r="D17" s="65">
        <v>16</v>
      </c>
      <c r="E17" s="9">
        <f>IF(D22=0, "-", D17/D22)</f>
        <v>9.3023255813953487E-2</v>
      </c>
      <c r="F17" s="81">
        <v>143</v>
      </c>
      <c r="G17" s="34">
        <f>IF(F22=0, "-", F17/F22)</f>
        <v>9.4639311714096619E-2</v>
      </c>
      <c r="H17" s="65">
        <v>131</v>
      </c>
      <c r="I17" s="9">
        <f>IF(H22=0, "-", H17/H22)</f>
        <v>8.0615384615384617E-2</v>
      </c>
      <c r="J17" s="8">
        <f t="shared" si="0"/>
        <v>0.375</v>
      </c>
      <c r="K17" s="9">
        <f t="shared" si="1"/>
        <v>9.1603053435114504E-2</v>
      </c>
    </row>
    <row r="18" spans="1:11" x14ac:dyDescent="0.25">
      <c r="A18" s="7" t="s">
        <v>542</v>
      </c>
      <c r="B18" s="65">
        <v>0</v>
      </c>
      <c r="C18" s="34">
        <f>IF(B22=0, "-", B18/B22)</f>
        <v>0</v>
      </c>
      <c r="D18" s="65">
        <v>0</v>
      </c>
      <c r="E18" s="9">
        <f>IF(D22=0, "-", D18/D22)</f>
        <v>0</v>
      </c>
      <c r="F18" s="81">
        <v>0</v>
      </c>
      <c r="G18" s="34">
        <f>IF(F22=0, "-", F18/F22)</f>
        <v>0</v>
      </c>
      <c r="H18" s="65">
        <v>1</v>
      </c>
      <c r="I18" s="9">
        <f>IF(H22=0, "-", H18/H22)</f>
        <v>6.1538461538461541E-4</v>
      </c>
      <c r="J18" s="8" t="str">
        <f t="shared" si="0"/>
        <v>-</v>
      </c>
      <c r="K18" s="9">
        <f t="shared" si="1"/>
        <v>-1</v>
      </c>
    </row>
    <row r="19" spans="1:11" x14ac:dyDescent="0.25">
      <c r="A19" s="7" t="s">
        <v>543</v>
      </c>
      <c r="B19" s="65">
        <v>9</v>
      </c>
      <c r="C19" s="34">
        <f>IF(B22=0, "-", B19/B22)</f>
        <v>5.3254437869822487E-2</v>
      </c>
      <c r="D19" s="65">
        <v>6</v>
      </c>
      <c r="E19" s="9">
        <f>IF(D22=0, "-", D19/D22)</f>
        <v>3.4883720930232558E-2</v>
      </c>
      <c r="F19" s="81">
        <v>78</v>
      </c>
      <c r="G19" s="34">
        <f>IF(F22=0, "-", F19/F22)</f>
        <v>5.1621442753143613E-2</v>
      </c>
      <c r="H19" s="65">
        <v>55</v>
      </c>
      <c r="I19" s="9">
        <f>IF(H22=0, "-", H19/H22)</f>
        <v>3.3846153846153845E-2</v>
      </c>
      <c r="J19" s="8">
        <f t="shared" si="0"/>
        <v>0.5</v>
      </c>
      <c r="K19" s="9">
        <f t="shared" si="1"/>
        <v>0.41818181818181815</v>
      </c>
    </row>
    <row r="20" spans="1:11" x14ac:dyDescent="0.25">
      <c r="A20" s="7" t="s">
        <v>544</v>
      </c>
      <c r="B20" s="65">
        <v>2</v>
      </c>
      <c r="C20" s="34">
        <f>IF(B22=0, "-", B20/B22)</f>
        <v>1.1834319526627219E-2</v>
      </c>
      <c r="D20" s="65">
        <v>5</v>
      </c>
      <c r="E20" s="9">
        <f>IF(D22=0, "-", D20/D22)</f>
        <v>2.9069767441860465E-2</v>
      </c>
      <c r="F20" s="81">
        <v>35</v>
      </c>
      <c r="G20" s="34">
        <f>IF(F22=0, "-", F20/F22)</f>
        <v>2.3163467902051621E-2</v>
      </c>
      <c r="H20" s="65">
        <v>67</v>
      </c>
      <c r="I20" s="9">
        <f>IF(H22=0, "-", H20/H22)</f>
        <v>4.1230769230769231E-2</v>
      </c>
      <c r="J20" s="8">
        <f t="shared" si="0"/>
        <v>-0.6</v>
      </c>
      <c r="K20" s="9">
        <f t="shared" si="1"/>
        <v>-0.47761194029850745</v>
      </c>
    </row>
    <row r="21" spans="1:11" x14ac:dyDescent="0.25">
      <c r="A21" s="2"/>
      <c r="B21" s="68"/>
      <c r="C21" s="33"/>
      <c r="D21" s="68"/>
      <c r="E21" s="6"/>
      <c r="F21" s="82"/>
      <c r="G21" s="33"/>
      <c r="H21" s="68"/>
      <c r="I21" s="6"/>
      <c r="J21" s="5"/>
      <c r="K21" s="6"/>
    </row>
    <row r="22" spans="1:11" s="43" customFormat="1" x14ac:dyDescent="0.25">
      <c r="A22" s="162" t="s">
        <v>623</v>
      </c>
      <c r="B22" s="71">
        <f>SUM(B7:B21)</f>
        <v>169</v>
      </c>
      <c r="C22" s="40">
        <f>B22/8644</f>
        <v>1.955113373438223E-2</v>
      </c>
      <c r="D22" s="71">
        <f>SUM(D7:D21)</f>
        <v>172</v>
      </c>
      <c r="E22" s="41">
        <f>D22/9191</f>
        <v>1.8713959308018713E-2</v>
      </c>
      <c r="F22" s="77">
        <f>SUM(F7:F21)</f>
        <v>1511</v>
      </c>
      <c r="G22" s="42">
        <f>F22/78552</f>
        <v>1.9235665546389651E-2</v>
      </c>
      <c r="H22" s="71">
        <f>SUM(H7:H21)</f>
        <v>1625</v>
      </c>
      <c r="I22" s="41">
        <f>H22/83975</f>
        <v>1.9350997320631141E-2</v>
      </c>
      <c r="J22" s="37">
        <f>IF(D22=0, "-", IF((B22-D22)/D22&lt;10, (B22-D22)/D22, "&gt;999%"))</f>
        <v>-1.7441860465116279E-2</v>
      </c>
      <c r="K22" s="38">
        <f>IF(H22=0, "-", IF((F22-H22)/H22&lt;10, (F22-H22)/H22, "&gt;999%"))</f>
        <v>-7.015384615384615E-2</v>
      </c>
    </row>
    <row r="23" spans="1:11" x14ac:dyDescent="0.25">
      <c r="B23" s="83"/>
      <c r="D23" s="83"/>
      <c r="F23" s="83"/>
      <c r="H23" s="83"/>
    </row>
    <row r="24" spans="1:11" x14ac:dyDescent="0.25">
      <c r="A24" s="163" t="s">
        <v>135</v>
      </c>
      <c r="B24" s="61" t="s">
        <v>12</v>
      </c>
      <c r="C24" s="62" t="s">
        <v>13</v>
      </c>
      <c r="D24" s="61" t="s">
        <v>12</v>
      </c>
      <c r="E24" s="63" t="s">
        <v>13</v>
      </c>
      <c r="F24" s="62" t="s">
        <v>12</v>
      </c>
      <c r="G24" s="62" t="s">
        <v>13</v>
      </c>
      <c r="H24" s="61" t="s">
        <v>12</v>
      </c>
      <c r="I24" s="63" t="s">
        <v>13</v>
      </c>
      <c r="J24" s="61"/>
      <c r="K24" s="63"/>
    </row>
    <row r="25" spans="1:11" x14ac:dyDescent="0.25">
      <c r="A25" s="7" t="s">
        <v>545</v>
      </c>
      <c r="B25" s="65">
        <v>16</v>
      </c>
      <c r="C25" s="34">
        <f>IF(B38=0, "-", B25/B38)</f>
        <v>0.26229508196721313</v>
      </c>
      <c r="D25" s="65">
        <v>10</v>
      </c>
      <c r="E25" s="9">
        <f>IF(D38=0, "-", D25/D38)</f>
        <v>0.16949152542372881</v>
      </c>
      <c r="F25" s="81">
        <v>73</v>
      </c>
      <c r="G25" s="34">
        <f>IF(F38=0, "-", F25/F38)</f>
        <v>0.13296903460837886</v>
      </c>
      <c r="H25" s="65">
        <v>70</v>
      </c>
      <c r="I25" s="9">
        <f>IF(H38=0, "-", H25/H38)</f>
        <v>0.14675052410901468</v>
      </c>
      <c r="J25" s="8">
        <f t="shared" ref="J25:J36" si="2">IF(D25=0, "-", IF((B25-D25)/D25&lt;10, (B25-D25)/D25, "&gt;999%"))</f>
        <v>0.6</v>
      </c>
      <c r="K25" s="9">
        <f t="shared" ref="K25:K36" si="3">IF(H25=0, "-", IF((F25-H25)/H25&lt;10, (F25-H25)/H25, "&gt;999%"))</f>
        <v>4.2857142857142858E-2</v>
      </c>
    </row>
    <row r="26" spans="1:11" x14ac:dyDescent="0.25">
      <c r="A26" s="7" t="s">
        <v>546</v>
      </c>
      <c r="B26" s="65">
        <v>15</v>
      </c>
      <c r="C26" s="34">
        <f>IF(B38=0, "-", B26/B38)</f>
        <v>0.24590163934426229</v>
      </c>
      <c r="D26" s="65">
        <v>11</v>
      </c>
      <c r="E26" s="9">
        <f>IF(D38=0, "-", D26/D38)</f>
        <v>0.1864406779661017</v>
      </c>
      <c r="F26" s="81">
        <v>148</v>
      </c>
      <c r="G26" s="34">
        <f>IF(F38=0, "-", F26/F38)</f>
        <v>0.26958105646630237</v>
      </c>
      <c r="H26" s="65">
        <v>126</v>
      </c>
      <c r="I26" s="9">
        <f>IF(H38=0, "-", H26/H38)</f>
        <v>0.26415094339622641</v>
      </c>
      <c r="J26" s="8">
        <f t="shared" si="2"/>
        <v>0.36363636363636365</v>
      </c>
      <c r="K26" s="9">
        <f t="shared" si="3"/>
        <v>0.17460317460317459</v>
      </c>
    </row>
    <row r="27" spans="1:11" x14ac:dyDescent="0.25">
      <c r="A27" s="7" t="s">
        <v>547</v>
      </c>
      <c r="B27" s="65">
        <v>1</v>
      </c>
      <c r="C27" s="34">
        <f>IF(B38=0, "-", B27/B38)</f>
        <v>1.6393442622950821E-2</v>
      </c>
      <c r="D27" s="65">
        <v>0</v>
      </c>
      <c r="E27" s="9">
        <f>IF(D38=0, "-", D27/D38)</f>
        <v>0</v>
      </c>
      <c r="F27" s="81">
        <v>5</v>
      </c>
      <c r="G27" s="34">
        <f>IF(F38=0, "-", F27/F38)</f>
        <v>9.1074681238615673E-3</v>
      </c>
      <c r="H27" s="65">
        <v>0</v>
      </c>
      <c r="I27" s="9">
        <f>IF(H38=0, "-", H27/H38)</f>
        <v>0</v>
      </c>
      <c r="J27" s="8" t="str">
        <f t="shared" si="2"/>
        <v>-</v>
      </c>
      <c r="K27" s="9" t="str">
        <f t="shared" si="3"/>
        <v>-</v>
      </c>
    </row>
    <row r="28" spans="1:11" x14ac:dyDescent="0.25">
      <c r="A28" s="7" t="s">
        <v>548</v>
      </c>
      <c r="B28" s="65">
        <v>1</v>
      </c>
      <c r="C28" s="34">
        <f>IF(B38=0, "-", B28/B38)</f>
        <v>1.6393442622950821E-2</v>
      </c>
      <c r="D28" s="65">
        <v>0</v>
      </c>
      <c r="E28" s="9">
        <f>IF(D38=0, "-", D28/D38)</f>
        <v>0</v>
      </c>
      <c r="F28" s="81">
        <v>5</v>
      </c>
      <c r="G28" s="34">
        <f>IF(F38=0, "-", F28/F38)</f>
        <v>9.1074681238615673E-3</v>
      </c>
      <c r="H28" s="65">
        <v>5</v>
      </c>
      <c r="I28" s="9">
        <f>IF(H38=0, "-", H28/H38)</f>
        <v>1.0482180293501049E-2</v>
      </c>
      <c r="J28" s="8" t="str">
        <f t="shared" si="2"/>
        <v>-</v>
      </c>
      <c r="K28" s="9">
        <f t="shared" si="3"/>
        <v>0</v>
      </c>
    </row>
    <row r="29" spans="1:11" x14ac:dyDescent="0.25">
      <c r="A29" s="7" t="s">
        <v>549</v>
      </c>
      <c r="B29" s="65">
        <v>0</v>
      </c>
      <c r="C29" s="34">
        <f>IF(B38=0, "-", B29/B38)</f>
        <v>0</v>
      </c>
      <c r="D29" s="65">
        <v>0</v>
      </c>
      <c r="E29" s="9">
        <f>IF(D38=0, "-", D29/D38)</f>
        <v>0</v>
      </c>
      <c r="F29" s="81">
        <v>1</v>
      </c>
      <c r="G29" s="34">
        <f>IF(F38=0, "-", F29/F38)</f>
        <v>1.8214936247723133E-3</v>
      </c>
      <c r="H29" s="65">
        <v>0</v>
      </c>
      <c r="I29" s="9">
        <f>IF(H38=0, "-", H29/H38)</f>
        <v>0</v>
      </c>
      <c r="J29" s="8" t="str">
        <f t="shared" si="2"/>
        <v>-</v>
      </c>
      <c r="K29" s="9" t="str">
        <f t="shared" si="3"/>
        <v>-</v>
      </c>
    </row>
    <row r="30" spans="1:11" x14ac:dyDescent="0.25">
      <c r="A30" s="7" t="s">
        <v>550</v>
      </c>
      <c r="B30" s="65">
        <v>26</v>
      </c>
      <c r="C30" s="34">
        <f>IF(B38=0, "-", B30/B38)</f>
        <v>0.42622950819672129</v>
      </c>
      <c r="D30" s="65">
        <v>34</v>
      </c>
      <c r="E30" s="9">
        <f>IF(D38=0, "-", D30/D38)</f>
        <v>0.57627118644067798</v>
      </c>
      <c r="F30" s="81">
        <v>256</v>
      </c>
      <c r="G30" s="34">
        <f>IF(F38=0, "-", F30/F38)</f>
        <v>0.4663023679417122</v>
      </c>
      <c r="H30" s="65">
        <v>223</v>
      </c>
      <c r="I30" s="9">
        <f>IF(H38=0, "-", H30/H38)</f>
        <v>0.46750524109014674</v>
      </c>
      <c r="J30" s="8">
        <f t="shared" si="2"/>
        <v>-0.23529411764705882</v>
      </c>
      <c r="K30" s="9">
        <f t="shared" si="3"/>
        <v>0.14798206278026907</v>
      </c>
    </row>
    <row r="31" spans="1:11" x14ac:dyDescent="0.25">
      <c r="A31" s="7" t="s">
        <v>551</v>
      </c>
      <c r="B31" s="65">
        <v>0</v>
      </c>
      <c r="C31" s="34">
        <f>IF(B38=0, "-", B31/B38)</f>
        <v>0</v>
      </c>
      <c r="D31" s="65">
        <v>0</v>
      </c>
      <c r="E31" s="9">
        <f>IF(D38=0, "-", D31/D38)</f>
        <v>0</v>
      </c>
      <c r="F31" s="81">
        <v>6</v>
      </c>
      <c r="G31" s="34">
        <f>IF(F38=0, "-", F31/F38)</f>
        <v>1.092896174863388E-2</v>
      </c>
      <c r="H31" s="65">
        <v>6</v>
      </c>
      <c r="I31" s="9">
        <f>IF(H38=0, "-", H31/H38)</f>
        <v>1.2578616352201259E-2</v>
      </c>
      <c r="J31" s="8" t="str">
        <f t="shared" si="2"/>
        <v>-</v>
      </c>
      <c r="K31" s="9">
        <f t="shared" si="3"/>
        <v>0</v>
      </c>
    </row>
    <row r="32" spans="1:11" x14ac:dyDescent="0.25">
      <c r="A32" s="7" t="s">
        <v>552</v>
      </c>
      <c r="B32" s="65">
        <v>1</v>
      </c>
      <c r="C32" s="34">
        <f>IF(B38=0, "-", B32/B38)</f>
        <v>1.6393442622950821E-2</v>
      </c>
      <c r="D32" s="65">
        <v>3</v>
      </c>
      <c r="E32" s="9">
        <f>IF(D38=0, "-", D32/D38)</f>
        <v>5.0847457627118647E-2</v>
      </c>
      <c r="F32" s="81">
        <v>23</v>
      </c>
      <c r="G32" s="34">
        <f>IF(F38=0, "-", F32/F38)</f>
        <v>4.1894353369763208E-2</v>
      </c>
      <c r="H32" s="65">
        <v>19</v>
      </c>
      <c r="I32" s="9">
        <f>IF(H38=0, "-", H32/H38)</f>
        <v>3.9832285115303984E-2</v>
      </c>
      <c r="J32" s="8">
        <f t="shared" si="2"/>
        <v>-0.66666666666666663</v>
      </c>
      <c r="K32" s="9">
        <f t="shared" si="3"/>
        <v>0.21052631578947367</v>
      </c>
    </row>
    <row r="33" spans="1:11" x14ac:dyDescent="0.25">
      <c r="A33" s="7" t="s">
        <v>553</v>
      </c>
      <c r="B33" s="65">
        <v>0</v>
      </c>
      <c r="C33" s="34">
        <f>IF(B38=0, "-", B33/B38)</f>
        <v>0</v>
      </c>
      <c r="D33" s="65">
        <v>0</v>
      </c>
      <c r="E33" s="9">
        <f>IF(D38=0, "-", D33/D38)</f>
        <v>0</v>
      </c>
      <c r="F33" s="81">
        <v>4</v>
      </c>
      <c r="G33" s="34">
        <f>IF(F38=0, "-", F33/F38)</f>
        <v>7.2859744990892532E-3</v>
      </c>
      <c r="H33" s="65">
        <v>4</v>
      </c>
      <c r="I33" s="9">
        <f>IF(H38=0, "-", H33/H38)</f>
        <v>8.385744234800839E-3</v>
      </c>
      <c r="J33" s="8" t="str">
        <f t="shared" si="2"/>
        <v>-</v>
      </c>
      <c r="K33" s="9">
        <f t="shared" si="3"/>
        <v>0</v>
      </c>
    </row>
    <row r="34" spans="1:11" x14ac:dyDescent="0.25">
      <c r="A34" s="7" t="s">
        <v>554</v>
      </c>
      <c r="B34" s="65">
        <v>0</v>
      </c>
      <c r="C34" s="34">
        <f>IF(B38=0, "-", B34/B38)</f>
        <v>0</v>
      </c>
      <c r="D34" s="65">
        <v>0</v>
      </c>
      <c r="E34" s="9">
        <f>IF(D38=0, "-", D34/D38)</f>
        <v>0</v>
      </c>
      <c r="F34" s="81">
        <v>1</v>
      </c>
      <c r="G34" s="34">
        <f>IF(F38=0, "-", F34/F38)</f>
        <v>1.8214936247723133E-3</v>
      </c>
      <c r="H34" s="65">
        <v>0</v>
      </c>
      <c r="I34" s="9">
        <f>IF(H38=0, "-", H34/H38)</f>
        <v>0</v>
      </c>
      <c r="J34" s="8" t="str">
        <f t="shared" si="2"/>
        <v>-</v>
      </c>
      <c r="K34" s="9" t="str">
        <f t="shared" si="3"/>
        <v>-</v>
      </c>
    </row>
    <row r="35" spans="1:11" x14ac:dyDescent="0.25">
      <c r="A35" s="7" t="s">
        <v>555</v>
      </c>
      <c r="B35" s="65">
        <v>1</v>
      </c>
      <c r="C35" s="34">
        <f>IF(B38=0, "-", B35/B38)</f>
        <v>1.6393442622950821E-2</v>
      </c>
      <c r="D35" s="65">
        <v>1</v>
      </c>
      <c r="E35" s="9">
        <f>IF(D38=0, "-", D35/D38)</f>
        <v>1.6949152542372881E-2</v>
      </c>
      <c r="F35" s="81">
        <v>19</v>
      </c>
      <c r="G35" s="34">
        <f>IF(F38=0, "-", F35/F38)</f>
        <v>3.4608378870673952E-2</v>
      </c>
      <c r="H35" s="65">
        <v>19</v>
      </c>
      <c r="I35" s="9">
        <f>IF(H38=0, "-", H35/H38)</f>
        <v>3.9832285115303984E-2</v>
      </c>
      <c r="J35" s="8">
        <f t="shared" si="2"/>
        <v>0</v>
      </c>
      <c r="K35" s="9">
        <f t="shared" si="3"/>
        <v>0</v>
      </c>
    </row>
    <row r="36" spans="1:11" x14ac:dyDescent="0.25">
      <c r="A36" s="7" t="s">
        <v>556</v>
      </c>
      <c r="B36" s="65">
        <v>0</v>
      </c>
      <c r="C36" s="34">
        <f>IF(B38=0, "-", B36/B38)</f>
        <v>0</v>
      </c>
      <c r="D36" s="65">
        <v>0</v>
      </c>
      <c r="E36" s="9">
        <f>IF(D38=0, "-", D36/D38)</f>
        <v>0</v>
      </c>
      <c r="F36" s="81">
        <v>8</v>
      </c>
      <c r="G36" s="34">
        <f>IF(F38=0, "-", F36/F38)</f>
        <v>1.4571948998178506E-2</v>
      </c>
      <c r="H36" s="65">
        <v>5</v>
      </c>
      <c r="I36" s="9">
        <f>IF(H38=0, "-", H36/H38)</f>
        <v>1.0482180293501049E-2</v>
      </c>
      <c r="J36" s="8" t="str">
        <f t="shared" si="2"/>
        <v>-</v>
      </c>
      <c r="K36" s="9">
        <f t="shared" si="3"/>
        <v>0.6</v>
      </c>
    </row>
    <row r="37" spans="1:11" x14ac:dyDescent="0.25">
      <c r="A37" s="2"/>
      <c r="B37" s="68"/>
      <c r="C37" s="33"/>
      <c r="D37" s="68"/>
      <c r="E37" s="6"/>
      <c r="F37" s="82"/>
      <c r="G37" s="33"/>
      <c r="H37" s="68"/>
      <c r="I37" s="6"/>
      <c r="J37" s="5"/>
      <c r="K37" s="6"/>
    </row>
    <row r="38" spans="1:11" s="43" customFormat="1" x14ac:dyDescent="0.25">
      <c r="A38" s="162" t="s">
        <v>622</v>
      </c>
      <c r="B38" s="71">
        <f>SUM(B25:B37)</f>
        <v>61</v>
      </c>
      <c r="C38" s="40">
        <f>B38/8644</f>
        <v>7.0569180934752429E-3</v>
      </c>
      <c r="D38" s="71">
        <f>SUM(D25:D37)</f>
        <v>59</v>
      </c>
      <c r="E38" s="41">
        <f>D38/9191</f>
        <v>6.419323251006419E-3</v>
      </c>
      <c r="F38" s="77">
        <f>SUM(F25:F37)</f>
        <v>549</v>
      </c>
      <c r="G38" s="42">
        <f>F38/78552</f>
        <v>6.9890009165902841E-3</v>
      </c>
      <c r="H38" s="71">
        <f>SUM(H25:H37)</f>
        <v>477</v>
      </c>
      <c r="I38" s="41">
        <f>H38/83975</f>
        <v>5.6802619827329565E-3</v>
      </c>
      <c r="J38" s="37">
        <f>IF(D38=0, "-", IF((B38-D38)/D38&lt;10, (B38-D38)/D38, "&gt;999%"))</f>
        <v>3.3898305084745763E-2</v>
      </c>
      <c r="K38" s="38">
        <f>IF(H38=0, "-", IF((F38-H38)/H38&lt;10, (F38-H38)/H38, "&gt;999%"))</f>
        <v>0.15094339622641509</v>
      </c>
    </row>
    <row r="39" spans="1:11" x14ac:dyDescent="0.25">
      <c r="B39" s="83"/>
      <c r="D39" s="83"/>
      <c r="F39" s="83"/>
      <c r="H39" s="83"/>
    </row>
    <row r="40" spans="1:11" x14ac:dyDescent="0.25">
      <c r="A40" s="163" t="s">
        <v>136</v>
      </c>
      <c r="B40" s="61" t="s">
        <v>12</v>
      </c>
      <c r="C40" s="62" t="s">
        <v>13</v>
      </c>
      <c r="D40" s="61" t="s">
        <v>12</v>
      </c>
      <c r="E40" s="63" t="s">
        <v>13</v>
      </c>
      <c r="F40" s="62" t="s">
        <v>12</v>
      </c>
      <c r="G40" s="62" t="s">
        <v>13</v>
      </c>
      <c r="H40" s="61" t="s">
        <v>12</v>
      </c>
      <c r="I40" s="63" t="s">
        <v>13</v>
      </c>
      <c r="J40" s="61"/>
      <c r="K40" s="63"/>
    </row>
    <row r="41" spans="1:11" x14ac:dyDescent="0.25">
      <c r="A41" s="7" t="s">
        <v>557</v>
      </c>
      <c r="B41" s="65">
        <v>0</v>
      </c>
      <c r="C41" s="34">
        <f>IF(B58=0, "-", B41/B58)</f>
        <v>0</v>
      </c>
      <c r="D41" s="65">
        <v>5</v>
      </c>
      <c r="E41" s="9">
        <f>IF(D58=0, "-", D41/D58)</f>
        <v>3.0864197530864196E-2</v>
      </c>
      <c r="F41" s="81">
        <v>13</v>
      </c>
      <c r="G41" s="34">
        <f>IF(F58=0, "-", F41/F58)</f>
        <v>9.5168374816983897E-3</v>
      </c>
      <c r="H41" s="65">
        <v>27</v>
      </c>
      <c r="I41" s="9">
        <f>IF(H58=0, "-", H41/H58)</f>
        <v>2.0914020139426802E-2</v>
      </c>
      <c r="J41" s="8">
        <f t="shared" ref="J41:J56" si="4">IF(D41=0, "-", IF((B41-D41)/D41&lt;10, (B41-D41)/D41, "&gt;999%"))</f>
        <v>-1</v>
      </c>
      <c r="K41" s="9">
        <f t="shared" ref="K41:K56" si="5">IF(H41=0, "-", IF((F41-H41)/H41&lt;10, (F41-H41)/H41, "&gt;999%"))</f>
        <v>-0.51851851851851849</v>
      </c>
    </row>
    <row r="42" spans="1:11" x14ac:dyDescent="0.25">
      <c r="A42" s="7" t="s">
        <v>558</v>
      </c>
      <c r="B42" s="65">
        <v>0</v>
      </c>
      <c r="C42" s="34">
        <f>IF(B58=0, "-", B42/B58)</f>
        <v>0</v>
      </c>
      <c r="D42" s="65">
        <v>3</v>
      </c>
      <c r="E42" s="9">
        <f>IF(D58=0, "-", D42/D58)</f>
        <v>1.8518518518518517E-2</v>
      </c>
      <c r="F42" s="81">
        <v>7</v>
      </c>
      <c r="G42" s="34">
        <f>IF(F58=0, "-", F42/F58)</f>
        <v>5.1244509516837483E-3</v>
      </c>
      <c r="H42" s="65">
        <v>4</v>
      </c>
      <c r="I42" s="9">
        <f>IF(H58=0, "-", H42/H58)</f>
        <v>3.0983733539891559E-3</v>
      </c>
      <c r="J42" s="8">
        <f t="shared" si="4"/>
        <v>-1</v>
      </c>
      <c r="K42" s="9">
        <f t="shared" si="5"/>
        <v>0.75</v>
      </c>
    </row>
    <row r="43" spans="1:11" x14ac:dyDescent="0.25">
      <c r="A43" s="7" t="s">
        <v>559</v>
      </c>
      <c r="B43" s="65">
        <v>10</v>
      </c>
      <c r="C43" s="34">
        <f>IF(B58=0, "-", B43/B58)</f>
        <v>6.4935064935064929E-2</v>
      </c>
      <c r="D43" s="65">
        <v>12</v>
      </c>
      <c r="E43" s="9">
        <f>IF(D58=0, "-", D43/D58)</f>
        <v>7.407407407407407E-2</v>
      </c>
      <c r="F43" s="81">
        <v>87</v>
      </c>
      <c r="G43" s="34">
        <f>IF(F58=0, "-", F43/F58)</f>
        <v>6.36896046852123E-2</v>
      </c>
      <c r="H43" s="65">
        <v>44</v>
      </c>
      <c r="I43" s="9">
        <f>IF(H58=0, "-", H43/H58)</f>
        <v>3.4082106893880713E-2</v>
      </c>
      <c r="J43" s="8">
        <f t="shared" si="4"/>
        <v>-0.16666666666666666</v>
      </c>
      <c r="K43" s="9">
        <f t="shared" si="5"/>
        <v>0.97727272727272729</v>
      </c>
    </row>
    <row r="44" spans="1:11" x14ac:dyDescent="0.25">
      <c r="A44" s="7" t="s">
        <v>560</v>
      </c>
      <c r="B44" s="65">
        <v>15</v>
      </c>
      <c r="C44" s="34">
        <f>IF(B58=0, "-", B44/B58)</f>
        <v>9.7402597402597407E-2</v>
      </c>
      <c r="D44" s="65">
        <v>9</v>
      </c>
      <c r="E44" s="9">
        <f>IF(D58=0, "-", D44/D58)</f>
        <v>5.5555555555555552E-2</v>
      </c>
      <c r="F44" s="81">
        <v>77</v>
      </c>
      <c r="G44" s="34">
        <f>IF(F58=0, "-", F44/F58)</f>
        <v>5.6368960468521231E-2</v>
      </c>
      <c r="H44" s="65">
        <v>46</v>
      </c>
      <c r="I44" s="9">
        <f>IF(H58=0, "-", H44/H58)</f>
        <v>3.5631293570875293E-2</v>
      </c>
      <c r="J44" s="8">
        <f t="shared" si="4"/>
        <v>0.66666666666666663</v>
      </c>
      <c r="K44" s="9">
        <f t="shared" si="5"/>
        <v>0.67391304347826086</v>
      </c>
    </row>
    <row r="45" spans="1:11" x14ac:dyDescent="0.25">
      <c r="A45" s="7" t="s">
        <v>561</v>
      </c>
      <c r="B45" s="65">
        <v>8</v>
      </c>
      <c r="C45" s="34">
        <f>IF(B58=0, "-", B45/B58)</f>
        <v>5.1948051948051951E-2</v>
      </c>
      <c r="D45" s="65">
        <v>18</v>
      </c>
      <c r="E45" s="9">
        <f>IF(D58=0, "-", D45/D58)</f>
        <v>0.1111111111111111</v>
      </c>
      <c r="F45" s="81">
        <v>66</v>
      </c>
      <c r="G45" s="34">
        <f>IF(F58=0, "-", F45/F58)</f>
        <v>4.8316251830161056E-2</v>
      </c>
      <c r="H45" s="65">
        <v>93</v>
      </c>
      <c r="I45" s="9">
        <f>IF(H58=0, "-", H45/H58)</f>
        <v>7.2037180480247875E-2</v>
      </c>
      <c r="J45" s="8">
        <f t="shared" si="4"/>
        <v>-0.55555555555555558</v>
      </c>
      <c r="K45" s="9">
        <f t="shared" si="5"/>
        <v>-0.29032258064516131</v>
      </c>
    </row>
    <row r="46" spans="1:11" x14ac:dyDescent="0.25">
      <c r="A46" s="7" t="s">
        <v>55</v>
      </c>
      <c r="B46" s="65">
        <v>0</v>
      </c>
      <c r="C46" s="34">
        <f>IF(B58=0, "-", B46/B58)</f>
        <v>0</v>
      </c>
      <c r="D46" s="65">
        <v>1</v>
      </c>
      <c r="E46" s="9">
        <f>IF(D58=0, "-", D46/D58)</f>
        <v>6.1728395061728392E-3</v>
      </c>
      <c r="F46" s="81">
        <v>2</v>
      </c>
      <c r="G46" s="34">
        <f>IF(F58=0, "-", F46/F58)</f>
        <v>1.4641288433382138E-3</v>
      </c>
      <c r="H46" s="65">
        <v>7</v>
      </c>
      <c r="I46" s="9">
        <f>IF(H58=0, "-", H46/H58)</f>
        <v>5.422153369481022E-3</v>
      </c>
      <c r="J46" s="8">
        <f t="shared" si="4"/>
        <v>-1</v>
      </c>
      <c r="K46" s="9">
        <f t="shared" si="5"/>
        <v>-0.7142857142857143</v>
      </c>
    </row>
    <row r="47" spans="1:11" x14ac:dyDescent="0.25">
      <c r="A47" s="7" t="s">
        <v>562</v>
      </c>
      <c r="B47" s="65">
        <v>30</v>
      </c>
      <c r="C47" s="34">
        <f>IF(B58=0, "-", B47/B58)</f>
        <v>0.19480519480519481</v>
      </c>
      <c r="D47" s="65">
        <v>33</v>
      </c>
      <c r="E47" s="9">
        <f>IF(D58=0, "-", D47/D58)</f>
        <v>0.20370370370370369</v>
      </c>
      <c r="F47" s="81">
        <v>245</v>
      </c>
      <c r="G47" s="34">
        <f>IF(F58=0, "-", F47/F58)</f>
        <v>0.17935578330893118</v>
      </c>
      <c r="H47" s="65">
        <v>251</v>
      </c>
      <c r="I47" s="9">
        <f>IF(H58=0, "-", H47/H58)</f>
        <v>0.19442292796281951</v>
      </c>
      <c r="J47" s="8">
        <f t="shared" si="4"/>
        <v>-9.0909090909090912E-2</v>
      </c>
      <c r="K47" s="9">
        <f t="shared" si="5"/>
        <v>-2.3904382470119521E-2</v>
      </c>
    </row>
    <row r="48" spans="1:11" x14ac:dyDescent="0.25">
      <c r="A48" s="7" t="s">
        <v>563</v>
      </c>
      <c r="B48" s="65">
        <v>3</v>
      </c>
      <c r="C48" s="34">
        <f>IF(B58=0, "-", B48/B58)</f>
        <v>1.948051948051948E-2</v>
      </c>
      <c r="D48" s="65">
        <v>13</v>
      </c>
      <c r="E48" s="9">
        <f>IF(D58=0, "-", D48/D58)</f>
        <v>8.0246913580246909E-2</v>
      </c>
      <c r="F48" s="81">
        <v>52</v>
      </c>
      <c r="G48" s="34">
        <f>IF(F58=0, "-", F48/F58)</f>
        <v>3.8067349926793559E-2</v>
      </c>
      <c r="H48" s="65">
        <v>37</v>
      </c>
      <c r="I48" s="9">
        <f>IF(H58=0, "-", H48/H58)</f>
        <v>2.8659953524399689E-2</v>
      </c>
      <c r="J48" s="8">
        <f t="shared" si="4"/>
        <v>-0.76923076923076927</v>
      </c>
      <c r="K48" s="9">
        <f t="shared" si="5"/>
        <v>0.40540540540540543</v>
      </c>
    </row>
    <row r="49" spans="1:11" x14ac:dyDescent="0.25">
      <c r="A49" s="7" t="s">
        <v>62</v>
      </c>
      <c r="B49" s="65">
        <v>15</v>
      </c>
      <c r="C49" s="34">
        <f>IF(B58=0, "-", B49/B58)</f>
        <v>9.7402597402597407E-2</v>
      </c>
      <c r="D49" s="65">
        <v>18</v>
      </c>
      <c r="E49" s="9">
        <f>IF(D58=0, "-", D49/D58)</f>
        <v>0.1111111111111111</v>
      </c>
      <c r="F49" s="81">
        <v>204</v>
      </c>
      <c r="G49" s="34">
        <f>IF(F58=0, "-", F49/F58)</f>
        <v>0.14934114202049781</v>
      </c>
      <c r="H49" s="65">
        <v>159</v>
      </c>
      <c r="I49" s="9">
        <f>IF(H58=0, "-", H49/H58)</f>
        <v>0.12316034082106894</v>
      </c>
      <c r="J49" s="8">
        <f t="shared" si="4"/>
        <v>-0.16666666666666666</v>
      </c>
      <c r="K49" s="9">
        <f t="shared" si="5"/>
        <v>0.28301886792452829</v>
      </c>
    </row>
    <row r="50" spans="1:11" x14ac:dyDescent="0.25">
      <c r="A50" s="7" t="s">
        <v>564</v>
      </c>
      <c r="B50" s="65">
        <v>5</v>
      </c>
      <c r="C50" s="34">
        <f>IF(B58=0, "-", B50/B58)</f>
        <v>3.2467532467532464E-2</v>
      </c>
      <c r="D50" s="65">
        <v>2</v>
      </c>
      <c r="E50" s="9">
        <f>IF(D58=0, "-", D50/D58)</f>
        <v>1.2345679012345678E-2</v>
      </c>
      <c r="F50" s="81">
        <v>50</v>
      </c>
      <c r="G50" s="34">
        <f>IF(F58=0, "-", F50/F58)</f>
        <v>3.6603221083455345E-2</v>
      </c>
      <c r="H50" s="65">
        <v>71</v>
      </c>
      <c r="I50" s="9">
        <f>IF(H58=0, "-", H50/H58)</f>
        <v>5.4996127033307515E-2</v>
      </c>
      <c r="J50" s="8">
        <f t="shared" si="4"/>
        <v>1.5</v>
      </c>
      <c r="K50" s="9">
        <f t="shared" si="5"/>
        <v>-0.29577464788732394</v>
      </c>
    </row>
    <row r="51" spans="1:11" x14ac:dyDescent="0.25">
      <c r="A51" s="7" t="s">
        <v>565</v>
      </c>
      <c r="B51" s="65">
        <v>1</v>
      </c>
      <c r="C51" s="34">
        <f>IF(B58=0, "-", B51/B58)</f>
        <v>6.4935064935064939E-3</v>
      </c>
      <c r="D51" s="65">
        <v>7</v>
      </c>
      <c r="E51" s="9">
        <f>IF(D58=0, "-", D51/D58)</f>
        <v>4.3209876543209874E-2</v>
      </c>
      <c r="F51" s="81">
        <v>80</v>
      </c>
      <c r="G51" s="34">
        <f>IF(F58=0, "-", F51/F58)</f>
        <v>5.8565153733528552E-2</v>
      </c>
      <c r="H51" s="65">
        <v>72</v>
      </c>
      <c r="I51" s="9">
        <f>IF(H58=0, "-", H51/H58)</f>
        <v>5.5770720371804805E-2</v>
      </c>
      <c r="J51" s="8">
        <f t="shared" si="4"/>
        <v>-0.8571428571428571</v>
      </c>
      <c r="K51" s="9">
        <f t="shared" si="5"/>
        <v>0.1111111111111111</v>
      </c>
    </row>
    <row r="52" spans="1:11" x14ac:dyDescent="0.25">
      <c r="A52" s="7" t="s">
        <v>566</v>
      </c>
      <c r="B52" s="65">
        <v>11</v>
      </c>
      <c r="C52" s="34">
        <f>IF(B58=0, "-", B52/B58)</f>
        <v>7.1428571428571425E-2</v>
      </c>
      <c r="D52" s="65">
        <v>8</v>
      </c>
      <c r="E52" s="9">
        <f>IF(D58=0, "-", D52/D58)</f>
        <v>4.9382716049382713E-2</v>
      </c>
      <c r="F52" s="81">
        <v>65</v>
      </c>
      <c r="G52" s="34">
        <f>IF(F58=0, "-", F52/F58)</f>
        <v>4.7584187408491949E-2</v>
      </c>
      <c r="H52" s="65">
        <v>119</v>
      </c>
      <c r="I52" s="9">
        <f>IF(H58=0, "-", H52/H58)</f>
        <v>9.2176607281177381E-2</v>
      </c>
      <c r="J52" s="8">
        <f t="shared" si="4"/>
        <v>0.375</v>
      </c>
      <c r="K52" s="9">
        <f t="shared" si="5"/>
        <v>-0.45378151260504201</v>
      </c>
    </row>
    <row r="53" spans="1:11" x14ac:dyDescent="0.25">
      <c r="A53" s="7" t="s">
        <v>567</v>
      </c>
      <c r="B53" s="65">
        <v>30</v>
      </c>
      <c r="C53" s="34">
        <f>IF(B58=0, "-", B53/B58)</f>
        <v>0.19480519480519481</v>
      </c>
      <c r="D53" s="65">
        <v>15</v>
      </c>
      <c r="E53" s="9">
        <f>IF(D58=0, "-", D53/D58)</f>
        <v>9.2592592592592587E-2</v>
      </c>
      <c r="F53" s="81">
        <v>150</v>
      </c>
      <c r="G53" s="34">
        <f>IF(F58=0, "-", F53/F58)</f>
        <v>0.10980966325036604</v>
      </c>
      <c r="H53" s="65">
        <v>147</v>
      </c>
      <c r="I53" s="9">
        <f>IF(H58=0, "-", H53/H58)</f>
        <v>0.11386522075910147</v>
      </c>
      <c r="J53" s="8">
        <f t="shared" si="4"/>
        <v>1</v>
      </c>
      <c r="K53" s="9">
        <f t="shared" si="5"/>
        <v>2.0408163265306121E-2</v>
      </c>
    </row>
    <row r="54" spans="1:11" x14ac:dyDescent="0.25">
      <c r="A54" s="7" t="s">
        <v>568</v>
      </c>
      <c r="B54" s="65">
        <v>8</v>
      </c>
      <c r="C54" s="34">
        <f>IF(B58=0, "-", B54/B58)</f>
        <v>5.1948051948051951E-2</v>
      </c>
      <c r="D54" s="65">
        <v>3</v>
      </c>
      <c r="E54" s="9">
        <f>IF(D58=0, "-", D54/D58)</f>
        <v>1.8518518518518517E-2</v>
      </c>
      <c r="F54" s="81">
        <v>76</v>
      </c>
      <c r="G54" s="34">
        <f>IF(F58=0, "-", F54/F58)</f>
        <v>5.5636896046852125E-2</v>
      </c>
      <c r="H54" s="65">
        <v>47</v>
      </c>
      <c r="I54" s="9">
        <f>IF(H58=0, "-", H54/H58)</f>
        <v>3.6405886909372583E-2</v>
      </c>
      <c r="J54" s="8">
        <f t="shared" si="4"/>
        <v>1.6666666666666667</v>
      </c>
      <c r="K54" s="9">
        <f t="shared" si="5"/>
        <v>0.61702127659574468</v>
      </c>
    </row>
    <row r="55" spans="1:11" x14ac:dyDescent="0.25">
      <c r="A55" s="7" t="s">
        <v>569</v>
      </c>
      <c r="B55" s="65">
        <v>18</v>
      </c>
      <c r="C55" s="34">
        <f>IF(B58=0, "-", B55/B58)</f>
        <v>0.11688311688311688</v>
      </c>
      <c r="D55" s="65">
        <v>15</v>
      </c>
      <c r="E55" s="9">
        <f>IF(D58=0, "-", D55/D58)</f>
        <v>9.2592592592592587E-2</v>
      </c>
      <c r="F55" s="81">
        <v>184</v>
      </c>
      <c r="G55" s="34">
        <f>IF(F58=0, "-", F55/F58)</f>
        <v>0.13469985358711567</v>
      </c>
      <c r="H55" s="65">
        <v>148</v>
      </c>
      <c r="I55" s="9">
        <f>IF(H58=0, "-", H55/H58)</f>
        <v>0.11463981409759876</v>
      </c>
      <c r="J55" s="8">
        <f t="shared" si="4"/>
        <v>0.2</v>
      </c>
      <c r="K55" s="9">
        <f t="shared" si="5"/>
        <v>0.24324324324324326</v>
      </c>
    </row>
    <row r="56" spans="1:11" x14ac:dyDescent="0.25">
      <c r="A56" s="7" t="s">
        <v>570</v>
      </c>
      <c r="B56" s="65">
        <v>0</v>
      </c>
      <c r="C56" s="34">
        <f>IF(B58=0, "-", B56/B58)</f>
        <v>0</v>
      </c>
      <c r="D56" s="65">
        <v>0</v>
      </c>
      <c r="E56" s="9">
        <f>IF(D58=0, "-", D56/D58)</f>
        <v>0</v>
      </c>
      <c r="F56" s="81">
        <v>8</v>
      </c>
      <c r="G56" s="34">
        <f>IF(F58=0, "-", F56/F58)</f>
        <v>5.8565153733528552E-3</v>
      </c>
      <c r="H56" s="65">
        <v>19</v>
      </c>
      <c r="I56" s="9">
        <f>IF(H58=0, "-", H56/H58)</f>
        <v>1.4717273431448489E-2</v>
      </c>
      <c r="J56" s="8" t="str">
        <f t="shared" si="4"/>
        <v>-</v>
      </c>
      <c r="K56" s="9">
        <f t="shared" si="5"/>
        <v>-0.57894736842105265</v>
      </c>
    </row>
    <row r="57" spans="1:11" x14ac:dyDescent="0.25">
      <c r="A57" s="2"/>
      <c r="B57" s="68"/>
      <c r="C57" s="33"/>
      <c r="D57" s="68"/>
      <c r="E57" s="6"/>
      <c r="F57" s="82"/>
      <c r="G57" s="33"/>
      <c r="H57" s="68"/>
      <c r="I57" s="6"/>
      <c r="J57" s="5"/>
      <c r="K57" s="6"/>
    </row>
    <row r="58" spans="1:11" s="43" customFormat="1" x14ac:dyDescent="0.25">
      <c r="A58" s="162" t="s">
        <v>621</v>
      </c>
      <c r="B58" s="71">
        <f>SUM(B41:B57)</f>
        <v>154</v>
      </c>
      <c r="C58" s="40">
        <f>B58/8644</f>
        <v>1.7815826006478481E-2</v>
      </c>
      <c r="D58" s="71">
        <f>SUM(D41:D57)</f>
        <v>162</v>
      </c>
      <c r="E58" s="41">
        <f>D58/9191</f>
        <v>1.7625938418017625E-2</v>
      </c>
      <c r="F58" s="77">
        <f>SUM(F41:F57)</f>
        <v>1366</v>
      </c>
      <c r="G58" s="42">
        <f>F58/78552</f>
        <v>1.7389754557490578E-2</v>
      </c>
      <c r="H58" s="71">
        <f>SUM(H41:H57)</f>
        <v>1291</v>
      </c>
      <c r="I58" s="41">
        <f>H58/83975</f>
        <v>1.5373623102113725E-2</v>
      </c>
      <c r="J58" s="37">
        <f>IF(D58=0, "-", IF((B58-D58)/D58&lt;10, (B58-D58)/D58, "&gt;999%"))</f>
        <v>-4.9382716049382713E-2</v>
      </c>
      <c r="K58" s="38">
        <f>IF(H58=0, "-", IF((F58-H58)/H58&lt;10, (F58-H58)/H58, "&gt;999%"))</f>
        <v>5.8094500387296667E-2</v>
      </c>
    </row>
    <row r="59" spans="1:11" x14ac:dyDescent="0.25">
      <c r="B59" s="83"/>
      <c r="D59" s="83"/>
      <c r="F59" s="83"/>
      <c r="H59" s="83"/>
    </row>
    <row r="60" spans="1:11" x14ac:dyDescent="0.25">
      <c r="A60" s="27" t="s">
        <v>620</v>
      </c>
      <c r="B60" s="71">
        <v>384</v>
      </c>
      <c r="C60" s="40">
        <f>B60/8644</f>
        <v>4.4423877834335955E-2</v>
      </c>
      <c r="D60" s="71">
        <v>393</v>
      </c>
      <c r="E60" s="41">
        <f>D60/9191</f>
        <v>4.275922097704276E-2</v>
      </c>
      <c r="F60" s="77">
        <v>3426</v>
      </c>
      <c r="G60" s="42">
        <f>F60/78552</f>
        <v>4.3614421020470515E-2</v>
      </c>
      <c r="H60" s="71">
        <v>3393</v>
      </c>
      <c r="I60" s="41">
        <f>H60/83975</f>
        <v>4.0404882405477821E-2</v>
      </c>
      <c r="J60" s="37">
        <f>IF(D60=0, "-", IF((B60-D60)/D60&lt;10, (B60-D60)/D60, "&gt;999%"))</f>
        <v>-2.2900763358778626E-2</v>
      </c>
      <c r="K60" s="38">
        <f>IF(H60=0, "-", IF((F60-H60)/H60&lt;10, (F60-H60)/H60, "&gt;999%"))</f>
        <v>9.7259062776304164E-3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60"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33"/>
  <sheetViews>
    <sheetView tabSelected="1" zoomScaleNormal="100" workbookViewId="0">
      <selection activeCell="M1" sqref="M1"/>
    </sheetView>
  </sheetViews>
  <sheetFormatPr defaultRowHeight="13.2" x14ac:dyDescent="0.25"/>
  <cols>
    <col min="1" max="1" width="25.77734375" bestFit="1" customWidth="1"/>
    <col min="2" max="11" width="8.44140625" customWidth="1"/>
  </cols>
  <sheetData>
    <row r="1" spans="1:11" s="52" customFormat="1" ht="20.399999999999999" x14ac:dyDescent="0.35">
      <c r="A1" s="4" t="s">
        <v>10</v>
      </c>
      <c r="B1" s="198" t="s">
        <v>627</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41</v>
      </c>
      <c r="B7" s="65">
        <v>0</v>
      </c>
      <c r="C7" s="39">
        <f>IF(B33=0, "-", B7/B33)</f>
        <v>0</v>
      </c>
      <c r="D7" s="65">
        <v>5</v>
      </c>
      <c r="E7" s="21">
        <f>IF(D33=0, "-", D7/D33)</f>
        <v>1.2722646310432569E-2</v>
      </c>
      <c r="F7" s="81">
        <v>13</v>
      </c>
      <c r="G7" s="39">
        <f>IF(F33=0, "-", F7/F33)</f>
        <v>3.7945125510799767E-3</v>
      </c>
      <c r="H7" s="65">
        <v>27</v>
      </c>
      <c r="I7" s="21">
        <f>IF(H33=0, "-", H7/H33)</f>
        <v>7.9575596816976128E-3</v>
      </c>
      <c r="J7" s="20">
        <f t="shared" ref="J7:J31" si="0">IF(D7=0, "-", IF((B7-D7)/D7&lt;10, (B7-D7)/D7, "&gt;999%"))</f>
        <v>-1</v>
      </c>
      <c r="K7" s="21">
        <f t="shared" ref="K7:K31" si="1">IF(H7=0, "-", IF((F7-H7)/H7&lt;10, (F7-H7)/H7, "&gt;999%"))</f>
        <v>-0.51851851851851849</v>
      </c>
    </row>
    <row r="8" spans="1:11" x14ac:dyDescent="0.25">
      <c r="A8" s="7" t="s">
        <v>42</v>
      </c>
      <c r="B8" s="65">
        <v>0</v>
      </c>
      <c r="C8" s="39">
        <f>IF(B33=0, "-", B8/B33)</f>
        <v>0</v>
      </c>
      <c r="D8" s="65">
        <v>3</v>
      </c>
      <c r="E8" s="21">
        <f>IF(D33=0, "-", D8/D33)</f>
        <v>7.6335877862595417E-3</v>
      </c>
      <c r="F8" s="81">
        <v>7</v>
      </c>
      <c r="G8" s="39">
        <f>IF(F33=0, "-", F8/F33)</f>
        <v>2.0431990659661413E-3</v>
      </c>
      <c r="H8" s="65">
        <v>4</v>
      </c>
      <c r="I8" s="21">
        <f>IF(H33=0, "-", H8/H33)</f>
        <v>1.1788977306218685E-3</v>
      </c>
      <c r="J8" s="20">
        <f t="shared" si="0"/>
        <v>-1</v>
      </c>
      <c r="K8" s="21">
        <f t="shared" si="1"/>
        <v>0.75</v>
      </c>
    </row>
    <row r="9" spans="1:11" x14ac:dyDescent="0.25">
      <c r="A9" s="7" t="s">
        <v>45</v>
      </c>
      <c r="B9" s="65">
        <v>3</v>
      </c>
      <c r="C9" s="39">
        <f>IF(B33=0, "-", B9/B33)</f>
        <v>7.8125E-3</v>
      </c>
      <c r="D9" s="65">
        <v>16</v>
      </c>
      <c r="E9" s="21">
        <f>IF(D33=0, "-", D9/D33)</f>
        <v>4.0712468193384227E-2</v>
      </c>
      <c r="F9" s="81">
        <v>22</v>
      </c>
      <c r="G9" s="39">
        <f>IF(F33=0, "-", F9/F33)</f>
        <v>6.4214827787507298E-3</v>
      </c>
      <c r="H9" s="65">
        <v>96</v>
      </c>
      <c r="I9" s="21">
        <f>IF(H33=0, "-", H9/H33)</f>
        <v>2.8293545534924844E-2</v>
      </c>
      <c r="J9" s="20">
        <f t="shared" si="0"/>
        <v>-0.8125</v>
      </c>
      <c r="K9" s="21">
        <f t="shared" si="1"/>
        <v>-0.77083333333333337</v>
      </c>
    </row>
    <row r="10" spans="1:11" x14ac:dyDescent="0.25">
      <c r="A10" s="7" t="s">
        <v>46</v>
      </c>
      <c r="B10" s="65">
        <v>2</v>
      </c>
      <c r="C10" s="39">
        <f>IF(B33=0, "-", B10/B33)</f>
        <v>5.208333333333333E-3</v>
      </c>
      <c r="D10" s="65">
        <v>3</v>
      </c>
      <c r="E10" s="21">
        <f>IF(D33=0, "-", D10/D33)</f>
        <v>7.6335877862595417E-3</v>
      </c>
      <c r="F10" s="81">
        <v>20</v>
      </c>
      <c r="G10" s="39">
        <f>IF(F33=0, "-", F10/F33)</f>
        <v>5.837711617046118E-3</v>
      </c>
      <c r="H10" s="65">
        <v>75</v>
      </c>
      <c r="I10" s="21">
        <f>IF(H33=0, "-", H10/H33)</f>
        <v>2.2104332449160036E-2</v>
      </c>
      <c r="J10" s="20">
        <f t="shared" si="0"/>
        <v>-0.33333333333333331</v>
      </c>
      <c r="K10" s="21">
        <f t="shared" si="1"/>
        <v>-0.73333333333333328</v>
      </c>
    </row>
    <row r="11" spans="1:11" x14ac:dyDescent="0.25">
      <c r="A11" s="7" t="s">
        <v>47</v>
      </c>
      <c r="B11" s="65">
        <v>10</v>
      </c>
      <c r="C11" s="39">
        <f>IF(B33=0, "-", B11/B33)</f>
        <v>2.6041666666666668E-2</v>
      </c>
      <c r="D11" s="65">
        <v>12</v>
      </c>
      <c r="E11" s="21">
        <f>IF(D33=0, "-", D11/D33)</f>
        <v>3.0534351145038167E-2</v>
      </c>
      <c r="F11" s="81">
        <v>87</v>
      </c>
      <c r="G11" s="39">
        <f>IF(F33=0, "-", F11/F33)</f>
        <v>2.5394045534150613E-2</v>
      </c>
      <c r="H11" s="65">
        <v>44</v>
      </c>
      <c r="I11" s="21">
        <f>IF(H33=0, "-", H11/H33)</f>
        <v>1.2967875036840553E-2</v>
      </c>
      <c r="J11" s="20">
        <f t="shared" si="0"/>
        <v>-0.16666666666666666</v>
      </c>
      <c r="K11" s="21">
        <f t="shared" si="1"/>
        <v>0.97727272727272729</v>
      </c>
    </row>
    <row r="12" spans="1:11" x14ac:dyDescent="0.25">
      <c r="A12" s="7" t="s">
        <v>48</v>
      </c>
      <c r="B12" s="65">
        <v>46</v>
      </c>
      <c r="C12" s="39">
        <f>IF(B33=0, "-", B12/B33)</f>
        <v>0.11979166666666667</v>
      </c>
      <c r="D12" s="65">
        <v>50</v>
      </c>
      <c r="E12" s="21">
        <f>IF(D33=0, "-", D12/D33)</f>
        <v>0.1272264631043257</v>
      </c>
      <c r="F12" s="81">
        <v>395</v>
      </c>
      <c r="G12" s="39">
        <f>IF(F33=0, "-", F12/F33)</f>
        <v>0.11529480443666083</v>
      </c>
      <c r="H12" s="65">
        <v>380</v>
      </c>
      <c r="I12" s="21">
        <f>IF(H33=0, "-", H12/H33)</f>
        <v>0.11199528440907751</v>
      </c>
      <c r="J12" s="20">
        <f t="shared" si="0"/>
        <v>-0.08</v>
      </c>
      <c r="K12" s="21">
        <f t="shared" si="1"/>
        <v>3.9473684210526314E-2</v>
      </c>
    </row>
    <row r="13" spans="1:11" x14ac:dyDescent="0.25">
      <c r="A13" s="7" t="s">
        <v>51</v>
      </c>
      <c r="B13" s="65">
        <v>39</v>
      </c>
      <c r="C13" s="39">
        <f>IF(B33=0, "-", B13/B33)</f>
        <v>0.1015625</v>
      </c>
      <c r="D13" s="65">
        <v>51</v>
      </c>
      <c r="E13" s="21">
        <f>IF(D33=0, "-", D13/D33)</f>
        <v>0.12977099236641221</v>
      </c>
      <c r="F13" s="81">
        <v>421</v>
      </c>
      <c r="G13" s="39">
        <f>IF(F33=0, "-", F13/F33)</f>
        <v>0.12288382953882078</v>
      </c>
      <c r="H13" s="65">
        <v>459</v>
      </c>
      <c r="I13" s="21">
        <f>IF(H33=0, "-", H13/H33)</f>
        <v>0.13527851458885942</v>
      </c>
      <c r="J13" s="20">
        <f t="shared" si="0"/>
        <v>-0.23529411764705882</v>
      </c>
      <c r="K13" s="21">
        <f t="shared" si="1"/>
        <v>-8.2788671023965144E-2</v>
      </c>
    </row>
    <row r="14" spans="1:11" x14ac:dyDescent="0.25">
      <c r="A14" s="7" t="s">
        <v>54</v>
      </c>
      <c r="B14" s="65">
        <v>2</v>
      </c>
      <c r="C14" s="39">
        <f>IF(B33=0, "-", B14/B33)</f>
        <v>5.208333333333333E-3</v>
      </c>
      <c r="D14" s="65">
        <v>2</v>
      </c>
      <c r="E14" s="21">
        <f>IF(D33=0, "-", D14/D33)</f>
        <v>5.0890585241730284E-3</v>
      </c>
      <c r="F14" s="81">
        <v>38</v>
      </c>
      <c r="G14" s="39">
        <f>IF(F33=0, "-", F14/F33)</f>
        <v>1.1091652072387624E-2</v>
      </c>
      <c r="H14" s="65">
        <v>24</v>
      </c>
      <c r="I14" s="21">
        <f>IF(H33=0, "-", H14/H33)</f>
        <v>7.073386383731211E-3</v>
      </c>
      <c r="J14" s="20">
        <f t="shared" si="0"/>
        <v>0</v>
      </c>
      <c r="K14" s="21">
        <f t="shared" si="1"/>
        <v>0.58333333333333337</v>
      </c>
    </row>
    <row r="15" spans="1:11" x14ac:dyDescent="0.25">
      <c r="A15" s="7" t="s">
        <v>55</v>
      </c>
      <c r="B15" s="65">
        <v>0</v>
      </c>
      <c r="C15" s="39">
        <f>IF(B33=0, "-", B15/B33)</f>
        <v>0</v>
      </c>
      <c r="D15" s="65">
        <v>1</v>
      </c>
      <c r="E15" s="21">
        <f>IF(D33=0, "-", D15/D33)</f>
        <v>2.5445292620865142E-3</v>
      </c>
      <c r="F15" s="81">
        <v>2</v>
      </c>
      <c r="G15" s="39">
        <f>IF(F33=0, "-", F15/F33)</f>
        <v>5.837711617046118E-4</v>
      </c>
      <c r="H15" s="65">
        <v>7</v>
      </c>
      <c r="I15" s="21">
        <f>IF(H33=0, "-", H15/H33)</f>
        <v>2.0630710285882699E-3</v>
      </c>
      <c r="J15" s="20">
        <f t="shared" si="0"/>
        <v>-1</v>
      </c>
      <c r="K15" s="21">
        <f t="shared" si="1"/>
        <v>-0.7142857142857143</v>
      </c>
    </row>
    <row r="16" spans="1:11" x14ac:dyDescent="0.25">
      <c r="A16" s="7" t="s">
        <v>56</v>
      </c>
      <c r="B16" s="65">
        <v>134</v>
      </c>
      <c r="C16" s="39">
        <f>IF(B33=0, "-", B16/B33)</f>
        <v>0.34895833333333331</v>
      </c>
      <c r="D16" s="65">
        <v>125</v>
      </c>
      <c r="E16" s="21">
        <f>IF(D33=0, "-", D16/D33)</f>
        <v>0.31806615776081426</v>
      </c>
      <c r="F16" s="81">
        <v>1066</v>
      </c>
      <c r="G16" s="39">
        <f>IF(F33=0, "-", F16/F33)</f>
        <v>0.31115002918855811</v>
      </c>
      <c r="H16" s="65">
        <v>1038</v>
      </c>
      <c r="I16" s="21">
        <f>IF(H33=0, "-", H16/H33)</f>
        <v>0.30592396109637487</v>
      </c>
      <c r="J16" s="20">
        <f t="shared" si="0"/>
        <v>7.1999999999999995E-2</v>
      </c>
      <c r="K16" s="21">
        <f t="shared" si="1"/>
        <v>2.6974951830443159E-2</v>
      </c>
    </row>
    <row r="17" spans="1:11" x14ac:dyDescent="0.25">
      <c r="A17" s="7" t="s">
        <v>59</v>
      </c>
      <c r="B17" s="65">
        <v>11</v>
      </c>
      <c r="C17" s="39">
        <f>IF(B33=0, "-", B17/B33)</f>
        <v>2.8645833333333332E-2</v>
      </c>
      <c r="D17" s="65">
        <v>17</v>
      </c>
      <c r="E17" s="21">
        <f>IF(D33=0, "-", D17/D33)</f>
        <v>4.3256997455470736E-2</v>
      </c>
      <c r="F17" s="81">
        <v>104</v>
      </c>
      <c r="G17" s="39">
        <f>IF(F33=0, "-", F17/F33)</f>
        <v>3.0356100408639813E-2</v>
      </c>
      <c r="H17" s="65">
        <v>82</v>
      </c>
      <c r="I17" s="21">
        <f>IF(H33=0, "-", H17/H33)</f>
        <v>2.4167403477748307E-2</v>
      </c>
      <c r="J17" s="20">
        <f t="shared" si="0"/>
        <v>-0.35294117647058826</v>
      </c>
      <c r="K17" s="21">
        <f t="shared" si="1"/>
        <v>0.26829268292682928</v>
      </c>
    </row>
    <row r="18" spans="1:11" x14ac:dyDescent="0.25">
      <c r="A18" s="7" t="s">
        <v>62</v>
      </c>
      <c r="B18" s="65">
        <v>15</v>
      </c>
      <c r="C18" s="39">
        <f>IF(B33=0, "-", B18/B33)</f>
        <v>3.90625E-2</v>
      </c>
      <c r="D18" s="65">
        <v>18</v>
      </c>
      <c r="E18" s="21">
        <f>IF(D33=0, "-", D18/D33)</f>
        <v>4.5801526717557252E-2</v>
      </c>
      <c r="F18" s="81">
        <v>204</v>
      </c>
      <c r="G18" s="39">
        <f>IF(F33=0, "-", F18/F33)</f>
        <v>5.9544658493870403E-2</v>
      </c>
      <c r="H18" s="65">
        <v>159</v>
      </c>
      <c r="I18" s="21">
        <f>IF(H33=0, "-", H18/H33)</f>
        <v>4.6861184792219276E-2</v>
      </c>
      <c r="J18" s="20">
        <f t="shared" si="0"/>
        <v>-0.16666666666666666</v>
      </c>
      <c r="K18" s="21">
        <f t="shared" si="1"/>
        <v>0.28301886792452829</v>
      </c>
    </row>
    <row r="19" spans="1:11" x14ac:dyDescent="0.25">
      <c r="A19" s="7" t="s">
        <v>66</v>
      </c>
      <c r="B19" s="65">
        <v>14</v>
      </c>
      <c r="C19" s="39">
        <f>IF(B33=0, "-", B19/B33)</f>
        <v>3.6458333333333336E-2</v>
      </c>
      <c r="D19" s="65">
        <v>9</v>
      </c>
      <c r="E19" s="21">
        <f>IF(D33=0, "-", D19/D33)</f>
        <v>2.2900763358778626E-2</v>
      </c>
      <c r="F19" s="81">
        <v>123</v>
      </c>
      <c r="G19" s="39">
        <f>IF(F33=0, "-", F19/F33)</f>
        <v>3.5901926444833622E-2</v>
      </c>
      <c r="H19" s="65">
        <v>74</v>
      </c>
      <c r="I19" s="21">
        <f>IF(H33=0, "-", H19/H33)</f>
        <v>2.180960801650457E-2</v>
      </c>
      <c r="J19" s="20">
        <f t="shared" si="0"/>
        <v>0.55555555555555558</v>
      </c>
      <c r="K19" s="21">
        <f t="shared" si="1"/>
        <v>0.66216216216216217</v>
      </c>
    </row>
    <row r="20" spans="1:11" x14ac:dyDescent="0.25">
      <c r="A20" s="7" t="s">
        <v>69</v>
      </c>
      <c r="B20" s="65">
        <v>5</v>
      </c>
      <c r="C20" s="39">
        <f>IF(B33=0, "-", B20/B33)</f>
        <v>1.3020833333333334E-2</v>
      </c>
      <c r="D20" s="65">
        <v>2</v>
      </c>
      <c r="E20" s="21">
        <f>IF(D33=0, "-", D20/D33)</f>
        <v>5.0890585241730284E-3</v>
      </c>
      <c r="F20" s="81">
        <v>50</v>
      </c>
      <c r="G20" s="39">
        <f>IF(F33=0, "-", F20/F33)</f>
        <v>1.4594279042615295E-2</v>
      </c>
      <c r="H20" s="65">
        <v>71</v>
      </c>
      <c r="I20" s="21">
        <f>IF(H33=0, "-", H20/H33)</f>
        <v>2.0925434718538166E-2</v>
      </c>
      <c r="J20" s="20">
        <f t="shared" si="0"/>
        <v>1.5</v>
      </c>
      <c r="K20" s="21">
        <f t="shared" si="1"/>
        <v>-0.29577464788732394</v>
      </c>
    </row>
    <row r="21" spans="1:11" x14ac:dyDescent="0.25">
      <c r="A21" s="7" t="s">
        <v>70</v>
      </c>
      <c r="B21" s="65">
        <v>2</v>
      </c>
      <c r="C21" s="39">
        <f>IF(B33=0, "-", B21/B33)</f>
        <v>5.208333333333333E-3</v>
      </c>
      <c r="D21" s="65">
        <v>10</v>
      </c>
      <c r="E21" s="21">
        <f>IF(D33=0, "-", D21/D33)</f>
        <v>2.5445292620865138E-2</v>
      </c>
      <c r="F21" s="81">
        <v>103</v>
      </c>
      <c r="G21" s="39">
        <f>IF(F33=0, "-", F21/F33)</f>
        <v>3.0064214827787508E-2</v>
      </c>
      <c r="H21" s="65">
        <v>91</v>
      </c>
      <c r="I21" s="21">
        <f>IF(H33=0, "-", H21/H33)</f>
        <v>2.681992337164751E-2</v>
      </c>
      <c r="J21" s="20">
        <f t="shared" si="0"/>
        <v>-0.8</v>
      </c>
      <c r="K21" s="21">
        <f t="shared" si="1"/>
        <v>0.13186813186813187</v>
      </c>
    </row>
    <row r="22" spans="1:11" x14ac:dyDescent="0.25">
      <c r="A22" s="7" t="s">
        <v>75</v>
      </c>
      <c r="B22" s="65">
        <v>11</v>
      </c>
      <c r="C22" s="39">
        <f>IF(B33=0, "-", B22/B33)</f>
        <v>2.8645833333333332E-2</v>
      </c>
      <c r="D22" s="65">
        <v>8</v>
      </c>
      <c r="E22" s="21">
        <f>IF(D33=0, "-", D22/D33)</f>
        <v>2.0356234096692113E-2</v>
      </c>
      <c r="F22" s="81">
        <v>69</v>
      </c>
      <c r="G22" s="39">
        <f>IF(F33=0, "-", F22/F33)</f>
        <v>2.0140105078809107E-2</v>
      </c>
      <c r="H22" s="65">
        <v>123</v>
      </c>
      <c r="I22" s="21">
        <f>IF(H33=0, "-", H22/H33)</f>
        <v>3.6251105216622455E-2</v>
      </c>
      <c r="J22" s="20">
        <f t="shared" si="0"/>
        <v>0.375</v>
      </c>
      <c r="K22" s="21">
        <f t="shared" si="1"/>
        <v>-0.43902439024390244</v>
      </c>
    </row>
    <row r="23" spans="1:11" x14ac:dyDescent="0.25">
      <c r="A23" s="7" t="s">
        <v>76</v>
      </c>
      <c r="B23" s="65">
        <v>22</v>
      </c>
      <c r="C23" s="39">
        <f>IF(B33=0, "-", B23/B33)</f>
        <v>5.7291666666666664E-2</v>
      </c>
      <c r="D23" s="65">
        <v>16</v>
      </c>
      <c r="E23" s="21">
        <f>IF(D33=0, "-", D23/D33)</f>
        <v>4.0712468193384227E-2</v>
      </c>
      <c r="F23" s="81">
        <v>143</v>
      </c>
      <c r="G23" s="39">
        <f>IF(F33=0, "-", F23/F33)</f>
        <v>4.173963806187974E-2</v>
      </c>
      <c r="H23" s="65">
        <v>131</v>
      </c>
      <c r="I23" s="21">
        <f>IF(H33=0, "-", H23/H33)</f>
        <v>3.8608900677866195E-2</v>
      </c>
      <c r="J23" s="20">
        <f t="shared" si="0"/>
        <v>0.375</v>
      </c>
      <c r="K23" s="21">
        <f t="shared" si="1"/>
        <v>9.1603053435114504E-2</v>
      </c>
    </row>
    <row r="24" spans="1:11" x14ac:dyDescent="0.25">
      <c r="A24" s="7" t="s">
        <v>81</v>
      </c>
      <c r="B24" s="65">
        <v>0</v>
      </c>
      <c r="C24" s="39">
        <f>IF(B33=0, "-", B24/B33)</f>
        <v>0</v>
      </c>
      <c r="D24" s="65">
        <v>0</v>
      </c>
      <c r="E24" s="21">
        <f>IF(D33=0, "-", D24/D33)</f>
        <v>0</v>
      </c>
      <c r="F24" s="81">
        <v>0</v>
      </c>
      <c r="G24" s="39">
        <f>IF(F33=0, "-", F24/F33)</f>
        <v>0</v>
      </c>
      <c r="H24" s="65">
        <v>1</v>
      </c>
      <c r="I24" s="21">
        <f>IF(H33=0, "-", H24/H33)</f>
        <v>2.9472443265546712E-4</v>
      </c>
      <c r="J24" s="20" t="str">
        <f t="shared" si="0"/>
        <v>-</v>
      </c>
      <c r="K24" s="21">
        <f t="shared" si="1"/>
        <v>-1</v>
      </c>
    </row>
    <row r="25" spans="1:11" x14ac:dyDescent="0.25">
      <c r="A25" s="7" t="s">
        <v>85</v>
      </c>
      <c r="B25" s="65">
        <v>9</v>
      </c>
      <c r="C25" s="39">
        <f>IF(B33=0, "-", B25/B33)</f>
        <v>2.34375E-2</v>
      </c>
      <c r="D25" s="65">
        <v>6</v>
      </c>
      <c r="E25" s="21">
        <f>IF(D33=0, "-", D25/D33)</f>
        <v>1.5267175572519083E-2</v>
      </c>
      <c r="F25" s="81">
        <v>78</v>
      </c>
      <c r="G25" s="39">
        <f>IF(F33=0, "-", F25/F33)</f>
        <v>2.276707530647986E-2</v>
      </c>
      <c r="H25" s="65">
        <v>55</v>
      </c>
      <c r="I25" s="21">
        <f>IF(H33=0, "-", H25/H33)</f>
        <v>1.6209843796050692E-2</v>
      </c>
      <c r="J25" s="20">
        <f t="shared" si="0"/>
        <v>0.5</v>
      </c>
      <c r="K25" s="21">
        <f t="shared" si="1"/>
        <v>0.41818181818181815</v>
      </c>
    </row>
    <row r="26" spans="1:11" x14ac:dyDescent="0.25">
      <c r="A26" s="7" t="s">
        <v>87</v>
      </c>
      <c r="B26" s="65">
        <v>30</v>
      </c>
      <c r="C26" s="39">
        <f>IF(B33=0, "-", B26/B33)</f>
        <v>7.8125E-2</v>
      </c>
      <c r="D26" s="65">
        <v>15</v>
      </c>
      <c r="E26" s="21">
        <f>IF(D33=0, "-", D26/D33)</f>
        <v>3.8167938931297711E-2</v>
      </c>
      <c r="F26" s="81">
        <v>150</v>
      </c>
      <c r="G26" s="39">
        <f>IF(F33=0, "-", F26/F33)</f>
        <v>4.3782837127845885E-2</v>
      </c>
      <c r="H26" s="65">
        <v>147</v>
      </c>
      <c r="I26" s="21">
        <f>IF(H33=0, "-", H26/H33)</f>
        <v>4.3324491600353669E-2</v>
      </c>
      <c r="J26" s="20">
        <f t="shared" si="0"/>
        <v>1</v>
      </c>
      <c r="K26" s="21">
        <f t="shared" si="1"/>
        <v>2.0408163265306121E-2</v>
      </c>
    </row>
    <row r="27" spans="1:11" x14ac:dyDescent="0.25">
      <c r="A27" s="7" t="s">
        <v>88</v>
      </c>
      <c r="B27" s="65">
        <v>0</v>
      </c>
      <c r="C27" s="39">
        <f>IF(B33=0, "-", B27/B33)</f>
        <v>0</v>
      </c>
      <c r="D27" s="65">
        <v>0</v>
      </c>
      <c r="E27" s="21">
        <f>IF(D33=0, "-", D27/D33)</f>
        <v>0</v>
      </c>
      <c r="F27" s="81">
        <v>1</v>
      </c>
      <c r="G27" s="39">
        <f>IF(F33=0, "-", F27/F33)</f>
        <v>2.918855808523059E-4</v>
      </c>
      <c r="H27" s="65">
        <v>0</v>
      </c>
      <c r="I27" s="21">
        <f>IF(H33=0, "-", H27/H33)</f>
        <v>0</v>
      </c>
      <c r="J27" s="20" t="str">
        <f t="shared" si="0"/>
        <v>-</v>
      </c>
      <c r="K27" s="21" t="str">
        <f t="shared" si="1"/>
        <v>-</v>
      </c>
    </row>
    <row r="28" spans="1:11" x14ac:dyDescent="0.25">
      <c r="A28" s="7" t="s">
        <v>95</v>
      </c>
      <c r="B28" s="65">
        <v>9</v>
      </c>
      <c r="C28" s="39">
        <f>IF(B33=0, "-", B28/B33)</f>
        <v>2.34375E-2</v>
      </c>
      <c r="D28" s="65">
        <v>4</v>
      </c>
      <c r="E28" s="21">
        <f>IF(D33=0, "-", D28/D33)</f>
        <v>1.0178117048346057E-2</v>
      </c>
      <c r="F28" s="81">
        <v>95</v>
      </c>
      <c r="G28" s="39">
        <f>IF(F33=0, "-", F28/F33)</f>
        <v>2.772913018096906E-2</v>
      </c>
      <c r="H28" s="65">
        <v>66</v>
      </c>
      <c r="I28" s="21">
        <f>IF(H33=0, "-", H28/H33)</f>
        <v>1.9451812555260833E-2</v>
      </c>
      <c r="J28" s="20">
        <f t="shared" si="0"/>
        <v>1.25</v>
      </c>
      <c r="K28" s="21">
        <f t="shared" si="1"/>
        <v>0.43939393939393939</v>
      </c>
    </row>
    <row r="29" spans="1:11" x14ac:dyDescent="0.25">
      <c r="A29" s="7" t="s">
        <v>96</v>
      </c>
      <c r="B29" s="65">
        <v>2</v>
      </c>
      <c r="C29" s="39">
        <f>IF(B33=0, "-", B29/B33)</f>
        <v>5.208333333333333E-3</v>
      </c>
      <c r="D29" s="65">
        <v>5</v>
      </c>
      <c r="E29" s="21">
        <f>IF(D33=0, "-", D29/D33)</f>
        <v>1.2722646310432569E-2</v>
      </c>
      <c r="F29" s="81">
        <v>35</v>
      </c>
      <c r="G29" s="39">
        <f>IF(F33=0, "-", F29/F33)</f>
        <v>1.0215995329830706E-2</v>
      </c>
      <c r="H29" s="65">
        <v>67</v>
      </c>
      <c r="I29" s="21">
        <f>IF(H33=0, "-", H29/H33)</f>
        <v>1.9746536987916299E-2</v>
      </c>
      <c r="J29" s="20">
        <f t="shared" si="0"/>
        <v>-0.6</v>
      </c>
      <c r="K29" s="21">
        <f t="shared" si="1"/>
        <v>-0.47761194029850745</v>
      </c>
    </row>
    <row r="30" spans="1:11" x14ac:dyDescent="0.25">
      <c r="A30" s="7" t="s">
        <v>98</v>
      </c>
      <c r="B30" s="65">
        <v>18</v>
      </c>
      <c r="C30" s="39">
        <f>IF(B33=0, "-", B30/B33)</f>
        <v>4.6875E-2</v>
      </c>
      <c r="D30" s="65">
        <v>15</v>
      </c>
      <c r="E30" s="21">
        <f>IF(D33=0, "-", D30/D33)</f>
        <v>3.8167938931297711E-2</v>
      </c>
      <c r="F30" s="81">
        <v>192</v>
      </c>
      <c r="G30" s="39">
        <f>IF(F33=0, "-", F30/F33)</f>
        <v>5.6042031523642732E-2</v>
      </c>
      <c r="H30" s="65">
        <v>153</v>
      </c>
      <c r="I30" s="21">
        <f>IF(H33=0, "-", H30/H33)</f>
        <v>4.5092838196286469E-2</v>
      </c>
      <c r="J30" s="20">
        <f t="shared" si="0"/>
        <v>0.2</v>
      </c>
      <c r="K30" s="21">
        <f t="shared" si="1"/>
        <v>0.25490196078431371</v>
      </c>
    </row>
    <row r="31" spans="1:11" x14ac:dyDescent="0.25">
      <c r="A31" s="7" t="s">
        <v>99</v>
      </c>
      <c r="B31" s="65">
        <v>0</v>
      </c>
      <c r="C31" s="39">
        <f>IF(B33=0, "-", B31/B33)</f>
        <v>0</v>
      </c>
      <c r="D31" s="65">
        <v>0</v>
      </c>
      <c r="E31" s="21">
        <f>IF(D33=0, "-", D31/D33)</f>
        <v>0</v>
      </c>
      <c r="F31" s="81">
        <v>8</v>
      </c>
      <c r="G31" s="39">
        <f>IF(F33=0, "-", F31/F33)</f>
        <v>2.3350846468184472E-3</v>
      </c>
      <c r="H31" s="65">
        <v>19</v>
      </c>
      <c r="I31" s="21">
        <f>IF(H33=0, "-", H31/H33)</f>
        <v>5.5997642204538758E-3</v>
      </c>
      <c r="J31" s="20" t="str">
        <f t="shared" si="0"/>
        <v>-</v>
      </c>
      <c r="K31" s="21">
        <f t="shared" si="1"/>
        <v>-0.57894736842105265</v>
      </c>
    </row>
    <row r="32" spans="1:11" x14ac:dyDescent="0.25">
      <c r="A32" s="2"/>
      <c r="B32" s="68"/>
      <c r="C32" s="33"/>
      <c r="D32" s="68"/>
      <c r="E32" s="6"/>
      <c r="F32" s="82"/>
      <c r="G32" s="33"/>
      <c r="H32" s="68"/>
      <c r="I32" s="6"/>
      <c r="J32" s="5"/>
      <c r="K32" s="6"/>
    </row>
    <row r="33" spans="1:11" s="43" customFormat="1" x14ac:dyDescent="0.25">
      <c r="A33" s="162" t="s">
        <v>620</v>
      </c>
      <c r="B33" s="71">
        <f>SUM(B7:B32)</f>
        <v>384</v>
      </c>
      <c r="C33" s="40">
        <v>1</v>
      </c>
      <c r="D33" s="71">
        <f>SUM(D7:D32)</f>
        <v>393</v>
      </c>
      <c r="E33" s="41">
        <v>1</v>
      </c>
      <c r="F33" s="77">
        <f>SUM(F7:F32)</f>
        <v>3426</v>
      </c>
      <c r="G33" s="42">
        <v>1</v>
      </c>
      <c r="H33" s="71">
        <f>SUM(H7:H32)</f>
        <v>3393</v>
      </c>
      <c r="I33" s="41">
        <v>1</v>
      </c>
      <c r="J33" s="37">
        <f>IF(D33=0, "-", (B33-D33)/D33)</f>
        <v>-2.2900763358778626E-2</v>
      </c>
      <c r="K33" s="38">
        <f>IF(H33=0, "-", (F33-H33)/H33)</f>
        <v>9.7259062776304164E-3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588"/>
  <sheetViews>
    <sheetView tabSelected="1" zoomScaleNormal="100" workbookViewId="0">
      <selection activeCell="M1" sqref="M1"/>
    </sheetView>
  </sheetViews>
  <sheetFormatPr defaultRowHeight="13.2" x14ac:dyDescent="0.25"/>
  <cols>
    <col min="1" max="1" width="34.109375" bestFit="1" customWidth="1"/>
    <col min="6" max="6" width="1.6640625" customWidth="1"/>
  </cols>
  <sheetData>
    <row r="1" spans="1:10" s="52" customFormat="1" ht="20.399999999999999" x14ac:dyDescent="0.35">
      <c r="A1" s="4" t="s">
        <v>10</v>
      </c>
      <c r="B1" s="198" t="s">
        <v>21</v>
      </c>
      <c r="C1" s="199"/>
      <c r="D1" s="199"/>
      <c r="E1" s="199"/>
      <c r="F1" s="199"/>
      <c r="G1" s="199"/>
      <c r="H1" s="199"/>
      <c r="I1" s="199"/>
      <c r="J1" s="199"/>
    </row>
    <row r="2" spans="1:10" s="52" customFormat="1" ht="20.399999999999999" x14ac:dyDescent="0.35">
      <c r="A2" s="4" t="s">
        <v>110</v>
      </c>
      <c r="B2" s="202" t="s">
        <v>101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7"/>
      <c r="B6" s="86"/>
      <c r="C6" s="87"/>
      <c r="D6" s="86"/>
      <c r="E6" s="87"/>
      <c r="F6" s="88"/>
      <c r="G6" s="86"/>
      <c r="H6" s="87"/>
      <c r="I6" s="35"/>
      <c r="J6" s="36"/>
    </row>
    <row r="7" spans="1:10" s="139" customFormat="1" x14ac:dyDescent="0.25">
      <c r="A7" s="159" t="s">
        <v>31</v>
      </c>
      <c r="B7" s="65"/>
      <c r="C7" s="66"/>
      <c r="D7" s="65"/>
      <c r="E7" s="66"/>
      <c r="F7" s="67"/>
      <c r="G7" s="65"/>
      <c r="H7" s="66"/>
      <c r="I7" s="20"/>
      <c r="J7" s="21"/>
    </row>
    <row r="8" spans="1:10" x14ac:dyDescent="0.25">
      <c r="A8" s="177" t="s">
        <v>316</v>
      </c>
      <c r="B8" s="143">
        <v>0</v>
      </c>
      <c r="C8" s="144">
        <v>0</v>
      </c>
      <c r="D8" s="143">
        <v>0</v>
      </c>
      <c r="E8" s="144">
        <v>1</v>
      </c>
      <c r="F8" s="145"/>
      <c r="G8" s="143">
        <f>B8-C8</f>
        <v>0</v>
      </c>
      <c r="H8" s="144">
        <f>D8-E8</f>
        <v>-1</v>
      </c>
      <c r="I8" s="151" t="str">
        <f>IF(C8=0, "-", IF(G8/C8&lt;10, G8/C8, "&gt;999%"))</f>
        <v>-</v>
      </c>
      <c r="J8" s="152">
        <f>IF(E8=0, "-", IF(H8/E8&lt;10, H8/E8, "&gt;999%"))</f>
        <v>-1</v>
      </c>
    </row>
    <row r="9" spans="1:10" x14ac:dyDescent="0.25">
      <c r="A9" s="158" t="s">
        <v>251</v>
      </c>
      <c r="B9" s="65">
        <v>6</v>
      </c>
      <c r="C9" s="66">
        <v>4</v>
      </c>
      <c r="D9" s="65">
        <v>20</v>
      </c>
      <c r="E9" s="66">
        <v>17</v>
      </c>
      <c r="F9" s="67"/>
      <c r="G9" s="65">
        <f>B9-C9</f>
        <v>2</v>
      </c>
      <c r="H9" s="66">
        <f>D9-E9</f>
        <v>3</v>
      </c>
      <c r="I9" s="20">
        <f>IF(C9=0, "-", IF(G9/C9&lt;10, G9/C9, "&gt;999%"))</f>
        <v>0.5</v>
      </c>
      <c r="J9" s="21">
        <f>IF(E9=0, "-", IF(H9/E9&lt;10, H9/E9, "&gt;999%"))</f>
        <v>0.17647058823529413</v>
      </c>
    </row>
    <row r="10" spans="1:10" x14ac:dyDescent="0.25">
      <c r="A10" s="158" t="s">
        <v>216</v>
      </c>
      <c r="B10" s="65">
        <v>0</v>
      </c>
      <c r="C10" s="66">
        <v>0</v>
      </c>
      <c r="D10" s="65">
        <v>0</v>
      </c>
      <c r="E10" s="66">
        <v>5</v>
      </c>
      <c r="F10" s="67"/>
      <c r="G10" s="65">
        <f>B10-C10</f>
        <v>0</v>
      </c>
      <c r="H10" s="66">
        <f>D10-E10</f>
        <v>-5</v>
      </c>
      <c r="I10" s="20" t="str">
        <f>IF(C10=0, "-", IF(G10/C10&lt;10, G10/C10, "&gt;999%"))</f>
        <v>-</v>
      </c>
      <c r="J10" s="21">
        <f>IF(E10=0, "-", IF(H10/E10&lt;10, H10/E10, "&gt;999%"))</f>
        <v>-1</v>
      </c>
    </row>
    <row r="11" spans="1:10" x14ac:dyDescent="0.25">
      <c r="A11" s="158" t="s">
        <v>407</v>
      </c>
      <c r="B11" s="65">
        <v>1</v>
      </c>
      <c r="C11" s="66">
        <v>4</v>
      </c>
      <c r="D11" s="65">
        <v>13</v>
      </c>
      <c r="E11" s="66">
        <v>13</v>
      </c>
      <c r="F11" s="67"/>
      <c r="G11" s="65">
        <f>B11-C11</f>
        <v>-3</v>
      </c>
      <c r="H11" s="66">
        <f>D11-E11</f>
        <v>0</v>
      </c>
      <c r="I11" s="20">
        <f>IF(C11=0, "-", IF(G11/C11&lt;10, G11/C11, "&gt;999%"))</f>
        <v>-0.75</v>
      </c>
      <c r="J11" s="21">
        <f>IF(E11=0, "-", IF(H11/E11&lt;10, H11/E11, "&gt;999%"))</f>
        <v>0</v>
      </c>
    </row>
    <row r="12" spans="1:10" s="160" customFormat="1" x14ac:dyDescent="0.25">
      <c r="A12" s="178" t="s">
        <v>628</v>
      </c>
      <c r="B12" s="71">
        <v>7</v>
      </c>
      <c r="C12" s="72">
        <v>8</v>
      </c>
      <c r="D12" s="71">
        <v>33</v>
      </c>
      <c r="E12" s="72">
        <v>36</v>
      </c>
      <c r="F12" s="73"/>
      <c r="G12" s="71">
        <f>B12-C12</f>
        <v>-1</v>
      </c>
      <c r="H12" s="72">
        <f>D12-E12</f>
        <v>-3</v>
      </c>
      <c r="I12" s="37">
        <f>IF(C12=0, "-", IF(G12/C12&lt;10, G12/C12, "&gt;999%"))</f>
        <v>-0.125</v>
      </c>
      <c r="J12" s="38">
        <f>IF(E12=0, "-", IF(H12/E12&lt;10, H12/E12, "&gt;999%"))</f>
        <v>-8.3333333333333329E-2</v>
      </c>
    </row>
    <row r="13" spans="1:10" x14ac:dyDescent="0.25">
      <c r="A13" s="177"/>
      <c r="B13" s="143"/>
      <c r="C13" s="144"/>
      <c r="D13" s="143"/>
      <c r="E13" s="144"/>
      <c r="F13" s="145"/>
      <c r="G13" s="143"/>
      <c r="H13" s="144"/>
      <c r="I13" s="151"/>
      <c r="J13" s="152"/>
    </row>
    <row r="14" spans="1:10" s="139" customFormat="1" x14ac:dyDescent="0.25">
      <c r="A14" s="159" t="s">
        <v>32</v>
      </c>
      <c r="B14" s="65"/>
      <c r="C14" s="66"/>
      <c r="D14" s="65"/>
      <c r="E14" s="66"/>
      <c r="F14" s="67"/>
      <c r="G14" s="65"/>
      <c r="H14" s="66"/>
      <c r="I14" s="20"/>
      <c r="J14" s="21"/>
    </row>
    <row r="15" spans="1:10" x14ac:dyDescent="0.25">
      <c r="A15" s="158" t="s">
        <v>317</v>
      </c>
      <c r="B15" s="65">
        <v>0</v>
      </c>
      <c r="C15" s="66">
        <v>0</v>
      </c>
      <c r="D15" s="65">
        <v>0</v>
      </c>
      <c r="E15" s="66">
        <v>1</v>
      </c>
      <c r="F15" s="67"/>
      <c r="G15" s="65">
        <f>B15-C15</f>
        <v>0</v>
      </c>
      <c r="H15" s="66">
        <f>D15-E15</f>
        <v>-1</v>
      </c>
      <c r="I15" s="20" t="str">
        <f>IF(C15=0, "-", IF(G15/C15&lt;10, G15/C15, "&gt;999%"))</f>
        <v>-</v>
      </c>
      <c r="J15" s="21">
        <f>IF(E15=0, "-", IF(H15/E15&lt;10, H15/E15, "&gt;999%"))</f>
        <v>-1</v>
      </c>
    </row>
    <row r="16" spans="1:10" s="160" customFormat="1" x14ac:dyDescent="0.25">
      <c r="A16" s="178" t="s">
        <v>629</v>
      </c>
      <c r="B16" s="71">
        <v>0</v>
      </c>
      <c r="C16" s="72">
        <v>0</v>
      </c>
      <c r="D16" s="71">
        <v>0</v>
      </c>
      <c r="E16" s="72">
        <v>1</v>
      </c>
      <c r="F16" s="73"/>
      <c r="G16" s="71">
        <f>B16-C16</f>
        <v>0</v>
      </c>
      <c r="H16" s="72">
        <f>D16-E16</f>
        <v>-1</v>
      </c>
      <c r="I16" s="37" t="str">
        <f>IF(C16=0, "-", IF(G16/C16&lt;10, G16/C16, "&gt;999%"))</f>
        <v>-</v>
      </c>
      <c r="J16" s="38">
        <f>IF(E16=0, "-", IF(H16/E16&lt;10, H16/E16, "&gt;999%"))</f>
        <v>-1</v>
      </c>
    </row>
    <row r="17" spans="1:10" x14ac:dyDescent="0.25">
      <c r="A17" s="177"/>
      <c r="B17" s="143"/>
      <c r="C17" s="144"/>
      <c r="D17" s="143"/>
      <c r="E17" s="144"/>
      <c r="F17" s="145"/>
      <c r="G17" s="143"/>
      <c r="H17" s="144"/>
      <c r="I17" s="151"/>
      <c r="J17" s="152"/>
    </row>
    <row r="18" spans="1:10" s="139" customFormat="1" x14ac:dyDescent="0.25">
      <c r="A18" s="159" t="s">
        <v>33</v>
      </c>
      <c r="B18" s="65"/>
      <c r="C18" s="66"/>
      <c r="D18" s="65"/>
      <c r="E18" s="66"/>
      <c r="F18" s="67"/>
      <c r="G18" s="65"/>
      <c r="H18" s="66"/>
      <c r="I18" s="20"/>
      <c r="J18" s="21"/>
    </row>
    <row r="19" spans="1:10" x14ac:dyDescent="0.25">
      <c r="A19" s="158" t="s">
        <v>332</v>
      </c>
      <c r="B19" s="65">
        <v>1</v>
      </c>
      <c r="C19" s="66">
        <v>1</v>
      </c>
      <c r="D19" s="65">
        <v>7</v>
      </c>
      <c r="E19" s="66">
        <v>3</v>
      </c>
      <c r="F19" s="67"/>
      <c r="G19" s="65">
        <f>B19-C19</f>
        <v>0</v>
      </c>
      <c r="H19" s="66">
        <f>D19-E19</f>
        <v>4</v>
      </c>
      <c r="I19" s="20">
        <f>IF(C19=0, "-", IF(G19/C19&lt;10, G19/C19, "&gt;999%"))</f>
        <v>0</v>
      </c>
      <c r="J19" s="21">
        <f>IF(E19=0, "-", IF(H19/E19&lt;10, H19/E19, "&gt;999%"))</f>
        <v>1.3333333333333333</v>
      </c>
    </row>
    <row r="20" spans="1:10" x14ac:dyDescent="0.25">
      <c r="A20" s="158" t="s">
        <v>471</v>
      </c>
      <c r="B20" s="65">
        <v>1</v>
      </c>
      <c r="C20" s="66">
        <v>2</v>
      </c>
      <c r="D20" s="65">
        <v>3</v>
      </c>
      <c r="E20" s="66">
        <v>4</v>
      </c>
      <c r="F20" s="67"/>
      <c r="G20" s="65">
        <f>B20-C20</f>
        <v>-1</v>
      </c>
      <c r="H20" s="66">
        <f>D20-E20</f>
        <v>-1</v>
      </c>
      <c r="I20" s="20">
        <f>IF(C20=0, "-", IF(G20/C20&lt;10, G20/C20, "&gt;999%"))</f>
        <v>-0.5</v>
      </c>
      <c r="J20" s="21">
        <f>IF(E20=0, "-", IF(H20/E20&lt;10, H20/E20, "&gt;999%"))</f>
        <v>-0.25</v>
      </c>
    </row>
    <row r="21" spans="1:10" s="160" customFormat="1" x14ac:dyDescent="0.25">
      <c r="A21" s="178" t="s">
        <v>630</v>
      </c>
      <c r="B21" s="71">
        <v>2</v>
      </c>
      <c r="C21" s="72">
        <v>3</v>
      </c>
      <c r="D21" s="71">
        <v>10</v>
      </c>
      <c r="E21" s="72">
        <v>7</v>
      </c>
      <c r="F21" s="73"/>
      <c r="G21" s="71">
        <f>B21-C21</f>
        <v>-1</v>
      </c>
      <c r="H21" s="72">
        <f>D21-E21</f>
        <v>3</v>
      </c>
      <c r="I21" s="37">
        <f>IF(C21=0, "-", IF(G21/C21&lt;10, G21/C21, "&gt;999%"))</f>
        <v>-0.33333333333333331</v>
      </c>
      <c r="J21" s="38">
        <f>IF(E21=0, "-", IF(H21/E21&lt;10, H21/E21, "&gt;999%"))</f>
        <v>0.42857142857142855</v>
      </c>
    </row>
    <row r="22" spans="1:10" x14ac:dyDescent="0.25">
      <c r="A22" s="177"/>
      <c r="B22" s="143"/>
      <c r="C22" s="144"/>
      <c r="D22" s="143"/>
      <c r="E22" s="144"/>
      <c r="F22" s="145"/>
      <c r="G22" s="143"/>
      <c r="H22" s="144"/>
      <c r="I22" s="151"/>
      <c r="J22" s="152"/>
    </row>
    <row r="23" spans="1:10" s="139" customFormat="1" x14ac:dyDescent="0.25">
      <c r="A23" s="159" t="s">
        <v>34</v>
      </c>
      <c r="B23" s="65"/>
      <c r="C23" s="66"/>
      <c r="D23" s="65"/>
      <c r="E23" s="66"/>
      <c r="F23" s="67"/>
      <c r="G23" s="65"/>
      <c r="H23" s="66"/>
      <c r="I23" s="20"/>
      <c r="J23" s="21"/>
    </row>
    <row r="24" spans="1:10" x14ac:dyDescent="0.25">
      <c r="A24" s="158" t="s">
        <v>213</v>
      </c>
      <c r="B24" s="65">
        <v>0</v>
      </c>
      <c r="C24" s="66">
        <v>6</v>
      </c>
      <c r="D24" s="65">
        <v>20</v>
      </c>
      <c r="E24" s="66">
        <v>33</v>
      </c>
      <c r="F24" s="67"/>
      <c r="G24" s="65">
        <f t="shared" ref="G24:G40" si="0">B24-C24</f>
        <v>-6</v>
      </c>
      <c r="H24" s="66">
        <f t="shared" ref="H24:H40" si="1">D24-E24</f>
        <v>-13</v>
      </c>
      <c r="I24" s="20">
        <f t="shared" ref="I24:I40" si="2">IF(C24=0, "-", IF(G24/C24&lt;10, G24/C24, "&gt;999%"))</f>
        <v>-1</v>
      </c>
      <c r="J24" s="21">
        <f t="shared" ref="J24:J40" si="3">IF(E24=0, "-", IF(H24/E24&lt;10, H24/E24, "&gt;999%"))</f>
        <v>-0.39393939393939392</v>
      </c>
    </row>
    <row r="25" spans="1:10" x14ac:dyDescent="0.25">
      <c r="A25" s="158" t="s">
        <v>231</v>
      </c>
      <c r="B25" s="65">
        <v>12</v>
      </c>
      <c r="C25" s="66">
        <v>0</v>
      </c>
      <c r="D25" s="65">
        <v>81</v>
      </c>
      <c r="E25" s="66">
        <v>36</v>
      </c>
      <c r="F25" s="67"/>
      <c r="G25" s="65">
        <f t="shared" si="0"/>
        <v>12</v>
      </c>
      <c r="H25" s="66">
        <f t="shared" si="1"/>
        <v>45</v>
      </c>
      <c r="I25" s="20" t="str">
        <f t="shared" si="2"/>
        <v>-</v>
      </c>
      <c r="J25" s="21">
        <f t="shared" si="3"/>
        <v>1.25</v>
      </c>
    </row>
    <row r="26" spans="1:10" x14ac:dyDescent="0.25">
      <c r="A26" s="158" t="s">
        <v>252</v>
      </c>
      <c r="B26" s="65">
        <v>1</v>
      </c>
      <c r="C26" s="66">
        <v>8</v>
      </c>
      <c r="D26" s="65">
        <v>20</v>
      </c>
      <c r="E26" s="66">
        <v>54</v>
      </c>
      <c r="F26" s="67"/>
      <c r="G26" s="65">
        <f t="shared" si="0"/>
        <v>-7</v>
      </c>
      <c r="H26" s="66">
        <f t="shared" si="1"/>
        <v>-34</v>
      </c>
      <c r="I26" s="20">
        <f t="shared" si="2"/>
        <v>-0.875</v>
      </c>
      <c r="J26" s="21">
        <f t="shared" si="3"/>
        <v>-0.62962962962962965</v>
      </c>
    </row>
    <row r="27" spans="1:10" x14ac:dyDescent="0.25">
      <c r="A27" s="158" t="s">
        <v>318</v>
      </c>
      <c r="B27" s="65">
        <v>0</v>
      </c>
      <c r="C27" s="66">
        <v>2</v>
      </c>
      <c r="D27" s="65">
        <v>8</v>
      </c>
      <c r="E27" s="66">
        <v>10</v>
      </c>
      <c r="F27" s="67"/>
      <c r="G27" s="65">
        <f t="shared" si="0"/>
        <v>-2</v>
      </c>
      <c r="H27" s="66">
        <f t="shared" si="1"/>
        <v>-2</v>
      </c>
      <c r="I27" s="20">
        <f t="shared" si="2"/>
        <v>-1</v>
      </c>
      <c r="J27" s="21">
        <f t="shared" si="3"/>
        <v>-0.2</v>
      </c>
    </row>
    <row r="28" spans="1:10" x14ac:dyDescent="0.25">
      <c r="A28" s="158" t="s">
        <v>253</v>
      </c>
      <c r="B28" s="65">
        <v>2</v>
      </c>
      <c r="C28" s="66">
        <v>4</v>
      </c>
      <c r="D28" s="65">
        <v>12</v>
      </c>
      <c r="E28" s="66">
        <v>41</v>
      </c>
      <c r="F28" s="67"/>
      <c r="G28" s="65">
        <f t="shared" si="0"/>
        <v>-2</v>
      </c>
      <c r="H28" s="66">
        <f t="shared" si="1"/>
        <v>-29</v>
      </c>
      <c r="I28" s="20">
        <f t="shared" si="2"/>
        <v>-0.5</v>
      </c>
      <c r="J28" s="21">
        <f t="shared" si="3"/>
        <v>-0.70731707317073167</v>
      </c>
    </row>
    <row r="29" spans="1:10" x14ac:dyDescent="0.25">
      <c r="A29" s="158" t="s">
        <v>271</v>
      </c>
      <c r="B29" s="65">
        <v>3</v>
      </c>
      <c r="C29" s="66">
        <v>3</v>
      </c>
      <c r="D29" s="65">
        <v>11</v>
      </c>
      <c r="E29" s="66">
        <v>10</v>
      </c>
      <c r="F29" s="67"/>
      <c r="G29" s="65">
        <f t="shared" si="0"/>
        <v>0</v>
      </c>
      <c r="H29" s="66">
        <f t="shared" si="1"/>
        <v>1</v>
      </c>
      <c r="I29" s="20">
        <f t="shared" si="2"/>
        <v>0</v>
      </c>
      <c r="J29" s="21">
        <f t="shared" si="3"/>
        <v>0.1</v>
      </c>
    </row>
    <row r="30" spans="1:10" x14ac:dyDescent="0.25">
      <c r="A30" s="158" t="s">
        <v>272</v>
      </c>
      <c r="B30" s="65">
        <v>3</v>
      </c>
      <c r="C30" s="66">
        <v>0</v>
      </c>
      <c r="D30" s="65">
        <v>4</v>
      </c>
      <c r="E30" s="66">
        <v>4</v>
      </c>
      <c r="F30" s="67"/>
      <c r="G30" s="65">
        <f t="shared" si="0"/>
        <v>3</v>
      </c>
      <c r="H30" s="66">
        <f t="shared" si="1"/>
        <v>0</v>
      </c>
      <c r="I30" s="20" t="str">
        <f t="shared" si="2"/>
        <v>-</v>
      </c>
      <c r="J30" s="21">
        <f t="shared" si="3"/>
        <v>0</v>
      </c>
    </row>
    <row r="31" spans="1:10" x14ac:dyDescent="0.25">
      <c r="A31" s="158" t="s">
        <v>282</v>
      </c>
      <c r="B31" s="65">
        <v>0</v>
      </c>
      <c r="C31" s="66">
        <v>1</v>
      </c>
      <c r="D31" s="65">
        <v>0</v>
      </c>
      <c r="E31" s="66">
        <v>2</v>
      </c>
      <c r="F31" s="67"/>
      <c r="G31" s="65">
        <f t="shared" si="0"/>
        <v>-1</v>
      </c>
      <c r="H31" s="66">
        <f t="shared" si="1"/>
        <v>-2</v>
      </c>
      <c r="I31" s="20">
        <f t="shared" si="2"/>
        <v>-1</v>
      </c>
      <c r="J31" s="21">
        <f t="shared" si="3"/>
        <v>-1</v>
      </c>
    </row>
    <row r="32" spans="1:10" x14ac:dyDescent="0.25">
      <c r="A32" s="158" t="s">
        <v>449</v>
      </c>
      <c r="B32" s="65">
        <v>3</v>
      </c>
      <c r="C32" s="66">
        <v>0</v>
      </c>
      <c r="D32" s="65">
        <v>12</v>
      </c>
      <c r="E32" s="66">
        <v>14</v>
      </c>
      <c r="F32" s="67"/>
      <c r="G32" s="65">
        <f t="shared" si="0"/>
        <v>3</v>
      </c>
      <c r="H32" s="66">
        <f t="shared" si="1"/>
        <v>-2</v>
      </c>
      <c r="I32" s="20" t="str">
        <f t="shared" si="2"/>
        <v>-</v>
      </c>
      <c r="J32" s="21">
        <f t="shared" si="3"/>
        <v>-0.14285714285714285</v>
      </c>
    </row>
    <row r="33" spans="1:10" x14ac:dyDescent="0.25">
      <c r="A33" s="158" t="s">
        <v>377</v>
      </c>
      <c r="B33" s="65">
        <v>6</v>
      </c>
      <c r="C33" s="66">
        <v>15</v>
      </c>
      <c r="D33" s="65">
        <v>23</v>
      </c>
      <c r="E33" s="66">
        <v>113</v>
      </c>
      <c r="F33" s="67"/>
      <c r="G33" s="65">
        <f t="shared" si="0"/>
        <v>-9</v>
      </c>
      <c r="H33" s="66">
        <f t="shared" si="1"/>
        <v>-90</v>
      </c>
      <c r="I33" s="20">
        <f t="shared" si="2"/>
        <v>-0.6</v>
      </c>
      <c r="J33" s="21">
        <f t="shared" si="3"/>
        <v>-0.79646017699115046</v>
      </c>
    </row>
    <row r="34" spans="1:10" x14ac:dyDescent="0.25">
      <c r="A34" s="158" t="s">
        <v>378</v>
      </c>
      <c r="B34" s="65">
        <v>45</v>
      </c>
      <c r="C34" s="66">
        <v>19</v>
      </c>
      <c r="D34" s="65">
        <v>266</v>
      </c>
      <c r="E34" s="66">
        <v>336</v>
      </c>
      <c r="F34" s="67"/>
      <c r="G34" s="65">
        <f t="shared" si="0"/>
        <v>26</v>
      </c>
      <c r="H34" s="66">
        <f t="shared" si="1"/>
        <v>-70</v>
      </c>
      <c r="I34" s="20">
        <f t="shared" si="2"/>
        <v>1.368421052631579</v>
      </c>
      <c r="J34" s="21">
        <f t="shared" si="3"/>
        <v>-0.20833333333333334</v>
      </c>
    </row>
    <row r="35" spans="1:10" x14ac:dyDescent="0.25">
      <c r="A35" s="158" t="s">
        <v>408</v>
      </c>
      <c r="B35" s="65">
        <v>13</v>
      </c>
      <c r="C35" s="66">
        <v>29</v>
      </c>
      <c r="D35" s="65">
        <v>135</v>
      </c>
      <c r="E35" s="66">
        <v>167</v>
      </c>
      <c r="F35" s="67"/>
      <c r="G35" s="65">
        <f t="shared" si="0"/>
        <v>-16</v>
      </c>
      <c r="H35" s="66">
        <f t="shared" si="1"/>
        <v>-32</v>
      </c>
      <c r="I35" s="20">
        <f t="shared" si="2"/>
        <v>-0.55172413793103448</v>
      </c>
      <c r="J35" s="21">
        <f t="shared" si="3"/>
        <v>-0.19161676646706588</v>
      </c>
    </row>
    <row r="36" spans="1:10" x14ac:dyDescent="0.25">
      <c r="A36" s="158" t="s">
        <v>450</v>
      </c>
      <c r="B36" s="65">
        <v>6</v>
      </c>
      <c r="C36" s="66">
        <v>4</v>
      </c>
      <c r="D36" s="65">
        <v>36</v>
      </c>
      <c r="E36" s="66">
        <v>76</v>
      </c>
      <c r="F36" s="67"/>
      <c r="G36" s="65">
        <f t="shared" si="0"/>
        <v>2</v>
      </c>
      <c r="H36" s="66">
        <f t="shared" si="1"/>
        <v>-40</v>
      </c>
      <c r="I36" s="20">
        <f t="shared" si="2"/>
        <v>0.5</v>
      </c>
      <c r="J36" s="21">
        <f t="shared" si="3"/>
        <v>-0.52631578947368418</v>
      </c>
    </row>
    <row r="37" spans="1:10" x14ac:dyDescent="0.25">
      <c r="A37" s="158" t="s">
        <v>472</v>
      </c>
      <c r="B37" s="65">
        <v>0</v>
      </c>
      <c r="C37" s="66">
        <v>2</v>
      </c>
      <c r="D37" s="65">
        <v>18</v>
      </c>
      <c r="E37" s="66">
        <v>20</v>
      </c>
      <c r="F37" s="67"/>
      <c r="G37" s="65">
        <f t="shared" si="0"/>
        <v>-2</v>
      </c>
      <c r="H37" s="66">
        <f t="shared" si="1"/>
        <v>-2</v>
      </c>
      <c r="I37" s="20">
        <f t="shared" si="2"/>
        <v>-1</v>
      </c>
      <c r="J37" s="21">
        <f t="shared" si="3"/>
        <v>-0.1</v>
      </c>
    </row>
    <row r="38" spans="1:10" x14ac:dyDescent="0.25">
      <c r="A38" s="158" t="s">
        <v>333</v>
      </c>
      <c r="B38" s="65">
        <v>0</v>
      </c>
      <c r="C38" s="66">
        <v>0</v>
      </c>
      <c r="D38" s="65">
        <v>0</v>
      </c>
      <c r="E38" s="66">
        <v>2</v>
      </c>
      <c r="F38" s="67"/>
      <c r="G38" s="65">
        <f t="shared" si="0"/>
        <v>0</v>
      </c>
      <c r="H38" s="66">
        <f t="shared" si="1"/>
        <v>-2</v>
      </c>
      <c r="I38" s="20" t="str">
        <f t="shared" si="2"/>
        <v>-</v>
      </c>
      <c r="J38" s="21">
        <f t="shared" si="3"/>
        <v>-1</v>
      </c>
    </row>
    <row r="39" spans="1:10" x14ac:dyDescent="0.25">
      <c r="A39" s="158" t="s">
        <v>319</v>
      </c>
      <c r="B39" s="65">
        <v>0</v>
      </c>
      <c r="C39" s="66">
        <v>0</v>
      </c>
      <c r="D39" s="65">
        <v>1</v>
      </c>
      <c r="E39" s="66">
        <v>1</v>
      </c>
      <c r="F39" s="67"/>
      <c r="G39" s="65">
        <f t="shared" si="0"/>
        <v>0</v>
      </c>
      <c r="H39" s="66">
        <f t="shared" si="1"/>
        <v>0</v>
      </c>
      <c r="I39" s="20" t="str">
        <f t="shared" si="2"/>
        <v>-</v>
      </c>
      <c r="J39" s="21">
        <f t="shared" si="3"/>
        <v>0</v>
      </c>
    </row>
    <row r="40" spans="1:10" s="160" customFormat="1" x14ac:dyDescent="0.25">
      <c r="A40" s="178" t="s">
        <v>631</v>
      </c>
      <c r="B40" s="71">
        <v>94</v>
      </c>
      <c r="C40" s="72">
        <v>93</v>
      </c>
      <c r="D40" s="71">
        <v>647</v>
      </c>
      <c r="E40" s="72">
        <v>919</v>
      </c>
      <c r="F40" s="73"/>
      <c r="G40" s="71">
        <f t="shared" si="0"/>
        <v>1</v>
      </c>
      <c r="H40" s="72">
        <f t="shared" si="1"/>
        <v>-272</v>
      </c>
      <c r="I40" s="37">
        <f t="shared" si="2"/>
        <v>1.0752688172043012E-2</v>
      </c>
      <c r="J40" s="38">
        <f t="shared" si="3"/>
        <v>-0.29597388465723612</v>
      </c>
    </row>
    <row r="41" spans="1:10" x14ac:dyDescent="0.25">
      <c r="A41" s="177"/>
      <c r="B41" s="143"/>
      <c r="C41" s="144"/>
      <c r="D41" s="143"/>
      <c r="E41" s="144"/>
      <c r="F41" s="145"/>
      <c r="G41" s="143"/>
      <c r="H41" s="144"/>
      <c r="I41" s="151"/>
      <c r="J41" s="152"/>
    </row>
    <row r="42" spans="1:10" s="139" customFormat="1" x14ac:dyDescent="0.25">
      <c r="A42" s="159" t="s">
        <v>35</v>
      </c>
      <c r="B42" s="65"/>
      <c r="C42" s="66"/>
      <c r="D42" s="65"/>
      <c r="E42" s="66"/>
      <c r="F42" s="67"/>
      <c r="G42" s="65"/>
      <c r="H42" s="66"/>
      <c r="I42" s="20"/>
      <c r="J42" s="21"/>
    </row>
    <row r="43" spans="1:10" x14ac:dyDescent="0.25">
      <c r="A43" s="158" t="s">
        <v>473</v>
      </c>
      <c r="B43" s="65">
        <v>2</v>
      </c>
      <c r="C43" s="66">
        <v>1</v>
      </c>
      <c r="D43" s="65">
        <v>10</v>
      </c>
      <c r="E43" s="66">
        <v>10</v>
      </c>
      <c r="F43" s="67"/>
      <c r="G43" s="65">
        <f>B43-C43</f>
        <v>1</v>
      </c>
      <c r="H43" s="66">
        <f>D43-E43</f>
        <v>0</v>
      </c>
      <c r="I43" s="20">
        <f>IF(C43=0, "-", IF(G43/C43&lt;10, G43/C43, "&gt;999%"))</f>
        <v>1</v>
      </c>
      <c r="J43" s="21">
        <f>IF(E43=0, "-", IF(H43/E43&lt;10, H43/E43, "&gt;999%"))</f>
        <v>0</v>
      </c>
    </row>
    <row r="44" spans="1:10" x14ac:dyDescent="0.25">
      <c r="A44" s="158" t="s">
        <v>334</v>
      </c>
      <c r="B44" s="65">
        <v>1</v>
      </c>
      <c r="C44" s="66">
        <v>0</v>
      </c>
      <c r="D44" s="65">
        <v>13</v>
      </c>
      <c r="E44" s="66">
        <v>9</v>
      </c>
      <c r="F44" s="67"/>
      <c r="G44" s="65">
        <f>B44-C44</f>
        <v>1</v>
      </c>
      <c r="H44" s="66">
        <f>D44-E44</f>
        <v>4</v>
      </c>
      <c r="I44" s="20" t="str">
        <f>IF(C44=0, "-", IF(G44/C44&lt;10, G44/C44, "&gt;999%"))</f>
        <v>-</v>
      </c>
      <c r="J44" s="21">
        <f>IF(E44=0, "-", IF(H44/E44&lt;10, H44/E44, "&gt;999%"))</f>
        <v>0.44444444444444442</v>
      </c>
    </row>
    <row r="45" spans="1:10" x14ac:dyDescent="0.25">
      <c r="A45" s="158" t="s">
        <v>283</v>
      </c>
      <c r="B45" s="65">
        <v>0</v>
      </c>
      <c r="C45" s="66">
        <v>0</v>
      </c>
      <c r="D45" s="65">
        <v>2</v>
      </c>
      <c r="E45" s="66">
        <v>1</v>
      </c>
      <c r="F45" s="67"/>
      <c r="G45" s="65">
        <f>B45-C45</f>
        <v>0</v>
      </c>
      <c r="H45" s="66">
        <f>D45-E45</f>
        <v>1</v>
      </c>
      <c r="I45" s="20" t="str">
        <f>IF(C45=0, "-", IF(G45/C45&lt;10, G45/C45, "&gt;999%"))</f>
        <v>-</v>
      </c>
      <c r="J45" s="21">
        <f>IF(E45=0, "-", IF(H45/E45&lt;10, H45/E45, "&gt;999%"))</f>
        <v>1</v>
      </c>
    </row>
    <row r="46" spans="1:10" s="160" customFormat="1" x14ac:dyDescent="0.25">
      <c r="A46" s="178" t="s">
        <v>632</v>
      </c>
      <c r="B46" s="71">
        <v>3</v>
      </c>
      <c r="C46" s="72">
        <v>1</v>
      </c>
      <c r="D46" s="71">
        <v>25</v>
      </c>
      <c r="E46" s="72">
        <v>20</v>
      </c>
      <c r="F46" s="73"/>
      <c r="G46" s="71">
        <f>B46-C46</f>
        <v>2</v>
      </c>
      <c r="H46" s="72">
        <f>D46-E46</f>
        <v>5</v>
      </c>
      <c r="I46" s="37">
        <f>IF(C46=0, "-", IF(G46/C46&lt;10, G46/C46, "&gt;999%"))</f>
        <v>2</v>
      </c>
      <c r="J46" s="38">
        <f>IF(E46=0, "-", IF(H46/E46&lt;10, H46/E46, "&gt;999%"))</f>
        <v>0.25</v>
      </c>
    </row>
    <row r="47" spans="1:10" x14ac:dyDescent="0.25">
      <c r="A47" s="177"/>
      <c r="B47" s="143"/>
      <c r="C47" s="144"/>
      <c r="D47" s="143"/>
      <c r="E47" s="144"/>
      <c r="F47" s="145"/>
      <c r="G47" s="143"/>
      <c r="H47" s="144"/>
      <c r="I47" s="151"/>
      <c r="J47" s="152"/>
    </row>
    <row r="48" spans="1:10" s="139" customFormat="1" x14ac:dyDescent="0.25">
      <c r="A48" s="159" t="s">
        <v>36</v>
      </c>
      <c r="B48" s="65"/>
      <c r="C48" s="66"/>
      <c r="D48" s="65"/>
      <c r="E48" s="66"/>
      <c r="F48" s="67"/>
      <c r="G48" s="65"/>
      <c r="H48" s="66"/>
      <c r="I48" s="20"/>
      <c r="J48" s="21"/>
    </row>
    <row r="49" spans="1:10" x14ac:dyDescent="0.25">
      <c r="A49" s="158" t="s">
        <v>232</v>
      </c>
      <c r="B49" s="65">
        <v>11</v>
      </c>
      <c r="C49" s="66">
        <v>19</v>
      </c>
      <c r="D49" s="65">
        <v>61</v>
      </c>
      <c r="E49" s="66">
        <v>138</v>
      </c>
      <c r="F49" s="67"/>
      <c r="G49" s="65">
        <f t="shared" ref="G49:G71" si="4">B49-C49</f>
        <v>-8</v>
      </c>
      <c r="H49" s="66">
        <f t="shared" ref="H49:H71" si="5">D49-E49</f>
        <v>-77</v>
      </c>
      <c r="I49" s="20">
        <f t="shared" ref="I49:I71" si="6">IF(C49=0, "-", IF(G49/C49&lt;10, G49/C49, "&gt;999%"))</f>
        <v>-0.42105263157894735</v>
      </c>
      <c r="J49" s="21">
        <f t="shared" ref="J49:J71" si="7">IF(E49=0, "-", IF(H49/E49&lt;10, H49/E49, "&gt;999%"))</f>
        <v>-0.55797101449275366</v>
      </c>
    </row>
    <row r="50" spans="1:10" x14ac:dyDescent="0.25">
      <c r="A50" s="158" t="s">
        <v>307</v>
      </c>
      <c r="B50" s="65">
        <v>3</v>
      </c>
      <c r="C50" s="66">
        <v>0</v>
      </c>
      <c r="D50" s="65">
        <v>20</v>
      </c>
      <c r="E50" s="66">
        <v>17</v>
      </c>
      <c r="F50" s="67"/>
      <c r="G50" s="65">
        <f t="shared" si="4"/>
        <v>3</v>
      </c>
      <c r="H50" s="66">
        <f t="shared" si="5"/>
        <v>3</v>
      </c>
      <c r="I50" s="20" t="str">
        <f t="shared" si="6"/>
        <v>-</v>
      </c>
      <c r="J50" s="21">
        <f t="shared" si="7"/>
        <v>0.17647058823529413</v>
      </c>
    </row>
    <row r="51" spans="1:10" x14ac:dyDescent="0.25">
      <c r="A51" s="158" t="s">
        <v>233</v>
      </c>
      <c r="B51" s="65">
        <v>14</v>
      </c>
      <c r="C51" s="66">
        <v>23</v>
      </c>
      <c r="D51" s="65">
        <v>84</v>
      </c>
      <c r="E51" s="66">
        <v>151</v>
      </c>
      <c r="F51" s="67"/>
      <c r="G51" s="65">
        <f t="shared" si="4"/>
        <v>-9</v>
      </c>
      <c r="H51" s="66">
        <f t="shared" si="5"/>
        <v>-67</v>
      </c>
      <c r="I51" s="20">
        <f t="shared" si="6"/>
        <v>-0.39130434782608697</v>
      </c>
      <c r="J51" s="21">
        <f t="shared" si="7"/>
        <v>-0.44370860927152317</v>
      </c>
    </row>
    <row r="52" spans="1:10" x14ac:dyDescent="0.25">
      <c r="A52" s="158" t="s">
        <v>254</v>
      </c>
      <c r="B52" s="65">
        <v>7</v>
      </c>
      <c r="C52" s="66">
        <v>16</v>
      </c>
      <c r="D52" s="65">
        <v>74</v>
      </c>
      <c r="E52" s="66">
        <v>176</v>
      </c>
      <c r="F52" s="67"/>
      <c r="G52" s="65">
        <f t="shared" si="4"/>
        <v>-9</v>
      </c>
      <c r="H52" s="66">
        <f t="shared" si="5"/>
        <v>-102</v>
      </c>
      <c r="I52" s="20">
        <f t="shared" si="6"/>
        <v>-0.5625</v>
      </c>
      <c r="J52" s="21">
        <f t="shared" si="7"/>
        <v>-0.57954545454545459</v>
      </c>
    </row>
    <row r="53" spans="1:10" x14ac:dyDescent="0.25">
      <c r="A53" s="158" t="s">
        <v>320</v>
      </c>
      <c r="B53" s="65">
        <v>2</v>
      </c>
      <c r="C53" s="66">
        <v>6</v>
      </c>
      <c r="D53" s="65">
        <v>48</v>
      </c>
      <c r="E53" s="66">
        <v>55</v>
      </c>
      <c r="F53" s="67"/>
      <c r="G53" s="65">
        <f t="shared" si="4"/>
        <v>-4</v>
      </c>
      <c r="H53" s="66">
        <f t="shared" si="5"/>
        <v>-7</v>
      </c>
      <c r="I53" s="20">
        <f t="shared" si="6"/>
        <v>-0.66666666666666663</v>
      </c>
      <c r="J53" s="21">
        <f t="shared" si="7"/>
        <v>-0.12727272727272726</v>
      </c>
    </row>
    <row r="54" spans="1:10" x14ac:dyDescent="0.25">
      <c r="A54" s="158" t="s">
        <v>255</v>
      </c>
      <c r="B54" s="65">
        <v>3</v>
      </c>
      <c r="C54" s="66">
        <v>0</v>
      </c>
      <c r="D54" s="65">
        <v>38</v>
      </c>
      <c r="E54" s="66">
        <v>0</v>
      </c>
      <c r="F54" s="67"/>
      <c r="G54" s="65">
        <f t="shared" si="4"/>
        <v>3</v>
      </c>
      <c r="H54" s="66">
        <f t="shared" si="5"/>
        <v>38</v>
      </c>
      <c r="I54" s="20" t="str">
        <f t="shared" si="6"/>
        <v>-</v>
      </c>
      <c r="J54" s="21" t="str">
        <f t="shared" si="7"/>
        <v>-</v>
      </c>
    </row>
    <row r="55" spans="1:10" x14ac:dyDescent="0.25">
      <c r="A55" s="158" t="s">
        <v>273</v>
      </c>
      <c r="B55" s="65">
        <v>3</v>
      </c>
      <c r="C55" s="66">
        <v>0</v>
      </c>
      <c r="D55" s="65">
        <v>11</v>
      </c>
      <c r="E55" s="66">
        <v>17</v>
      </c>
      <c r="F55" s="67"/>
      <c r="G55" s="65">
        <f t="shared" si="4"/>
        <v>3</v>
      </c>
      <c r="H55" s="66">
        <f t="shared" si="5"/>
        <v>-6</v>
      </c>
      <c r="I55" s="20" t="str">
        <f t="shared" si="6"/>
        <v>-</v>
      </c>
      <c r="J55" s="21">
        <f t="shared" si="7"/>
        <v>-0.35294117647058826</v>
      </c>
    </row>
    <row r="56" spans="1:10" x14ac:dyDescent="0.25">
      <c r="A56" s="158" t="s">
        <v>284</v>
      </c>
      <c r="B56" s="65">
        <v>0</v>
      </c>
      <c r="C56" s="66">
        <v>0</v>
      </c>
      <c r="D56" s="65">
        <v>0</v>
      </c>
      <c r="E56" s="66">
        <v>2</v>
      </c>
      <c r="F56" s="67"/>
      <c r="G56" s="65">
        <f t="shared" si="4"/>
        <v>0</v>
      </c>
      <c r="H56" s="66">
        <f t="shared" si="5"/>
        <v>-2</v>
      </c>
      <c r="I56" s="20" t="str">
        <f t="shared" si="6"/>
        <v>-</v>
      </c>
      <c r="J56" s="21">
        <f t="shared" si="7"/>
        <v>-1</v>
      </c>
    </row>
    <row r="57" spans="1:10" x14ac:dyDescent="0.25">
      <c r="A57" s="158" t="s">
        <v>285</v>
      </c>
      <c r="B57" s="65">
        <v>0</v>
      </c>
      <c r="C57" s="66">
        <v>0</v>
      </c>
      <c r="D57" s="65">
        <v>0</v>
      </c>
      <c r="E57" s="66">
        <v>2</v>
      </c>
      <c r="F57" s="67"/>
      <c r="G57" s="65">
        <f t="shared" si="4"/>
        <v>0</v>
      </c>
      <c r="H57" s="66">
        <f t="shared" si="5"/>
        <v>-2</v>
      </c>
      <c r="I57" s="20" t="str">
        <f t="shared" si="6"/>
        <v>-</v>
      </c>
      <c r="J57" s="21">
        <f t="shared" si="7"/>
        <v>-1</v>
      </c>
    </row>
    <row r="58" spans="1:10" x14ac:dyDescent="0.25">
      <c r="A58" s="158" t="s">
        <v>335</v>
      </c>
      <c r="B58" s="65">
        <v>0</v>
      </c>
      <c r="C58" s="66">
        <v>0</v>
      </c>
      <c r="D58" s="65">
        <v>2</v>
      </c>
      <c r="E58" s="66">
        <v>0</v>
      </c>
      <c r="F58" s="67"/>
      <c r="G58" s="65">
        <f t="shared" si="4"/>
        <v>0</v>
      </c>
      <c r="H58" s="66">
        <f t="shared" si="5"/>
        <v>2</v>
      </c>
      <c r="I58" s="20" t="str">
        <f t="shared" si="6"/>
        <v>-</v>
      </c>
      <c r="J58" s="21" t="str">
        <f t="shared" si="7"/>
        <v>-</v>
      </c>
    </row>
    <row r="59" spans="1:10" x14ac:dyDescent="0.25">
      <c r="A59" s="158" t="s">
        <v>286</v>
      </c>
      <c r="B59" s="65">
        <v>0</v>
      </c>
      <c r="C59" s="66">
        <v>1</v>
      </c>
      <c r="D59" s="65">
        <v>0</v>
      </c>
      <c r="E59" s="66">
        <v>2</v>
      </c>
      <c r="F59" s="67"/>
      <c r="G59" s="65">
        <f t="shared" si="4"/>
        <v>-1</v>
      </c>
      <c r="H59" s="66">
        <f t="shared" si="5"/>
        <v>-2</v>
      </c>
      <c r="I59" s="20">
        <f t="shared" si="6"/>
        <v>-1</v>
      </c>
      <c r="J59" s="21">
        <f t="shared" si="7"/>
        <v>-1</v>
      </c>
    </row>
    <row r="60" spans="1:10" x14ac:dyDescent="0.25">
      <c r="A60" s="158" t="s">
        <v>234</v>
      </c>
      <c r="B60" s="65">
        <v>0</v>
      </c>
      <c r="C60" s="66">
        <v>1</v>
      </c>
      <c r="D60" s="65">
        <v>0</v>
      </c>
      <c r="E60" s="66">
        <v>7</v>
      </c>
      <c r="F60" s="67"/>
      <c r="G60" s="65">
        <f t="shared" si="4"/>
        <v>-1</v>
      </c>
      <c r="H60" s="66">
        <f t="shared" si="5"/>
        <v>-7</v>
      </c>
      <c r="I60" s="20">
        <f t="shared" si="6"/>
        <v>-1</v>
      </c>
      <c r="J60" s="21">
        <f t="shared" si="7"/>
        <v>-1</v>
      </c>
    </row>
    <row r="61" spans="1:10" x14ac:dyDescent="0.25">
      <c r="A61" s="158" t="s">
        <v>256</v>
      </c>
      <c r="B61" s="65">
        <v>5</v>
      </c>
      <c r="C61" s="66">
        <v>0</v>
      </c>
      <c r="D61" s="65">
        <v>23</v>
      </c>
      <c r="E61" s="66">
        <v>0</v>
      </c>
      <c r="F61" s="67"/>
      <c r="G61" s="65">
        <f t="shared" si="4"/>
        <v>5</v>
      </c>
      <c r="H61" s="66">
        <f t="shared" si="5"/>
        <v>23</v>
      </c>
      <c r="I61" s="20" t="str">
        <f t="shared" si="6"/>
        <v>-</v>
      </c>
      <c r="J61" s="21" t="str">
        <f t="shared" si="7"/>
        <v>-</v>
      </c>
    </row>
    <row r="62" spans="1:10" x14ac:dyDescent="0.25">
      <c r="A62" s="158" t="s">
        <v>451</v>
      </c>
      <c r="B62" s="65">
        <v>6</v>
      </c>
      <c r="C62" s="66">
        <v>0</v>
      </c>
      <c r="D62" s="65">
        <v>20</v>
      </c>
      <c r="E62" s="66">
        <v>0</v>
      </c>
      <c r="F62" s="67"/>
      <c r="G62" s="65">
        <f t="shared" si="4"/>
        <v>6</v>
      </c>
      <c r="H62" s="66">
        <f t="shared" si="5"/>
        <v>20</v>
      </c>
      <c r="I62" s="20" t="str">
        <f t="shared" si="6"/>
        <v>-</v>
      </c>
      <c r="J62" s="21" t="str">
        <f t="shared" si="7"/>
        <v>-</v>
      </c>
    </row>
    <row r="63" spans="1:10" x14ac:dyDescent="0.25">
      <c r="A63" s="158" t="s">
        <v>379</v>
      </c>
      <c r="B63" s="65">
        <v>10</v>
      </c>
      <c r="C63" s="66">
        <v>16</v>
      </c>
      <c r="D63" s="65">
        <v>121</v>
      </c>
      <c r="E63" s="66">
        <v>137</v>
      </c>
      <c r="F63" s="67"/>
      <c r="G63" s="65">
        <f t="shared" si="4"/>
        <v>-6</v>
      </c>
      <c r="H63" s="66">
        <f t="shared" si="5"/>
        <v>-16</v>
      </c>
      <c r="I63" s="20">
        <f t="shared" si="6"/>
        <v>-0.375</v>
      </c>
      <c r="J63" s="21">
        <f t="shared" si="7"/>
        <v>-0.11678832116788321</v>
      </c>
    </row>
    <row r="64" spans="1:10" x14ac:dyDescent="0.25">
      <c r="A64" s="158" t="s">
        <v>380</v>
      </c>
      <c r="B64" s="65">
        <v>6</v>
      </c>
      <c r="C64" s="66">
        <v>4</v>
      </c>
      <c r="D64" s="65">
        <v>27</v>
      </c>
      <c r="E64" s="66">
        <v>60</v>
      </c>
      <c r="F64" s="67"/>
      <c r="G64" s="65">
        <f t="shared" si="4"/>
        <v>2</v>
      </c>
      <c r="H64" s="66">
        <f t="shared" si="5"/>
        <v>-33</v>
      </c>
      <c r="I64" s="20">
        <f t="shared" si="6"/>
        <v>0.5</v>
      </c>
      <c r="J64" s="21">
        <f t="shared" si="7"/>
        <v>-0.55000000000000004</v>
      </c>
    </row>
    <row r="65" spans="1:10" x14ac:dyDescent="0.25">
      <c r="A65" s="158" t="s">
        <v>409</v>
      </c>
      <c r="B65" s="65">
        <v>14</v>
      </c>
      <c r="C65" s="66">
        <v>32</v>
      </c>
      <c r="D65" s="65">
        <v>182</v>
      </c>
      <c r="E65" s="66">
        <v>220</v>
      </c>
      <c r="F65" s="67"/>
      <c r="G65" s="65">
        <f t="shared" si="4"/>
        <v>-18</v>
      </c>
      <c r="H65" s="66">
        <f t="shared" si="5"/>
        <v>-38</v>
      </c>
      <c r="I65" s="20">
        <f t="shared" si="6"/>
        <v>-0.5625</v>
      </c>
      <c r="J65" s="21">
        <f t="shared" si="7"/>
        <v>-0.17272727272727273</v>
      </c>
    </row>
    <row r="66" spans="1:10" x14ac:dyDescent="0.25">
      <c r="A66" s="158" t="s">
        <v>410</v>
      </c>
      <c r="B66" s="65">
        <v>4</v>
      </c>
      <c r="C66" s="66">
        <v>4</v>
      </c>
      <c r="D66" s="65">
        <v>61</v>
      </c>
      <c r="E66" s="66">
        <v>41</v>
      </c>
      <c r="F66" s="67"/>
      <c r="G66" s="65">
        <f t="shared" si="4"/>
        <v>0</v>
      </c>
      <c r="H66" s="66">
        <f t="shared" si="5"/>
        <v>20</v>
      </c>
      <c r="I66" s="20">
        <f t="shared" si="6"/>
        <v>0</v>
      </c>
      <c r="J66" s="21">
        <f t="shared" si="7"/>
        <v>0.48780487804878048</v>
      </c>
    </row>
    <row r="67" spans="1:10" x14ac:dyDescent="0.25">
      <c r="A67" s="158" t="s">
        <v>452</v>
      </c>
      <c r="B67" s="65">
        <v>9</v>
      </c>
      <c r="C67" s="66">
        <v>8</v>
      </c>
      <c r="D67" s="65">
        <v>113</v>
      </c>
      <c r="E67" s="66">
        <v>122</v>
      </c>
      <c r="F67" s="67"/>
      <c r="G67" s="65">
        <f t="shared" si="4"/>
        <v>1</v>
      </c>
      <c r="H67" s="66">
        <f t="shared" si="5"/>
        <v>-9</v>
      </c>
      <c r="I67" s="20">
        <f t="shared" si="6"/>
        <v>0.125</v>
      </c>
      <c r="J67" s="21">
        <f t="shared" si="7"/>
        <v>-7.3770491803278687E-2</v>
      </c>
    </row>
    <row r="68" spans="1:10" x14ac:dyDescent="0.25">
      <c r="A68" s="158" t="s">
        <v>453</v>
      </c>
      <c r="B68" s="65">
        <v>5</v>
      </c>
      <c r="C68" s="66">
        <v>3</v>
      </c>
      <c r="D68" s="65">
        <v>31</v>
      </c>
      <c r="E68" s="66">
        <v>20</v>
      </c>
      <c r="F68" s="67"/>
      <c r="G68" s="65">
        <f t="shared" si="4"/>
        <v>2</v>
      </c>
      <c r="H68" s="66">
        <f t="shared" si="5"/>
        <v>11</v>
      </c>
      <c r="I68" s="20">
        <f t="shared" si="6"/>
        <v>0.66666666666666663</v>
      </c>
      <c r="J68" s="21">
        <f t="shared" si="7"/>
        <v>0.55000000000000004</v>
      </c>
    </row>
    <row r="69" spans="1:10" x14ac:dyDescent="0.25">
      <c r="A69" s="158" t="s">
        <v>474</v>
      </c>
      <c r="B69" s="65">
        <v>2</v>
      </c>
      <c r="C69" s="66">
        <v>3</v>
      </c>
      <c r="D69" s="65">
        <v>38</v>
      </c>
      <c r="E69" s="66">
        <v>21</v>
      </c>
      <c r="F69" s="67"/>
      <c r="G69" s="65">
        <f t="shared" si="4"/>
        <v>-1</v>
      </c>
      <c r="H69" s="66">
        <f t="shared" si="5"/>
        <v>17</v>
      </c>
      <c r="I69" s="20">
        <f t="shared" si="6"/>
        <v>-0.33333333333333331</v>
      </c>
      <c r="J69" s="21">
        <f t="shared" si="7"/>
        <v>0.80952380952380953</v>
      </c>
    </row>
    <row r="70" spans="1:10" x14ac:dyDescent="0.25">
      <c r="A70" s="158" t="s">
        <v>321</v>
      </c>
      <c r="B70" s="65">
        <v>0</v>
      </c>
      <c r="C70" s="66">
        <v>0</v>
      </c>
      <c r="D70" s="65">
        <v>5</v>
      </c>
      <c r="E70" s="66">
        <v>6</v>
      </c>
      <c r="F70" s="67"/>
      <c r="G70" s="65">
        <f t="shared" si="4"/>
        <v>0</v>
      </c>
      <c r="H70" s="66">
        <f t="shared" si="5"/>
        <v>-1</v>
      </c>
      <c r="I70" s="20" t="str">
        <f t="shared" si="6"/>
        <v>-</v>
      </c>
      <c r="J70" s="21">
        <f t="shared" si="7"/>
        <v>-0.16666666666666666</v>
      </c>
    </row>
    <row r="71" spans="1:10" s="160" customFormat="1" x14ac:dyDescent="0.25">
      <c r="A71" s="178" t="s">
        <v>633</v>
      </c>
      <c r="B71" s="71">
        <v>104</v>
      </c>
      <c r="C71" s="72">
        <v>136</v>
      </c>
      <c r="D71" s="71">
        <v>959</v>
      </c>
      <c r="E71" s="72">
        <v>1194</v>
      </c>
      <c r="F71" s="73"/>
      <c r="G71" s="71">
        <f t="shared" si="4"/>
        <v>-32</v>
      </c>
      <c r="H71" s="72">
        <f t="shared" si="5"/>
        <v>-235</v>
      </c>
      <c r="I71" s="37">
        <f t="shared" si="6"/>
        <v>-0.23529411764705882</v>
      </c>
      <c r="J71" s="38">
        <f t="shared" si="7"/>
        <v>-0.1968174204355109</v>
      </c>
    </row>
    <row r="72" spans="1:10" x14ac:dyDescent="0.25">
      <c r="A72" s="177"/>
      <c r="B72" s="143"/>
      <c r="C72" s="144"/>
      <c r="D72" s="143"/>
      <c r="E72" s="144"/>
      <c r="F72" s="145"/>
      <c r="G72" s="143"/>
      <c r="H72" s="144"/>
      <c r="I72" s="151"/>
      <c r="J72" s="152"/>
    </row>
    <row r="73" spans="1:10" s="139" customFormat="1" x14ac:dyDescent="0.25">
      <c r="A73" s="159" t="s">
        <v>37</v>
      </c>
      <c r="B73" s="65"/>
      <c r="C73" s="66"/>
      <c r="D73" s="65"/>
      <c r="E73" s="66"/>
      <c r="F73" s="67"/>
      <c r="G73" s="65"/>
      <c r="H73" s="66"/>
      <c r="I73" s="20"/>
      <c r="J73" s="21"/>
    </row>
    <row r="74" spans="1:10" x14ac:dyDescent="0.25">
      <c r="A74" s="158" t="s">
        <v>322</v>
      </c>
      <c r="B74" s="65">
        <v>0</v>
      </c>
      <c r="C74" s="66">
        <v>0</v>
      </c>
      <c r="D74" s="65">
        <v>14</v>
      </c>
      <c r="E74" s="66">
        <v>0</v>
      </c>
      <c r="F74" s="67"/>
      <c r="G74" s="65">
        <f>B74-C74</f>
        <v>0</v>
      </c>
      <c r="H74" s="66">
        <f>D74-E74</f>
        <v>14</v>
      </c>
      <c r="I74" s="20" t="str">
        <f>IF(C74=0, "-", IF(G74/C74&lt;10, G74/C74, "&gt;999%"))</f>
        <v>-</v>
      </c>
      <c r="J74" s="21" t="str">
        <f>IF(E74=0, "-", IF(H74/E74&lt;10, H74/E74, "&gt;999%"))</f>
        <v>-</v>
      </c>
    </row>
    <row r="75" spans="1:10" x14ac:dyDescent="0.25">
      <c r="A75" s="158" t="s">
        <v>512</v>
      </c>
      <c r="B75" s="65">
        <v>8</v>
      </c>
      <c r="C75" s="66">
        <v>20</v>
      </c>
      <c r="D75" s="65">
        <v>84</v>
      </c>
      <c r="E75" s="66">
        <v>135</v>
      </c>
      <c r="F75" s="67"/>
      <c r="G75" s="65">
        <f>B75-C75</f>
        <v>-12</v>
      </c>
      <c r="H75" s="66">
        <f>D75-E75</f>
        <v>-51</v>
      </c>
      <c r="I75" s="20">
        <f>IF(C75=0, "-", IF(G75/C75&lt;10, G75/C75, "&gt;999%"))</f>
        <v>-0.6</v>
      </c>
      <c r="J75" s="21">
        <f>IF(E75=0, "-", IF(H75/E75&lt;10, H75/E75, "&gt;999%"))</f>
        <v>-0.37777777777777777</v>
      </c>
    </row>
    <row r="76" spans="1:10" x14ac:dyDescent="0.25">
      <c r="A76" s="158" t="s">
        <v>513</v>
      </c>
      <c r="B76" s="65">
        <v>3</v>
      </c>
      <c r="C76" s="66">
        <v>0</v>
      </c>
      <c r="D76" s="65">
        <v>40</v>
      </c>
      <c r="E76" s="66">
        <v>0</v>
      </c>
      <c r="F76" s="67"/>
      <c r="G76" s="65">
        <f>B76-C76</f>
        <v>3</v>
      </c>
      <c r="H76" s="66">
        <f>D76-E76</f>
        <v>40</v>
      </c>
      <c r="I76" s="20" t="str">
        <f>IF(C76=0, "-", IF(G76/C76&lt;10, G76/C76, "&gt;999%"))</f>
        <v>-</v>
      </c>
      <c r="J76" s="21" t="str">
        <f>IF(E76=0, "-", IF(H76/E76&lt;10, H76/E76, "&gt;999%"))</f>
        <v>-</v>
      </c>
    </row>
    <row r="77" spans="1:10" s="160" customFormat="1" x14ac:dyDescent="0.25">
      <c r="A77" s="178" t="s">
        <v>634</v>
      </c>
      <c r="B77" s="71">
        <v>11</v>
      </c>
      <c r="C77" s="72">
        <v>20</v>
      </c>
      <c r="D77" s="71">
        <v>138</v>
      </c>
      <c r="E77" s="72">
        <v>135</v>
      </c>
      <c r="F77" s="73"/>
      <c r="G77" s="71">
        <f>B77-C77</f>
        <v>-9</v>
      </c>
      <c r="H77" s="72">
        <f>D77-E77</f>
        <v>3</v>
      </c>
      <c r="I77" s="37">
        <f>IF(C77=0, "-", IF(G77/C77&lt;10, G77/C77, "&gt;999%"))</f>
        <v>-0.45</v>
      </c>
      <c r="J77" s="38">
        <f>IF(E77=0, "-", IF(H77/E77&lt;10, H77/E77, "&gt;999%"))</f>
        <v>2.2222222222222223E-2</v>
      </c>
    </row>
    <row r="78" spans="1:10" x14ac:dyDescent="0.25">
      <c r="A78" s="177"/>
      <c r="B78" s="143"/>
      <c r="C78" s="144"/>
      <c r="D78" s="143"/>
      <c r="E78" s="144"/>
      <c r="F78" s="145"/>
      <c r="G78" s="143"/>
      <c r="H78" s="144"/>
      <c r="I78" s="151"/>
      <c r="J78" s="152"/>
    </row>
    <row r="79" spans="1:10" s="139" customFormat="1" x14ac:dyDescent="0.25">
      <c r="A79" s="159" t="s">
        <v>38</v>
      </c>
      <c r="B79" s="65"/>
      <c r="C79" s="66"/>
      <c r="D79" s="65"/>
      <c r="E79" s="66"/>
      <c r="F79" s="67"/>
      <c r="G79" s="65"/>
      <c r="H79" s="66"/>
      <c r="I79" s="20"/>
      <c r="J79" s="21"/>
    </row>
    <row r="80" spans="1:10" x14ac:dyDescent="0.25">
      <c r="A80" s="158" t="s">
        <v>281</v>
      </c>
      <c r="B80" s="65">
        <v>0</v>
      </c>
      <c r="C80" s="66">
        <v>1</v>
      </c>
      <c r="D80" s="65">
        <v>7</v>
      </c>
      <c r="E80" s="66">
        <v>6</v>
      </c>
      <c r="F80" s="67"/>
      <c r="G80" s="65">
        <f>B80-C80</f>
        <v>-1</v>
      </c>
      <c r="H80" s="66">
        <f>D80-E80</f>
        <v>1</v>
      </c>
      <c r="I80" s="20">
        <f>IF(C80=0, "-", IF(G80/C80&lt;10, G80/C80, "&gt;999%"))</f>
        <v>-1</v>
      </c>
      <c r="J80" s="21">
        <f>IF(E80=0, "-", IF(H80/E80&lt;10, H80/E80, "&gt;999%"))</f>
        <v>0.16666666666666666</v>
      </c>
    </row>
    <row r="81" spans="1:10" s="160" customFormat="1" x14ac:dyDescent="0.25">
      <c r="A81" s="178" t="s">
        <v>635</v>
      </c>
      <c r="B81" s="71">
        <v>0</v>
      </c>
      <c r="C81" s="72">
        <v>1</v>
      </c>
      <c r="D81" s="71">
        <v>7</v>
      </c>
      <c r="E81" s="72">
        <v>6</v>
      </c>
      <c r="F81" s="73"/>
      <c r="G81" s="71">
        <f>B81-C81</f>
        <v>-1</v>
      </c>
      <c r="H81" s="72">
        <f>D81-E81</f>
        <v>1</v>
      </c>
      <c r="I81" s="37">
        <f>IF(C81=0, "-", IF(G81/C81&lt;10, G81/C81, "&gt;999%"))</f>
        <v>-1</v>
      </c>
      <c r="J81" s="38">
        <f>IF(E81=0, "-", IF(H81/E81&lt;10, H81/E81, "&gt;999%"))</f>
        <v>0.16666666666666666</v>
      </c>
    </row>
    <row r="82" spans="1:10" x14ac:dyDescent="0.25">
      <c r="A82" s="177"/>
      <c r="B82" s="143"/>
      <c r="C82" s="144"/>
      <c r="D82" s="143"/>
      <c r="E82" s="144"/>
      <c r="F82" s="145"/>
      <c r="G82" s="143"/>
      <c r="H82" s="144"/>
      <c r="I82" s="151"/>
      <c r="J82" s="152"/>
    </row>
    <row r="83" spans="1:10" s="139" customFormat="1" x14ac:dyDescent="0.25">
      <c r="A83" s="159" t="s">
        <v>39</v>
      </c>
      <c r="B83" s="65"/>
      <c r="C83" s="66"/>
      <c r="D83" s="65"/>
      <c r="E83" s="66"/>
      <c r="F83" s="67"/>
      <c r="G83" s="65"/>
      <c r="H83" s="66"/>
      <c r="I83" s="20"/>
      <c r="J83" s="21"/>
    </row>
    <row r="84" spans="1:10" x14ac:dyDescent="0.25">
      <c r="A84" s="158" t="s">
        <v>214</v>
      </c>
      <c r="B84" s="65">
        <v>0</v>
      </c>
      <c r="C84" s="66">
        <v>0</v>
      </c>
      <c r="D84" s="65">
        <v>3</v>
      </c>
      <c r="E84" s="66">
        <v>3</v>
      </c>
      <c r="F84" s="67"/>
      <c r="G84" s="65">
        <f>B84-C84</f>
        <v>0</v>
      </c>
      <c r="H84" s="66">
        <f>D84-E84</f>
        <v>0</v>
      </c>
      <c r="I84" s="20" t="str">
        <f>IF(C84=0, "-", IF(G84/C84&lt;10, G84/C84, "&gt;999%"))</f>
        <v>-</v>
      </c>
      <c r="J84" s="21">
        <f>IF(E84=0, "-", IF(H84/E84&lt;10, H84/E84, "&gt;999%"))</f>
        <v>0</v>
      </c>
    </row>
    <row r="85" spans="1:10" x14ac:dyDescent="0.25">
      <c r="A85" s="158" t="s">
        <v>355</v>
      </c>
      <c r="B85" s="65">
        <v>1</v>
      </c>
      <c r="C85" s="66">
        <v>0</v>
      </c>
      <c r="D85" s="65">
        <v>7</v>
      </c>
      <c r="E85" s="66">
        <v>0</v>
      </c>
      <c r="F85" s="67"/>
      <c r="G85" s="65">
        <f>B85-C85</f>
        <v>1</v>
      </c>
      <c r="H85" s="66">
        <f>D85-E85</f>
        <v>7</v>
      </c>
      <c r="I85" s="20" t="str">
        <f>IF(C85=0, "-", IF(G85/C85&lt;10, G85/C85, "&gt;999%"))</f>
        <v>-</v>
      </c>
      <c r="J85" s="21" t="str">
        <f>IF(E85=0, "-", IF(H85/E85&lt;10, H85/E85, "&gt;999%"))</f>
        <v>-</v>
      </c>
    </row>
    <row r="86" spans="1:10" x14ac:dyDescent="0.25">
      <c r="A86" s="158" t="s">
        <v>387</v>
      </c>
      <c r="B86" s="65">
        <v>0</v>
      </c>
      <c r="C86" s="66">
        <v>0</v>
      </c>
      <c r="D86" s="65">
        <v>11</v>
      </c>
      <c r="E86" s="66">
        <v>3</v>
      </c>
      <c r="F86" s="67"/>
      <c r="G86" s="65">
        <f>B86-C86</f>
        <v>0</v>
      </c>
      <c r="H86" s="66">
        <f>D86-E86</f>
        <v>8</v>
      </c>
      <c r="I86" s="20" t="str">
        <f>IF(C86=0, "-", IF(G86/C86&lt;10, G86/C86, "&gt;999%"))</f>
        <v>-</v>
      </c>
      <c r="J86" s="21">
        <f>IF(E86=0, "-", IF(H86/E86&lt;10, H86/E86, "&gt;999%"))</f>
        <v>2.6666666666666665</v>
      </c>
    </row>
    <row r="87" spans="1:10" s="160" customFormat="1" x14ac:dyDescent="0.25">
      <c r="A87" s="178" t="s">
        <v>636</v>
      </c>
      <c r="B87" s="71">
        <v>1</v>
      </c>
      <c r="C87" s="72">
        <v>0</v>
      </c>
      <c r="D87" s="71">
        <v>21</v>
      </c>
      <c r="E87" s="72">
        <v>6</v>
      </c>
      <c r="F87" s="73"/>
      <c r="G87" s="71">
        <f>B87-C87</f>
        <v>1</v>
      </c>
      <c r="H87" s="72">
        <f>D87-E87</f>
        <v>15</v>
      </c>
      <c r="I87" s="37" t="str">
        <f>IF(C87=0, "-", IF(G87/C87&lt;10, G87/C87, "&gt;999%"))</f>
        <v>-</v>
      </c>
      <c r="J87" s="38">
        <f>IF(E87=0, "-", IF(H87/E87&lt;10, H87/E87, "&gt;999%"))</f>
        <v>2.5</v>
      </c>
    </row>
    <row r="88" spans="1:10" x14ac:dyDescent="0.25">
      <c r="A88" s="177"/>
      <c r="B88" s="143"/>
      <c r="C88" s="144"/>
      <c r="D88" s="143"/>
      <c r="E88" s="144"/>
      <c r="F88" s="145"/>
      <c r="G88" s="143"/>
      <c r="H88" s="144"/>
      <c r="I88" s="151"/>
      <c r="J88" s="152"/>
    </row>
    <row r="89" spans="1:10" s="139" customFormat="1" x14ac:dyDescent="0.25">
      <c r="A89" s="159" t="s">
        <v>40</v>
      </c>
      <c r="B89" s="65"/>
      <c r="C89" s="66"/>
      <c r="D89" s="65"/>
      <c r="E89" s="66"/>
      <c r="F89" s="67"/>
      <c r="G89" s="65"/>
      <c r="H89" s="66"/>
      <c r="I89" s="20"/>
      <c r="J89" s="21"/>
    </row>
    <row r="90" spans="1:10" x14ac:dyDescent="0.25">
      <c r="A90" s="158" t="s">
        <v>411</v>
      </c>
      <c r="B90" s="65">
        <v>2</v>
      </c>
      <c r="C90" s="66">
        <v>0</v>
      </c>
      <c r="D90" s="65">
        <v>4</v>
      </c>
      <c r="E90" s="66">
        <v>0</v>
      </c>
      <c r="F90" s="67"/>
      <c r="G90" s="65">
        <f>B90-C90</f>
        <v>2</v>
      </c>
      <c r="H90" s="66">
        <f>D90-E90</f>
        <v>4</v>
      </c>
      <c r="I90" s="20" t="str">
        <f>IF(C90=0, "-", IF(G90/C90&lt;10, G90/C90, "&gt;999%"))</f>
        <v>-</v>
      </c>
      <c r="J90" s="21" t="str">
        <f>IF(E90=0, "-", IF(H90/E90&lt;10, H90/E90, "&gt;999%"))</f>
        <v>-</v>
      </c>
    </row>
    <row r="91" spans="1:10" x14ac:dyDescent="0.25">
      <c r="A91" s="158" t="s">
        <v>388</v>
      </c>
      <c r="B91" s="65">
        <v>11</v>
      </c>
      <c r="C91" s="66">
        <v>0</v>
      </c>
      <c r="D91" s="65">
        <v>17</v>
      </c>
      <c r="E91" s="66">
        <v>0</v>
      </c>
      <c r="F91" s="67"/>
      <c r="G91" s="65">
        <f>B91-C91</f>
        <v>11</v>
      </c>
      <c r="H91" s="66">
        <f>D91-E91</f>
        <v>17</v>
      </c>
      <c r="I91" s="20" t="str">
        <f>IF(C91=0, "-", IF(G91/C91&lt;10, G91/C91, "&gt;999%"))</f>
        <v>-</v>
      </c>
      <c r="J91" s="21" t="str">
        <f>IF(E91=0, "-", IF(H91/E91&lt;10, H91/E91, "&gt;999%"))</f>
        <v>-</v>
      </c>
    </row>
    <row r="92" spans="1:10" x14ac:dyDescent="0.25">
      <c r="A92" s="158" t="s">
        <v>235</v>
      </c>
      <c r="B92" s="65">
        <v>0</v>
      </c>
      <c r="C92" s="66">
        <v>0</v>
      </c>
      <c r="D92" s="65">
        <v>3</v>
      </c>
      <c r="E92" s="66">
        <v>0</v>
      </c>
      <c r="F92" s="67"/>
      <c r="G92" s="65">
        <f>B92-C92</f>
        <v>0</v>
      </c>
      <c r="H92" s="66">
        <f>D92-E92</f>
        <v>3</v>
      </c>
      <c r="I92" s="20" t="str">
        <f>IF(C92=0, "-", IF(G92/C92&lt;10, G92/C92, "&gt;999%"))</f>
        <v>-</v>
      </c>
      <c r="J92" s="21" t="str">
        <f>IF(E92=0, "-", IF(H92/E92&lt;10, H92/E92, "&gt;999%"))</f>
        <v>-</v>
      </c>
    </row>
    <row r="93" spans="1:10" s="160" customFormat="1" x14ac:dyDescent="0.25">
      <c r="A93" s="178" t="s">
        <v>637</v>
      </c>
      <c r="B93" s="71">
        <v>13</v>
      </c>
      <c r="C93" s="72">
        <v>0</v>
      </c>
      <c r="D93" s="71">
        <v>24</v>
      </c>
      <c r="E93" s="72">
        <v>0</v>
      </c>
      <c r="F93" s="73"/>
      <c r="G93" s="71">
        <f>B93-C93</f>
        <v>13</v>
      </c>
      <c r="H93" s="72">
        <f>D93-E93</f>
        <v>24</v>
      </c>
      <c r="I93" s="37" t="str">
        <f>IF(C93=0, "-", IF(G93/C93&lt;10, G93/C93, "&gt;999%"))</f>
        <v>-</v>
      </c>
      <c r="J93" s="38" t="str">
        <f>IF(E93=0, "-", IF(H93/E93&lt;10, H93/E93, "&gt;999%"))</f>
        <v>-</v>
      </c>
    </row>
    <row r="94" spans="1:10" x14ac:dyDescent="0.25">
      <c r="A94" s="177"/>
      <c r="B94" s="143"/>
      <c r="C94" s="144"/>
      <c r="D94" s="143"/>
      <c r="E94" s="144"/>
      <c r="F94" s="145"/>
      <c r="G94" s="143"/>
      <c r="H94" s="144"/>
      <c r="I94" s="151"/>
      <c r="J94" s="152"/>
    </row>
    <row r="95" spans="1:10" s="139" customFormat="1" x14ac:dyDescent="0.25">
      <c r="A95" s="159" t="s">
        <v>41</v>
      </c>
      <c r="B95" s="65"/>
      <c r="C95" s="66"/>
      <c r="D95" s="65"/>
      <c r="E95" s="66"/>
      <c r="F95" s="67"/>
      <c r="G95" s="65"/>
      <c r="H95" s="66"/>
      <c r="I95" s="20"/>
      <c r="J95" s="21"/>
    </row>
    <row r="96" spans="1:10" x14ac:dyDescent="0.25">
      <c r="A96" s="158" t="s">
        <v>557</v>
      </c>
      <c r="B96" s="65">
        <v>0</v>
      </c>
      <c r="C96" s="66">
        <v>5</v>
      </c>
      <c r="D96" s="65">
        <v>13</v>
      </c>
      <c r="E96" s="66">
        <v>27</v>
      </c>
      <c r="F96" s="67"/>
      <c r="G96" s="65">
        <f>B96-C96</f>
        <v>-5</v>
      </c>
      <c r="H96" s="66">
        <f>D96-E96</f>
        <v>-14</v>
      </c>
      <c r="I96" s="20">
        <f>IF(C96=0, "-", IF(G96/C96&lt;10, G96/C96, "&gt;999%"))</f>
        <v>-1</v>
      </c>
      <c r="J96" s="21">
        <f>IF(E96=0, "-", IF(H96/E96&lt;10, H96/E96, "&gt;999%"))</f>
        <v>-0.51851851851851849</v>
      </c>
    </row>
    <row r="97" spans="1:10" s="160" customFormat="1" x14ac:dyDescent="0.25">
      <c r="A97" s="178" t="s">
        <v>638</v>
      </c>
      <c r="B97" s="71">
        <v>0</v>
      </c>
      <c r="C97" s="72">
        <v>5</v>
      </c>
      <c r="D97" s="71">
        <v>13</v>
      </c>
      <c r="E97" s="72">
        <v>27</v>
      </c>
      <c r="F97" s="73"/>
      <c r="G97" s="71">
        <f>B97-C97</f>
        <v>-5</v>
      </c>
      <c r="H97" s="72">
        <f>D97-E97</f>
        <v>-14</v>
      </c>
      <c r="I97" s="37">
        <f>IF(C97=0, "-", IF(G97/C97&lt;10, G97/C97, "&gt;999%"))</f>
        <v>-1</v>
      </c>
      <c r="J97" s="38">
        <f>IF(E97=0, "-", IF(H97/E97&lt;10, H97/E97, "&gt;999%"))</f>
        <v>-0.51851851851851849</v>
      </c>
    </row>
    <row r="98" spans="1:10" x14ac:dyDescent="0.25">
      <c r="A98" s="177"/>
      <c r="B98" s="143"/>
      <c r="C98" s="144"/>
      <c r="D98" s="143"/>
      <c r="E98" s="144"/>
      <c r="F98" s="145"/>
      <c r="G98" s="143"/>
      <c r="H98" s="144"/>
      <c r="I98" s="151"/>
      <c r="J98" s="152"/>
    </row>
    <row r="99" spans="1:10" s="139" customFormat="1" x14ac:dyDescent="0.25">
      <c r="A99" s="159" t="s">
        <v>42</v>
      </c>
      <c r="B99" s="65"/>
      <c r="C99" s="66"/>
      <c r="D99" s="65"/>
      <c r="E99" s="66"/>
      <c r="F99" s="67"/>
      <c r="G99" s="65"/>
      <c r="H99" s="66"/>
      <c r="I99" s="20"/>
      <c r="J99" s="21"/>
    </row>
    <row r="100" spans="1:10" x14ac:dyDescent="0.25">
      <c r="A100" s="158" t="s">
        <v>558</v>
      </c>
      <c r="B100" s="65">
        <v>0</v>
      </c>
      <c r="C100" s="66">
        <v>3</v>
      </c>
      <c r="D100" s="65">
        <v>7</v>
      </c>
      <c r="E100" s="66">
        <v>4</v>
      </c>
      <c r="F100" s="67"/>
      <c r="G100" s="65">
        <f>B100-C100</f>
        <v>-3</v>
      </c>
      <c r="H100" s="66">
        <f>D100-E100</f>
        <v>3</v>
      </c>
      <c r="I100" s="20">
        <f>IF(C100=0, "-", IF(G100/C100&lt;10, G100/C100, "&gt;999%"))</f>
        <v>-1</v>
      </c>
      <c r="J100" s="21">
        <f>IF(E100=0, "-", IF(H100/E100&lt;10, H100/E100, "&gt;999%"))</f>
        <v>0.75</v>
      </c>
    </row>
    <row r="101" spans="1:10" s="160" customFormat="1" x14ac:dyDescent="0.25">
      <c r="A101" s="178" t="s">
        <v>639</v>
      </c>
      <c r="B101" s="71">
        <v>0</v>
      </c>
      <c r="C101" s="72">
        <v>3</v>
      </c>
      <c r="D101" s="71">
        <v>7</v>
      </c>
      <c r="E101" s="72">
        <v>4</v>
      </c>
      <c r="F101" s="73"/>
      <c r="G101" s="71">
        <f>B101-C101</f>
        <v>-3</v>
      </c>
      <c r="H101" s="72">
        <f>D101-E101</f>
        <v>3</v>
      </c>
      <c r="I101" s="37">
        <f>IF(C101=0, "-", IF(G101/C101&lt;10, G101/C101, "&gt;999%"))</f>
        <v>-1</v>
      </c>
      <c r="J101" s="38">
        <f>IF(E101=0, "-", IF(H101/E101&lt;10, H101/E101, "&gt;999%"))</f>
        <v>0.75</v>
      </c>
    </row>
    <row r="102" spans="1:10" x14ac:dyDescent="0.25">
      <c r="A102" s="177"/>
      <c r="B102" s="143"/>
      <c r="C102" s="144"/>
      <c r="D102" s="143"/>
      <c r="E102" s="144"/>
      <c r="F102" s="145"/>
      <c r="G102" s="143"/>
      <c r="H102" s="144"/>
      <c r="I102" s="151"/>
      <c r="J102" s="152"/>
    </row>
    <row r="103" spans="1:10" s="139" customFormat="1" x14ac:dyDescent="0.25">
      <c r="A103" s="159" t="s">
        <v>43</v>
      </c>
      <c r="B103" s="65"/>
      <c r="C103" s="66"/>
      <c r="D103" s="65"/>
      <c r="E103" s="66"/>
      <c r="F103" s="67"/>
      <c r="G103" s="65"/>
      <c r="H103" s="66"/>
      <c r="I103" s="20"/>
      <c r="J103" s="21"/>
    </row>
    <row r="104" spans="1:10" x14ac:dyDescent="0.25">
      <c r="A104" s="158" t="s">
        <v>336</v>
      </c>
      <c r="B104" s="65">
        <v>0</v>
      </c>
      <c r="C104" s="66">
        <v>1</v>
      </c>
      <c r="D104" s="65">
        <v>14</v>
      </c>
      <c r="E104" s="66">
        <v>19</v>
      </c>
      <c r="F104" s="67"/>
      <c r="G104" s="65">
        <f>B104-C104</f>
        <v>-1</v>
      </c>
      <c r="H104" s="66">
        <f>D104-E104</f>
        <v>-5</v>
      </c>
      <c r="I104" s="20">
        <f>IF(C104=0, "-", IF(G104/C104&lt;10, G104/C104, "&gt;999%"))</f>
        <v>-1</v>
      </c>
      <c r="J104" s="21">
        <f>IF(E104=0, "-", IF(H104/E104&lt;10, H104/E104, "&gt;999%"))</f>
        <v>-0.26315789473684209</v>
      </c>
    </row>
    <row r="105" spans="1:10" s="160" customFormat="1" x14ac:dyDescent="0.25">
      <c r="A105" s="178" t="s">
        <v>640</v>
      </c>
      <c r="B105" s="71">
        <v>0</v>
      </c>
      <c r="C105" s="72">
        <v>1</v>
      </c>
      <c r="D105" s="71">
        <v>14</v>
      </c>
      <c r="E105" s="72">
        <v>19</v>
      </c>
      <c r="F105" s="73"/>
      <c r="G105" s="71">
        <f>B105-C105</f>
        <v>-1</v>
      </c>
      <c r="H105" s="72">
        <f>D105-E105</f>
        <v>-5</v>
      </c>
      <c r="I105" s="37">
        <f>IF(C105=0, "-", IF(G105/C105&lt;10, G105/C105, "&gt;999%"))</f>
        <v>-1</v>
      </c>
      <c r="J105" s="38">
        <f>IF(E105=0, "-", IF(H105/E105&lt;10, H105/E105, "&gt;999%"))</f>
        <v>-0.26315789473684209</v>
      </c>
    </row>
    <row r="106" spans="1:10" x14ac:dyDescent="0.25">
      <c r="A106" s="177"/>
      <c r="B106" s="143"/>
      <c r="C106" s="144"/>
      <c r="D106" s="143"/>
      <c r="E106" s="144"/>
      <c r="F106" s="145"/>
      <c r="G106" s="143"/>
      <c r="H106" s="144"/>
      <c r="I106" s="151"/>
      <c r="J106" s="152"/>
    </row>
    <row r="107" spans="1:10" s="139" customFormat="1" x14ac:dyDescent="0.25">
      <c r="A107" s="159" t="s">
        <v>44</v>
      </c>
      <c r="B107" s="65"/>
      <c r="C107" s="66"/>
      <c r="D107" s="65"/>
      <c r="E107" s="66"/>
      <c r="F107" s="67"/>
      <c r="G107" s="65"/>
      <c r="H107" s="66"/>
      <c r="I107" s="20"/>
      <c r="J107" s="21"/>
    </row>
    <row r="108" spans="1:10" x14ac:dyDescent="0.25">
      <c r="A108" s="158" t="s">
        <v>199</v>
      </c>
      <c r="B108" s="65">
        <v>3</v>
      </c>
      <c r="C108" s="66">
        <v>10</v>
      </c>
      <c r="D108" s="65">
        <v>38</v>
      </c>
      <c r="E108" s="66">
        <v>51</v>
      </c>
      <c r="F108" s="67"/>
      <c r="G108" s="65">
        <f>B108-C108</f>
        <v>-7</v>
      </c>
      <c r="H108" s="66">
        <f>D108-E108</f>
        <v>-13</v>
      </c>
      <c r="I108" s="20">
        <f>IF(C108=0, "-", IF(G108/C108&lt;10, G108/C108, "&gt;999%"))</f>
        <v>-0.7</v>
      </c>
      <c r="J108" s="21">
        <f>IF(E108=0, "-", IF(H108/E108&lt;10, H108/E108, "&gt;999%"))</f>
        <v>-0.25490196078431371</v>
      </c>
    </row>
    <row r="109" spans="1:10" s="160" customFormat="1" x14ac:dyDescent="0.25">
      <c r="A109" s="178" t="s">
        <v>641</v>
      </c>
      <c r="B109" s="71">
        <v>3</v>
      </c>
      <c r="C109" s="72">
        <v>10</v>
      </c>
      <c r="D109" s="71">
        <v>38</v>
      </c>
      <c r="E109" s="72">
        <v>51</v>
      </c>
      <c r="F109" s="73"/>
      <c r="G109" s="71">
        <f>B109-C109</f>
        <v>-7</v>
      </c>
      <c r="H109" s="72">
        <f>D109-E109</f>
        <v>-13</v>
      </c>
      <c r="I109" s="37">
        <f>IF(C109=0, "-", IF(G109/C109&lt;10, G109/C109, "&gt;999%"))</f>
        <v>-0.7</v>
      </c>
      <c r="J109" s="38">
        <f>IF(E109=0, "-", IF(H109/E109&lt;10, H109/E109, "&gt;999%"))</f>
        <v>-0.25490196078431371</v>
      </c>
    </row>
    <row r="110" spans="1:10" x14ac:dyDescent="0.25">
      <c r="A110" s="177"/>
      <c r="B110" s="143"/>
      <c r="C110" s="144"/>
      <c r="D110" s="143"/>
      <c r="E110" s="144"/>
      <c r="F110" s="145"/>
      <c r="G110" s="143"/>
      <c r="H110" s="144"/>
      <c r="I110" s="151"/>
      <c r="J110" s="152"/>
    </row>
    <row r="111" spans="1:10" s="139" customFormat="1" x14ac:dyDescent="0.25">
      <c r="A111" s="159" t="s">
        <v>45</v>
      </c>
      <c r="B111" s="65"/>
      <c r="C111" s="66"/>
      <c r="D111" s="65"/>
      <c r="E111" s="66"/>
      <c r="F111" s="67"/>
      <c r="G111" s="65"/>
      <c r="H111" s="66"/>
      <c r="I111" s="20"/>
      <c r="J111" s="21"/>
    </row>
    <row r="112" spans="1:10" x14ac:dyDescent="0.25">
      <c r="A112" s="158" t="s">
        <v>531</v>
      </c>
      <c r="B112" s="65">
        <v>3</v>
      </c>
      <c r="C112" s="66">
        <v>16</v>
      </c>
      <c r="D112" s="65">
        <v>22</v>
      </c>
      <c r="E112" s="66">
        <v>96</v>
      </c>
      <c r="F112" s="67"/>
      <c r="G112" s="65">
        <f>B112-C112</f>
        <v>-13</v>
      </c>
      <c r="H112" s="66">
        <f>D112-E112</f>
        <v>-74</v>
      </c>
      <c r="I112" s="20">
        <f>IF(C112=0, "-", IF(G112/C112&lt;10, G112/C112, "&gt;999%"))</f>
        <v>-0.8125</v>
      </c>
      <c r="J112" s="21">
        <f>IF(E112=0, "-", IF(H112/E112&lt;10, H112/E112, "&gt;999%"))</f>
        <v>-0.77083333333333337</v>
      </c>
    </row>
    <row r="113" spans="1:10" s="160" customFormat="1" x14ac:dyDescent="0.25">
      <c r="A113" s="178" t="s">
        <v>642</v>
      </c>
      <c r="B113" s="71">
        <v>3</v>
      </c>
      <c r="C113" s="72">
        <v>16</v>
      </c>
      <c r="D113" s="71">
        <v>22</v>
      </c>
      <c r="E113" s="72">
        <v>96</v>
      </c>
      <c r="F113" s="73"/>
      <c r="G113" s="71">
        <f>B113-C113</f>
        <v>-13</v>
      </c>
      <c r="H113" s="72">
        <f>D113-E113</f>
        <v>-74</v>
      </c>
      <c r="I113" s="37">
        <f>IF(C113=0, "-", IF(G113/C113&lt;10, G113/C113, "&gt;999%"))</f>
        <v>-0.8125</v>
      </c>
      <c r="J113" s="38">
        <f>IF(E113=0, "-", IF(H113/E113&lt;10, H113/E113, "&gt;999%"))</f>
        <v>-0.77083333333333337</v>
      </c>
    </row>
    <row r="114" spans="1:10" x14ac:dyDescent="0.25">
      <c r="A114" s="177"/>
      <c r="B114" s="143"/>
      <c r="C114" s="144"/>
      <c r="D114" s="143"/>
      <c r="E114" s="144"/>
      <c r="F114" s="145"/>
      <c r="G114" s="143"/>
      <c r="H114" s="144"/>
      <c r="I114" s="151"/>
      <c r="J114" s="152"/>
    </row>
    <row r="115" spans="1:10" s="139" customFormat="1" x14ac:dyDescent="0.25">
      <c r="A115" s="159" t="s">
        <v>46</v>
      </c>
      <c r="B115" s="65"/>
      <c r="C115" s="66"/>
      <c r="D115" s="65"/>
      <c r="E115" s="66"/>
      <c r="F115" s="67"/>
      <c r="G115" s="65"/>
      <c r="H115" s="66"/>
      <c r="I115" s="20"/>
      <c r="J115" s="21"/>
    </row>
    <row r="116" spans="1:10" x14ac:dyDescent="0.25">
      <c r="A116" s="158" t="s">
        <v>344</v>
      </c>
      <c r="B116" s="65">
        <v>0</v>
      </c>
      <c r="C116" s="66">
        <v>0</v>
      </c>
      <c r="D116" s="65">
        <v>0</v>
      </c>
      <c r="E116" s="66">
        <v>1</v>
      </c>
      <c r="F116" s="67"/>
      <c r="G116" s="65">
        <f t="shared" ref="G116:G130" si="8">B116-C116</f>
        <v>0</v>
      </c>
      <c r="H116" s="66">
        <f t="shared" ref="H116:H130" si="9">D116-E116</f>
        <v>-1</v>
      </c>
      <c r="I116" s="20" t="str">
        <f t="shared" ref="I116:I130" si="10">IF(C116=0, "-", IF(G116/C116&lt;10, G116/C116, "&gt;999%"))</f>
        <v>-</v>
      </c>
      <c r="J116" s="21">
        <f t="shared" ref="J116:J130" si="11">IF(E116=0, "-", IF(H116/E116&lt;10, H116/E116, "&gt;999%"))</f>
        <v>-1</v>
      </c>
    </row>
    <row r="117" spans="1:10" x14ac:dyDescent="0.25">
      <c r="A117" s="158" t="s">
        <v>426</v>
      </c>
      <c r="B117" s="65">
        <v>0</v>
      </c>
      <c r="C117" s="66">
        <v>0</v>
      </c>
      <c r="D117" s="65">
        <v>0</v>
      </c>
      <c r="E117" s="66">
        <v>1</v>
      </c>
      <c r="F117" s="67"/>
      <c r="G117" s="65">
        <f t="shared" si="8"/>
        <v>0</v>
      </c>
      <c r="H117" s="66">
        <f t="shared" si="9"/>
        <v>-1</v>
      </c>
      <c r="I117" s="20" t="str">
        <f t="shared" si="10"/>
        <v>-</v>
      </c>
      <c r="J117" s="21">
        <f t="shared" si="11"/>
        <v>-1</v>
      </c>
    </row>
    <row r="118" spans="1:10" x14ac:dyDescent="0.25">
      <c r="A118" s="158" t="s">
        <v>389</v>
      </c>
      <c r="B118" s="65">
        <v>16</v>
      </c>
      <c r="C118" s="66">
        <v>1</v>
      </c>
      <c r="D118" s="65">
        <v>153</v>
      </c>
      <c r="E118" s="66">
        <v>138</v>
      </c>
      <c r="F118" s="67"/>
      <c r="G118" s="65">
        <f t="shared" si="8"/>
        <v>15</v>
      </c>
      <c r="H118" s="66">
        <f t="shared" si="9"/>
        <v>15</v>
      </c>
      <c r="I118" s="20" t="str">
        <f t="shared" si="10"/>
        <v>&gt;999%</v>
      </c>
      <c r="J118" s="21">
        <f t="shared" si="11"/>
        <v>0.10869565217391304</v>
      </c>
    </row>
    <row r="119" spans="1:10" x14ac:dyDescent="0.25">
      <c r="A119" s="158" t="s">
        <v>427</v>
      </c>
      <c r="B119" s="65">
        <v>111</v>
      </c>
      <c r="C119" s="66">
        <v>157</v>
      </c>
      <c r="D119" s="65">
        <v>856</v>
      </c>
      <c r="E119" s="66">
        <v>854</v>
      </c>
      <c r="F119" s="67"/>
      <c r="G119" s="65">
        <f t="shared" si="8"/>
        <v>-46</v>
      </c>
      <c r="H119" s="66">
        <f t="shared" si="9"/>
        <v>2</v>
      </c>
      <c r="I119" s="20">
        <f t="shared" si="10"/>
        <v>-0.2929936305732484</v>
      </c>
      <c r="J119" s="21">
        <f t="shared" si="11"/>
        <v>2.34192037470726E-3</v>
      </c>
    </row>
    <row r="120" spans="1:10" x14ac:dyDescent="0.25">
      <c r="A120" s="158" t="s">
        <v>202</v>
      </c>
      <c r="B120" s="65">
        <v>1</v>
      </c>
      <c r="C120" s="66">
        <v>2</v>
      </c>
      <c r="D120" s="65">
        <v>8</v>
      </c>
      <c r="E120" s="66">
        <v>28</v>
      </c>
      <c r="F120" s="67"/>
      <c r="G120" s="65">
        <f t="shared" si="8"/>
        <v>-1</v>
      </c>
      <c r="H120" s="66">
        <f t="shared" si="9"/>
        <v>-20</v>
      </c>
      <c r="I120" s="20">
        <f t="shared" si="10"/>
        <v>-0.5</v>
      </c>
      <c r="J120" s="21">
        <f t="shared" si="11"/>
        <v>-0.7142857142857143</v>
      </c>
    </row>
    <row r="121" spans="1:10" x14ac:dyDescent="0.25">
      <c r="A121" s="158" t="s">
        <v>217</v>
      </c>
      <c r="B121" s="65">
        <v>0</v>
      </c>
      <c r="C121" s="66">
        <v>9</v>
      </c>
      <c r="D121" s="65">
        <v>8</v>
      </c>
      <c r="E121" s="66">
        <v>84</v>
      </c>
      <c r="F121" s="67"/>
      <c r="G121" s="65">
        <f t="shared" si="8"/>
        <v>-9</v>
      </c>
      <c r="H121" s="66">
        <f t="shared" si="9"/>
        <v>-76</v>
      </c>
      <c r="I121" s="20">
        <f t="shared" si="10"/>
        <v>-1</v>
      </c>
      <c r="J121" s="21">
        <f t="shared" si="11"/>
        <v>-0.90476190476190477</v>
      </c>
    </row>
    <row r="122" spans="1:10" x14ac:dyDescent="0.25">
      <c r="A122" s="158" t="s">
        <v>241</v>
      </c>
      <c r="B122" s="65">
        <v>0</v>
      </c>
      <c r="C122" s="66">
        <v>0</v>
      </c>
      <c r="D122" s="65">
        <v>0</v>
      </c>
      <c r="E122" s="66">
        <v>2</v>
      </c>
      <c r="F122" s="67"/>
      <c r="G122" s="65">
        <f t="shared" si="8"/>
        <v>0</v>
      </c>
      <c r="H122" s="66">
        <f t="shared" si="9"/>
        <v>-2</v>
      </c>
      <c r="I122" s="20" t="str">
        <f t="shared" si="10"/>
        <v>-</v>
      </c>
      <c r="J122" s="21">
        <f t="shared" si="11"/>
        <v>-1</v>
      </c>
    </row>
    <row r="123" spans="1:10" x14ac:dyDescent="0.25">
      <c r="A123" s="158" t="s">
        <v>308</v>
      </c>
      <c r="B123" s="65">
        <v>10</v>
      </c>
      <c r="C123" s="66">
        <v>13</v>
      </c>
      <c r="D123" s="65">
        <v>87</v>
      </c>
      <c r="E123" s="66">
        <v>137</v>
      </c>
      <c r="F123" s="67"/>
      <c r="G123" s="65">
        <f t="shared" si="8"/>
        <v>-3</v>
      </c>
      <c r="H123" s="66">
        <f t="shared" si="9"/>
        <v>-50</v>
      </c>
      <c r="I123" s="20">
        <f t="shared" si="10"/>
        <v>-0.23076923076923078</v>
      </c>
      <c r="J123" s="21">
        <f t="shared" si="11"/>
        <v>-0.36496350364963503</v>
      </c>
    </row>
    <row r="124" spans="1:10" x14ac:dyDescent="0.25">
      <c r="A124" s="158" t="s">
        <v>345</v>
      </c>
      <c r="B124" s="65">
        <v>17</v>
      </c>
      <c r="C124" s="66">
        <v>23</v>
      </c>
      <c r="D124" s="65">
        <v>131</v>
      </c>
      <c r="E124" s="66">
        <v>211</v>
      </c>
      <c r="F124" s="67"/>
      <c r="G124" s="65">
        <f t="shared" si="8"/>
        <v>-6</v>
      </c>
      <c r="H124" s="66">
        <f t="shared" si="9"/>
        <v>-80</v>
      </c>
      <c r="I124" s="20">
        <f t="shared" si="10"/>
        <v>-0.2608695652173913</v>
      </c>
      <c r="J124" s="21">
        <f t="shared" si="11"/>
        <v>-0.37914691943127959</v>
      </c>
    </row>
    <row r="125" spans="1:10" x14ac:dyDescent="0.25">
      <c r="A125" s="158" t="s">
        <v>504</v>
      </c>
      <c r="B125" s="65">
        <v>40</v>
      </c>
      <c r="C125" s="66">
        <v>40</v>
      </c>
      <c r="D125" s="65">
        <v>244</v>
      </c>
      <c r="E125" s="66">
        <v>299</v>
      </c>
      <c r="F125" s="67"/>
      <c r="G125" s="65">
        <f t="shared" si="8"/>
        <v>0</v>
      </c>
      <c r="H125" s="66">
        <f t="shared" si="9"/>
        <v>-55</v>
      </c>
      <c r="I125" s="20">
        <f t="shared" si="10"/>
        <v>0</v>
      </c>
      <c r="J125" s="21">
        <f t="shared" si="11"/>
        <v>-0.18394648829431437</v>
      </c>
    </row>
    <row r="126" spans="1:10" x14ac:dyDescent="0.25">
      <c r="A126" s="158" t="s">
        <v>514</v>
      </c>
      <c r="B126" s="65">
        <v>459</v>
      </c>
      <c r="C126" s="66">
        <v>480</v>
      </c>
      <c r="D126" s="65">
        <v>3269</v>
      </c>
      <c r="E126" s="66">
        <v>3681</v>
      </c>
      <c r="F126" s="67"/>
      <c r="G126" s="65">
        <f t="shared" si="8"/>
        <v>-21</v>
      </c>
      <c r="H126" s="66">
        <f t="shared" si="9"/>
        <v>-412</v>
      </c>
      <c r="I126" s="20">
        <f t="shared" si="10"/>
        <v>-4.3749999999999997E-2</v>
      </c>
      <c r="J126" s="21">
        <f t="shared" si="11"/>
        <v>-0.11192610703613148</v>
      </c>
    </row>
    <row r="127" spans="1:10" x14ac:dyDescent="0.25">
      <c r="A127" s="158" t="s">
        <v>482</v>
      </c>
      <c r="B127" s="65">
        <v>0</v>
      </c>
      <c r="C127" s="66">
        <v>1</v>
      </c>
      <c r="D127" s="65">
        <v>0</v>
      </c>
      <c r="E127" s="66">
        <v>1</v>
      </c>
      <c r="F127" s="67"/>
      <c r="G127" s="65">
        <f t="shared" si="8"/>
        <v>-1</v>
      </c>
      <c r="H127" s="66">
        <f t="shared" si="9"/>
        <v>-1</v>
      </c>
      <c r="I127" s="20">
        <f t="shared" si="10"/>
        <v>-1</v>
      </c>
      <c r="J127" s="21">
        <f t="shared" si="11"/>
        <v>-1</v>
      </c>
    </row>
    <row r="128" spans="1:10" x14ac:dyDescent="0.25">
      <c r="A128" s="158" t="s">
        <v>493</v>
      </c>
      <c r="B128" s="65">
        <v>26</v>
      </c>
      <c r="C128" s="66">
        <v>9</v>
      </c>
      <c r="D128" s="65">
        <v>96</v>
      </c>
      <c r="E128" s="66">
        <v>211</v>
      </c>
      <c r="F128" s="67"/>
      <c r="G128" s="65">
        <f t="shared" si="8"/>
        <v>17</v>
      </c>
      <c r="H128" s="66">
        <f t="shared" si="9"/>
        <v>-115</v>
      </c>
      <c r="I128" s="20">
        <f t="shared" si="10"/>
        <v>1.8888888888888888</v>
      </c>
      <c r="J128" s="21">
        <f t="shared" si="11"/>
        <v>-0.54502369668246442</v>
      </c>
    </row>
    <row r="129" spans="1:10" x14ac:dyDescent="0.25">
      <c r="A129" s="158" t="s">
        <v>532</v>
      </c>
      <c r="B129" s="65">
        <v>2</v>
      </c>
      <c r="C129" s="66">
        <v>3</v>
      </c>
      <c r="D129" s="65">
        <v>20</v>
      </c>
      <c r="E129" s="66">
        <v>75</v>
      </c>
      <c r="F129" s="67"/>
      <c r="G129" s="65">
        <f t="shared" si="8"/>
        <v>-1</v>
      </c>
      <c r="H129" s="66">
        <f t="shared" si="9"/>
        <v>-55</v>
      </c>
      <c r="I129" s="20">
        <f t="shared" si="10"/>
        <v>-0.33333333333333331</v>
      </c>
      <c r="J129" s="21">
        <f t="shared" si="11"/>
        <v>-0.73333333333333328</v>
      </c>
    </row>
    <row r="130" spans="1:10" s="160" customFormat="1" x14ac:dyDescent="0.25">
      <c r="A130" s="178" t="s">
        <v>643</v>
      </c>
      <c r="B130" s="71">
        <v>682</v>
      </c>
      <c r="C130" s="72">
        <v>738</v>
      </c>
      <c r="D130" s="71">
        <v>4872</v>
      </c>
      <c r="E130" s="72">
        <v>5723</v>
      </c>
      <c r="F130" s="73"/>
      <c r="G130" s="71">
        <f t="shared" si="8"/>
        <v>-56</v>
      </c>
      <c r="H130" s="72">
        <f t="shared" si="9"/>
        <v>-851</v>
      </c>
      <c r="I130" s="37">
        <f t="shared" si="10"/>
        <v>-7.5880758807588072E-2</v>
      </c>
      <c r="J130" s="38">
        <f t="shared" si="11"/>
        <v>-0.14869823519133321</v>
      </c>
    </row>
    <row r="131" spans="1:10" x14ac:dyDescent="0.25">
      <c r="A131" s="177"/>
      <c r="B131" s="143"/>
      <c r="C131" s="144"/>
      <c r="D131" s="143"/>
      <c r="E131" s="144"/>
      <c r="F131" s="145"/>
      <c r="G131" s="143"/>
      <c r="H131" s="144"/>
      <c r="I131" s="151"/>
      <c r="J131" s="152"/>
    </row>
    <row r="132" spans="1:10" s="139" customFormat="1" x14ac:dyDescent="0.25">
      <c r="A132" s="159" t="s">
        <v>47</v>
      </c>
      <c r="B132" s="65"/>
      <c r="C132" s="66"/>
      <c r="D132" s="65"/>
      <c r="E132" s="66"/>
      <c r="F132" s="67"/>
      <c r="G132" s="65"/>
      <c r="H132" s="66"/>
      <c r="I132" s="20"/>
      <c r="J132" s="21"/>
    </row>
    <row r="133" spans="1:10" x14ac:dyDescent="0.25">
      <c r="A133" s="158" t="s">
        <v>559</v>
      </c>
      <c r="B133" s="65">
        <v>10</v>
      </c>
      <c r="C133" s="66">
        <v>12</v>
      </c>
      <c r="D133" s="65">
        <v>87</v>
      </c>
      <c r="E133" s="66">
        <v>44</v>
      </c>
      <c r="F133" s="67"/>
      <c r="G133" s="65">
        <f>B133-C133</f>
        <v>-2</v>
      </c>
      <c r="H133" s="66">
        <f>D133-E133</f>
        <v>43</v>
      </c>
      <c r="I133" s="20">
        <f>IF(C133=0, "-", IF(G133/C133&lt;10, G133/C133, "&gt;999%"))</f>
        <v>-0.16666666666666666</v>
      </c>
      <c r="J133" s="21">
        <f>IF(E133=0, "-", IF(H133/E133&lt;10, H133/E133, "&gt;999%"))</f>
        <v>0.97727272727272729</v>
      </c>
    </row>
    <row r="134" spans="1:10" s="160" customFormat="1" x14ac:dyDescent="0.25">
      <c r="A134" s="178" t="s">
        <v>644</v>
      </c>
      <c r="B134" s="71">
        <v>10</v>
      </c>
      <c r="C134" s="72">
        <v>12</v>
      </c>
      <c r="D134" s="71">
        <v>87</v>
      </c>
      <c r="E134" s="72">
        <v>44</v>
      </c>
      <c r="F134" s="73"/>
      <c r="G134" s="71">
        <f>B134-C134</f>
        <v>-2</v>
      </c>
      <c r="H134" s="72">
        <f>D134-E134</f>
        <v>43</v>
      </c>
      <c r="I134" s="37">
        <f>IF(C134=0, "-", IF(G134/C134&lt;10, G134/C134, "&gt;999%"))</f>
        <v>-0.16666666666666666</v>
      </c>
      <c r="J134" s="38">
        <f>IF(E134=0, "-", IF(H134/E134&lt;10, H134/E134, "&gt;999%"))</f>
        <v>0.97727272727272729</v>
      </c>
    </row>
    <row r="135" spans="1:10" x14ac:dyDescent="0.25">
      <c r="A135" s="177"/>
      <c r="B135" s="143"/>
      <c r="C135" s="144"/>
      <c r="D135" s="143"/>
      <c r="E135" s="144"/>
      <c r="F135" s="145"/>
      <c r="G135" s="143"/>
      <c r="H135" s="144"/>
      <c r="I135" s="151"/>
      <c r="J135" s="152"/>
    </row>
    <row r="136" spans="1:10" s="139" customFormat="1" x14ac:dyDescent="0.25">
      <c r="A136" s="159" t="s">
        <v>48</v>
      </c>
      <c r="B136" s="65"/>
      <c r="C136" s="66"/>
      <c r="D136" s="65"/>
      <c r="E136" s="66"/>
      <c r="F136" s="67"/>
      <c r="G136" s="65"/>
      <c r="H136" s="66"/>
      <c r="I136" s="20"/>
      <c r="J136" s="21"/>
    </row>
    <row r="137" spans="1:10" x14ac:dyDescent="0.25">
      <c r="A137" s="158" t="s">
        <v>533</v>
      </c>
      <c r="B137" s="65">
        <v>15</v>
      </c>
      <c r="C137" s="66">
        <v>31</v>
      </c>
      <c r="D137" s="65">
        <v>245</v>
      </c>
      <c r="E137" s="66">
        <v>264</v>
      </c>
      <c r="F137" s="67"/>
      <c r="G137" s="65">
        <f>B137-C137</f>
        <v>-16</v>
      </c>
      <c r="H137" s="66">
        <f>D137-E137</f>
        <v>-19</v>
      </c>
      <c r="I137" s="20">
        <f>IF(C137=0, "-", IF(G137/C137&lt;10, G137/C137, "&gt;999%"))</f>
        <v>-0.5161290322580645</v>
      </c>
      <c r="J137" s="21">
        <f>IF(E137=0, "-", IF(H137/E137&lt;10, H137/E137, "&gt;999%"))</f>
        <v>-7.1969696969696975E-2</v>
      </c>
    </row>
    <row r="138" spans="1:10" x14ac:dyDescent="0.25">
      <c r="A138" s="158" t="s">
        <v>545</v>
      </c>
      <c r="B138" s="65">
        <v>16</v>
      </c>
      <c r="C138" s="66">
        <v>10</v>
      </c>
      <c r="D138" s="65">
        <v>73</v>
      </c>
      <c r="E138" s="66">
        <v>70</v>
      </c>
      <c r="F138" s="67"/>
      <c r="G138" s="65">
        <f>B138-C138</f>
        <v>6</v>
      </c>
      <c r="H138" s="66">
        <f>D138-E138</f>
        <v>3</v>
      </c>
      <c r="I138" s="20">
        <f>IF(C138=0, "-", IF(G138/C138&lt;10, G138/C138, "&gt;999%"))</f>
        <v>0.6</v>
      </c>
      <c r="J138" s="21">
        <f>IF(E138=0, "-", IF(H138/E138&lt;10, H138/E138, "&gt;999%"))</f>
        <v>4.2857142857142858E-2</v>
      </c>
    </row>
    <row r="139" spans="1:10" x14ac:dyDescent="0.25">
      <c r="A139" s="158" t="s">
        <v>560</v>
      </c>
      <c r="B139" s="65">
        <v>15</v>
      </c>
      <c r="C139" s="66">
        <v>9</v>
      </c>
      <c r="D139" s="65">
        <v>77</v>
      </c>
      <c r="E139" s="66">
        <v>46</v>
      </c>
      <c r="F139" s="67"/>
      <c r="G139" s="65">
        <f>B139-C139</f>
        <v>6</v>
      </c>
      <c r="H139" s="66">
        <f>D139-E139</f>
        <v>31</v>
      </c>
      <c r="I139" s="20">
        <f>IF(C139=0, "-", IF(G139/C139&lt;10, G139/C139, "&gt;999%"))</f>
        <v>0.66666666666666663</v>
      </c>
      <c r="J139" s="21">
        <f>IF(E139=0, "-", IF(H139/E139&lt;10, H139/E139, "&gt;999%"))</f>
        <v>0.67391304347826086</v>
      </c>
    </row>
    <row r="140" spans="1:10" s="160" customFormat="1" x14ac:dyDescent="0.25">
      <c r="A140" s="178" t="s">
        <v>645</v>
      </c>
      <c r="B140" s="71">
        <v>46</v>
      </c>
      <c r="C140" s="72">
        <v>50</v>
      </c>
      <c r="D140" s="71">
        <v>395</v>
      </c>
      <c r="E140" s="72">
        <v>380</v>
      </c>
      <c r="F140" s="73"/>
      <c r="G140" s="71">
        <f>B140-C140</f>
        <v>-4</v>
      </c>
      <c r="H140" s="72">
        <f>D140-E140</f>
        <v>15</v>
      </c>
      <c r="I140" s="37">
        <f>IF(C140=0, "-", IF(G140/C140&lt;10, G140/C140, "&gt;999%"))</f>
        <v>-0.08</v>
      </c>
      <c r="J140" s="38">
        <f>IF(E140=0, "-", IF(H140/E140&lt;10, H140/E140, "&gt;999%"))</f>
        <v>3.9473684210526314E-2</v>
      </c>
    </row>
    <row r="141" spans="1:10" x14ac:dyDescent="0.25">
      <c r="A141" s="177"/>
      <c r="B141" s="143"/>
      <c r="C141" s="144"/>
      <c r="D141" s="143"/>
      <c r="E141" s="144"/>
      <c r="F141" s="145"/>
      <c r="G141" s="143"/>
      <c r="H141" s="144"/>
      <c r="I141" s="151"/>
      <c r="J141" s="152"/>
    </row>
    <row r="142" spans="1:10" s="139" customFormat="1" x14ac:dyDescent="0.25">
      <c r="A142" s="159" t="s">
        <v>49</v>
      </c>
      <c r="B142" s="65"/>
      <c r="C142" s="66"/>
      <c r="D142" s="65"/>
      <c r="E142" s="66"/>
      <c r="F142" s="67"/>
      <c r="G142" s="65"/>
      <c r="H142" s="66"/>
      <c r="I142" s="20"/>
      <c r="J142" s="21"/>
    </row>
    <row r="143" spans="1:10" x14ac:dyDescent="0.25">
      <c r="A143" s="158" t="s">
        <v>257</v>
      </c>
      <c r="B143" s="65">
        <v>0</v>
      </c>
      <c r="C143" s="66">
        <v>0</v>
      </c>
      <c r="D143" s="65">
        <v>7</v>
      </c>
      <c r="E143" s="66">
        <v>1</v>
      </c>
      <c r="F143" s="67"/>
      <c r="G143" s="65">
        <f t="shared" ref="G143:G148" si="12">B143-C143</f>
        <v>0</v>
      </c>
      <c r="H143" s="66">
        <f t="shared" ref="H143:H148" si="13">D143-E143</f>
        <v>6</v>
      </c>
      <c r="I143" s="20" t="str">
        <f t="shared" ref="I143:I148" si="14">IF(C143=0, "-", IF(G143/C143&lt;10, G143/C143, "&gt;999%"))</f>
        <v>-</v>
      </c>
      <c r="J143" s="21">
        <f t="shared" ref="J143:J148" si="15">IF(E143=0, "-", IF(H143/E143&lt;10, H143/E143, "&gt;999%"))</f>
        <v>6</v>
      </c>
    </row>
    <row r="144" spans="1:10" x14ac:dyDescent="0.25">
      <c r="A144" s="158" t="s">
        <v>274</v>
      </c>
      <c r="B144" s="65">
        <v>0</v>
      </c>
      <c r="C144" s="66">
        <v>1</v>
      </c>
      <c r="D144" s="65">
        <v>1</v>
      </c>
      <c r="E144" s="66">
        <v>3</v>
      </c>
      <c r="F144" s="67"/>
      <c r="G144" s="65">
        <f t="shared" si="12"/>
        <v>-1</v>
      </c>
      <c r="H144" s="66">
        <f t="shared" si="13"/>
        <v>-2</v>
      </c>
      <c r="I144" s="20">
        <f t="shared" si="14"/>
        <v>-1</v>
      </c>
      <c r="J144" s="21">
        <f t="shared" si="15"/>
        <v>-0.66666666666666663</v>
      </c>
    </row>
    <row r="145" spans="1:10" x14ac:dyDescent="0.25">
      <c r="A145" s="158" t="s">
        <v>412</v>
      </c>
      <c r="B145" s="65">
        <v>1</v>
      </c>
      <c r="C145" s="66">
        <v>0</v>
      </c>
      <c r="D145" s="65">
        <v>2</v>
      </c>
      <c r="E145" s="66">
        <v>0</v>
      </c>
      <c r="F145" s="67"/>
      <c r="G145" s="65">
        <f t="shared" si="12"/>
        <v>1</v>
      </c>
      <c r="H145" s="66">
        <f t="shared" si="13"/>
        <v>2</v>
      </c>
      <c r="I145" s="20" t="str">
        <f t="shared" si="14"/>
        <v>-</v>
      </c>
      <c r="J145" s="21" t="str">
        <f t="shared" si="15"/>
        <v>-</v>
      </c>
    </row>
    <row r="146" spans="1:10" x14ac:dyDescent="0.25">
      <c r="A146" s="158" t="s">
        <v>413</v>
      </c>
      <c r="B146" s="65">
        <v>4</v>
      </c>
      <c r="C146" s="66">
        <v>1</v>
      </c>
      <c r="D146" s="65">
        <v>34</v>
      </c>
      <c r="E146" s="66">
        <v>7</v>
      </c>
      <c r="F146" s="67"/>
      <c r="G146" s="65">
        <f t="shared" si="12"/>
        <v>3</v>
      </c>
      <c r="H146" s="66">
        <f t="shared" si="13"/>
        <v>27</v>
      </c>
      <c r="I146" s="20">
        <f t="shared" si="14"/>
        <v>3</v>
      </c>
      <c r="J146" s="21">
        <f t="shared" si="15"/>
        <v>3.8571428571428572</v>
      </c>
    </row>
    <row r="147" spans="1:10" x14ac:dyDescent="0.25">
      <c r="A147" s="158" t="s">
        <v>454</v>
      </c>
      <c r="B147" s="65">
        <v>0</v>
      </c>
      <c r="C147" s="66">
        <v>1</v>
      </c>
      <c r="D147" s="65">
        <v>7</v>
      </c>
      <c r="E147" s="66">
        <v>17</v>
      </c>
      <c r="F147" s="67"/>
      <c r="G147" s="65">
        <f t="shared" si="12"/>
        <v>-1</v>
      </c>
      <c r="H147" s="66">
        <f t="shared" si="13"/>
        <v>-10</v>
      </c>
      <c r="I147" s="20">
        <f t="shared" si="14"/>
        <v>-1</v>
      </c>
      <c r="J147" s="21">
        <f t="shared" si="15"/>
        <v>-0.58823529411764708</v>
      </c>
    </row>
    <row r="148" spans="1:10" s="160" customFormat="1" x14ac:dyDescent="0.25">
      <c r="A148" s="178" t="s">
        <v>646</v>
      </c>
      <c r="B148" s="71">
        <v>5</v>
      </c>
      <c r="C148" s="72">
        <v>3</v>
      </c>
      <c r="D148" s="71">
        <v>51</v>
      </c>
      <c r="E148" s="72">
        <v>28</v>
      </c>
      <c r="F148" s="73"/>
      <c r="G148" s="71">
        <f t="shared" si="12"/>
        <v>2</v>
      </c>
      <c r="H148" s="72">
        <f t="shared" si="13"/>
        <v>23</v>
      </c>
      <c r="I148" s="37">
        <f t="shared" si="14"/>
        <v>0.66666666666666663</v>
      </c>
      <c r="J148" s="38">
        <f t="shared" si="15"/>
        <v>0.8214285714285714</v>
      </c>
    </row>
    <row r="149" spans="1:10" x14ac:dyDescent="0.25">
      <c r="A149" s="177"/>
      <c r="B149" s="143"/>
      <c r="C149" s="144"/>
      <c r="D149" s="143"/>
      <c r="E149" s="144"/>
      <c r="F149" s="145"/>
      <c r="G149" s="143"/>
      <c r="H149" s="144"/>
      <c r="I149" s="151"/>
      <c r="J149" s="152"/>
    </row>
    <row r="150" spans="1:10" s="139" customFormat="1" x14ac:dyDescent="0.25">
      <c r="A150" s="159" t="s">
        <v>50</v>
      </c>
      <c r="B150" s="65"/>
      <c r="C150" s="66"/>
      <c r="D150" s="65"/>
      <c r="E150" s="66"/>
      <c r="F150" s="67"/>
      <c r="G150" s="65"/>
      <c r="H150" s="66"/>
      <c r="I150" s="20"/>
      <c r="J150" s="21"/>
    </row>
    <row r="151" spans="1:10" x14ac:dyDescent="0.25">
      <c r="A151" s="158" t="s">
        <v>356</v>
      </c>
      <c r="B151" s="65">
        <v>0</v>
      </c>
      <c r="C151" s="66">
        <v>0</v>
      </c>
      <c r="D151" s="65">
        <v>0</v>
      </c>
      <c r="E151" s="66">
        <v>133</v>
      </c>
      <c r="F151" s="67"/>
      <c r="G151" s="65">
        <f t="shared" ref="G151:G159" si="16">B151-C151</f>
        <v>0</v>
      </c>
      <c r="H151" s="66">
        <f t="shared" ref="H151:H159" si="17">D151-E151</f>
        <v>-133</v>
      </c>
      <c r="I151" s="20" t="str">
        <f t="shared" ref="I151:I159" si="18">IF(C151=0, "-", IF(G151/C151&lt;10, G151/C151, "&gt;999%"))</f>
        <v>-</v>
      </c>
      <c r="J151" s="21">
        <f t="shared" ref="J151:J159" si="19">IF(E151=0, "-", IF(H151/E151&lt;10, H151/E151, "&gt;999%"))</f>
        <v>-1</v>
      </c>
    </row>
    <row r="152" spans="1:10" x14ac:dyDescent="0.25">
      <c r="A152" s="158" t="s">
        <v>390</v>
      </c>
      <c r="B152" s="65">
        <v>66</v>
      </c>
      <c r="C152" s="66">
        <v>36</v>
      </c>
      <c r="D152" s="65">
        <v>373</v>
      </c>
      <c r="E152" s="66">
        <v>212</v>
      </c>
      <c r="F152" s="67"/>
      <c r="G152" s="65">
        <f t="shared" si="16"/>
        <v>30</v>
      </c>
      <c r="H152" s="66">
        <f t="shared" si="17"/>
        <v>161</v>
      </c>
      <c r="I152" s="20">
        <f t="shared" si="18"/>
        <v>0.83333333333333337</v>
      </c>
      <c r="J152" s="21">
        <f t="shared" si="19"/>
        <v>0.75943396226415094</v>
      </c>
    </row>
    <row r="153" spans="1:10" x14ac:dyDescent="0.25">
      <c r="A153" s="158" t="s">
        <v>428</v>
      </c>
      <c r="B153" s="65">
        <v>0</v>
      </c>
      <c r="C153" s="66">
        <v>4</v>
      </c>
      <c r="D153" s="65">
        <v>0</v>
      </c>
      <c r="E153" s="66">
        <v>49</v>
      </c>
      <c r="F153" s="67"/>
      <c r="G153" s="65">
        <f t="shared" si="16"/>
        <v>-4</v>
      </c>
      <c r="H153" s="66">
        <f t="shared" si="17"/>
        <v>-49</v>
      </c>
      <c r="I153" s="20">
        <f t="shared" si="18"/>
        <v>-1</v>
      </c>
      <c r="J153" s="21">
        <f t="shared" si="19"/>
        <v>-1</v>
      </c>
    </row>
    <row r="154" spans="1:10" x14ac:dyDescent="0.25">
      <c r="A154" s="158" t="s">
        <v>357</v>
      </c>
      <c r="B154" s="65">
        <v>69</v>
      </c>
      <c r="C154" s="66">
        <v>73</v>
      </c>
      <c r="D154" s="65">
        <v>423</v>
      </c>
      <c r="E154" s="66">
        <v>245</v>
      </c>
      <c r="F154" s="67"/>
      <c r="G154" s="65">
        <f t="shared" si="16"/>
        <v>-4</v>
      </c>
      <c r="H154" s="66">
        <f t="shared" si="17"/>
        <v>178</v>
      </c>
      <c r="I154" s="20">
        <f t="shared" si="18"/>
        <v>-5.4794520547945202E-2</v>
      </c>
      <c r="J154" s="21">
        <f t="shared" si="19"/>
        <v>0.72653061224489801</v>
      </c>
    </row>
    <row r="155" spans="1:10" x14ac:dyDescent="0.25">
      <c r="A155" s="158" t="s">
        <v>505</v>
      </c>
      <c r="B155" s="65">
        <v>0</v>
      </c>
      <c r="C155" s="66">
        <v>15</v>
      </c>
      <c r="D155" s="65">
        <v>0</v>
      </c>
      <c r="E155" s="66">
        <v>74</v>
      </c>
      <c r="F155" s="67"/>
      <c r="G155" s="65">
        <f t="shared" si="16"/>
        <v>-15</v>
      </c>
      <c r="H155" s="66">
        <f t="shared" si="17"/>
        <v>-74</v>
      </c>
      <c r="I155" s="20">
        <f t="shared" si="18"/>
        <v>-1</v>
      </c>
      <c r="J155" s="21">
        <f t="shared" si="19"/>
        <v>-1</v>
      </c>
    </row>
    <row r="156" spans="1:10" x14ac:dyDescent="0.25">
      <c r="A156" s="158" t="s">
        <v>515</v>
      </c>
      <c r="B156" s="65">
        <v>0</v>
      </c>
      <c r="C156" s="66">
        <v>8</v>
      </c>
      <c r="D156" s="65">
        <v>0</v>
      </c>
      <c r="E156" s="66">
        <v>49</v>
      </c>
      <c r="F156" s="67"/>
      <c r="G156" s="65">
        <f t="shared" si="16"/>
        <v>-8</v>
      </c>
      <c r="H156" s="66">
        <f t="shared" si="17"/>
        <v>-49</v>
      </c>
      <c r="I156" s="20">
        <f t="shared" si="18"/>
        <v>-1</v>
      </c>
      <c r="J156" s="21">
        <f t="shared" si="19"/>
        <v>-1</v>
      </c>
    </row>
    <row r="157" spans="1:10" x14ac:dyDescent="0.25">
      <c r="A157" s="158" t="s">
        <v>506</v>
      </c>
      <c r="B157" s="65">
        <v>2</v>
      </c>
      <c r="C157" s="66">
        <v>4</v>
      </c>
      <c r="D157" s="65">
        <v>33</v>
      </c>
      <c r="E157" s="66">
        <v>5</v>
      </c>
      <c r="F157" s="67"/>
      <c r="G157" s="65">
        <f t="shared" si="16"/>
        <v>-2</v>
      </c>
      <c r="H157" s="66">
        <f t="shared" si="17"/>
        <v>28</v>
      </c>
      <c r="I157" s="20">
        <f t="shared" si="18"/>
        <v>-0.5</v>
      </c>
      <c r="J157" s="21">
        <f t="shared" si="19"/>
        <v>5.6</v>
      </c>
    </row>
    <row r="158" spans="1:10" x14ac:dyDescent="0.25">
      <c r="A158" s="158" t="s">
        <v>516</v>
      </c>
      <c r="B158" s="65">
        <v>58</v>
      </c>
      <c r="C158" s="66">
        <v>26</v>
      </c>
      <c r="D158" s="65">
        <v>354</v>
      </c>
      <c r="E158" s="66">
        <v>341</v>
      </c>
      <c r="F158" s="67"/>
      <c r="G158" s="65">
        <f t="shared" si="16"/>
        <v>32</v>
      </c>
      <c r="H158" s="66">
        <f t="shared" si="17"/>
        <v>13</v>
      </c>
      <c r="I158" s="20">
        <f t="shared" si="18"/>
        <v>1.2307692307692308</v>
      </c>
      <c r="J158" s="21">
        <f t="shared" si="19"/>
        <v>3.8123167155425221E-2</v>
      </c>
    </row>
    <row r="159" spans="1:10" s="160" customFormat="1" x14ac:dyDescent="0.25">
      <c r="A159" s="178" t="s">
        <v>647</v>
      </c>
      <c r="B159" s="71">
        <v>195</v>
      </c>
      <c r="C159" s="72">
        <v>166</v>
      </c>
      <c r="D159" s="71">
        <v>1183</v>
      </c>
      <c r="E159" s="72">
        <v>1108</v>
      </c>
      <c r="F159" s="73"/>
      <c r="G159" s="71">
        <f t="shared" si="16"/>
        <v>29</v>
      </c>
      <c r="H159" s="72">
        <f t="shared" si="17"/>
        <v>75</v>
      </c>
      <c r="I159" s="37">
        <f t="shared" si="18"/>
        <v>0.1746987951807229</v>
      </c>
      <c r="J159" s="38">
        <f t="shared" si="19"/>
        <v>6.7689530685920582E-2</v>
      </c>
    </row>
    <row r="160" spans="1:10" x14ac:dyDescent="0.25">
      <c r="A160" s="177"/>
      <c r="B160" s="143"/>
      <c r="C160" s="144"/>
      <c r="D160" s="143"/>
      <c r="E160" s="144"/>
      <c r="F160" s="145"/>
      <c r="G160" s="143"/>
      <c r="H160" s="144"/>
      <c r="I160" s="151"/>
      <c r="J160" s="152"/>
    </row>
    <row r="161" spans="1:10" s="139" customFormat="1" x14ac:dyDescent="0.25">
      <c r="A161" s="159" t="s">
        <v>51</v>
      </c>
      <c r="B161" s="65"/>
      <c r="C161" s="66"/>
      <c r="D161" s="65"/>
      <c r="E161" s="66"/>
      <c r="F161" s="67"/>
      <c r="G161" s="65"/>
      <c r="H161" s="66"/>
      <c r="I161" s="20"/>
      <c r="J161" s="21"/>
    </row>
    <row r="162" spans="1:10" x14ac:dyDescent="0.25">
      <c r="A162" s="158" t="s">
        <v>561</v>
      </c>
      <c r="B162" s="65">
        <v>8</v>
      </c>
      <c r="C162" s="66">
        <v>18</v>
      </c>
      <c r="D162" s="65">
        <v>66</v>
      </c>
      <c r="E162" s="66">
        <v>93</v>
      </c>
      <c r="F162" s="67"/>
      <c r="G162" s="65">
        <f>B162-C162</f>
        <v>-10</v>
      </c>
      <c r="H162" s="66">
        <f>D162-E162</f>
        <v>-27</v>
      </c>
      <c r="I162" s="20">
        <f>IF(C162=0, "-", IF(G162/C162&lt;10, G162/C162, "&gt;999%"))</f>
        <v>-0.55555555555555558</v>
      </c>
      <c r="J162" s="21">
        <f>IF(E162=0, "-", IF(H162/E162&lt;10, H162/E162, "&gt;999%"))</f>
        <v>-0.29032258064516131</v>
      </c>
    </row>
    <row r="163" spans="1:10" x14ac:dyDescent="0.25">
      <c r="A163" s="158" t="s">
        <v>534</v>
      </c>
      <c r="B163" s="65">
        <v>16</v>
      </c>
      <c r="C163" s="66">
        <v>22</v>
      </c>
      <c r="D163" s="65">
        <v>207</v>
      </c>
      <c r="E163" s="66">
        <v>240</v>
      </c>
      <c r="F163" s="67"/>
      <c r="G163" s="65">
        <f>B163-C163</f>
        <v>-6</v>
      </c>
      <c r="H163" s="66">
        <f>D163-E163</f>
        <v>-33</v>
      </c>
      <c r="I163" s="20">
        <f>IF(C163=0, "-", IF(G163/C163&lt;10, G163/C163, "&gt;999%"))</f>
        <v>-0.27272727272727271</v>
      </c>
      <c r="J163" s="21">
        <f>IF(E163=0, "-", IF(H163/E163&lt;10, H163/E163, "&gt;999%"))</f>
        <v>-0.13750000000000001</v>
      </c>
    </row>
    <row r="164" spans="1:10" x14ac:dyDescent="0.25">
      <c r="A164" s="158" t="s">
        <v>546</v>
      </c>
      <c r="B164" s="65">
        <v>15</v>
      </c>
      <c r="C164" s="66">
        <v>11</v>
      </c>
      <c r="D164" s="65">
        <v>148</v>
      </c>
      <c r="E164" s="66">
        <v>126</v>
      </c>
      <c r="F164" s="67"/>
      <c r="G164" s="65">
        <f>B164-C164</f>
        <v>4</v>
      </c>
      <c r="H164" s="66">
        <f>D164-E164</f>
        <v>22</v>
      </c>
      <c r="I164" s="20">
        <f>IF(C164=0, "-", IF(G164/C164&lt;10, G164/C164, "&gt;999%"))</f>
        <v>0.36363636363636365</v>
      </c>
      <c r="J164" s="21">
        <f>IF(E164=0, "-", IF(H164/E164&lt;10, H164/E164, "&gt;999%"))</f>
        <v>0.17460317460317459</v>
      </c>
    </row>
    <row r="165" spans="1:10" s="160" customFormat="1" x14ac:dyDescent="0.25">
      <c r="A165" s="178" t="s">
        <v>648</v>
      </c>
      <c r="B165" s="71">
        <v>39</v>
      </c>
      <c r="C165" s="72">
        <v>51</v>
      </c>
      <c r="D165" s="71">
        <v>421</v>
      </c>
      <c r="E165" s="72">
        <v>459</v>
      </c>
      <c r="F165" s="73"/>
      <c r="G165" s="71">
        <f>B165-C165</f>
        <v>-12</v>
      </c>
      <c r="H165" s="72">
        <f>D165-E165</f>
        <v>-38</v>
      </c>
      <c r="I165" s="37">
        <f>IF(C165=0, "-", IF(G165/C165&lt;10, G165/C165, "&gt;999%"))</f>
        <v>-0.23529411764705882</v>
      </c>
      <c r="J165" s="38">
        <f>IF(E165=0, "-", IF(H165/E165&lt;10, H165/E165, "&gt;999%"))</f>
        <v>-8.2788671023965144E-2</v>
      </c>
    </row>
    <row r="166" spans="1:10" x14ac:dyDescent="0.25">
      <c r="A166" s="177"/>
      <c r="B166" s="143"/>
      <c r="C166" s="144"/>
      <c r="D166" s="143"/>
      <c r="E166" s="144"/>
      <c r="F166" s="145"/>
      <c r="G166" s="143"/>
      <c r="H166" s="144"/>
      <c r="I166" s="151"/>
      <c r="J166" s="152"/>
    </row>
    <row r="167" spans="1:10" s="139" customFormat="1" x14ac:dyDescent="0.25">
      <c r="A167" s="159" t="s">
        <v>52</v>
      </c>
      <c r="B167" s="65"/>
      <c r="C167" s="66"/>
      <c r="D167" s="65"/>
      <c r="E167" s="66"/>
      <c r="F167" s="67"/>
      <c r="G167" s="65"/>
      <c r="H167" s="66"/>
      <c r="I167" s="20"/>
      <c r="J167" s="21"/>
    </row>
    <row r="168" spans="1:10" x14ac:dyDescent="0.25">
      <c r="A168" s="158" t="s">
        <v>242</v>
      </c>
      <c r="B168" s="65">
        <v>0</v>
      </c>
      <c r="C168" s="66">
        <v>3</v>
      </c>
      <c r="D168" s="65">
        <v>7</v>
      </c>
      <c r="E168" s="66">
        <v>8</v>
      </c>
      <c r="F168" s="67"/>
      <c r="G168" s="65">
        <f t="shared" ref="G168:G174" si="20">B168-C168</f>
        <v>-3</v>
      </c>
      <c r="H168" s="66">
        <f t="shared" ref="H168:H174" si="21">D168-E168</f>
        <v>-1</v>
      </c>
      <c r="I168" s="20">
        <f t="shared" ref="I168:I174" si="22">IF(C168=0, "-", IF(G168/C168&lt;10, G168/C168, "&gt;999%"))</f>
        <v>-1</v>
      </c>
      <c r="J168" s="21">
        <f t="shared" ref="J168:J174" si="23">IF(E168=0, "-", IF(H168/E168&lt;10, H168/E168, "&gt;999%"))</f>
        <v>-0.125</v>
      </c>
    </row>
    <row r="169" spans="1:10" x14ac:dyDescent="0.25">
      <c r="A169" s="158" t="s">
        <v>218</v>
      </c>
      <c r="B169" s="65">
        <v>3</v>
      </c>
      <c r="C169" s="66">
        <v>39</v>
      </c>
      <c r="D169" s="65">
        <v>46</v>
      </c>
      <c r="E169" s="66">
        <v>195</v>
      </c>
      <c r="F169" s="67"/>
      <c r="G169" s="65">
        <f t="shared" si="20"/>
        <v>-36</v>
      </c>
      <c r="H169" s="66">
        <f t="shared" si="21"/>
        <v>-149</v>
      </c>
      <c r="I169" s="20">
        <f t="shared" si="22"/>
        <v>-0.92307692307692313</v>
      </c>
      <c r="J169" s="21">
        <f t="shared" si="23"/>
        <v>-0.76410256410256405</v>
      </c>
    </row>
    <row r="170" spans="1:10" x14ac:dyDescent="0.25">
      <c r="A170" s="158" t="s">
        <v>391</v>
      </c>
      <c r="B170" s="65">
        <v>60</v>
      </c>
      <c r="C170" s="66">
        <v>57</v>
      </c>
      <c r="D170" s="65">
        <v>588</v>
      </c>
      <c r="E170" s="66">
        <v>458</v>
      </c>
      <c r="F170" s="67"/>
      <c r="G170" s="65">
        <f t="shared" si="20"/>
        <v>3</v>
      </c>
      <c r="H170" s="66">
        <f t="shared" si="21"/>
        <v>130</v>
      </c>
      <c r="I170" s="20">
        <f t="shared" si="22"/>
        <v>5.2631578947368418E-2</v>
      </c>
      <c r="J170" s="21">
        <f t="shared" si="23"/>
        <v>0.28384279475982532</v>
      </c>
    </row>
    <row r="171" spans="1:10" x14ac:dyDescent="0.25">
      <c r="A171" s="158" t="s">
        <v>358</v>
      </c>
      <c r="B171" s="65">
        <v>37</v>
      </c>
      <c r="C171" s="66">
        <v>27</v>
      </c>
      <c r="D171" s="65">
        <v>314</v>
      </c>
      <c r="E171" s="66">
        <v>366</v>
      </c>
      <c r="F171" s="67"/>
      <c r="G171" s="65">
        <f t="shared" si="20"/>
        <v>10</v>
      </c>
      <c r="H171" s="66">
        <f t="shared" si="21"/>
        <v>-52</v>
      </c>
      <c r="I171" s="20">
        <f t="shared" si="22"/>
        <v>0.37037037037037035</v>
      </c>
      <c r="J171" s="21">
        <f t="shared" si="23"/>
        <v>-0.14207650273224043</v>
      </c>
    </row>
    <row r="172" spans="1:10" x14ac:dyDescent="0.25">
      <c r="A172" s="158" t="s">
        <v>203</v>
      </c>
      <c r="B172" s="65">
        <v>0</v>
      </c>
      <c r="C172" s="66">
        <v>0</v>
      </c>
      <c r="D172" s="65">
        <v>0</v>
      </c>
      <c r="E172" s="66">
        <v>16</v>
      </c>
      <c r="F172" s="67"/>
      <c r="G172" s="65">
        <f t="shared" si="20"/>
        <v>0</v>
      </c>
      <c r="H172" s="66">
        <f t="shared" si="21"/>
        <v>-16</v>
      </c>
      <c r="I172" s="20" t="str">
        <f t="shared" si="22"/>
        <v>-</v>
      </c>
      <c r="J172" s="21">
        <f t="shared" si="23"/>
        <v>-1</v>
      </c>
    </row>
    <row r="173" spans="1:10" x14ac:dyDescent="0.25">
      <c r="A173" s="158" t="s">
        <v>293</v>
      </c>
      <c r="B173" s="65">
        <v>0</v>
      </c>
      <c r="C173" s="66">
        <v>5</v>
      </c>
      <c r="D173" s="65">
        <v>37</v>
      </c>
      <c r="E173" s="66">
        <v>64</v>
      </c>
      <c r="F173" s="67"/>
      <c r="G173" s="65">
        <f t="shared" si="20"/>
        <v>-5</v>
      </c>
      <c r="H173" s="66">
        <f t="shared" si="21"/>
        <v>-27</v>
      </c>
      <c r="I173" s="20">
        <f t="shared" si="22"/>
        <v>-1</v>
      </c>
      <c r="J173" s="21">
        <f t="shared" si="23"/>
        <v>-0.421875</v>
      </c>
    </row>
    <row r="174" spans="1:10" s="160" customFormat="1" x14ac:dyDescent="0.25">
      <c r="A174" s="178" t="s">
        <v>649</v>
      </c>
      <c r="B174" s="71">
        <v>100</v>
      </c>
      <c r="C174" s="72">
        <v>131</v>
      </c>
      <c r="D174" s="71">
        <v>992</v>
      </c>
      <c r="E174" s="72">
        <v>1107</v>
      </c>
      <c r="F174" s="73"/>
      <c r="G174" s="71">
        <f t="shared" si="20"/>
        <v>-31</v>
      </c>
      <c r="H174" s="72">
        <f t="shared" si="21"/>
        <v>-115</v>
      </c>
      <c r="I174" s="37">
        <f t="shared" si="22"/>
        <v>-0.23664122137404581</v>
      </c>
      <c r="J174" s="38">
        <f t="shared" si="23"/>
        <v>-0.10388437217705511</v>
      </c>
    </row>
    <row r="175" spans="1:10" x14ac:dyDescent="0.25">
      <c r="A175" s="177"/>
      <c r="B175" s="143"/>
      <c r="C175" s="144"/>
      <c r="D175" s="143"/>
      <c r="E175" s="144"/>
      <c r="F175" s="145"/>
      <c r="G175" s="143"/>
      <c r="H175" s="144"/>
      <c r="I175" s="151"/>
      <c r="J175" s="152"/>
    </row>
    <row r="176" spans="1:10" s="139" customFormat="1" x14ac:dyDescent="0.25">
      <c r="A176" s="159" t="s">
        <v>53</v>
      </c>
      <c r="B176" s="65"/>
      <c r="C176" s="66"/>
      <c r="D176" s="65"/>
      <c r="E176" s="66"/>
      <c r="F176" s="67"/>
      <c r="G176" s="65"/>
      <c r="H176" s="66"/>
      <c r="I176" s="20"/>
      <c r="J176" s="21"/>
    </row>
    <row r="177" spans="1:10" x14ac:dyDescent="0.25">
      <c r="A177" s="158" t="s">
        <v>204</v>
      </c>
      <c r="B177" s="65">
        <v>8</v>
      </c>
      <c r="C177" s="66">
        <v>0</v>
      </c>
      <c r="D177" s="65">
        <v>48</v>
      </c>
      <c r="E177" s="66">
        <v>0</v>
      </c>
      <c r="F177" s="67"/>
      <c r="G177" s="65">
        <f t="shared" ref="G177:G192" si="24">B177-C177</f>
        <v>8</v>
      </c>
      <c r="H177" s="66">
        <f t="shared" ref="H177:H192" si="25">D177-E177</f>
        <v>48</v>
      </c>
      <c r="I177" s="20" t="str">
        <f t="shared" ref="I177:I192" si="26">IF(C177=0, "-", IF(G177/C177&lt;10, G177/C177, "&gt;999%"))</f>
        <v>-</v>
      </c>
      <c r="J177" s="21" t="str">
        <f t="shared" ref="J177:J192" si="27">IF(E177=0, "-", IF(H177/E177&lt;10, H177/E177, "&gt;999%"))</f>
        <v>-</v>
      </c>
    </row>
    <row r="178" spans="1:10" x14ac:dyDescent="0.25">
      <c r="A178" s="158" t="s">
        <v>219</v>
      </c>
      <c r="B178" s="65">
        <v>210</v>
      </c>
      <c r="C178" s="66">
        <v>246</v>
      </c>
      <c r="D178" s="65">
        <v>1548</v>
      </c>
      <c r="E178" s="66">
        <v>2035</v>
      </c>
      <c r="F178" s="67"/>
      <c r="G178" s="65">
        <f t="shared" si="24"/>
        <v>-36</v>
      </c>
      <c r="H178" s="66">
        <f t="shared" si="25"/>
        <v>-487</v>
      </c>
      <c r="I178" s="20">
        <f t="shared" si="26"/>
        <v>-0.14634146341463414</v>
      </c>
      <c r="J178" s="21">
        <f t="shared" si="27"/>
        <v>-0.23931203931203932</v>
      </c>
    </row>
    <row r="179" spans="1:10" x14ac:dyDescent="0.25">
      <c r="A179" s="158" t="s">
        <v>494</v>
      </c>
      <c r="B179" s="65">
        <v>0</v>
      </c>
      <c r="C179" s="66">
        <v>0</v>
      </c>
      <c r="D179" s="65">
        <v>0</v>
      </c>
      <c r="E179" s="66">
        <v>176</v>
      </c>
      <c r="F179" s="67"/>
      <c r="G179" s="65">
        <f t="shared" si="24"/>
        <v>0</v>
      </c>
      <c r="H179" s="66">
        <f t="shared" si="25"/>
        <v>-176</v>
      </c>
      <c r="I179" s="20" t="str">
        <f t="shared" si="26"/>
        <v>-</v>
      </c>
      <c r="J179" s="21">
        <f t="shared" si="27"/>
        <v>-1</v>
      </c>
    </row>
    <row r="180" spans="1:10" x14ac:dyDescent="0.25">
      <c r="A180" s="158" t="s">
        <v>294</v>
      </c>
      <c r="B180" s="65">
        <v>0</v>
      </c>
      <c r="C180" s="66">
        <v>0</v>
      </c>
      <c r="D180" s="65">
        <v>0</v>
      </c>
      <c r="E180" s="66">
        <v>29</v>
      </c>
      <c r="F180" s="67"/>
      <c r="G180" s="65">
        <f t="shared" si="24"/>
        <v>0</v>
      </c>
      <c r="H180" s="66">
        <f t="shared" si="25"/>
        <v>-29</v>
      </c>
      <c r="I180" s="20" t="str">
        <f t="shared" si="26"/>
        <v>-</v>
      </c>
      <c r="J180" s="21">
        <f t="shared" si="27"/>
        <v>-1</v>
      </c>
    </row>
    <row r="181" spans="1:10" x14ac:dyDescent="0.25">
      <c r="A181" s="158" t="s">
        <v>220</v>
      </c>
      <c r="B181" s="65">
        <v>6</v>
      </c>
      <c r="C181" s="66">
        <v>2</v>
      </c>
      <c r="D181" s="65">
        <v>59</v>
      </c>
      <c r="E181" s="66">
        <v>35</v>
      </c>
      <c r="F181" s="67"/>
      <c r="G181" s="65">
        <f t="shared" si="24"/>
        <v>4</v>
      </c>
      <c r="H181" s="66">
        <f t="shared" si="25"/>
        <v>24</v>
      </c>
      <c r="I181" s="20">
        <f t="shared" si="26"/>
        <v>2</v>
      </c>
      <c r="J181" s="21">
        <f t="shared" si="27"/>
        <v>0.68571428571428572</v>
      </c>
    </row>
    <row r="182" spans="1:10" x14ac:dyDescent="0.25">
      <c r="A182" s="158" t="s">
        <v>414</v>
      </c>
      <c r="B182" s="65">
        <v>15</v>
      </c>
      <c r="C182" s="66">
        <v>0</v>
      </c>
      <c r="D182" s="65">
        <v>53</v>
      </c>
      <c r="E182" s="66">
        <v>0</v>
      </c>
      <c r="F182" s="67"/>
      <c r="G182" s="65">
        <f t="shared" si="24"/>
        <v>15</v>
      </c>
      <c r="H182" s="66">
        <f t="shared" si="25"/>
        <v>53</v>
      </c>
      <c r="I182" s="20" t="str">
        <f t="shared" si="26"/>
        <v>-</v>
      </c>
      <c r="J182" s="21" t="str">
        <f t="shared" si="27"/>
        <v>-</v>
      </c>
    </row>
    <row r="183" spans="1:10" x14ac:dyDescent="0.25">
      <c r="A183" s="158" t="s">
        <v>359</v>
      </c>
      <c r="B183" s="65">
        <v>94</v>
      </c>
      <c r="C183" s="66">
        <v>84</v>
      </c>
      <c r="D183" s="65">
        <v>944</v>
      </c>
      <c r="E183" s="66">
        <v>1105</v>
      </c>
      <c r="F183" s="67"/>
      <c r="G183" s="65">
        <f t="shared" si="24"/>
        <v>10</v>
      </c>
      <c r="H183" s="66">
        <f t="shared" si="25"/>
        <v>-161</v>
      </c>
      <c r="I183" s="20">
        <f t="shared" si="26"/>
        <v>0.11904761904761904</v>
      </c>
      <c r="J183" s="21">
        <f t="shared" si="27"/>
        <v>-0.14570135746606336</v>
      </c>
    </row>
    <row r="184" spans="1:10" x14ac:dyDescent="0.25">
      <c r="A184" s="158" t="s">
        <v>429</v>
      </c>
      <c r="B184" s="65">
        <v>22</v>
      </c>
      <c r="C184" s="66">
        <v>29</v>
      </c>
      <c r="D184" s="65">
        <v>262</v>
      </c>
      <c r="E184" s="66">
        <v>235</v>
      </c>
      <c r="F184" s="67"/>
      <c r="G184" s="65">
        <f t="shared" si="24"/>
        <v>-7</v>
      </c>
      <c r="H184" s="66">
        <f t="shared" si="25"/>
        <v>27</v>
      </c>
      <c r="I184" s="20">
        <f t="shared" si="26"/>
        <v>-0.2413793103448276</v>
      </c>
      <c r="J184" s="21">
        <f t="shared" si="27"/>
        <v>0.1148936170212766</v>
      </c>
    </row>
    <row r="185" spans="1:10" x14ac:dyDescent="0.25">
      <c r="A185" s="158" t="s">
        <v>430</v>
      </c>
      <c r="B185" s="65">
        <v>39</v>
      </c>
      <c r="C185" s="66">
        <v>24</v>
      </c>
      <c r="D185" s="65">
        <v>293</v>
      </c>
      <c r="E185" s="66">
        <v>354</v>
      </c>
      <c r="F185" s="67"/>
      <c r="G185" s="65">
        <f t="shared" si="24"/>
        <v>15</v>
      </c>
      <c r="H185" s="66">
        <f t="shared" si="25"/>
        <v>-61</v>
      </c>
      <c r="I185" s="20">
        <f t="shared" si="26"/>
        <v>0.625</v>
      </c>
      <c r="J185" s="21">
        <f t="shared" si="27"/>
        <v>-0.17231638418079095</v>
      </c>
    </row>
    <row r="186" spans="1:10" x14ac:dyDescent="0.25">
      <c r="A186" s="158" t="s">
        <v>243</v>
      </c>
      <c r="B186" s="65">
        <v>1</v>
      </c>
      <c r="C186" s="66">
        <v>5</v>
      </c>
      <c r="D186" s="65">
        <v>36</v>
      </c>
      <c r="E186" s="66">
        <v>38</v>
      </c>
      <c r="F186" s="67"/>
      <c r="G186" s="65">
        <f t="shared" si="24"/>
        <v>-4</v>
      </c>
      <c r="H186" s="66">
        <f t="shared" si="25"/>
        <v>-2</v>
      </c>
      <c r="I186" s="20">
        <f t="shared" si="26"/>
        <v>-0.8</v>
      </c>
      <c r="J186" s="21">
        <f t="shared" si="27"/>
        <v>-5.2631578947368418E-2</v>
      </c>
    </row>
    <row r="187" spans="1:10" x14ac:dyDescent="0.25">
      <c r="A187" s="158" t="s">
        <v>295</v>
      </c>
      <c r="B187" s="65">
        <v>27</v>
      </c>
      <c r="C187" s="66">
        <v>5</v>
      </c>
      <c r="D187" s="65">
        <v>94</v>
      </c>
      <c r="E187" s="66">
        <v>15</v>
      </c>
      <c r="F187" s="67"/>
      <c r="G187" s="65">
        <f t="shared" si="24"/>
        <v>22</v>
      </c>
      <c r="H187" s="66">
        <f t="shared" si="25"/>
        <v>79</v>
      </c>
      <c r="I187" s="20">
        <f t="shared" si="26"/>
        <v>4.4000000000000004</v>
      </c>
      <c r="J187" s="21">
        <f t="shared" si="27"/>
        <v>5.2666666666666666</v>
      </c>
    </row>
    <row r="188" spans="1:10" x14ac:dyDescent="0.25">
      <c r="A188" s="158" t="s">
        <v>495</v>
      </c>
      <c r="B188" s="65">
        <v>7</v>
      </c>
      <c r="C188" s="66">
        <v>11</v>
      </c>
      <c r="D188" s="65">
        <v>197</v>
      </c>
      <c r="E188" s="66">
        <v>11</v>
      </c>
      <c r="F188" s="67"/>
      <c r="G188" s="65">
        <f t="shared" si="24"/>
        <v>-4</v>
      </c>
      <c r="H188" s="66">
        <f t="shared" si="25"/>
        <v>186</v>
      </c>
      <c r="I188" s="20">
        <f t="shared" si="26"/>
        <v>-0.36363636363636365</v>
      </c>
      <c r="J188" s="21" t="str">
        <f t="shared" si="27"/>
        <v>&gt;999%</v>
      </c>
    </row>
    <row r="189" spans="1:10" x14ac:dyDescent="0.25">
      <c r="A189" s="158" t="s">
        <v>392</v>
      </c>
      <c r="B189" s="65">
        <v>133</v>
      </c>
      <c r="C189" s="66">
        <v>179</v>
      </c>
      <c r="D189" s="65">
        <v>1042</v>
      </c>
      <c r="E189" s="66">
        <v>1085</v>
      </c>
      <c r="F189" s="67"/>
      <c r="G189" s="65">
        <f t="shared" si="24"/>
        <v>-46</v>
      </c>
      <c r="H189" s="66">
        <f t="shared" si="25"/>
        <v>-43</v>
      </c>
      <c r="I189" s="20">
        <f t="shared" si="26"/>
        <v>-0.25698324022346369</v>
      </c>
      <c r="J189" s="21">
        <f t="shared" si="27"/>
        <v>-3.9631336405529953E-2</v>
      </c>
    </row>
    <row r="190" spans="1:10" x14ac:dyDescent="0.25">
      <c r="A190" s="158" t="s">
        <v>309</v>
      </c>
      <c r="B190" s="65">
        <v>0</v>
      </c>
      <c r="C190" s="66">
        <v>0</v>
      </c>
      <c r="D190" s="65">
        <v>0</v>
      </c>
      <c r="E190" s="66">
        <v>19</v>
      </c>
      <c r="F190" s="67"/>
      <c r="G190" s="65">
        <f t="shared" si="24"/>
        <v>0</v>
      </c>
      <c r="H190" s="66">
        <f t="shared" si="25"/>
        <v>-19</v>
      </c>
      <c r="I190" s="20" t="str">
        <f t="shared" si="26"/>
        <v>-</v>
      </c>
      <c r="J190" s="21">
        <f t="shared" si="27"/>
        <v>-1</v>
      </c>
    </row>
    <row r="191" spans="1:10" x14ac:dyDescent="0.25">
      <c r="A191" s="158" t="s">
        <v>346</v>
      </c>
      <c r="B191" s="65">
        <v>62</v>
      </c>
      <c r="C191" s="66">
        <v>33</v>
      </c>
      <c r="D191" s="65">
        <v>550</v>
      </c>
      <c r="E191" s="66">
        <v>507</v>
      </c>
      <c r="F191" s="67"/>
      <c r="G191" s="65">
        <f t="shared" si="24"/>
        <v>29</v>
      </c>
      <c r="H191" s="66">
        <f t="shared" si="25"/>
        <v>43</v>
      </c>
      <c r="I191" s="20">
        <f t="shared" si="26"/>
        <v>0.87878787878787878</v>
      </c>
      <c r="J191" s="21">
        <f t="shared" si="27"/>
        <v>8.4812623274161739E-2</v>
      </c>
    </row>
    <row r="192" spans="1:10" s="160" customFormat="1" x14ac:dyDescent="0.25">
      <c r="A192" s="178" t="s">
        <v>650</v>
      </c>
      <c r="B192" s="71">
        <v>624</v>
      </c>
      <c r="C192" s="72">
        <v>618</v>
      </c>
      <c r="D192" s="71">
        <v>5126</v>
      </c>
      <c r="E192" s="72">
        <v>5644</v>
      </c>
      <c r="F192" s="73"/>
      <c r="G192" s="71">
        <f t="shared" si="24"/>
        <v>6</v>
      </c>
      <c r="H192" s="72">
        <f t="shared" si="25"/>
        <v>-518</v>
      </c>
      <c r="I192" s="37">
        <f t="shared" si="26"/>
        <v>9.7087378640776691E-3</v>
      </c>
      <c r="J192" s="38">
        <f t="shared" si="27"/>
        <v>-9.1778880226789511E-2</v>
      </c>
    </row>
    <row r="193" spans="1:10" x14ac:dyDescent="0.25">
      <c r="A193" s="177"/>
      <c r="B193" s="143"/>
      <c r="C193" s="144"/>
      <c r="D193" s="143"/>
      <c r="E193" s="144"/>
      <c r="F193" s="145"/>
      <c r="G193" s="143"/>
      <c r="H193" s="144"/>
      <c r="I193" s="151"/>
      <c r="J193" s="152"/>
    </row>
    <row r="194" spans="1:10" s="139" customFormat="1" x14ac:dyDescent="0.25">
      <c r="A194" s="159" t="s">
        <v>54</v>
      </c>
      <c r="B194" s="65"/>
      <c r="C194" s="66"/>
      <c r="D194" s="65"/>
      <c r="E194" s="66"/>
      <c r="F194" s="67"/>
      <c r="G194" s="65"/>
      <c r="H194" s="66"/>
      <c r="I194" s="20"/>
      <c r="J194" s="21"/>
    </row>
    <row r="195" spans="1:10" x14ac:dyDescent="0.25">
      <c r="A195" s="158" t="s">
        <v>547</v>
      </c>
      <c r="B195" s="65">
        <v>1</v>
      </c>
      <c r="C195" s="66">
        <v>0</v>
      </c>
      <c r="D195" s="65">
        <v>5</v>
      </c>
      <c r="E195" s="66">
        <v>0</v>
      </c>
      <c r="F195" s="67"/>
      <c r="G195" s="65">
        <f t="shared" ref="G195:G200" si="28">B195-C195</f>
        <v>1</v>
      </c>
      <c r="H195" s="66">
        <f t="shared" ref="H195:H200" si="29">D195-E195</f>
        <v>5</v>
      </c>
      <c r="I195" s="20" t="str">
        <f t="shared" ref="I195:I200" si="30">IF(C195=0, "-", IF(G195/C195&lt;10, G195/C195, "&gt;999%"))</f>
        <v>-</v>
      </c>
      <c r="J195" s="21" t="str">
        <f t="shared" ref="J195:J200" si="31">IF(E195=0, "-", IF(H195/E195&lt;10, H195/E195, "&gt;999%"))</f>
        <v>-</v>
      </c>
    </row>
    <row r="196" spans="1:10" x14ac:dyDescent="0.25">
      <c r="A196" s="158" t="s">
        <v>535</v>
      </c>
      <c r="B196" s="65">
        <v>0</v>
      </c>
      <c r="C196" s="66">
        <v>2</v>
      </c>
      <c r="D196" s="65">
        <v>22</v>
      </c>
      <c r="E196" s="66">
        <v>13</v>
      </c>
      <c r="F196" s="67"/>
      <c r="G196" s="65">
        <f t="shared" si="28"/>
        <v>-2</v>
      </c>
      <c r="H196" s="66">
        <f t="shared" si="29"/>
        <v>9</v>
      </c>
      <c r="I196" s="20">
        <f t="shared" si="30"/>
        <v>-1</v>
      </c>
      <c r="J196" s="21">
        <f t="shared" si="31"/>
        <v>0.69230769230769229</v>
      </c>
    </row>
    <row r="197" spans="1:10" x14ac:dyDescent="0.25">
      <c r="A197" s="158" t="s">
        <v>536</v>
      </c>
      <c r="B197" s="65">
        <v>0</v>
      </c>
      <c r="C197" s="66">
        <v>0</v>
      </c>
      <c r="D197" s="65">
        <v>5</v>
      </c>
      <c r="E197" s="66">
        <v>6</v>
      </c>
      <c r="F197" s="67"/>
      <c r="G197" s="65">
        <f t="shared" si="28"/>
        <v>0</v>
      </c>
      <c r="H197" s="66">
        <f t="shared" si="29"/>
        <v>-1</v>
      </c>
      <c r="I197" s="20" t="str">
        <f t="shared" si="30"/>
        <v>-</v>
      </c>
      <c r="J197" s="21">
        <f t="shared" si="31"/>
        <v>-0.16666666666666666</v>
      </c>
    </row>
    <row r="198" spans="1:10" x14ac:dyDescent="0.25">
      <c r="A198" s="158" t="s">
        <v>548</v>
      </c>
      <c r="B198" s="65">
        <v>1</v>
      </c>
      <c r="C198" s="66">
        <v>0</v>
      </c>
      <c r="D198" s="65">
        <v>5</v>
      </c>
      <c r="E198" s="66">
        <v>5</v>
      </c>
      <c r="F198" s="67"/>
      <c r="G198" s="65">
        <f t="shared" si="28"/>
        <v>1</v>
      </c>
      <c r="H198" s="66">
        <f t="shared" si="29"/>
        <v>0</v>
      </c>
      <c r="I198" s="20" t="str">
        <f t="shared" si="30"/>
        <v>-</v>
      </c>
      <c r="J198" s="21">
        <f t="shared" si="31"/>
        <v>0</v>
      </c>
    </row>
    <row r="199" spans="1:10" x14ac:dyDescent="0.25">
      <c r="A199" s="158" t="s">
        <v>549</v>
      </c>
      <c r="B199" s="65">
        <v>0</v>
      </c>
      <c r="C199" s="66">
        <v>0</v>
      </c>
      <c r="D199" s="65">
        <v>1</v>
      </c>
      <c r="E199" s="66">
        <v>0</v>
      </c>
      <c r="F199" s="67"/>
      <c r="G199" s="65">
        <f t="shared" si="28"/>
        <v>0</v>
      </c>
      <c r="H199" s="66">
        <f t="shared" si="29"/>
        <v>1</v>
      </c>
      <c r="I199" s="20" t="str">
        <f t="shared" si="30"/>
        <v>-</v>
      </c>
      <c r="J199" s="21" t="str">
        <f t="shared" si="31"/>
        <v>-</v>
      </c>
    </row>
    <row r="200" spans="1:10" s="160" customFormat="1" x14ac:dyDescent="0.25">
      <c r="A200" s="178" t="s">
        <v>651</v>
      </c>
      <c r="B200" s="71">
        <v>2</v>
      </c>
      <c r="C200" s="72">
        <v>2</v>
      </c>
      <c r="D200" s="71">
        <v>38</v>
      </c>
      <c r="E200" s="72">
        <v>24</v>
      </c>
      <c r="F200" s="73"/>
      <c r="G200" s="71">
        <f t="shared" si="28"/>
        <v>0</v>
      </c>
      <c r="H200" s="72">
        <f t="shared" si="29"/>
        <v>14</v>
      </c>
      <c r="I200" s="37">
        <f t="shared" si="30"/>
        <v>0</v>
      </c>
      <c r="J200" s="38">
        <f t="shared" si="31"/>
        <v>0.58333333333333337</v>
      </c>
    </row>
    <row r="201" spans="1:10" x14ac:dyDescent="0.25">
      <c r="A201" s="177"/>
      <c r="B201" s="143"/>
      <c r="C201" s="144"/>
      <c r="D201" s="143"/>
      <c r="E201" s="144"/>
      <c r="F201" s="145"/>
      <c r="G201" s="143"/>
      <c r="H201" s="144"/>
      <c r="I201" s="151"/>
      <c r="J201" s="152"/>
    </row>
    <row r="202" spans="1:10" s="139" customFormat="1" x14ac:dyDescent="0.25">
      <c r="A202" s="159" t="s">
        <v>55</v>
      </c>
      <c r="B202" s="65"/>
      <c r="C202" s="66"/>
      <c r="D202" s="65"/>
      <c r="E202" s="66"/>
      <c r="F202" s="67"/>
      <c r="G202" s="65"/>
      <c r="H202" s="66"/>
      <c r="I202" s="20"/>
      <c r="J202" s="21"/>
    </row>
    <row r="203" spans="1:10" x14ac:dyDescent="0.25">
      <c r="A203" s="158" t="s">
        <v>55</v>
      </c>
      <c r="B203" s="65">
        <v>0</v>
      </c>
      <c r="C203" s="66">
        <v>1</v>
      </c>
      <c r="D203" s="65">
        <v>2</v>
      </c>
      <c r="E203" s="66">
        <v>7</v>
      </c>
      <c r="F203" s="67"/>
      <c r="G203" s="65">
        <f>B203-C203</f>
        <v>-1</v>
      </c>
      <c r="H203" s="66">
        <f>D203-E203</f>
        <v>-5</v>
      </c>
      <c r="I203" s="20">
        <f>IF(C203=0, "-", IF(G203/C203&lt;10, G203/C203, "&gt;999%"))</f>
        <v>-1</v>
      </c>
      <c r="J203" s="21">
        <f>IF(E203=0, "-", IF(H203/E203&lt;10, H203/E203, "&gt;999%"))</f>
        <v>-0.7142857142857143</v>
      </c>
    </row>
    <row r="204" spans="1:10" s="160" customFormat="1" x14ac:dyDescent="0.25">
      <c r="A204" s="178" t="s">
        <v>652</v>
      </c>
      <c r="B204" s="71">
        <v>0</v>
      </c>
      <c r="C204" s="72">
        <v>1</v>
      </c>
      <c r="D204" s="71">
        <v>2</v>
      </c>
      <c r="E204" s="72">
        <v>7</v>
      </c>
      <c r="F204" s="73"/>
      <c r="G204" s="71">
        <f>B204-C204</f>
        <v>-1</v>
      </c>
      <c r="H204" s="72">
        <f>D204-E204</f>
        <v>-5</v>
      </c>
      <c r="I204" s="37">
        <f>IF(C204=0, "-", IF(G204/C204&lt;10, G204/C204, "&gt;999%"))</f>
        <v>-1</v>
      </c>
      <c r="J204" s="38">
        <f>IF(E204=0, "-", IF(H204/E204&lt;10, H204/E204, "&gt;999%"))</f>
        <v>-0.7142857142857143</v>
      </c>
    </row>
    <row r="205" spans="1:10" x14ac:dyDescent="0.25">
      <c r="A205" s="177"/>
      <c r="B205" s="143"/>
      <c r="C205" s="144"/>
      <c r="D205" s="143"/>
      <c r="E205" s="144"/>
      <c r="F205" s="145"/>
      <c r="G205" s="143"/>
      <c r="H205" s="144"/>
      <c r="I205" s="151"/>
      <c r="J205" s="152"/>
    </row>
    <row r="206" spans="1:10" s="139" customFormat="1" x14ac:dyDescent="0.25">
      <c r="A206" s="159" t="s">
        <v>56</v>
      </c>
      <c r="B206" s="65"/>
      <c r="C206" s="66"/>
      <c r="D206" s="65"/>
      <c r="E206" s="66"/>
      <c r="F206" s="67"/>
      <c r="G206" s="65"/>
      <c r="H206" s="66"/>
      <c r="I206" s="20"/>
      <c r="J206" s="21"/>
    </row>
    <row r="207" spans="1:10" x14ac:dyDescent="0.25">
      <c r="A207" s="158" t="s">
        <v>562</v>
      </c>
      <c r="B207" s="65">
        <v>30</v>
      </c>
      <c r="C207" s="66">
        <v>33</v>
      </c>
      <c r="D207" s="65">
        <v>245</v>
      </c>
      <c r="E207" s="66">
        <v>251</v>
      </c>
      <c r="F207" s="67"/>
      <c r="G207" s="65">
        <f>B207-C207</f>
        <v>-3</v>
      </c>
      <c r="H207" s="66">
        <f>D207-E207</f>
        <v>-6</v>
      </c>
      <c r="I207" s="20">
        <f>IF(C207=0, "-", IF(G207/C207&lt;10, G207/C207, "&gt;999%"))</f>
        <v>-9.0909090909090912E-2</v>
      </c>
      <c r="J207" s="21">
        <f>IF(E207=0, "-", IF(H207/E207&lt;10, H207/E207, "&gt;999%"))</f>
        <v>-2.3904382470119521E-2</v>
      </c>
    </row>
    <row r="208" spans="1:10" x14ac:dyDescent="0.25">
      <c r="A208" s="158" t="s">
        <v>537</v>
      </c>
      <c r="B208" s="65">
        <v>78</v>
      </c>
      <c r="C208" s="66">
        <v>58</v>
      </c>
      <c r="D208" s="65">
        <v>565</v>
      </c>
      <c r="E208" s="66">
        <v>564</v>
      </c>
      <c r="F208" s="67"/>
      <c r="G208" s="65">
        <f>B208-C208</f>
        <v>20</v>
      </c>
      <c r="H208" s="66">
        <f>D208-E208</f>
        <v>1</v>
      </c>
      <c r="I208" s="20">
        <f>IF(C208=0, "-", IF(G208/C208&lt;10, G208/C208, "&gt;999%"))</f>
        <v>0.34482758620689657</v>
      </c>
      <c r="J208" s="21">
        <f>IF(E208=0, "-", IF(H208/E208&lt;10, H208/E208, "&gt;999%"))</f>
        <v>1.7730496453900709E-3</v>
      </c>
    </row>
    <row r="209" spans="1:10" x14ac:dyDescent="0.25">
      <c r="A209" s="158" t="s">
        <v>550</v>
      </c>
      <c r="B209" s="65">
        <v>26</v>
      </c>
      <c r="C209" s="66">
        <v>34</v>
      </c>
      <c r="D209" s="65">
        <v>256</v>
      </c>
      <c r="E209" s="66">
        <v>223</v>
      </c>
      <c r="F209" s="67"/>
      <c r="G209" s="65">
        <f>B209-C209</f>
        <v>-8</v>
      </c>
      <c r="H209" s="66">
        <f>D209-E209</f>
        <v>33</v>
      </c>
      <c r="I209" s="20">
        <f>IF(C209=0, "-", IF(G209/C209&lt;10, G209/C209, "&gt;999%"))</f>
        <v>-0.23529411764705882</v>
      </c>
      <c r="J209" s="21">
        <f>IF(E209=0, "-", IF(H209/E209&lt;10, H209/E209, "&gt;999%"))</f>
        <v>0.14798206278026907</v>
      </c>
    </row>
    <row r="210" spans="1:10" s="160" customFormat="1" x14ac:dyDescent="0.25">
      <c r="A210" s="178" t="s">
        <v>653</v>
      </c>
      <c r="B210" s="71">
        <v>134</v>
      </c>
      <c r="C210" s="72">
        <v>125</v>
      </c>
      <c r="D210" s="71">
        <v>1066</v>
      </c>
      <c r="E210" s="72">
        <v>1038</v>
      </c>
      <c r="F210" s="73"/>
      <c r="G210" s="71">
        <f>B210-C210</f>
        <v>9</v>
      </c>
      <c r="H210" s="72">
        <f>D210-E210</f>
        <v>28</v>
      </c>
      <c r="I210" s="37">
        <f>IF(C210=0, "-", IF(G210/C210&lt;10, G210/C210, "&gt;999%"))</f>
        <v>7.1999999999999995E-2</v>
      </c>
      <c r="J210" s="38">
        <f>IF(E210=0, "-", IF(H210/E210&lt;10, H210/E210, "&gt;999%"))</f>
        <v>2.6974951830443159E-2</v>
      </c>
    </row>
    <row r="211" spans="1:10" x14ac:dyDescent="0.25">
      <c r="A211" s="177"/>
      <c r="B211" s="143"/>
      <c r="C211" s="144"/>
      <c r="D211" s="143"/>
      <c r="E211" s="144"/>
      <c r="F211" s="145"/>
      <c r="G211" s="143"/>
      <c r="H211" s="144"/>
      <c r="I211" s="151"/>
      <c r="J211" s="152"/>
    </row>
    <row r="212" spans="1:10" s="139" customFormat="1" x14ac:dyDescent="0.25">
      <c r="A212" s="159" t="s">
        <v>57</v>
      </c>
      <c r="B212" s="65"/>
      <c r="C212" s="66"/>
      <c r="D212" s="65"/>
      <c r="E212" s="66"/>
      <c r="F212" s="67"/>
      <c r="G212" s="65"/>
      <c r="H212" s="66"/>
      <c r="I212" s="20"/>
      <c r="J212" s="21"/>
    </row>
    <row r="213" spans="1:10" x14ac:dyDescent="0.25">
      <c r="A213" s="158" t="s">
        <v>507</v>
      </c>
      <c r="B213" s="65">
        <v>22</v>
      </c>
      <c r="C213" s="66">
        <v>45</v>
      </c>
      <c r="D213" s="65">
        <v>329</v>
      </c>
      <c r="E213" s="66">
        <v>482</v>
      </c>
      <c r="F213" s="67"/>
      <c r="G213" s="65">
        <f>B213-C213</f>
        <v>-23</v>
      </c>
      <c r="H213" s="66">
        <f>D213-E213</f>
        <v>-153</v>
      </c>
      <c r="I213" s="20">
        <f>IF(C213=0, "-", IF(G213/C213&lt;10, G213/C213, "&gt;999%"))</f>
        <v>-0.51111111111111107</v>
      </c>
      <c r="J213" s="21">
        <f>IF(E213=0, "-", IF(H213/E213&lt;10, H213/E213, "&gt;999%"))</f>
        <v>-0.31742738589211617</v>
      </c>
    </row>
    <row r="214" spans="1:10" x14ac:dyDescent="0.25">
      <c r="A214" s="158" t="s">
        <v>517</v>
      </c>
      <c r="B214" s="65">
        <v>225</v>
      </c>
      <c r="C214" s="66">
        <v>210</v>
      </c>
      <c r="D214" s="65">
        <v>2104</v>
      </c>
      <c r="E214" s="66">
        <v>2127</v>
      </c>
      <c r="F214" s="67"/>
      <c r="G214" s="65">
        <f>B214-C214</f>
        <v>15</v>
      </c>
      <c r="H214" s="66">
        <f>D214-E214</f>
        <v>-23</v>
      </c>
      <c r="I214" s="20">
        <f>IF(C214=0, "-", IF(G214/C214&lt;10, G214/C214, "&gt;999%"))</f>
        <v>7.1428571428571425E-2</v>
      </c>
      <c r="J214" s="21">
        <f>IF(E214=0, "-", IF(H214/E214&lt;10, H214/E214, "&gt;999%"))</f>
        <v>-1.0813352139163141E-2</v>
      </c>
    </row>
    <row r="215" spans="1:10" x14ac:dyDescent="0.25">
      <c r="A215" s="158" t="s">
        <v>431</v>
      </c>
      <c r="B215" s="65">
        <v>137</v>
      </c>
      <c r="C215" s="66">
        <v>171</v>
      </c>
      <c r="D215" s="65">
        <v>924</v>
      </c>
      <c r="E215" s="66">
        <v>1165</v>
      </c>
      <c r="F215" s="67"/>
      <c r="G215" s="65">
        <f>B215-C215</f>
        <v>-34</v>
      </c>
      <c r="H215" s="66">
        <f>D215-E215</f>
        <v>-241</v>
      </c>
      <c r="I215" s="20">
        <f>IF(C215=0, "-", IF(G215/C215&lt;10, G215/C215, "&gt;999%"))</f>
        <v>-0.19883040935672514</v>
      </c>
      <c r="J215" s="21">
        <f>IF(E215=0, "-", IF(H215/E215&lt;10, H215/E215, "&gt;999%"))</f>
        <v>-0.20686695278969958</v>
      </c>
    </row>
    <row r="216" spans="1:10" s="160" customFormat="1" x14ac:dyDescent="0.25">
      <c r="A216" s="178" t="s">
        <v>654</v>
      </c>
      <c r="B216" s="71">
        <v>384</v>
      </c>
      <c r="C216" s="72">
        <v>426</v>
      </c>
      <c r="D216" s="71">
        <v>3357</v>
      </c>
      <c r="E216" s="72">
        <v>3774</v>
      </c>
      <c r="F216" s="73"/>
      <c r="G216" s="71">
        <f>B216-C216</f>
        <v>-42</v>
      </c>
      <c r="H216" s="72">
        <f>D216-E216</f>
        <v>-417</v>
      </c>
      <c r="I216" s="37">
        <f>IF(C216=0, "-", IF(G216/C216&lt;10, G216/C216, "&gt;999%"))</f>
        <v>-9.8591549295774641E-2</v>
      </c>
      <c r="J216" s="38">
        <f>IF(E216=0, "-", IF(H216/E216&lt;10, H216/E216, "&gt;999%"))</f>
        <v>-0.11049284578696343</v>
      </c>
    </row>
    <row r="217" spans="1:10" x14ac:dyDescent="0.25">
      <c r="A217" s="177"/>
      <c r="B217" s="143"/>
      <c r="C217" s="144"/>
      <c r="D217" s="143"/>
      <c r="E217" s="144"/>
      <c r="F217" s="145"/>
      <c r="G217" s="143"/>
      <c r="H217" s="144"/>
      <c r="I217" s="151"/>
      <c r="J217" s="152"/>
    </row>
    <row r="218" spans="1:10" s="139" customFormat="1" x14ac:dyDescent="0.25">
      <c r="A218" s="159" t="s">
        <v>58</v>
      </c>
      <c r="B218" s="65"/>
      <c r="C218" s="66"/>
      <c r="D218" s="65"/>
      <c r="E218" s="66"/>
      <c r="F218" s="67"/>
      <c r="G218" s="65"/>
      <c r="H218" s="66"/>
      <c r="I218" s="20"/>
      <c r="J218" s="21"/>
    </row>
    <row r="219" spans="1:10" x14ac:dyDescent="0.25">
      <c r="A219" s="158" t="s">
        <v>483</v>
      </c>
      <c r="B219" s="65">
        <v>0</v>
      </c>
      <c r="C219" s="66">
        <v>0</v>
      </c>
      <c r="D219" s="65">
        <v>2</v>
      </c>
      <c r="E219" s="66">
        <v>0</v>
      </c>
      <c r="F219" s="67"/>
      <c r="G219" s="65">
        <f>B219-C219</f>
        <v>0</v>
      </c>
      <c r="H219" s="66">
        <f>D219-E219</f>
        <v>2</v>
      </c>
      <c r="I219" s="20" t="str">
        <f>IF(C219=0, "-", IF(G219/C219&lt;10, G219/C219, "&gt;999%"))</f>
        <v>-</v>
      </c>
      <c r="J219" s="21" t="str">
        <f>IF(E219=0, "-", IF(H219/E219&lt;10, H219/E219, "&gt;999%"))</f>
        <v>-</v>
      </c>
    </row>
    <row r="220" spans="1:10" s="160" customFormat="1" x14ac:dyDescent="0.25">
      <c r="A220" s="178" t="s">
        <v>655</v>
      </c>
      <c r="B220" s="71">
        <v>0</v>
      </c>
      <c r="C220" s="72">
        <v>0</v>
      </c>
      <c r="D220" s="71">
        <v>2</v>
      </c>
      <c r="E220" s="72">
        <v>0</v>
      </c>
      <c r="F220" s="73"/>
      <c r="G220" s="71">
        <f>B220-C220</f>
        <v>0</v>
      </c>
      <c r="H220" s="72">
        <f>D220-E220</f>
        <v>2</v>
      </c>
      <c r="I220" s="37" t="str">
        <f>IF(C220=0, "-", IF(G220/C220&lt;10, G220/C220, "&gt;999%"))</f>
        <v>-</v>
      </c>
      <c r="J220" s="38" t="str">
        <f>IF(E220=0, "-", IF(H220/E220&lt;10, H220/E220, "&gt;999%"))</f>
        <v>-</v>
      </c>
    </row>
    <row r="221" spans="1:10" x14ac:dyDescent="0.25">
      <c r="A221" s="177"/>
      <c r="B221" s="143"/>
      <c r="C221" s="144"/>
      <c r="D221" s="143"/>
      <c r="E221" s="144"/>
      <c r="F221" s="145"/>
      <c r="G221" s="143"/>
      <c r="H221" s="144"/>
      <c r="I221" s="151"/>
      <c r="J221" s="152"/>
    </row>
    <row r="222" spans="1:10" s="139" customFormat="1" x14ac:dyDescent="0.25">
      <c r="A222" s="159" t="s">
        <v>59</v>
      </c>
      <c r="B222" s="65"/>
      <c r="C222" s="66"/>
      <c r="D222" s="65"/>
      <c r="E222" s="66"/>
      <c r="F222" s="67"/>
      <c r="G222" s="65"/>
      <c r="H222" s="66"/>
      <c r="I222" s="20"/>
      <c r="J222" s="21"/>
    </row>
    <row r="223" spans="1:10" x14ac:dyDescent="0.25">
      <c r="A223" s="158" t="s">
        <v>563</v>
      </c>
      <c r="B223" s="65">
        <v>3</v>
      </c>
      <c r="C223" s="66">
        <v>13</v>
      </c>
      <c r="D223" s="65">
        <v>52</v>
      </c>
      <c r="E223" s="66">
        <v>37</v>
      </c>
      <c r="F223" s="67"/>
      <c r="G223" s="65">
        <f>B223-C223</f>
        <v>-10</v>
      </c>
      <c r="H223" s="66">
        <f>D223-E223</f>
        <v>15</v>
      </c>
      <c r="I223" s="20">
        <f>IF(C223=0, "-", IF(G223/C223&lt;10, G223/C223, "&gt;999%"))</f>
        <v>-0.76923076923076927</v>
      </c>
      <c r="J223" s="21">
        <f>IF(E223=0, "-", IF(H223/E223&lt;10, H223/E223, "&gt;999%"))</f>
        <v>0.40540540540540543</v>
      </c>
    </row>
    <row r="224" spans="1:10" x14ac:dyDescent="0.25">
      <c r="A224" s="158" t="s">
        <v>551</v>
      </c>
      <c r="B224" s="65">
        <v>0</v>
      </c>
      <c r="C224" s="66">
        <v>0</v>
      </c>
      <c r="D224" s="65">
        <v>6</v>
      </c>
      <c r="E224" s="66">
        <v>6</v>
      </c>
      <c r="F224" s="67"/>
      <c r="G224" s="65">
        <f>B224-C224</f>
        <v>0</v>
      </c>
      <c r="H224" s="66">
        <f>D224-E224</f>
        <v>0</v>
      </c>
      <c r="I224" s="20" t="str">
        <f>IF(C224=0, "-", IF(G224/C224&lt;10, G224/C224, "&gt;999%"))</f>
        <v>-</v>
      </c>
      <c r="J224" s="21">
        <f>IF(E224=0, "-", IF(H224/E224&lt;10, H224/E224, "&gt;999%"))</f>
        <v>0</v>
      </c>
    </row>
    <row r="225" spans="1:10" x14ac:dyDescent="0.25">
      <c r="A225" s="158" t="s">
        <v>538</v>
      </c>
      <c r="B225" s="65">
        <v>6</v>
      </c>
      <c r="C225" s="66">
        <v>4</v>
      </c>
      <c r="D225" s="65">
        <v>36</v>
      </c>
      <c r="E225" s="66">
        <v>36</v>
      </c>
      <c r="F225" s="67"/>
      <c r="G225" s="65">
        <f>B225-C225</f>
        <v>2</v>
      </c>
      <c r="H225" s="66">
        <f>D225-E225</f>
        <v>0</v>
      </c>
      <c r="I225" s="20">
        <f>IF(C225=0, "-", IF(G225/C225&lt;10, G225/C225, "&gt;999%"))</f>
        <v>0.5</v>
      </c>
      <c r="J225" s="21">
        <f>IF(E225=0, "-", IF(H225/E225&lt;10, H225/E225, "&gt;999%"))</f>
        <v>0</v>
      </c>
    </row>
    <row r="226" spans="1:10" x14ac:dyDescent="0.25">
      <c r="A226" s="158" t="s">
        <v>539</v>
      </c>
      <c r="B226" s="65">
        <v>2</v>
      </c>
      <c r="C226" s="66">
        <v>0</v>
      </c>
      <c r="D226" s="65">
        <v>10</v>
      </c>
      <c r="E226" s="66">
        <v>3</v>
      </c>
      <c r="F226" s="67"/>
      <c r="G226" s="65">
        <f>B226-C226</f>
        <v>2</v>
      </c>
      <c r="H226" s="66">
        <f>D226-E226</f>
        <v>7</v>
      </c>
      <c r="I226" s="20" t="str">
        <f>IF(C226=0, "-", IF(G226/C226&lt;10, G226/C226, "&gt;999%"))</f>
        <v>-</v>
      </c>
      <c r="J226" s="21">
        <f>IF(E226=0, "-", IF(H226/E226&lt;10, H226/E226, "&gt;999%"))</f>
        <v>2.3333333333333335</v>
      </c>
    </row>
    <row r="227" spans="1:10" s="160" customFormat="1" x14ac:dyDescent="0.25">
      <c r="A227" s="178" t="s">
        <v>656</v>
      </c>
      <c r="B227" s="71">
        <v>11</v>
      </c>
      <c r="C227" s="72">
        <v>17</v>
      </c>
      <c r="D227" s="71">
        <v>104</v>
      </c>
      <c r="E227" s="72">
        <v>82</v>
      </c>
      <c r="F227" s="73"/>
      <c r="G227" s="71">
        <f>B227-C227</f>
        <v>-6</v>
      </c>
      <c r="H227" s="72">
        <f>D227-E227</f>
        <v>22</v>
      </c>
      <c r="I227" s="37">
        <f>IF(C227=0, "-", IF(G227/C227&lt;10, G227/C227, "&gt;999%"))</f>
        <v>-0.35294117647058826</v>
      </c>
      <c r="J227" s="38">
        <f>IF(E227=0, "-", IF(H227/E227&lt;10, H227/E227, "&gt;999%"))</f>
        <v>0.26829268292682928</v>
      </c>
    </row>
    <row r="228" spans="1:10" x14ac:dyDescent="0.25">
      <c r="A228" s="177"/>
      <c r="B228" s="143"/>
      <c r="C228" s="144"/>
      <c r="D228" s="143"/>
      <c r="E228" s="144"/>
      <c r="F228" s="145"/>
      <c r="G228" s="143"/>
      <c r="H228" s="144"/>
      <c r="I228" s="151"/>
      <c r="J228" s="152"/>
    </row>
    <row r="229" spans="1:10" s="139" customFormat="1" x14ac:dyDescent="0.25">
      <c r="A229" s="159" t="s">
        <v>60</v>
      </c>
      <c r="B229" s="65"/>
      <c r="C229" s="66"/>
      <c r="D229" s="65"/>
      <c r="E229" s="66"/>
      <c r="F229" s="67"/>
      <c r="G229" s="65"/>
      <c r="H229" s="66"/>
      <c r="I229" s="20"/>
      <c r="J229" s="21"/>
    </row>
    <row r="230" spans="1:10" x14ac:dyDescent="0.25">
      <c r="A230" s="158" t="s">
        <v>381</v>
      </c>
      <c r="B230" s="65">
        <v>8</v>
      </c>
      <c r="C230" s="66">
        <v>6</v>
      </c>
      <c r="D230" s="65">
        <v>38</v>
      </c>
      <c r="E230" s="66">
        <v>45</v>
      </c>
      <c r="F230" s="67"/>
      <c r="G230" s="65">
        <f t="shared" ref="G230:G236" si="32">B230-C230</f>
        <v>2</v>
      </c>
      <c r="H230" s="66">
        <f t="shared" ref="H230:H236" si="33">D230-E230</f>
        <v>-7</v>
      </c>
      <c r="I230" s="20">
        <f t="shared" ref="I230:I236" si="34">IF(C230=0, "-", IF(G230/C230&lt;10, G230/C230, "&gt;999%"))</f>
        <v>0.33333333333333331</v>
      </c>
      <c r="J230" s="21">
        <f t="shared" ref="J230:J236" si="35">IF(E230=0, "-", IF(H230/E230&lt;10, H230/E230, "&gt;999%"))</f>
        <v>-0.15555555555555556</v>
      </c>
    </row>
    <row r="231" spans="1:10" x14ac:dyDescent="0.25">
      <c r="A231" s="158" t="s">
        <v>455</v>
      </c>
      <c r="B231" s="65">
        <v>7</v>
      </c>
      <c r="C231" s="66">
        <v>3</v>
      </c>
      <c r="D231" s="65">
        <v>32</v>
      </c>
      <c r="E231" s="66">
        <v>32</v>
      </c>
      <c r="F231" s="67"/>
      <c r="G231" s="65">
        <f t="shared" si="32"/>
        <v>4</v>
      </c>
      <c r="H231" s="66">
        <f t="shared" si="33"/>
        <v>0</v>
      </c>
      <c r="I231" s="20">
        <f t="shared" si="34"/>
        <v>1.3333333333333333</v>
      </c>
      <c r="J231" s="21">
        <f t="shared" si="35"/>
        <v>0</v>
      </c>
    </row>
    <row r="232" spans="1:10" x14ac:dyDescent="0.25">
      <c r="A232" s="158" t="s">
        <v>323</v>
      </c>
      <c r="B232" s="65">
        <v>1</v>
      </c>
      <c r="C232" s="66">
        <v>0</v>
      </c>
      <c r="D232" s="65">
        <v>1</v>
      </c>
      <c r="E232" s="66">
        <v>1</v>
      </c>
      <c r="F232" s="67"/>
      <c r="G232" s="65">
        <f t="shared" si="32"/>
        <v>1</v>
      </c>
      <c r="H232" s="66">
        <f t="shared" si="33"/>
        <v>0</v>
      </c>
      <c r="I232" s="20" t="str">
        <f t="shared" si="34"/>
        <v>-</v>
      </c>
      <c r="J232" s="21">
        <f t="shared" si="35"/>
        <v>0</v>
      </c>
    </row>
    <row r="233" spans="1:10" x14ac:dyDescent="0.25">
      <c r="A233" s="158" t="s">
        <v>456</v>
      </c>
      <c r="B233" s="65">
        <v>0</v>
      </c>
      <c r="C233" s="66">
        <v>0</v>
      </c>
      <c r="D233" s="65">
        <v>1</v>
      </c>
      <c r="E233" s="66">
        <v>2</v>
      </c>
      <c r="F233" s="67"/>
      <c r="G233" s="65">
        <f t="shared" si="32"/>
        <v>0</v>
      </c>
      <c r="H233" s="66">
        <f t="shared" si="33"/>
        <v>-1</v>
      </c>
      <c r="I233" s="20" t="str">
        <f t="shared" si="34"/>
        <v>-</v>
      </c>
      <c r="J233" s="21">
        <f t="shared" si="35"/>
        <v>-0.5</v>
      </c>
    </row>
    <row r="234" spans="1:10" x14ac:dyDescent="0.25">
      <c r="A234" s="158" t="s">
        <v>258</v>
      </c>
      <c r="B234" s="65">
        <v>0</v>
      </c>
      <c r="C234" s="66">
        <v>1</v>
      </c>
      <c r="D234" s="65">
        <v>9</v>
      </c>
      <c r="E234" s="66">
        <v>13</v>
      </c>
      <c r="F234" s="67"/>
      <c r="G234" s="65">
        <f t="shared" si="32"/>
        <v>-1</v>
      </c>
      <c r="H234" s="66">
        <f t="shared" si="33"/>
        <v>-4</v>
      </c>
      <c r="I234" s="20">
        <f t="shared" si="34"/>
        <v>-1</v>
      </c>
      <c r="J234" s="21">
        <f t="shared" si="35"/>
        <v>-0.30769230769230771</v>
      </c>
    </row>
    <row r="235" spans="1:10" x14ac:dyDescent="0.25">
      <c r="A235" s="158" t="s">
        <v>275</v>
      </c>
      <c r="B235" s="65">
        <v>0</v>
      </c>
      <c r="C235" s="66">
        <v>0</v>
      </c>
      <c r="D235" s="65">
        <v>1</v>
      </c>
      <c r="E235" s="66">
        <v>2</v>
      </c>
      <c r="F235" s="67"/>
      <c r="G235" s="65">
        <f t="shared" si="32"/>
        <v>0</v>
      </c>
      <c r="H235" s="66">
        <f t="shared" si="33"/>
        <v>-1</v>
      </c>
      <c r="I235" s="20" t="str">
        <f t="shared" si="34"/>
        <v>-</v>
      </c>
      <c r="J235" s="21">
        <f t="shared" si="35"/>
        <v>-0.5</v>
      </c>
    </row>
    <row r="236" spans="1:10" s="160" customFormat="1" x14ac:dyDescent="0.25">
      <c r="A236" s="178" t="s">
        <v>657</v>
      </c>
      <c r="B236" s="71">
        <v>16</v>
      </c>
      <c r="C236" s="72">
        <v>10</v>
      </c>
      <c r="D236" s="71">
        <v>82</v>
      </c>
      <c r="E236" s="72">
        <v>95</v>
      </c>
      <c r="F236" s="73"/>
      <c r="G236" s="71">
        <f t="shared" si="32"/>
        <v>6</v>
      </c>
      <c r="H236" s="72">
        <f t="shared" si="33"/>
        <v>-13</v>
      </c>
      <c r="I236" s="37">
        <f t="shared" si="34"/>
        <v>0.6</v>
      </c>
      <c r="J236" s="38">
        <f t="shared" si="35"/>
        <v>-0.1368421052631579</v>
      </c>
    </row>
    <row r="237" spans="1:10" x14ac:dyDescent="0.25">
      <c r="A237" s="177"/>
      <c r="B237" s="143"/>
      <c r="C237" s="144"/>
      <c r="D237" s="143"/>
      <c r="E237" s="144"/>
      <c r="F237" s="145"/>
      <c r="G237" s="143"/>
      <c r="H237" s="144"/>
      <c r="I237" s="151"/>
      <c r="J237" s="152"/>
    </row>
    <row r="238" spans="1:10" s="139" customFormat="1" x14ac:dyDescent="0.25">
      <c r="A238" s="159" t="s">
        <v>61</v>
      </c>
      <c r="B238" s="65"/>
      <c r="C238" s="66"/>
      <c r="D238" s="65"/>
      <c r="E238" s="66"/>
      <c r="F238" s="67"/>
      <c r="G238" s="65"/>
      <c r="H238" s="66"/>
      <c r="I238" s="20"/>
      <c r="J238" s="21"/>
    </row>
    <row r="239" spans="1:10" x14ac:dyDescent="0.25">
      <c r="A239" s="158" t="s">
        <v>393</v>
      </c>
      <c r="B239" s="65">
        <v>5</v>
      </c>
      <c r="C239" s="66">
        <v>0</v>
      </c>
      <c r="D239" s="65">
        <v>18</v>
      </c>
      <c r="E239" s="66">
        <v>22</v>
      </c>
      <c r="F239" s="67"/>
      <c r="G239" s="65">
        <f t="shared" ref="G239:G244" si="36">B239-C239</f>
        <v>5</v>
      </c>
      <c r="H239" s="66">
        <f t="shared" ref="H239:H244" si="37">D239-E239</f>
        <v>-4</v>
      </c>
      <c r="I239" s="20" t="str">
        <f t="shared" ref="I239:I244" si="38">IF(C239=0, "-", IF(G239/C239&lt;10, G239/C239, "&gt;999%"))</f>
        <v>-</v>
      </c>
      <c r="J239" s="21">
        <f t="shared" ref="J239:J244" si="39">IF(E239=0, "-", IF(H239/E239&lt;10, H239/E239, "&gt;999%"))</f>
        <v>-0.18181818181818182</v>
      </c>
    </row>
    <row r="240" spans="1:10" x14ac:dyDescent="0.25">
      <c r="A240" s="158" t="s">
        <v>360</v>
      </c>
      <c r="B240" s="65">
        <v>13</v>
      </c>
      <c r="C240" s="66">
        <v>29</v>
      </c>
      <c r="D240" s="65">
        <v>111</v>
      </c>
      <c r="E240" s="66">
        <v>90</v>
      </c>
      <c r="F240" s="67"/>
      <c r="G240" s="65">
        <f t="shared" si="36"/>
        <v>-16</v>
      </c>
      <c r="H240" s="66">
        <f t="shared" si="37"/>
        <v>21</v>
      </c>
      <c r="I240" s="20">
        <f t="shared" si="38"/>
        <v>-0.55172413793103448</v>
      </c>
      <c r="J240" s="21">
        <f t="shared" si="39"/>
        <v>0.23333333333333334</v>
      </c>
    </row>
    <row r="241" spans="1:10" x14ac:dyDescent="0.25">
      <c r="A241" s="158" t="s">
        <v>518</v>
      </c>
      <c r="B241" s="65">
        <v>12</v>
      </c>
      <c r="C241" s="66">
        <v>8</v>
      </c>
      <c r="D241" s="65">
        <v>77</v>
      </c>
      <c r="E241" s="66">
        <v>61</v>
      </c>
      <c r="F241" s="67"/>
      <c r="G241" s="65">
        <f t="shared" si="36"/>
        <v>4</v>
      </c>
      <c r="H241" s="66">
        <f t="shared" si="37"/>
        <v>16</v>
      </c>
      <c r="I241" s="20">
        <f t="shared" si="38"/>
        <v>0.5</v>
      </c>
      <c r="J241" s="21">
        <f t="shared" si="39"/>
        <v>0.26229508196721313</v>
      </c>
    </row>
    <row r="242" spans="1:10" x14ac:dyDescent="0.25">
      <c r="A242" s="158" t="s">
        <v>432</v>
      </c>
      <c r="B242" s="65">
        <v>11</v>
      </c>
      <c r="C242" s="66">
        <v>20</v>
      </c>
      <c r="D242" s="65">
        <v>122</v>
      </c>
      <c r="E242" s="66">
        <v>197</v>
      </c>
      <c r="F242" s="67"/>
      <c r="G242" s="65">
        <f t="shared" si="36"/>
        <v>-9</v>
      </c>
      <c r="H242" s="66">
        <f t="shared" si="37"/>
        <v>-75</v>
      </c>
      <c r="I242" s="20">
        <f t="shared" si="38"/>
        <v>-0.45</v>
      </c>
      <c r="J242" s="21">
        <f t="shared" si="39"/>
        <v>-0.38071065989847713</v>
      </c>
    </row>
    <row r="243" spans="1:10" x14ac:dyDescent="0.25">
      <c r="A243" s="158" t="s">
        <v>433</v>
      </c>
      <c r="B243" s="65">
        <v>9</v>
      </c>
      <c r="C243" s="66">
        <v>7</v>
      </c>
      <c r="D243" s="65">
        <v>64</v>
      </c>
      <c r="E243" s="66">
        <v>105</v>
      </c>
      <c r="F243" s="67"/>
      <c r="G243" s="65">
        <f t="shared" si="36"/>
        <v>2</v>
      </c>
      <c r="H243" s="66">
        <f t="shared" si="37"/>
        <v>-41</v>
      </c>
      <c r="I243" s="20">
        <f t="shared" si="38"/>
        <v>0.2857142857142857</v>
      </c>
      <c r="J243" s="21">
        <f t="shared" si="39"/>
        <v>-0.39047619047619048</v>
      </c>
    </row>
    <row r="244" spans="1:10" s="160" customFormat="1" x14ac:dyDescent="0.25">
      <c r="A244" s="178" t="s">
        <v>658</v>
      </c>
      <c r="B244" s="71">
        <v>50</v>
      </c>
      <c r="C244" s="72">
        <v>64</v>
      </c>
      <c r="D244" s="71">
        <v>392</v>
      </c>
      <c r="E244" s="72">
        <v>475</v>
      </c>
      <c r="F244" s="73"/>
      <c r="G244" s="71">
        <f t="shared" si="36"/>
        <v>-14</v>
      </c>
      <c r="H244" s="72">
        <f t="shared" si="37"/>
        <v>-83</v>
      </c>
      <c r="I244" s="37">
        <f t="shared" si="38"/>
        <v>-0.21875</v>
      </c>
      <c r="J244" s="38">
        <f t="shared" si="39"/>
        <v>-0.17473684210526316</v>
      </c>
    </row>
    <row r="245" spans="1:10" x14ac:dyDescent="0.25">
      <c r="A245" s="177"/>
      <c r="B245" s="143"/>
      <c r="C245" s="144"/>
      <c r="D245" s="143"/>
      <c r="E245" s="144"/>
      <c r="F245" s="145"/>
      <c r="G245" s="143"/>
      <c r="H245" s="144"/>
      <c r="I245" s="151"/>
      <c r="J245" s="152"/>
    </row>
    <row r="246" spans="1:10" s="139" customFormat="1" x14ac:dyDescent="0.25">
      <c r="A246" s="159" t="s">
        <v>62</v>
      </c>
      <c r="B246" s="65"/>
      <c r="C246" s="66"/>
      <c r="D246" s="65"/>
      <c r="E246" s="66"/>
      <c r="F246" s="67"/>
      <c r="G246" s="65"/>
      <c r="H246" s="66"/>
      <c r="I246" s="20"/>
      <c r="J246" s="21"/>
    </row>
    <row r="247" spans="1:10" x14ac:dyDescent="0.25">
      <c r="A247" s="158" t="s">
        <v>62</v>
      </c>
      <c r="B247" s="65">
        <v>15</v>
      </c>
      <c r="C247" s="66">
        <v>18</v>
      </c>
      <c r="D247" s="65">
        <v>204</v>
      </c>
      <c r="E247" s="66">
        <v>159</v>
      </c>
      <c r="F247" s="67"/>
      <c r="G247" s="65">
        <f>B247-C247</f>
        <v>-3</v>
      </c>
      <c r="H247" s="66">
        <f>D247-E247</f>
        <v>45</v>
      </c>
      <c r="I247" s="20">
        <f>IF(C247=0, "-", IF(G247/C247&lt;10, G247/C247, "&gt;999%"))</f>
        <v>-0.16666666666666666</v>
      </c>
      <c r="J247" s="21">
        <f>IF(E247=0, "-", IF(H247/E247&lt;10, H247/E247, "&gt;999%"))</f>
        <v>0.28301886792452829</v>
      </c>
    </row>
    <row r="248" spans="1:10" s="160" customFormat="1" x14ac:dyDescent="0.25">
      <c r="A248" s="178" t="s">
        <v>659</v>
      </c>
      <c r="B248" s="71">
        <v>15</v>
      </c>
      <c r="C248" s="72">
        <v>18</v>
      </c>
      <c r="D248" s="71">
        <v>204</v>
      </c>
      <c r="E248" s="72">
        <v>159</v>
      </c>
      <c r="F248" s="73"/>
      <c r="G248" s="71">
        <f>B248-C248</f>
        <v>-3</v>
      </c>
      <c r="H248" s="72">
        <f>D248-E248</f>
        <v>45</v>
      </c>
      <c r="I248" s="37">
        <f>IF(C248=0, "-", IF(G248/C248&lt;10, G248/C248, "&gt;999%"))</f>
        <v>-0.16666666666666666</v>
      </c>
      <c r="J248" s="38">
        <f>IF(E248=0, "-", IF(H248/E248&lt;10, H248/E248, "&gt;999%"))</f>
        <v>0.28301886792452829</v>
      </c>
    </row>
    <row r="249" spans="1:10" x14ac:dyDescent="0.25">
      <c r="A249" s="177"/>
      <c r="B249" s="143"/>
      <c r="C249" s="144"/>
      <c r="D249" s="143"/>
      <c r="E249" s="144"/>
      <c r="F249" s="145"/>
      <c r="G249" s="143"/>
      <c r="H249" s="144"/>
      <c r="I249" s="151"/>
      <c r="J249" s="152"/>
    </row>
    <row r="250" spans="1:10" s="139" customFormat="1" x14ac:dyDescent="0.25">
      <c r="A250" s="159" t="s">
        <v>63</v>
      </c>
      <c r="B250" s="65"/>
      <c r="C250" s="66"/>
      <c r="D250" s="65"/>
      <c r="E250" s="66"/>
      <c r="F250" s="67"/>
      <c r="G250" s="65"/>
      <c r="H250" s="66"/>
      <c r="I250" s="20"/>
      <c r="J250" s="21"/>
    </row>
    <row r="251" spans="1:10" x14ac:dyDescent="0.25">
      <c r="A251" s="158" t="s">
        <v>296</v>
      </c>
      <c r="B251" s="65">
        <v>79</v>
      </c>
      <c r="C251" s="66">
        <v>69</v>
      </c>
      <c r="D251" s="65">
        <v>514</v>
      </c>
      <c r="E251" s="66">
        <v>387</v>
      </c>
      <c r="F251" s="67"/>
      <c r="G251" s="65">
        <f t="shared" ref="G251:G262" si="40">B251-C251</f>
        <v>10</v>
      </c>
      <c r="H251" s="66">
        <f t="shared" ref="H251:H262" si="41">D251-E251</f>
        <v>127</v>
      </c>
      <c r="I251" s="20">
        <f t="shared" ref="I251:I262" si="42">IF(C251=0, "-", IF(G251/C251&lt;10, G251/C251, "&gt;999%"))</f>
        <v>0.14492753623188406</v>
      </c>
      <c r="J251" s="21">
        <f t="shared" ref="J251:J262" si="43">IF(E251=0, "-", IF(H251/E251&lt;10, H251/E251, "&gt;999%"))</f>
        <v>0.32816537467700257</v>
      </c>
    </row>
    <row r="252" spans="1:10" x14ac:dyDescent="0.25">
      <c r="A252" s="158" t="s">
        <v>221</v>
      </c>
      <c r="B252" s="65">
        <v>151</v>
      </c>
      <c r="C252" s="66">
        <v>156</v>
      </c>
      <c r="D252" s="65">
        <v>994</v>
      </c>
      <c r="E252" s="66">
        <v>1501</v>
      </c>
      <c r="F252" s="67"/>
      <c r="G252" s="65">
        <f t="shared" si="40"/>
        <v>-5</v>
      </c>
      <c r="H252" s="66">
        <f t="shared" si="41"/>
        <v>-507</v>
      </c>
      <c r="I252" s="20">
        <f t="shared" si="42"/>
        <v>-3.2051282051282048E-2</v>
      </c>
      <c r="J252" s="21">
        <f t="shared" si="43"/>
        <v>-0.33777481678880744</v>
      </c>
    </row>
    <row r="253" spans="1:10" x14ac:dyDescent="0.25">
      <c r="A253" s="158" t="s">
        <v>457</v>
      </c>
      <c r="B253" s="65">
        <v>5</v>
      </c>
      <c r="C253" s="66">
        <v>0</v>
      </c>
      <c r="D253" s="65">
        <v>46</v>
      </c>
      <c r="E253" s="66">
        <v>0</v>
      </c>
      <c r="F253" s="67"/>
      <c r="G253" s="65">
        <f t="shared" si="40"/>
        <v>5</v>
      </c>
      <c r="H253" s="66">
        <f t="shared" si="41"/>
        <v>46</v>
      </c>
      <c r="I253" s="20" t="str">
        <f t="shared" si="42"/>
        <v>-</v>
      </c>
      <c r="J253" s="21" t="str">
        <f t="shared" si="43"/>
        <v>-</v>
      </c>
    </row>
    <row r="254" spans="1:10" x14ac:dyDescent="0.25">
      <c r="A254" s="158" t="s">
        <v>361</v>
      </c>
      <c r="B254" s="65">
        <v>6</v>
      </c>
      <c r="C254" s="66">
        <v>9</v>
      </c>
      <c r="D254" s="65">
        <v>51</v>
      </c>
      <c r="E254" s="66">
        <v>23</v>
      </c>
      <c r="F254" s="67"/>
      <c r="G254" s="65">
        <f t="shared" si="40"/>
        <v>-3</v>
      </c>
      <c r="H254" s="66">
        <f t="shared" si="41"/>
        <v>28</v>
      </c>
      <c r="I254" s="20">
        <f t="shared" si="42"/>
        <v>-0.33333333333333331</v>
      </c>
      <c r="J254" s="21">
        <f t="shared" si="43"/>
        <v>1.2173913043478262</v>
      </c>
    </row>
    <row r="255" spans="1:10" x14ac:dyDescent="0.25">
      <c r="A255" s="158" t="s">
        <v>200</v>
      </c>
      <c r="B255" s="65">
        <v>63</v>
      </c>
      <c r="C255" s="66">
        <v>90</v>
      </c>
      <c r="D255" s="65">
        <v>360</v>
      </c>
      <c r="E255" s="66">
        <v>754</v>
      </c>
      <c r="F255" s="67"/>
      <c r="G255" s="65">
        <f t="shared" si="40"/>
        <v>-27</v>
      </c>
      <c r="H255" s="66">
        <f t="shared" si="41"/>
        <v>-394</v>
      </c>
      <c r="I255" s="20">
        <f t="shared" si="42"/>
        <v>-0.3</v>
      </c>
      <c r="J255" s="21">
        <f t="shared" si="43"/>
        <v>-0.52254641909814326</v>
      </c>
    </row>
    <row r="256" spans="1:10" x14ac:dyDescent="0.25">
      <c r="A256" s="158" t="s">
        <v>205</v>
      </c>
      <c r="B256" s="65">
        <v>44</v>
      </c>
      <c r="C256" s="66">
        <v>67</v>
      </c>
      <c r="D256" s="65">
        <v>265</v>
      </c>
      <c r="E256" s="66">
        <v>433</v>
      </c>
      <c r="F256" s="67"/>
      <c r="G256" s="65">
        <f t="shared" si="40"/>
        <v>-23</v>
      </c>
      <c r="H256" s="66">
        <f t="shared" si="41"/>
        <v>-168</v>
      </c>
      <c r="I256" s="20">
        <f t="shared" si="42"/>
        <v>-0.34328358208955223</v>
      </c>
      <c r="J256" s="21">
        <f t="shared" si="43"/>
        <v>-0.38799076212471134</v>
      </c>
    </row>
    <row r="257" spans="1:10" x14ac:dyDescent="0.25">
      <c r="A257" s="158" t="s">
        <v>362</v>
      </c>
      <c r="B257" s="65">
        <v>47</v>
      </c>
      <c r="C257" s="66">
        <v>43</v>
      </c>
      <c r="D257" s="65">
        <v>604</v>
      </c>
      <c r="E257" s="66">
        <v>534</v>
      </c>
      <c r="F257" s="67"/>
      <c r="G257" s="65">
        <f t="shared" si="40"/>
        <v>4</v>
      </c>
      <c r="H257" s="66">
        <f t="shared" si="41"/>
        <v>70</v>
      </c>
      <c r="I257" s="20">
        <f t="shared" si="42"/>
        <v>9.3023255813953487E-2</v>
      </c>
      <c r="J257" s="21">
        <f t="shared" si="43"/>
        <v>0.13108614232209737</v>
      </c>
    </row>
    <row r="258" spans="1:10" x14ac:dyDescent="0.25">
      <c r="A258" s="158" t="s">
        <v>434</v>
      </c>
      <c r="B258" s="65">
        <v>43</v>
      </c>
      <c r="C258" s="66">
        <v>14</v>
      </c>
      <c r="D258" s="65">
        <v>373</v>
      </c>
      <c r="E258" s="66">
        <v>369</v>
      </c>
      <c r="F258" s="67"/>
      <c r="G258" s="65">
        <f t="shared" si="40"/>
        <v>29</v>
      </c>
      <c r="H258" s="66">
        <f t="shared" si="41"/>
        <v>4</v>
      </c>
      <c r="I258" s="20">
        <f t="shared" si="42"/>
        <v>2.0714285714285716</v>
      </c>
      <c r="J258" s="21">
        <f t="shared" si="43"/>
        <v>1.0840108401084011E-2</v>
      </c>
    </row>
    <row r="259" spans="1:10" x14ac:dyDescent="0.25">
      <c r="A259" s="158" t="s">
        <v>394</v>
      </c>
      <c r="B259" s="65">
        <v>186</v>
      </c>
      <c r="C259" s="66">
        <v>67</v>
      </c>
      <c r="D259" s="65">
        <v>1214</v>
      </c>
      <c r="E259" s="66">
        <v>543</v>
      </c>
      <c r="F259" s="67"/>
      <c r="G259" s="65">
        <f t="shared" si="40"/>
        <v>119</v>
      </c>
      <c r="H259" s="66">
        <f t="shared" si="41"/>
        <v>671</v>
      </c>
      <c r="I259" s="20">
        <f t="shared" si="42"/>
        <v>1.7761194029850746</v>
      </c>
      <c r="J259" s="21">
        <f t="shared" si="43"/>
        <v>1.2357274401473297</v>
      </c>
    </row>
    <row r="260" spans="1:10" x14ac:dyDescent="0.25">
      <c r="A260" s="158" t="s">
        <v>269</v>
      </c>
      <c r="B260" s="65">
        <v>10</v>
      </c>
      <c r="C260" s="66">
        <v>9</v>
      </c>
      <c r="D260" s="65">
        <v>177</v>
      </c>
      <c r="E260" s="66">
        <v>98</v>
      </c>
      <c r="F260" s="67"/>
      <c r="G260" s="65">
        <f t="shared" si="40"/>
        <v>1</v>
      </c>
      <c r="H260" s="66">
        <f t="shared" si="41"/>
        <v>79</v>
      </c>
      <c r="I260" s="20">
        <f t="shared" si="42"/>
        <v>0.1111111111111111</v>
      </c>
      <c r="J260" s="21">
        <f t="shared" si="43"/>
        <v>0.80612244897959184</v>
      </c>
    </row>
    <row r="261" spans="1:10" x14ac:dyDescent="0.25">
      <c r="A261" s="158" t="s">
        <v>347</v>
      </c>
      <c r="B261" s="65">
        <v>91</v>
      </c>
      <c r="C261" s="66">
        <v>66</v>
      </c>
      <c r="D261" s="65">
        <v>697</v>
      </c>
      <c r="E261" s="66">
        <v>477</v>
      </c>
      <c r="F261" s="67"/>
      <c r="G261" s="65">
        <f t="shared" si="40"/>
        <v>25</v>
      </c>
      <c r="H261" s="66">
        <f t="shared" si="41"/>
        <v>220</v>
      </c>
      <c r="I261" s="20">
        <f t="shared" si="42"/>
        <v>0.37878787878787878</v>
      </c>
      <c r="J261" s="21">
        <f t="shared" si="43"/>
        <v>0.46121593291404611</v>
      </c>
    </row>
    <row r="262" spans="1:10" s="160" customFormat="1" x14ac:dyDescent="0.25">
      <c r="A262" s="178" t="s">
        <v>660</v>
      </c>
      <c r="B262" s="71">
        <v>725</v>
      </c>
      <c r="C262" s="72">
        <v>590</v>
      </c>
      <c r="D262" s="71">
        <v>5295</v>
      </c>
      <c r="E262" s="72">
        <v>5119</v>
      </c>
      <c r="F262" s="73"/>
      <c r="G262" s="71">
        <f t="shared" si="40"/>
        <v>135</v>
      </c>
      <c r="H262" s="72">
        <f t="shared" si="41"/>
        <v>176</v>
      </c>
      <c r="I262" s="37">
        <f t="shared" si="42"/>
        <v>0.2288135593220339</v>
      </c>
      <c r="J262" s="38">
        <f t="shared" si="43"/>
        <v>3.4381715178745852E-2</v>
      </c>
    </row>
    <row r="263" spans="1:10" x14ac:dyDescent="0.25">
      <c r="A263" s="177"/>
      <c r="B263" s="143"/>
      <c r="C263" s="144"/>
      <c r="D263" s="143"/>
      <c r="E263" s="144"/>
      <c r="F263" s="145"/>
      <c r="G263" s="143"/>
      <c r="H263" s="144"/>
      <c r="I263" s="151"/>
      <c r="J263" s="152"/>
    </row>
    <row r="264" spans="1:10" s="139" customFormat="1" x14ac:dyDescent="0.25">
      <c r="A264" s="159" t="s">
        <v>64</v>
      </c>
      <c r="B264" s="65"/>
      <c r="C264" s="66"/>
      <c r="D264" s="65"/>
      <c r="E264" s="66"/>
      <c r="F264" s="67"/>
      <c r="G264" s="65"/>
      <c r="H264" s="66"/>
      <c r="I264" s="20"/>
      <c r="J264" s="21"/>
    </row>
    <row r="265" spans="1:10" x14ac:dyDescent="0.25">
      <c r="A265" s="158" t="s">
        <v>337</v>
      </c>
      <c r="B265" s="65">
        <v>0</v>
      </c>
      <c r="C265" s="66">
        <v>0</v>
      </c>
      <c r="D265" s="65">
        <v>4</v>
      </c>
      <c r="E265" s="66">
        <v>2</v>
      </c>
      <c r="F265" s="67"/>
      <c r="G265" s="65">
        <f>B265-C265</f>
        <v>0</v>
      </c>
      <c r="H265" s="66">
        <f>D265-E265</f>
        <v>2</v>
      </c>
      <c r="I265" s="20" t="str">
        <f>IF(C265=0, "-", IF(G265/C265&lt;10, G265/C265, "&gt;999%"))</f>
        <v>-</v>
      </c>
      <c r="J265" s="21">
        <f>IF(E265=0, "-", IF(H265/E265&lt;10, H265/E265, "&gt;999%"))</f>
        <v>1</v>
      </c>
    </row>
    <row r="266" spans="1:10" x14ac:dyDescent="0.25">
      <c r="A266" s="158" t="s">
        <v>475</v>
      </c>
      <c r="B266" s="65">
        <v>0</v>
      </c>
      <c r="C266" s="66">
        <v>1</v>
      </c>
      <c r="D266" s="65">
        <v>8</v>
      </c>
      <c r="E266" s="66">
        <v>7</v>
      </c>
      <c r="F266" s="67"/>
      <c r="G266" s="65">
        <f>B266-C266</f>
        <v>-1</v>
      </c>
      <c r="H266" s="66">
        <f>D266-E266</f>
        <v>1</v>
      </c>
      <c r="I266" s="20">
        <f>IF(C266=0, "-", IF(G266/C266&lt;10, G266/C266, "&gt;999%"))</f>
        <v>-1</v>
      </c>
      <c r="J266" s="21">
        <f>IF(E266=0, "-", IF(H266/E266&lt;10, H266/E266, "&gt;999%"))</f>
        <v>0.14285714285714285</v>
      </c>
    </row>
    <row r="267" spans="1:10" s="160" customFormat="1" x14ac:dyDescent="0.25">
      <c r="A267" s="178" t="s">
        <v>661</v>
      </c>
      <c r="B267" s="71">
        <v>0</v>
      </c>
      <c r="C267" s="72">
        <v>1</v>
      </c>
      <c r="D267" s="71">
        <v>12</v>
      </c>
      <c r="E267" s="72">
        <v>9</v>
      </c>
      <c r="F267" s="73"/>
      <c r="G267" s="71">
        <f>B267-C267</f>
        <v>-1</v>
      </c>
      <c r="H267" s="72">
        <f>D267-E267</f>
        <v>3</v>
      </c>
      <c r="I267" s="37">
        <f>IF(C267=0, "-", IF(G267/C267&lt;10, G267/C267, "&gt;999%"))</f>
        <v>-1</v>
      </c>
      <c r="J267" s="38">
        <f>IF(E267=0, "-", IF(H267/E267&lt;10, H267/E267, "&gt;999%"))</f>
        <v>0.33333333333333331</v>
      </c>
    </row>
    <row r="268" spans="1:10" x14ac:dyDescent="0.25">
      <c r="A268" s="177"/>
      <c r="B268" s="143"/>
      <c r="C268" s="144"/>
      <c r="D268" s="143"/>
      <c r="E268" s="144"/>
      <c r="F268" s="145"/>
      <c r="G268" s="143"/>
      <c r="H268" s="144"/>
      <c r="I268" s="151"/>
      <c r="J268" s="152"/>
    </row>
    <row r="269" spans="1:10" s="139" customFormat="1" x14ac:dyDescent="0.25">
      <c r="A269" s="159" t="s">
        <v>65</v>
      </c>
      <c r="B269" s="65"/>
      <c r="C269" s="66"/>
      <c r="D269" s="65"/>
      <c r="E269" s="66"/>
      <c r="F269" s="67"/>
      <c r="G269" s="65"/>
      <c r="H269" s="66"/>
      <c r="I269" s="20"/>
      <c r="J269" s="21"/>
    </row>
    <row r="270" spans="1:10" x14ac:dyDescent="0.25">
      <c r="A270" s="158" t="s">
        <v>458</v>
      </c>
      <c r="B270" s="65">
        <v>9</v>
      </c>
      <c r="C270" s="66">
        <v>19</v>
      </c>
      <c r="D270" s="65">
        <v>114</v>
      </c>
      <c r="E270" s="66">
        <v>132</v>
      </c>
      <c r="F270" s="67"/>
      <c r="G270" s="65">
        <f t="shared" ref="G270:G277" si="44">B270-C270</f>
        <v>-10</v>
      </c>
      <c r="H270" s="66">
        <f t="shared" ref="H270:H277" si="45">D270-E270</f>
        <v>-18</v>
      </c>
      <c r="I270" s="20">
        <f t="shared" ref="I270:I277" si="46">IF(C270=0, "-", IF(G270/C270&lt;10, G270/C270, "&gt;999%"))</f>
        <v>-0.52631578947368418</v>
      </c>
      <c r="J270" s="21">
        <f t="shared" ref="J270:J277" si="47">IF(E270=0, "-", IF(H270/E270&lt;10, H270/E270, "&gt;999%"))</f>
        <v>-0.13636363636363635</v>
      </c>
    </row>
    <row r="271" spans="1:10" x14ac:dyDescent="0.25">
      <c r="A271" s="158" t="s">
        <v>476</v>
      </c>
      <c r="B271" s="65">
        <v>4</v>
      </c>
      <c r="C271" s="66">
        <v>9</v>
      </c>
      <c r="D271" s="65">
        <v>13</v>
      </c>
      <c r="E271" s="66">
        <v>35</v>
      </c>
      <c r="F271" s="67"/>
      <c r="G271" s="65">
        <f t="shared" si="44"/>
        <v>-5</v>
      </c>
      <c r="H271" s="66">
        <f t="shared" si="45"/>
        <v>-22</v>
      </c>
      <c r="I271" s="20">
        <f t="shared" si="46"/>
        <v>-0.55555555555555558</v>
      </c>
      <c r="J271" s="21">
        <f t="shared" si="47"/>
        <v>-0.62857142857142856</v>
      </c>
    </row>
    <row r="272" spans="1:10" x14ac:dyDescent="0.25">
      <c r="A272" s="158" t="s">
        <v>415</v>
      </c>
      <c r="B272" s="65">
        <v>3</v>
      </c>
      <c r="C272" s="66">
        <v>9</v>
      </c>
      <c r="D272" s="65">
        <v>36</v>
      </c>
      <c r="E272" s="66">
        <v>55</v>
      </c>
      <c r="F272" s="67"/>
      <c r="G272" s="65">
        <f t="shared" si="44"/>
        <v>-6</v>
      </c>
      <c r="H272" s="66">
        <f t="shared" si="45"/>
        <v>-19</v>
      </c>
      <c r="I272" s="20">
        <f t="shared" si="46"/>
        <v>-0.66666666666666663</v>
      </c>
      <c r="J272" s="21">
        <f t="shared" si="47"/>
        <v>-0.34545454545454546</v>
      </c>
    </row>
    <row r="273" spans="1:10" x14ac:dyDescent="0.25">
      <c r="A273" s="158" t="s">
        <v>477</v>
      </c>
      <c r="B273" s="65">
        <v>0</v>
      </c>
      <c r="C273" s="66">
        <v>0</v>
      </c>
      <c r="D273" s="65">
        <v>1</v>
      </c>
      <c r="E273" s="66">
        <v>9</v>
      </c>
      <c r="F273" s="67"/>
      <c r="G273" s="65">
        <f t="shared" si="44"/>
        <v>0</v>
      </c>
      <c r="H273" s="66">
        <f t="shared" si="45"/>
        <v>-8</v>
      </c>
      <c r="I273" s="20" t="str">
        <f t="shared" si="46"/>
        <v>-</v>
      </c>
      <c r="J273" s="21">
        <f t="shared" si="47"/>
        <v>-0.88888888888888884</v>
      </c>
    </row>
    <row r="274" spans="1:10" x14ac:dyDescent="0.25">
      <c r="A274" s="158" t="s">
        <v>416</v>
      </c>
      <c r="B274" s="65">
        <v>0</v>
      </c>
      <c r="C274" s="66">
        <v>14</v>
      </c>
      <c r="D274" s="65">
        <v>60</v>
      </c>
      <c r="E274" s="66">
        <v>99</v>
      </c>
      <c r="F274" s="67"/>
      <c r="G274" s="65">
        <f t="shared" si="44"/>
        <v>-14</v>
      </c>
      <c r="H274" s="66">
        <f t="shared" si="45"/>
        <v>-39</v>
      </c>
      <c r="I274" s="20">
        <f t="shared" si="46"/>
        <v>-1</v>
      </c>
      <c r="J274" s="21">
        <f t="shared" si="47"/>
        <v>-0.39393939393939392</v>
      </c>
    </row>
    <row r="275" spans="1:10" x14ac:dyDescent="0.25">
      <c r="A275" s="158" t="s">
        <v>459</v>
      </c>
      <c r="B275" s="65">
        <v>3</v>
      </c>
      <c r="C275" s="66">
        <v>3</v>
      </c>
      <c r="D275" s="65">
        <v>96</v>
      </c>
      <c r="E275" s="66">
        <v>102</v>
      </c>
      <c r="F275" s="67"/>
      <c r="G275" s="65">
        <f t="shared" si="44"/>
        <v>0</v>
      </c>
      <c r="H275" s="66">
        <f t="shared" si="45"/>
        <v>-6</v>
      </c>
      <c r="I275" s="20">
        <f t="shared" si="46"/>
        <v>0</v>
      </c>
      <c r="J275" s="21">
        <f t="shared" si="47"/>
        <v>-5.8823529411764705E-2</v>
      </c>
    </row>
    <row r="276" spans="1:10" x14ac:dyDescent="0.25">
      <c r="A276" s="158" t="s">
        <v>460</v>
      </c>
      <c r="B276" s="65">
        <v>0</v>
      </c>
      <c r="C276" s="66">
        <v>3</v>
      </c>
      <c r="D276" s="65">
        <v>23</v>
      </c>
      <c r="E276" s="66">
        <v>30</v>
      </c>
      <c r="F276" s="67"/>
      <c r="G276" s="65">
        <f t="shared" si="44"/>
        <v>-3</v>
      </c>
      <c r="H276" s="66">
        <f t="shared" si="45"/>
        <v>-7</v>
      </c>
      <c r="I276" s="20">
        <f t="shared" si="46"/>
        <v>-1</v>
      </c>
      <c r="J276" s="21">
        <f t="shared" si="47"/>
        <v>-0.23333333333333334</v>
      </c>
    </row>
    <row r="277" spans="1:10" s="160" customFormat="1" x14ac:dyDescent="0.25">
      <c r="A277" s="178" t="s">
        <v>662</v>
      </c>
      <c r="B277" s="71">
        <v>19</v>
      </c>
      <c r="C277" s="72">
        <v>57</v>
      </c>
      <c r="D277" s="71">
        <v>343</v>
      </c>
      <c r="E277" s="72">
        <v>462</v>
      </c>
      <c r="F277" s="73"/>
      <c r="G277" s="71">
        <f t="shared" si="44"/>
        <v>-38</v>
      </c>
      <c r="H277" s="72">
        <f t="shared" si="45"/>
        <v>-119</v>
      </c>
      <c r="I277" s="37">
        <f t="shared" si="46"/>
        <v>-0.66666666666666663</v>
      </c>
      <c r="J277" s="38">
        <f t="shared" si="47"/>
        <v>-0.25757575757575757</v>
      </c>
    </row>
    <row r="278" spans="1:10" x14ac:dyDescent="0.25">
      <c r="A278" s="177"/>
      <c r="B278" s="143"/>
      <c r="C278" s="144"/>
      <c r="D278" s="143"/>
      <c r="E278" s="144"/>
      <c r="F278" s="145"/>
      <c r="G278" s="143"/>
      <c r="H278" s="144"/>
      <c r="I278" s="151"/>
      <c r="J278" s="152"/>
    </row>
    <row r="279" spans="1:10" s="139" customFormat="1" x14ac:dyDescent="0.25">
      <c r="A279" s="159" t="s">
        <v>66</v>
      </c>
      <c r="B279" s="65"/>
      <c r="C279" s="66"/>
      <c r="D279" s="65"/>
      <c r="E279" s="66"/>
      <c r="F279" s="67"/>
      <c r="G279" s="65"/>
      <c r="H279" s="66"/>
      <c r="I279" s="20"/>
      <c r="J279" s="21"/>
    </row>
    <row r="280" spans="1:10" x14ac:dyDescent="0.25">
      <c r="A280" s="158" t="s">
        <v>435</v>
      </c>
      <c r="B280" s="65">
        <v>12</v>
      </c>
      <c r="C280" s="66">
        <v>6</v>
      </c>
      <c r="D280" s="65">
        <v>165</v>
      </c>
      <c r="E280" s="66">
        <v>73</v>
      </c>
      <c r="F280" s="67"/>
      <c r="G280" s="65">
        <f t="shared" ref="G280:G287" si="48">B280-C280</f>
        <v>6</v>
      </c>
      <c r="H280" s="66">
        <f t="shared" ref="H280:H287" si="49">D280-E280</f>
        <v>92</v>
      </c>
      <c r="I280" s="20">
        <f t="shared" ref="I280:I287" si="50">IF(C280=0, "-", IF(G280/C280&lt;10, G280/C280, "&gt;999%"))</f>
        <v>1</v>
      </c>
      <c r="J280" s="21">
        <f t="shared" ref="J280:J287" si="51">IF(E280=0, "-", IF(H280/E280&lt;10, H280/E280, "&gt;999%"))</f>
        <v>1.2602739726027397</v>
      </c>
    </row>
    <row r="281" spans="1:10" x14ac:dyDescent="0.25">
      <c r="A281" s="158" t="s">
        <v>540</v>
      </c>
      <c r="B281" s="65">
        <v>14</v>
      </c>
      <c r="C281" s="66">
        <v>9</v>
      </c>
      <c r="D281" s="65">
        <v>123</v>
      </c>
      <c r="E281" s="66">
        <v>74</v>
      </c>
      <c r="F281" s="67"/>
      <c r="G281" s="65">
        <f t="shared" si="48"/>
        <v>5</v>
      </c>
      <c r="H281" s="66">
        <f t="shared" si="49"/>
        <v>49</v>
      </c>
      <c r="I281" s="20">
        <f t="shared" si="50"/>
        <v>0.55555555555555558</v>
      </c>
      <c r="J281" s="21">
        <f t="shared" si="51"/>
        <v>0.66216216216216217</v>
      </c>
    </row>
    <row r="282" spans="1:10" x14ac:dyDescent="0.25">
      <c r="A282" s="158" t="s">
        <v>484</v>
      </c>
      <c r="B282" s="65">
        <v>0</v>
      </c>
      <c r="C282" s="66">
        <v>0</v>
      </c>
      <c r="D282" s="65">
        <v>6</v>
      </c>
      <c r="E282" s="66">
        <v>5</v>
      </c>
      <c r="F282" s="67"/>
      <c r="G282" s="65">
        <f t="shared" si="48"/>
        <v>0</v>
      </c>
      <c r="H282" s="66">
        <f t="shared" si="49"/>
        <v>1</v>
      </c>
      <c r="I282" s="20" t="str">
        <f t="shared" si="50"/>
        <v>-</v>
      </c>
      <c r="J282" s="21">
        <f t="shared" si="51"/>
        <v>0.2</v>
      </c>
    </row>
    <row r="283" spans="1:10" x14ac:dyDescent="0.25">
      <c r="A283" s="158" t="s">
        <v>297</v>
      </c>
      <c r="B283" s="65">
        <v>0</v>
      </c>
      <c r="C283" s="66">
        <v>0</v>
      </c>
      <c r="D283" s="65">
        <v>9</v>
      </c>
      <c r="E283" s="66">
        <v>42</v>
      </c>
      <c r="F283" s="67"/>
      <c r="G283" s="65">
        <f t="shared" si="48"/>
        <v>0</v>
      </c>
      <c r="H283" s="66">
        <f t="shared" si="49"/>
        <v>-33</v>
      </c>
      <c r="I283" s="20" t="str">
        <f t="shared" si="50"/>
        <v>-</v>
      </c>
      <c r="J283" s="21">
        <f t="shared" si="51"/>
        <v>-0.7857142857142857</v>
      </c>
    </row>
    <row r="284" spans="1:10" x14ac:dyDescent="0.25">
      <c r="A284" s="158" t="s">
        <v>496</v>
      </c>
      <c r="B284" s="65">
        <v>12</v>
      </c>
      <c r="C284" s="66">
        <v>6</v>
      </c>
      <c r="D284" s="65">
        <v>136</v>
      </c>
      <c r="E284" s="66">
        <v>112</v>
      </c>
      <c r="F284" s="67"/>
      <c r="G284" s="65">
        <f t="shared" si="48"/>
        <v>6</v>
      </c>
      <c r="H284" s="66">
        <f t="shared" si="49"/>
        <v>24</v>
      </c>
      <c r="I284" s="20">
        <f t="shared" si="50"/>
        <v>1</v>
      </c>
      <c r="J284" s="21">
        <f t="shared" si="51"/>
        <v>0.21428571428571427</v>
      </c>
    </row>
    <row r="285" spans="1:10" x14ac:dyDescent="0.25">
      <c r="A285" s="158" t="s">
        <v>519</v>
      </c>
      <c r="B285" s="65">
        <v>51</v>
      </c>
      <c r="C285" s="66">
        <v>56</v>
      </c>
      <c r="D285" s="65">
        <v>264</v>
      </c>
      <c r="E285" s="66">
        <v>404</v>
      </c>
      <c r="F285" s="67"/>
      <c r="G285" s="65">
        <f t="shared" si="48"/>
        <v>-5</v>
      </c>
      <c r="H285" s="66">
        <f t="shared" si="49"/>
        <v>-140</v>
      </c>
      <c r="I285" s="20">
        <f t="shared" si="50"/>
        <v>-8.9285714285714288E-2</v>
      </c>
      <c r="J285" s="21">
        <f t="shared" si="51"/>
        <v>-0.34653465346534651</v>
      </c>
    </row>
    <row r="286" spans="1:10" x14ac:dyDescent="0.25">
      <c r="A286" s="158" t="s">
        <v>497</v>
      </c>
      <c r="B286" s="65">
        <v>7</v>
      </c>
      <c r="C286" s="66">
        <v>2</v>
      </c>
      <c r="D286" s="65">
        <v>21</v>
      </c>
      <c r="E286" s="66">
        <v>18</v>
      </c>
      <c r="F286" s="67"/>
      <c r="G286" s="65">
        <f t="shared" si="48"/>
        <v>5</v>
      </c>
      <c r="H286" s="66">
        <f t="shared" si="49"/>
        <v>3</v>
      </c>
      <c r="I286" s="20">
        <f t="shared" si="50"/>
        <v>2.5</v>
      </c>
      <c r="J286" s="21">
        <f t="shared" si="51"/>
        <v>0.16666666666666666</v>
      </c>
    </row>
    <row r="287" spans="1:10" s="160" customFormat="1" x14ac:dyDescent="0.25">
      <c r="A287" s="178" t="s">
        <v>663</v>
      </c>
      <c r="B287" s="71">
        <v>96</v>
      </c>
      <c r="C287" s="72">
        <v>79</v>
      </c>
      <c r="D287" s="71">
        <v>724</v>
      </c>
      <c r="E287" s="72">
        <v>728</v>
      </c>
      <c r="F287" s="73"/>
      <c r="G287" s="71">
        <f t="shared" si="48"/>
        <v>17</v>
      </c>
      <c r="H287" s="72">
        <f t="shared" si="49"/>
        <v>-4</v>
      </c>
      <c r="I287" s="37">
        <f t="shared" si="50"/>
        <v>0.21518987341772153</v>
      </c>
      <c r="J287" s="38">
        <f t="shared" si="51"/>
        <v>-5.4945054945054949E-3</v>
      </c>
    </row>
    <row r="288" spans="1:10" x14ac:dyDescent="0.25">
      <c r="A288" s="177"/>
      <c r="B288" s="143"/>
      <c r="C288" s="144"/>
      <c r="D288" s="143"/>
      <c r="E288" s="144"/>
      <c r="F288" s="145"/>
      <c r="G288" s="143"/>
      <c r="H288" s="144"/>
      <c r="I288" s="151"/>
      <c r="J288" s="152"/>
    </row>
    <row r="289" spans="1:10" s="139" customFormat="1" x14ac:dyDescent="0.25">
      <c r="A289" s="159" t="s">
        <v>67</v>
      </c>
      <c r="B289" s="65"/>
      <c r="C289" s="66"/>
      <c r="D289" s="65"/>
      <c r="E289" s="66"/>
      <c r="F289" s="67"/>
      <c r="G289" s="65"/>
      <c r="H289" s="66"/>
      <c r="I289" s="20"/>
      <c r="J289" s="21"/>
    </row>
    <row r="290" spans="1:10" x14ac:dyDescent="0.25">
      <c r="A290" s="158" t="s">
        <v>236</v>
      </c>
      <c r="B290" s="65">
        <v>0</v>
      </c>
      <c r="C290" s="66">
        <v>1</v>
      </c>
      <c r="D290" s="65">
        <v>0</v>
      </c>
      <c r="E290" s="66">
        <v>6</v>
      </c>
      <c r="F290" s="67"/>
      <c r="G290" s="65">
        <f t="shared" ref="G290:G301" si="52">B290-C290</f>
        <v>-1</v>
      </c>
      <c r="H290" s="66">
        <f t="shared" ref="H290:H301" si="53">D290-E290</f>
        <v>-6</v>
      </c>
      <c r="I290" s="20">
        <f t="shared" ref="I290:I301" si="54">IF(C290=0, "-", IF(G290/C290&lt;10, G290/C290, "&gt;999%"))</f>
        <v>-1</v>
      </c>
      <c r="J290" s="21">
        <f t="shared" ref="J290:J301" si="55">IF(E290=0, "-", IF(H290/E290&lt;10, H290/E290, "&gt;999%"))</f>
        <v>-1</v>
      </c>
    </row>
    <row r="291" spans="1:10" x14ac:dyDescent="0.25">
      <c r="A291" s="158" t="s">
        <v>259</v>
      </c>
      <c r="B291" s="65">
        <v>3</v>
      </c>
      <c r="C291" s="66">
        <v>4</v>
      </c>
      <c r="D291" s="65">
        <v>55</v>
      </c>
      <c r="E291" s="66">
        <v>36</v>
      </c>
      <c r="F291" s="67"/>
      <c r="G291" s="65">
        <f t="shared" si="52"/>
        <v>-1</v>
      </c>
      <c r="H291" s="66">
        <f t="shared" si="53"/>
        <v>19</v>
      </c>
      <c r="I291" s="20">
        <f t="shared" si="54"/>
        <v>-0.25</v>
      </c>
      <c r="J291" s="21">
        <f t="shared" si="55"/>
        <v>0.52777777777777779</v>
      </c>
    </row>
    <row r="292" spans="1:10" x14ac:dyDescent="0.25">
      <c r="A292" s="158" t="s">
        <v>276</v>
      </c>
      <c r="B292" s="65">
        <v>0</v>
      </c>
      <c r="C292" s="66">
        <v>0</v>
      </c>
      <c r="D292" s="65">
        <v>0</v>
      </c>
      <c r="E292" s="66">
        <v>1</v>
      </c>
      <c r="F292" s="67"/>
      <c r="G292" s="65">
        <f t="shared" si="52"/>
        <v>0</v>
      </c>
      <c r="H292" s="66">
        <f t="shared" si="53"/>
        <v>-1</v>
      </c>
      <c r="I292" s="20" t="str">
        <f t="shared" si="54"/>
        <v>-</v>
      </c>
      <c r="J292" s="21">
        <f t="shared" si="55"/>
        <v>-1</v>
      </c>
    </row>
    <row r="293" spans="1:10" x14ac:dyDescent="0.25">
      <c r="A293" s="158" t="s">
        <v>260</v>
      </c>
      <c r="B293" s="65">
        <v>0</v>
      </c>
      <c r="C293" s="66">
        <v>8</v>
      </c>
      <c r="D293" s="65">
        <v>0</v>
      </c>
      <c r="E293" s="66">
        <v>84</v>
      </c>
      <c r="F293" s="67"/>
      <c r="G293" s="65">
        <f t="shared" si="52"/>
        <v>-8</v>
      </c>
      <c r="H293" s="66">
        <f t="shared" si="53"/>
        <v>-84</v>
      </c>
      <c r="I293" s="20">
        <f t="shared" si="54"/>
        <v>-1</v>
      </c>
      <c r="J293" s="21">
        <f t="shared" si="55"/>
        <v>-1</v>
      </c>
    </row>
    <row r="294" spans="1:10" x14ac:dyDescent="0.25">
      <c r="A294" s="158" t="s">
        <v>324</v>
      </c>
      <c r="B294" s="65">
        <v>1</v>
      </c>
      <c r="C294" s="66">
        <v>0</v>
      </c>
      <c r="D294" s="65">
        <v>1</v>
      </c>
      <c r="E294" s="66">
        <v>2</v>
      </c>
      <c r="F294" s="67"/>
      <c r="G294" s="65">
        <f t="shared" si="52"/>
        <v>1</v>
      </c>
      <c r="H294" s="66">
        <f t="shared" si="53"/>
        <v>-1</v>
      </c>
      <c r="I294" s="20" t="str">
        <f t="shared" si="54"/>
        <v>-</v>
      </c>
      <c r="J294" s="21">
        <f t="shared" si="55"/>
        <v>-0.5</v>
      </c>
    </row>
    <row r="295" spans="1:10" x14ac:dyDescent="0.25">
      <c r="A295" s="158" t="s">
        <v>287</v>
      </c>
      <c r="B295" s="65">
        <v>0</v>
      </c>
      <c r="C295" s="66">
        <v>0</v>
      </c>
      <c r="D295" s="65">
        <v>2</v>
      </c>
      <c r="E295" s="66">
        <v>3</v>
      </c>
      <c r="F295" s="67"/>
      <c r="G295" s="65">
        <f t="shared" si="52"/>
        <v>0</v>
      </c>
      <c r="H295" s="66">
        <f t="shared" si="53"/>
        <v>-1</v>
      </c>
      <c r="I295" s="20" t="str">
        <f t="shared" si="54"/>
        <v>-</v>
      </c>
      <c r="J295" s="21">
        <f t="shared" si="55"/>
        <v>-0.33333333333333331</v>
      </c>
    </row>
    <row r="296" spans="1:10" x14ac:dyDescent="0.25">
      <c r="A296" s="158" t="s">
        <v>478</v>
      </c>
      <c r="B296" s="65">
        <v>0</v>
      </c>
      <c r="C296" s="66">
        <v>2</v>
      </c>
      <c r="D296" s="65">
        <v>16</v>
      </c>
      <c r="E296" s="66">
        <v>22</v>
      </c>
      <c r="F296" s="67"/>
      <c r="G296" s="65">
        <f t="shared" si="52"/>
        <v>-2</v>
      </c>
      <c r="H296" s="66">
        <f t="shared" si="53"/>
        <v>-6</v>
      </c>
      <c r="I296" s="20">
        <f t="shared" si="54"/>
        <v>-1</v>
      </c>
      <c r="J296" s="21">
        <f t="shared" si="55"/>
        <v>-0.27272727272727271</v>
      </c>
    </row>
    <row r="297" spans="1:10" x14ac:dyDescent="0.25">
      <c r="A297" s="158" t="s">
        <v>417</v>
      </c>
      <c r="B297" s="65">
        <v>8</v>
      </c>
      <c r="C297" s="66">
        <v>19</v>
      </c>
      <c r="D297" s="65">
        <v>159</v>
      </c>
      <c r="E297" s="66">
        <v>179</v>
      </c>
      <c r="F297" s="67"/>
      <c r="G297" s="65">
        <f t="shared" si="52"/>
        <v>-11</v>
      </c>
      <c r="H297" s="66">
        <f t="shared" si="53"/>
        <v>-20</v>
      </c>
      <c r="I297" s="20">
        <f t="shared" si="54"/>
        <v>-0.57894736842105265</v>
      </c>
      <c r="J297" s="21">
        <f t="shared" si="55"/>
        <v>-0.11173184357541899</v>
      </c>
    </row>
    <row r="298" spans="1:10" x14ac:dyDescent="0.25">
      <c r="A298" s="158" t="s">
        <v>325</v>
      </c>
      <c r="B298" s="65">
        <v>0</v>
      </c>
      <c r="C298" s="66">
        <v>1</v>
      </c>
      <c r="D298" s="65">
        <v>0</v>
      </c>
      <c r="E298" s="66">
        <v>9</v>
      </c>
      <c r="F298" s="67"/>
      <c r="G298" s="65">
        <f t="shared" si="52"/>
        <v>-1</v>
      </c>
      <c r="H298" s="66">
        <f t="shared" si="53"/>
        <v>-9</v>
      </c>
      <c r="I298" s="20">
        <f t="shared" si="54"/>
        <v>-1</v>
      </c>
      <c r="J298" s="21">
        <f t="shared" si="55"/>
        <v>-1</v>
      </c>
    </row>
    <row r="299" spans="1:10" x14ac:dyDescent="0.25">
      <c r="A299" s="158" t="s">
        <v>461</v>
      </c>
      <c r="B299" s="65">
        <v>6</v>
      </c>
      <c r="C299" s="66">
        <v>6</v>
      </c>
      <c r="D299" s="65">
        <v>91</v>
      </c>
      <c r="E299" s="66">
        <v>109</v>
      </c>
      <c r="F299" s="67"/>
      <c r="G299" s="65">
        <f t="shared" si="52"/>
        <v>0</v>
      </c>
      <c r="H299" s="66">
        <f t="shared" si="53"/>
        <v>-18</v>
      </c>
      <c r="I299" s="20">
        <f t="shared" si="54"/>
        <v>0</v>
      </c>
      <c r="J299" s="21">
        <f t="shared" si="55"/>
        <v>-0.16513761467889909</v>
      </c>
    </row>
    <row r="300" spans="1:10" x14ac:dyDescent="0.25">
      <c r="A300" s="158" t="s">
        <v>382</v>
      </c>
      <c r="B300" s="65">
        <v>5</v>
      </c>
      <c r="C300" s="66">
        <v>9</v>
      </c>
      <c r="D300" s="65">
        <v>57</v>
      </c>
      <c r="E300" s="66">
        <v>98</v>
      </c>
      <c r="F300" s="67"/>
      <c r="G300" s="65">
        <f t="shared" si="52"/>
        <v>-4</v>
      </c>
      <c r="H300" s="66">
        <f t="shared" si="53"/>
        <v>-41</v>
      </c>
      <c r="I300" s="20">
        <f t="shared" si="54"/>
        <v>-0.44444444444444442</v>
      </c>
      <c r="J300" s="21">
        <f t="shared" si="55"/>
        <v>-0.41836734693877553</v>
      </c>
    </row>
    <row r="301" spans="1:10" s="160" customFormat="1" x14ac:dyDescent="0.25">
      <c r="A301" s="178" t="s">
        <v>664</v>
      </c>
      <c r="B301" s="71">
        <v>23</v>
      </c>
      <c r="C301" s="72">
        <v>50</v>
      </c>
      <c r="D301" s="71">
        <v>381</v>
      </c>
      <c r="E301" s="72">
        <v>549</v>
      </c>
      <c r="F301" s="73"/>
      <c r="G301" s="71">
        <f t="shared" si="52"/>
        <v>-27</v>
      </c>
      <c r="H301" s="72">
        <f t="shared" si="53"/>
        <v>-168</v>
      </c>
      <c r="I301" s="37">
        <f t="shared" si="54"/>
        <v>-0.54</v>
      </c>
      <c r="J301" s="38">
        <f t="shared" si="55"/>
        <v>-0.30601092896174864</v>
      </c>
    </row>
    <row r="302" spans="1:10" x14ac:dyDescent="0.25">
      <c r="A302" s="177"/>
      <c r="B302" s="143"/>
      <c r="C302" s="144"/>
      <c r="D302" s="143"/>
      <c r="E302" s="144"/>
      <c r="F302" s="145"/>
      <c r="G302" s="143"/>
      <c r="H302" s="144"/>
      <c r="I302" s="151"/>
      <c r="J302" s="152"/>
    </row>
    <row r="303" spans="1:10" s="139" customFormat="1" x14ac:dyDescent="0.25">
      <c r="A303" s="159" t="s">
        <v>68</v>
      </c>
      <c r="B303" s="65"/>
      <c r="C303" s="66"/>
      <c r="D303" s="65"/>
      <c r="E303" s="66"/>
      <c r="F303" s="67"/>
      <c r="G303" s="65"/>
      <c r="H303" s="66"/>
      <c r="I303" s="20"/>
      <c r="J303" s="21"/>
    </row>
    <row r="304" spans="1:10" x14ac:dyDescent="0.25">
      <c r="A304" s="158" t="s">
        <v>326</v>
      </c>
      <c r="B304" s="65">
        <v>0</v>
      </c>
      <c r="C304" s="66">
        <v>0</v>
      </c>
      <c r="D304" s="65">
        <v>5</v>
      </c>
      <c r="E304" s="66">
        <v>4</v>
      </c>
      <c r="F304" s="67"/>
      <c r="G304" s="65">
        <f>B304-C304</f>
        <v>0</v>
      </c>
      <c r="H304" s="66">
        <f>D304-E304</f>
        <v>1</v>
      </c>
      <c r="I304" s="20" t="str">
        <f>IF(C304=0, "-", IF(G304/C304&lt;10, G304/C304, "&gt;999%"))</f>
        <v>-</v>
      </c>
      <c r="J304" s="21">
        <f>IF(E304=0, "-", IF(H304/E304&lt;10, H304/E304, "&gt;999%"))</f>
        <v>0.25</v>
      </c>
    </row>
    <row r="305" spans="1:10" s="160" customFormat="1" x14ac:dyDescent="0.25">
      <c r="A305" s="178" t="s">
        <v>665</v>
      </c>
      <c r="B305" s="71">
        <v>0</v>
      </c>
      <c r="C305" s="72">
        <v>0</v>
      </c>
      <c r="D305" s="71">
        <v>5</v>
      </c>
      <c r="E305" s="72">
        <v>4</v>
      </c>
      <c r="F305" s="73"/>
      <c r="G305" s="71">
        <f>B305-C305</f>
        <v>0</v>
      </c>
      <c r="H305" s="72">
        <f>D305-E305</f>
        <v>1</v>
      </c>
      <c r="I305" s="37" t="str">
        <f>IF(C305=0, "-", IF(G305/C305&lt;10, G305/C305, "&gt;999%"))</f>
        <v>-</v>
      </c>
      <c r="J305" s="38">
        <f>IF(E305=0, "-", IF(H305/E305&lt;10, H305/E305, "&gt;999%"))</f>
        <v>0.25</v>
      </c>
    </row>
    <row r="306" spans="1:10" x14ac:dyDescent="0.25">
      <c r="A306" s="177"/>
      <c r="B306" s="143"/>
      <c r="C306" s="144"/>
      <c r="D306" s="143"/>
      <c r="E306" s="144"/>
      <c r="F306" s="145"/>
      <c r="G306" s="143"/>
      <c r="H306" s="144"/>
      <c r="I306" s="151"/>
      <c r="J306" s="152"/>
    </row>
    <row r="307" spans="1:10" s="139" customFormat="1" x14ac:dyDescent="0.25">
      <c r="A307" s="159" t="s">
        <v>69</v>
      </c>
      <c r="B307" s="65"/>
      <c r="C307" s="66"/>
      <c r="D307" s="65"/>
      <c r="E307" s="66"/>
      <c r="F307" s="67"/>
      <c r="G307" s="65"/>
      <c r="H307" s="66"/>
      <c r="I307" s="20"/>
      <c r="J307" s="21"/>
    </row>
    <row r="308" spans="1:10" x14ac:dyDescent="0.25">
      <c r="A308" s="158" t="s">
        <v>564</v>
      </c>
      <c r="B308" s="65">
        <v>5</v>
      </c>
      <c r="C308" s="66">
        <v>2</v>
      </c>
      <c r="D308" s="65">
        <v>50</v>
      </c>
      <c r="E308" s="66">
        <v>71</v>
      </c>
      <c r="F308" s="67"/>
      <c r="G308" s="65">
        <f>B308-C308</f>
        <v>3</v>
      </c>
      <c r="H308" s="66">
        <f>D308-E308</f>
        <v>-21</v>
      </c>
      <c r="I308" s="20">
        <f>IF(C308=0, "-", IF(G308/C308&lt;10, G308/C308, "&gt;999%"))</f>
        <v>1.5</v>
      </c>
      <c r="J308" s="21">
        <f>IF(E308=0, "-", IF(H308/E308&lt;10, H308/E308, "&gt;999%"))</f>
        <v>-0.29577464788732394</v>
      </c>
    </row>
    <row r="309" spans="1:10" s="160" customFormat="1" x14ac:dyDescent="0.25">
      <c r="A309" s="178" t="s">
        <v>666</v>
      </c>
      <c r="B309" s="71">
        <v>5</v>
      </c>
      <c r="C309" s="72">
        <v>2</v>
      </c>
      <c r="D309" s="71">
        <v>50</v>
      </c>
      <c r="E309" s="72">
        <v>71</v>
      </c>
      <c r="F309" s="73"/>
      <c r="G309" s="71">
        <f>B309-C309</f>
        <v>3</v>
      </c>
      <c r="H309" s="72">
        <f>D309-E309</f>
        <v>-21</v>
      </c>
      <c r="I309" s="37">
        <f>IF(C309=0, "-", IF(G309/C309&lt;10, G309/C309, "&gt;999%"))</f>
        <v>1.5</v>
      </c>
      <c r="J309" s="38">
        <f>IF(E309=0, "-", IF(H309/E309&lt;10, H309/E309, "&gt;999%"))</f>
        <v>-0.29577464788732394</v>
      </c>
    </row>
    <row r="310" spans="1:10" x14ac:dyDescent="0.25">
      <c r="A310" s="177"/>
      <c r="B310" s="143"/>
      <c r="C310" s="144"/>
      <c r="D310" s="143"/>
      <c r="E310" s="144"/>
      <c r="F310" s="145"/>
      <c r="G310" s="143"/>
      <c r="H310" s="144"/>
      <c r="I310" s="151"/>
      <c r="J310" s="152"/>
    </row>
    <row r="311" spans="1:10" s="139" customFormat="1" x14ac:dyDescent="0.25">
      <c r="A311" s="159" t="s">
        <v>70</v>
      </c>
      <c r="B311" s="65"/>
      <c r="C311" s="66"/>
      <c r="D311" s="65"/>
      <c r="E311" s="66"/>
      <c r="F311" s="67"/>
      <c r="G311" s="65"/>
      <c r="H311" s="66"/>
      <c r="I311" s="20"/>
      <c r="J311" s="21"/>
    </row>
    <row r="312" spans="1:10" x14ac:dyDescent="0.25">
      <c r="A312" s="158" t="s">
        <v>565</v>
      </c>
      <c r="B312" s="65">
        <v>1</v>
      </c>
      <c r="C312" s="66">
        <v>7</v>
      </c>
      <c r="D312" s="65">
        <v>80</v>
      </c>
      <c r="E312" s="66">
        <v>72</v>
      </c>
      <c r="F312" s="67"/>
      <c r="G312" s="65">
        <f>B312-C312</f>
        <v>-6</v>
      </c>
      <c r="H312" s="66">
        <f>D312-E312</f>
        <v>8</v>
      </c>
      <c r="I312" s="20">
        <f>IF(C312=0, "-", IF(G312/C312&lt;10, G312/C312, "&gt;999%"))</f>
        <v>-0.8571428571428571</v>
      </c>
      <c r="J312" s="21">
        <f>IF(E312=0, "-", IF(H312/E312&lt;10, H312/E312, "&gt;999%"))</f>
        <v>0.1111111111111111</v>
      </c>
    </row>
    <row r="313" spans="1:10" x14ac:dyDescent="0.25">
      <c r="A313" s="158" t="s">
        <v>552</v>
      </c>
      <c r="B313" s="65">
        <v>1</v>
      </c>
      <c r="C313" s="66">
        <v>3</v>
      </c>
      <c r="D313" s="65">
        <v>23</v>
      </c>
      <c r="E313" s="66">
        <v>19</v>
      </c>
      <c r="F313" s="67"/>
      <c r="G313" s="65">
        <f>B313-C313</f>
        <v>-2</v>
      </c>
      <c r="H313" s="66">
        <f>D313-E313</f>
        <v>4</v>
      </c>
      <c r="I313" s="20">
        <f>IF(C313=0, "-", IF(G313/C313&lt;10, G313/C313, "&gt;999%"))</f>
        <v>-0.66666666666666663</v>
      </c>
      <c r="J313" s="21">
        <f>IF(E313=0, "-", IF(H313/E313&lt;10, H313/E313, "&gt;999%"))</f>
        <v>0.21052631578947367</v>
      </c>
    </row>
    <row r="314" spans="1:10" s="160" customFormat="1" x14ac:dyDescent="0.25">
      <c r="A314" s="178" t="s">
        <v>667</v>
      </c>
      <c r="B314" s="71">
        <v>2</v>
      </c>
      <c r="C314" s="72">
        <v>10</v>
      </c>
      <c r="D314" s="71">
        <v>103</v>
      </c>
      <c r="E314" s="72">
        <v>91</v>
      </c>
      <c r="F314" s="73"/>
      <c r="G314" s="71">
        <f>B314-C314</f>
        <v>-8</v>
      </c>
      <c r="H314" s="72">
        <f>D314-E314</f>
        <v>12</v>
      </c>
      <c r="I314" s="37">
        <f>IF(C314=0, "-", IF(G314/C314&lt;10, G314/C314, "&gt;999%"))</f>
        <v>-0.8</v>
      </c>
      <c r="J314" s="38">
        <f>IF(E314=0, "-", IF(H314/E314&lt;10, H314/E314, "&gt;999%"))</f>
        <v>0.13186813186813187</v>
      </c>
    </row>
    <row r="315" spans="1:10" x14ac:dyDescent="0.25">
      <c r="A315" s="177"/>
      <c r="B315" s="143"/>
      <c r="C315" s="144"/>
      <c r="D315" s="143"/>
      <c r="E315" s="144"/>
      <c r="F315" s="145"/>
      <c r="G315" s="143"/>
      <c r="H315" s="144"/>
      <c r="I315" s="151"/>
      <c r="J315" s="152"/>
    </row>
    <row r="316" spans="1:10" s="139" customFormat="1" x14ac:dyDescent="0.25">
      <c r="A316" s="159" t="s">
        <v>71</v>
      </c>
      <c r="B316" s="65"/>
      <c r="C316" s="66"/>
      <c r="D316" s="65"/>
      <c r="E316" s="66"/>
      <c r="F316" s="67"/>
      <c r="G316" s="65"/>
      <c r="H316" s="66"/>
      <c r="I316" s="20"/>
      <c r="J316" s="21"/>
    </row>
    <row r="317" spans="1:10" x14ac:dyDescent="0.25">
      <c r="A317" s="158" t="s">
        <v>338</v>
      </c>
      <c r="B317" s="65">
        <v>0</v>
      </c>
      <c r="C317" s="66">
        <v>0</v>
      </c>
      <c r="D317" s="65">
        <v>3</v>
      </c>
      <c r="E317" s="66">
        <v>0</v>
      </c>
      <c r="F317" s="67"/>
      <c r="G317" s="65">
        <f>B317-C317</f>
        <v>0</v>
      </c>
      <c r="H317" s="66">
        <f>D317-E317</f>
        <v>3</v>
      </c>
      <c r="I317" s="20" t="str">
        <f>IF(C317=0, "-", IF(G317/C317&lt;10, G317/C317, "&gt;999%"))</f>
        <v>-</v>
      </c>
      <c r="J317" s="21" t="str">
        <f>IF(E317=0, "-", IF(H317/E317&lt;10, H317/E317, "&gt;999%"))</f>
        <v>-</v>
      </c>
    </row>
    <row r="318" spans="1:10" x14ac:dyDescent="0.25">
      <c r="A318" s="158" t="s">
        <v>277</v>
      </c>
      <c r="B318" s="65">
        <v>1</v>
      </c>
      <c r="C318" s="66">
        <v>2</v>
      </c>
      <c r="D318" s="65">
        <v>8</v>
      </c>
      <c r="E318" s="66">
        <v>10</v>
      </c>
      <c r="F318" s="67"/>
      <c r="G318" s="65">
        <f>B318-C318</f>
        <v>-1</v>
      </c>
      <c r="H318" s="66">
        <f>D318-E318</f>
        <v>-2</v>
      </c>
      <c r="I318" s="20">
        <f>IF(C318=0, "-", IF(G318/C318&lt;10, G318/C318, "&gt;999%"))</f>
        <v>-0.5</v>
      </c>
      <c r="J318" s="21">
        <f>IF(E318=0, "-", IF(H318/E318&lt;10, H318/E318, "&gt;999%"))</f>
        <v>-0.2</v>
      </c>
    </row>
    <row r="319" spans="1:10" x14ac:dyDescent="0.25">
      <c r="A319" s="158" t="s">
        <v>462</v>
      </c>
      <c r="B319" s="65">
        <v>2</v>
      </c>
      <c r="C319" s="66">
        <v>2</v>
      </c>
      <c r="D319" s="65">
        <v>30</v>
      </c>
      <c r="E319" s="66">
        <v>28</v>
      </c>
      <c r="F319" s="67"/>
      <c r="G319" s="65">
        <f>B319-C319</f>
        <v>0</v>
      </c>
      <c r="H319" s="66">
        <f>D319-E319</f>
        <v>2</v>
      </c>
      <c r="I319" s="20">
        <f>IF(C319=0, "-", IF(G319/C319&lt;10, G319/C319, "&gt;999%"))</f>
        <v>0</v>
      </c>
      <c r="J319" s="21">
        <f>IF(E319=0, "-", IF(H319/E319&lt;10, H319/E319, "&gt;999%"))</f>
        <v>7.1428571428571425E-2</v>
      </c>
    </row>
    <row r="320" spans="1:10" x14ac:dyDescent="0.25">
      <c r="A320" s="158" t="s">
        <v>288</v>
      </c>
      <c r="B320" s="65">
        <v>1</v>
      </c>
      <c r="C320" s="66">
        <v>0</v>
      </c>
      <c r="D320" s="65">
        <v>2</v>
      </c>
      <c r="E320" s="66">
        <v>0</v>
      </c>
      <c r="F320" s="67"/>
      <c r="G320" s="65">
        <f>B320-C320</f>
        <v>1</v>
      </c>
      <c r="H320" s="66">
        <f>D320-E320</f>
        <v>2</v>
      </c>
      <c r="I320" s="20" t="str">
        <f>IF(C320=0, "-", IF(G320/C320&lt;10, G320/C320, "&gt;999%"))</f>
        <v>-</v>
      </c>
      <c r="J320" s="21" t="str">
        <f>IF(E320=0, "-", IF(H320/E320&lt;10, H320/E320, "&gt;999%"))</f>
        <v>-</v>
      </c>
    </row>
    <row r="321" spans="1:10" s="160" customFormat="1" x14ac:dyDescent="0.25">
      <c r="A321" s="178" t="s">
        <v>668</v>
      </c>
      <c r="B321" s="71">
        <v>4</v>
      </c>
      <c r="C321" s="72">
        <v>4</v>
      </c>
      <c r="D321" s="71">
        <v>43</v>
      </c>
      <c r="E321" s="72">
        <v>38</v>
      </c>
      <c r="F321" s="73"/>
      <c r="G321" s="71">
        <f>B321-C321</f>
        <v>0</v>
      </c>
      <c r="H321" s="72">
        <f>D321-E321</f>
        <v>5</v>
      </c>
      <c r="I321" s="37">
        <f>IF(C321=0, "-", IF(G321/C321&lt;10, G321/C321, "&gt;999%"))</f>
        <v>0</v>
      </c>
      <c r="J321" s="38">
        <f>IF(E321=0, "-", IF(H321/E321&lt;10, H321/E321, "&gt;999%"))</f>
        <v>0.13157894736842105</v>
      </c>
    </row>
    <row r="322" spans="1:10" x14ac:dyDescent="0.25">
      <c r="A322" s="177"/>
      <c r="B322" s="143"/>
      <c r="C322" s="144"/>
      <c r="D322" s="143"/>
      <c r="E322" s="144"/>
      <c r="F322" s="145"/>
      <c r="G322" s="143"/>
      <c r="H322" s="144"/>
      <c r="I322" s="151"/>
      <c r="J322" s="152"/>
    </row>
    <row r="323" spans="1:10" s="139" customFormat="1" x14ac:dyDescent="0.25">
      <c r="A323" s="159" t="s">
        <v>72</v>
      </c>
      <c r="B323" s="65"/>
      <c r="C323" s="66"/>
      <c r="D323" s="65"/>
      <c r="E323" s="66"/>
      <c r="F323" s="67"/>
      <c r="G323" s="65"/>
      <c r="H323" s="66"/>
      <c r="I323" s="20"/>
      <c r="J323" s="21"/>
    </row>
    <row r="324" spans="1:10" x14ac:dyDescent="0.25">
      <c r="A324" s="158" t="s">
        <v>508</v>
      </c>
      <c r="B324" s="65">
        <v>5</v>
      </c>
      <c r="C324" s="66">
        <v>18</v>
      </c>
      <c r="D324" s="65">
        <v>96</v>
      </c>
      <c r="E324" s="66">
        <v>100</v>
      </c>
      <c r="F324" s="67"/>
      <c r="G324" s="65">
        <f t="shared" ref="G324:G336" si="56">B324-C324</f>
        <v>-13</v>
      </c>
      <c r="H324" s="66">
        <f t="shared" ref="H324:H336" si="57">D324-E324</f>
        <v>-4</v>
      </c>
      <c r="I324" s="20">
        <f t="shared" ref="I324:I336" si="58">IF(C324=0, "-", IF(G324/C324&lt;10, G324/C324, "&gt;999%"))</f>
        <v>-0.72222222222222221</v>
      </c>
      <c r="J324" s="21">
        <f t="shared" ref="J324:J336" si="59">IF(E324=0, "-", IF(H324/E324&lt;10, H324/E324, "&gt;999%"))</f>
        <v>-0.04</v>
      </c>
    </row>
    <row r="325" spans="1:10" x14ac:dyDescent="0.25">
      <c r="A325" s="158" t="s">
        <v>520</v>
      </c>
      <c r="B325" s="65">
        <v>33</v>
      </c>
      <c r="C325" s="66">
        <v>87</v>
      </c>
      <c r="D325" s="65">
        <v>595</v>
      </c>
      <c r="E325" s="66">
        <v>702</v>
      </c>
      <c r="F325" s="67"/>
      <c r="G325" s="65">
        <f t="shared" si="56"/>
        <v>-54</v>
      </c>
      <c r="H325" s="66">
        <f t="shared" si="57"/>
        <v>-107</v>
      </c>
      <c r="I325" s="20">
        <f t="shared" si="58"/>
        <v>-0.62068965517241381</v>
      </c>
      <c r="J325" s="21">
        <f t="shared" si="59"/>
        <v>-0.15242165242165243</v>
      </c>
    </row>
    <row r="326" spans="1:10" x14ac:dyDescent="0.25">
      <c r="A326" s="158" t="s">
        <v>348</v>
      </c>
      <c r="B326" s="65">
        <v>113</v>
      </c>
      <c r="C326" s="66">
        <v>66</v>
      </c>
      <c r="D326" s="65">
        <v>606</v>
      </c>
      <c r="E326" s="66">
        <v>939</v>
      </c>
      <c r="F326" s="67"/>
      <c r="G326" s="65">
        <f t="shared" si="56"/>
        <v>47</v>
      </c>
      <c r="H326" s="66">
        <f t="shared" si="57"/>
        <v>-333</v>
      </c>
      <c r="I326" s="20">
        <f t="shared" si="58"/>
        <v>0.71212121212121215</v>
      </c>
      <c r="J326" s="21">
        <f t="shared" si="59"/>
        <v>-0.35463258785942492</v>
      </c>
    </row>
    <row r="327" spans="1:10" x14ac:dyDescent="0.25">
      <c r="A327" s="158" t="s">
        <v>363</v>
      </c>
      <c r="B327" s="65">
        <v>83</v>
      </c>
      <c r="C327" s="66">
        <v>113</v>
      </c>
      <c r="D327" s="65">
        <v>1136</v>
      </c>
      <c r="E327" s="66">
        <v>1044</v>
      </c>
      <c r="F327" s="67"/>
      <c r="G327" s="65">
        <f t="shared" si="56"/>
        <v>-30</v>
      </c>
      <c r="H327" s="66">
        <f t="shared" si="57"/>
        <v>92</v>
      </c>
      <c r="I327" s="20">
        <f t="shared" si="58"/>
        <v>-0.26548672566371684</v>
      </c>
      <c r="J327" s="21">
        <f t="shared" si="59"/>
        <v>8.8122605363984668E-2</v>
      </c>
    </row>
    <row r="328" spans="1:10" x14ac:dyDescent="0.25">
      <c r="A328" s="158" t="s">
        <v>395</v>
      </c>
      <c r="B328" s="65">
        <v>225</v>
      </c>
      <c r="C328" s="66">
        <v>111</v>
      </c>
      <c r="D328" s="65">
        <v>1890</v>
      </c>
      <c r="E328" s="66">
        <v>1871</v>
      </c>
      <c r="F328" s="67"/>
      <c r="G328" s="65">
        <f t="shared" si="56"/>
        <v>114</v>
      </c>
      <c r="H328" s="66">
        <f t="shared" si="57"/>
        <v>19</v>
      </c>
      <c r="I328" s="20">
        <f t="shared" si="58"/>
        <v>1.027027027027027</v>
      </c>
      <c r="J328" s="21">
        <f t="shared" si="59"/>
        <v>1.0154997327632281E-2</v>
      </c>
    </row>
    <row r="329" spans="1:10" x14ac:dyDescent="0.25">
      <c r="A329" s="158" t="s">
        <v>436</v>
      </c>
      <c r="B329" s="65">
        <v>43</v>
      </c>
      <c r="C329" s="66">
        <v>25</v>
      </c>
      <c r="D329" s="65">
        <v>368</v>
      </c>
      <c r="E329" s="66">
        <v>438</v>
      </c>
      <c r="F329" s="67"/>
      <c r="G329" s="65">
        <f t="shared" si="56"/>
        <v>18</v>
      </c>
      <c r="H329" s="66">
        <f t="shared" si="57"/>
        <v>-70</v>
      </c>
      <c r="I329" s="20">
        <f t="shared" si="58"/>
        <v>0.72</v>
      </c>
      <c r="J329" s="21">
        <f t="shared" si="59"/>
        <v>-0.15981735159817351</v>
      </c>
    </row>
    <row r="330" spans="1:10" x14ac:dyDescent="0.25">
      <c r="A330" s="158" t="s">
        <v>437</v>
      </c>
      <c r="B330" s="65">
        <v>40</v>
      </c>
      <c r="C330" s="66">
        <v>27</v>
      </c>
      <c r="D330" s="65">
        <v>408</v>
      </c>
      <c r="E330" s="66">
        <v>460</v>
      </c>
      <c r="F330" s="67"/>
      <c r="G330" s="65">
        <f t="shared" si="56"/>
        <v>13</v>
      </c>
      <c r="H330" s="66">
        <f t="shared" si="57"/>
        <v>-52</v>
      </c>
      <c r="I330" s="20">
        <f t="shared" si="58"/>
        <v>0.48148148148148145</v>
      </c>
      <c r="J330" s="21">
        <f t="shared" si="59"/>
        <v>-0.11304347826086956</v>
      </c>
    </row>
    <row r="331" spans="1:10" x14ac:dyDescent="0.25">
      <c r="A331" s="158" t="s">
        <v>364</v>
      </c>
      <c r="B331" s="65">
        <v>1</v>
      </c>
      <c r="C331" s="66">
        <v>14</v>
      </c>
      <c r="D331" s="65">
        <v>44</v>
      </c>
      <c r="E331" s="66">
        <v>76</v>
      </c>
      <c r="F331" s="67"/>
      <c r="G331" s="65">
        <f t="shared" si="56"/>
        <v>-13</v>
      </c>
      <c r="H331" s="66">
        <f t="shared" si="57"/>
        <v>-32</v>
      </c>
      <c r="I331" s="20">
        <f t="shared" si="58"/>
        <v>-0.9285714285714286</v>
      </c>
      <c r="J331" s="21">
        <f t="shared" si="59"/>
        <v>-0.42105263157894735</v>
      </c>
    </row>
    <row r="332" spans="1:10" x14ac:dyDescent="0.25">
      <c r="A332" s="158" t="s">
        <v>310</v>
      </c>
      <c r="B332" s="65">
        <v>4</v>
      </c>
      <c r="C332" s="66">
        <v>0</v>
      </c>
      <c r="D332" s="65">
        <v>28</v>
      </c>
      <c r="E332" s="66">
        <v>36</v>
      </c>
      <c r="F332" s="67"/>
      <c r="G332" s="65">
        <f t="shared" si="56"/>
        <v>4</v>
      </c>
      <c r="H332" s="66">
        <f t="shared" si="57"/>
        <v>-8</v>
      </c>
      <c r="I332" s="20" t="str">
        <f t="shared" si="58"/>
        <v>-</v>
      </c>
      <c r="J332" s="21">
        <f t="shared" si="59"/>
        <v>-0.22222222222222221</v>
      </c>
    </row>
    <row r="333" spans="1:10" x14ac:dyDescent="0.25">
      <c r="A333" s="158" t="s">
        <v>206</v>
      </c>
      <c r="B333" s="65">
        <v>18</v>
      </c>
      <c r="C333" s="66">
        <v>21</v>
      </c>
      <c r="D333" s="65">
        <v>242</v>
      </c>
      <c r="E333" s="66">
        <v>236</v>
      </c>
      <c r="F333" s="67"/>
      <c r="G333" s="65">
        <f t="shared" si="56"/>
        <v>-3</v>
      </c>
      <c r="H333" s="66">
        <f t="shared" si="57"/>
        <v>6</v>
      </c>
      <c r="I333" s="20">
        <f t="shared" si="58"/>
        <v>-0.14285714285714285</v>
      </c>
      <c r="J333" s="21">
        <f t="shared" si="59"/>
        <v>2.5423728813559324E-2</v>
      </c>
    </row>
    <row r="334" spans="1:10" x14ac:dyDescent="0.25">
      <c r="A334" s="158" t="s">
        <v>222</v>
      </c>
      <c r="B334" s="65">
        <v>38</v>
      </c>
      <c r="C334" s="66">
        <v>81</v>
      </c>
      <c r="D334" s="65">
        <v>502</v>
      </c>
      <c r="E334" s="66">
        <v>916</v>
      </c>
      <c r="F334" s="67"/>
      <c r="G334" s="65">
        <f t="shared" si="56"/>
        <v>-43</v>
      </c>
      <c r="H334" s="66">
        <f t="shared" si="57"/>
        <v>-414</v>
      </c>
      <c r="I334" s="20">
        <f t="shared" si="58"/>
        <v>-0.53086419753086422</v>
      </c>
      <c r="J334" s="21">
        <f t="shared" si="59"/>
        <v>-0.45196506550218341</v>
      </c>
    </row>
    <row r="335" spans="1:10" x14ac:dyDescent="0.25">
      <c r="A335" s="158" t="s">
        <v>244</v>
      </c>
      <c r="B335" s="65">
        <v>13</v>
      </c>
      <c r="C335" s="66">
        <v>12</v>
      </c>
      <c r="D335" s="65">
        <v>83</v>
      </c>
      <c r="E335" s="66">
        <v>117</v>
      </c>
      <c r="F335" s="67"/>
      <c r="G335" s="65">
        <f t="shared" si="56"/>
        <v>1</v>
      </c>
      <c r="H335" s="66">
        <f t="shared" si="57"/>
        <v>-34</v>
      </c>
      <c r="I335" s="20">
        <f t="shared" si="58"/>
        <v>8.3333333333333329E-2</v>
      </c>
      <c r="J335" s="21">
        <f t="shared" si="59"/>
        <v>-0.29059829059829062</v>
      </c>
    </row>
    <row r="336" spans="1:10" s="160" customFormat="1" x14ac:dyDescent="0.25">
      <c r="A336" s="178" t="s">
        <v>669</v>
      </c>
      <c r="B336" s="71">
        <v>616</v>
      </c>
      <c r="C336" s="72">
        <v>575</v>
      </c>
      <c r="D336" s="71">
        <v>5998</v>
      </c>
      <c r="E336" s="72">
        <v>6935</v>
      </c>
      <c r="F336" s="73"/>
      <c r="G336" s="71">
        <f t="shared" si="56"/>
        <v>41</v>
      </c>
      <c r="H336" s="72">
        <f t="shared" si="57"/>
        <v>-937</v>
      </c>
      <c r="I336" s="37">
        <f t="shared" si="58"/>
        <v>7.1304347826086953E-2</v>
      </c>
      <c r="J336" s="38">
        <f t="shared" si="59"/>
        <v>-0.13511175198269645</v>
      </c>
    </row>
    <row r="337" spans="1:10" x14ac:dyDescent="0.25">
      <c r="A337" s="177"/>
      <c r="B337" s="143"/>
      <c r="C337" s="144"/>
      <c r="D337" s="143"/>
      <c r="E337" s="144"/>
      <c r="F337" s="145"/>
      <c r="G337" s="143"/>
      <c r="H337" s="144"/>
      <c r="I337" s="151"/>
      <c r="J337" s="152"/>
    </row>
    <row r="338" spans="1:10" s="139" customFormat="1" x14ac:dyDescent="0.25">
      <c r="A338" s="159" t="s">
        <v>73</v>
      </c>
      <c r="B338" s="65"/>
      <c r="C338" s="66"/>
      <c r="D338" s="65"/>
      <c r="E338" s="66"/>
      <c r="F338" s="67"/>
      <c r="G338" s="65"/>
      <c r="H338" s="66"/>
      <c r="I338" s="20"/>
      <c r="J338" s="21"/>
    </row>
    <row r="339" spans="1:10" x14ac:dyDescent="0.25">
      <c r="A339" s="158" t="s">
        <v>339</v>
      </c>
      <c r="B339" s="65">
        <v>0</v>
      </c>
      <c r="C339" s="66">
        <v>0</v>
      </c>
      <c r="D339" s="65">
        <v>0</v>
      </c>
      <c r="E339" s="66">
        <v>5</v>
      </c>
      <c r="F339" s="67"/>
      <c r="G339" s="65">
        <f>B339-C339</f>
        <v>0</v>
      </c>
      <c r="H339" s="66">
        <f>D339-E339</f>
        <v>-5</v>
      </c>
      <c r="I339" s="20" t="str">
        <f>IF(C339=0, "-", IF(G339/C339&lt;10, G339/C339, "&gt;999%"))</f>
        <v>-</v>
      </c>
      <c r="J339" s="21">
        <f>IF(E339=0, "-", IF(H339/E339&lt;10, H339/E339, "&gt;999%"))</f>
        <v>-1</v>
      </c>
    </row>
    <row r="340" spans="1:10" s="160" customFormat="1" x14ac:dyDescent="0.25">
      <c r="A340" s="178" t="s">
        <v>670</v>
      </c>
      <c r="B340" s="71">
        <v>0</v>
      </c>
      <c r="C340" s="72">
        <v>0</v>
      </c>
      <c r="D340" s="71">
        <v>0</v>
      </c>
      <c r="E340" s="72">
        <v>5</v>
      </c>
      <c r="F340" s="73"/>
      <c r="G340" s="71">
        <f>B340-C340</f>
        <v>0</v>
      </c>
      <c r="H340" s="72">
        <f>D340-E340</f>
        <v>-5</v>
      </c>
      <c r="I340" s="37" t="str">
        <f>IF(C340=0, "-", IF(G340/C340&lt;10, G340/C340, "&gt;999%"))</f>
        <v>-</v>
      </c>
      <c r="J340" s="38">
        <f>IF(E340=0, "-", IF(H340/E340&lt;10, H340/E340, "&gt;999%"))</f>
        <v>-1</v>
      </c>
    </row>
    <row r="341" spans="1:10" x14ac:dyDescent="0.25">
      <c r="A341" s="177"/>
      <c r="B341" s="143"/>
      <c r="C341" s="144"/>
      <c r="D341" s="143"/>
      <c r="E341" s="144"/>
      <c r="F341" s="145"/>
      <c r="G341" s="143"/>
      <c r="H341" s="144"/>
      <c r="I341" s="151"/>
      <c r="J341" s="152"/>
    </row>
    <row r="342" spans="1:10" s="139" customFormat="1" x14ac:dyDescent="0.25">
      <c r="A342" s="159" t="s">
        <v>74</v>
      </c>
      <c r="B342" s="65"/>
      <c r="C342" s="66"/>
      <c r="D342" s="65"/>
      <c r="E342" s="66"/>
      <c r="F342" s="67"/>
      <c r="G342" s="65"/>
      <c r="H342" s="66"/>
      <c r="I342" s="20"/>
      <c r="J342" s="21"/>
    </row>
    <row r="343" spans="1:10" x14ac:dyDescent="0.25">
      <c r="A343" s="158" t="s">
        <v>340</v>
      </c>
      <c r="B343" s="65">
        <v>0</v>
      </c>
      <c r="C343" s="66">
        <v>3</v>
      </c>
      <c r="D343" s="65">
        <v>0</v>
      </c>
      <c r="E343" s="66">
        <v>7</v>
      </c>
      <c r="F343" s="67"/>
      <c r="G343" s="65">
        <f t="shared" ref="G343:G365" si="60">B343-C343</f>
        <v>-3</v>
      </c>
      <c r="H343" s="66">
        <f t="shared" ref="H343:H365" si="61">D343-E343</f>
        <v>-7</v>
      </c>
      <c r="I343" s="20">
        <f t="shared" ref="I343:I365" si="62">IF(C343=0, "-", IF(G343/C343&lt;10, G343/C343, "&gt;999%"))</f>
        <v>-1</v>
      </c>
      <c r="J343" s="21">
        <f t="shared" ref="J343:J365" si="63">IF(E343=0, "-", IF(H343/E343&lt;10, H343/E343, "&gt;999%"))</f>
        <v>-1</v>
      </c>
    </row>
    <row r="344" spans="1:10" x14ac:dyDescent="0.25">
      <c r="A344" s="158" t="s">
        <v>237</v>
      </c>
      <c r="B344" s="65">
        <v>8</v>
      </c>
      <c r="C344" s="66">
        <v>19</v>
      </c>
      <c r="D344" s="65">
        <v>101</v>
      </c>
      <c r="E344" s="66">
        <v>171</v>
      </c>
      <c r="F344" s="67"/>
      <c r="G344" s="65">
        <f t="shared" si="60"/>
        <v>-11</v>
      </c>
      <c r="H344" s="66">
        <f t="shared" si="61"/>
        <v>-70</v>
      </c>
      <c r="I344" s="20">
        <f t="shared" si="62"/>
        <v>-0.57894736842105265</v>
      </c>
      <c r="J344" s="21">
        <f t="shared" si="63"/>
        <v>-0.40935672514619881</v>
      </c>
    </row>
    <row r="345" spans="1:10" x14ac:dyDescent="0.25">
      <c r="A345" s="158" t="s">
        <v>238</v>
      </c>
      <c r="B345" s="65">
        <v>0</v>
      </c>
      <c r="C345" s="66">
        <v>2</v>
      </c>
      <c r="D345" s="65">
        <v>12</v>
      </c>
      <c r="E345" s="66">
        <v>25</v>
      </c>
      <c r="F345" s="67"/>
      <c r="G345" s="65">
        <f t="shared" si="60"/>
        <v>-2</v>
      </c>
      <c r="H345" s="66">
        <f t="shared" si="61"/>
        <v>-13</v>
      </c>
      <c r="I345" s="20">
        <f t="shared" si="62"/>
        <v>-1</v>
      </c>
      <c r="J345" s="21">
        <f t="shared" si="63"/>
        <v>-0.52</v>
      </c>
    </row>
    <row r="346" spans="1:10" x14ac:dyDescent="0.25">
      <c r="A346" s="158" t="s">
        <v>261</v>
      </c>
      <c r="B346" s="65">
        <v>13</v>
      </c>
      <c r="C346" s="66">
        <v>2</v>
      </c>
      <c r="D346" s="65">
        <v>124</v>
      </c>
      <c r="E346" s="66">
        <v>151</v>
      </c>
      <c r="F346" s="67"/>
      <c r="G346" s="65">
        <f t="shared" si="60"/>
        <v>11</v>
      </c>
      <c r="H346" s="66">
        <f t="shared" si="61"/>
        <v>-27</v>
      </c>
      <c r="I346" s="20">
        <f t="shared" si="62"/>
        <v>5.5</v>
      </c>
      <c r="J346" s="21">
        <f t="shared" si="63"/>
        <v>-0.17880794701986755</v>
      </c>
    </row>
    <row r="347" spans="1:10" x14ac:dyDescent="0.25">
      <c r="A347" s="158" t="s">
        <v>327</v>
      </c>
      <c r="B347" s="65">
        <v>3</v>
      </c>
      <c r="C347" s="66">
        <v>4</v>
      </c>
      <c r="D347" s="65">
        <v>16</v>
      </c>
      <c r="E347" s="66">
        <v>46</v>
      </c>
      <c r="F347" s="67"/>
      <c r="G347" s="65">
        <f t="shared" si="60"/>
        <v>-1</v>
      </c>
      <c r="H347" s="66">
        <f t="shared" si="61"/>
        <v>-30</v>
      </c>
      <c r="I347" s="20">
        <f t="shared" si="62"/>
        <v>-0.25</v>
      </c>
      <c r="J347" s="21">
        <f t="shared" si="63"/>
        <v>-0.65217391304347827</v>
      </c>
    </row>
    <row r="348" spans="1:10" x14ac:dyDescent="0.25">
      <c r="A348" s="158" t="s">
        <v>262</v>
      </c>
      <c r="B348" s="65">
        <v>3</v>
      </c>
      <c r="C348" s="66">
        <v>13</v>
      </c>
      <c r="D348" s="65">
        <v>82</v>
      </c>
      <c r="E348" s="66">
        <v>62</v>
      </c>
      <c r="F348" s="67"/>
      <c r="G348" s="65">
        <f t="shared" si="60"/>
        <v>-10</v>
      </c>
      <c r="H348" s="66">
        <f t="shared" si="61"/>
        <v>20</v>
      </c>
      <c r="I348" s="20">
        <f t="shared" si="62"/>
        <v>-0.76923076923076927</v>
      </c>
      <c r="J348" s="21">
        <f t="shared" si="63"/>
        <v>0.32258064516129031</v>
      </c>
    </row>
    <row r="349" spans="1:10" x14ac:dyDescent="0.25">
      <c r="A349" s="158" t="s">
        <v>278</v>
      </c>
      <c r="B349" s="65">
        <v>1</v>
      </c>
      <c r="C349" s="66">
        <v>0</v>
      </c>
      <c r="D349" s="65">
        <v>3</v>
      </c>
      <c r="E349" s="66">
        <v>3</v>
      </c>
      <c r="F349" s="67"/>
      <c r="G349" s="65">
        <f t="shared" si="60"/>
        <v>1</v>
      </c>
      <c r="H349" s="66">
        <f t="shared" si="61"/>
        <v>0</v>
      </c>
      <c r="I349" s="20" t="str">
        <f t="shared" si="62"/>
        <v>-</v>
      </c>
      <c r="J349" s="21">
        <f t="shared" si="63"/>
        <v>0</v>
      </c>
    </row>
    <row r="350" spans="1:10" x14ac:dyDescent="0.25">
      <c r="A350" s="158" t="s">
        <v>279</v>
      </c>
      <c r="B350" s="65">
        <v>2</v>
      </c>
      <c r="C350" s="66">
        <v>6</v>
      </c>
      <c r="D350" s="65">
        <v>17</v>
      </c>
      <c r="E350" s="66">
        <v>51</v>
      </c>
      <c r="F350" s="67"/>
      <c r="G350" s="65">
        <f t="shared" si="60"/>
        <v>-4</v>
      </c>
      <c r="H350" s="66">
        <f t="shared" si="61"/>
        <v>-34</v>
      </c>
      <c r="I350" s="20">
        <f t="shared" si="62"/>
        <v>-0.66666666666666663</v>
      </c>
      <c r="J350" s="21">
        <f t="shared" si="63"/>
        <v>-0.66666666666666663</v>
      </c>
    </row>
    <row r="351" spans="1:10" x14ac:dyDescent="0.25">
      <c r="A351" s="158" t="s">
        <v>328</v>
      </c>
      <c r="B351" s="65">
        <v>2</v>
      </c>
      <c r="C351" s="66">
        <v>4</v>
      </c>
      <c r="D351" s="65">
        <v>13</v>
      </c>
      <c r="E351" s="66">
        <v>16</v>
      </c>
      <c r="F351" s="67"/>
      <c r="G351" s="65">
        <f t="shared" si="60"/>
        <v>-2</v>
      </c>
      <c r="H351" s="66">
        <f t="shared" si="61"/>
        <v>-3</v>
      </c>
      <c r="I351" s="20">
        <f t="shared" si="62"/>
        <v>-0.5</v>
      </c>
      <c r="J351" s="21">
        <f t="shared" si="63"/>
        <v>-0.1875</v>
      </c>
    </row>
    <row r="352" spans="1:10" x14ac:dyDescent="0.25">
      <c r="A352" s="158" t="s">
        <v>383</v>
      </c>
      <c r="B352" s="65">
        <v>8</v>
      </c>
      <c r="C352" s="66">
        <v>4</v>
      </c>
      <c r="D352" s="65">
        <v>68</v>
      </c>
      <c r="E352" s="66">
        <v>14</v>
      </c>
      <c r="F352" s="67"/>
      <c r="G352" s="65">
        <f t="shared" si="60"/>
        <v>4</v>
      </c>
      <c r="H352" s="66">
        <f t="shared" si="61"/>
        <v>54</v>
      </c>
      <c r="I352" s="20">
        <f t="shared" si="62"/>
        <v>1</v>
      </c>
      <c r="J352" s="21">
        <f t="shared" si="63"/>
        <v>3.8571428571428572</v>
      </c>
    </row>
    <row r="353" spans="1:10" x14ac:dyDescent="0.25">
      <c r="A353" s="158" t="s">
        <v>418</v>
      </c>
      <c r="B353" s="65">
        <v>4</v>
      </c>
      <c r="C353" s="66">
        <v>0</v>
      </c>
      <c r="D353" s="65">
        <v>4</v>
      </c>
      <c r="E353" s="66">
        <v>0</v>
      </c>
      <c r="F353" s="67"/>
      <c r="G353" s="65">
        <f t="shared" si="60"/>
        <v>4</v>
      </c>
      <c r="H353" s="66">
        <f t="shared" si="61"/>
        <v>4</v>
      </c>
      <c r="I353" s="20" t="str">
        <f t="shared" si="62"/>
        <v>-</v>
      </c>
      <c r="J353" s="21" t="str">
        <f t="shared" si="63"/>
        <v>-</v>
      </c>
    </row>
    <row r="354" spans="1:10" x14ac:dyDescent="0.25">
      <c r="A354" s="158" t="s">
        <v>419</v>
      </c>
      <c r="B354" s="65">
        <v>0</v>
      </c>
      <c r="C354" s="66">
        <v>1</v>
      </c>
      <c r="D354" s="65">
        <v>19</v>
      </c>
      <c r="E354" s="66">
        <v>5</v>
      </c>
      <c r="F354" s="67"/>
      <c r="G354" s="65">
        <f t="shared" si="60"/>
        <v>-1</v>
      </c>
      <c r="H354" s="66">
        <f t="shared" si="61"/>
        <v>14</v>
      </c>
      <c r="I354" s="20">
        <f t="shared" si="62"/>
        <v>-1</v>
      </c>
      <c r="J354" s="21">
        <f t="shared" si="63"/>
        <v>2.8</v>
      </c>
    </row>
    <row r="355" spans="1:10" x14ac:dyDescent="0.25">
      <c r="A355" s="158" t="s">
        <v>289</v>
      </c>
      <c r="B355" s="65">
        <v>0</v>
      </c>
      <c r="C355" s="66">
        <v>0</v>
      </c>
      <c r="D355" s="65">
        <v>4</v>
      </c>
      <c r="E355" s="66">
        <v>0</v>
      </c>
      <c r="F355" s="67"/>
      <c r="G355" s="65">
        <f t="shared" si="60"/>
        <v>0</v>
      </c>
      <c r="H355" s="66">
        <f t="shared" si="61"/>
        <v>4</v>
      </c>
      <c r="I355" s="20" t="str">
        <f t="shared" si="62"/>
        <v>-</v>
      </c>
      <c r="J355" s="21" t="str">
        <f t="shared" si="63"/>
        <v>-</v>
      </c>
    </row>
    <row r="356" spans="1:10" x14ac:dyDescent="0.25">
      <c r="A356" s="158" t="s">
        <v>479</v>
      </c>
      <c r="B356" s="65">
        <v>0</v>
      </c>
      <c r="C356" s="66">
        <v>5</v>
      </c>
      <c r="D356" s="65">
        <v>20</v>
      </c>
      <c r="E356" s="66">
        <v>26</v>
      </c>
      <c r="F356" s="67"/>
      <c r="G356" s="65">
        <f t="shared" si="60"/>
        <v>-5</v>
      </c>
      <c r="H356" s="66">
        <f t="shared" si="61"/>
        <v>-6</v>
      </c>
      <c r="I356" s="20">
        <f t="shared" si="62"/>
        <v>-1</v>
      </c>
      <c r="J356" s="21">
        <f t="shared" si="63"/>
        <v>-0.23076923076923078</v>
      </c>
    </row>
    <row r="357" spans="1:10" x14ac:dyDescent="0.25">
      <c r="A357" s="158" t="s">
        <v>384</v>
      </c>
      <c r="B357" s="65">
        <v>13</v>
      </c>
      <c r="C357" s="66">
        <v>13</v>
      </c>
      <c r="D357" s="65">
        <v>150</v>
      </c>
      <c r="E357" s="66">
        <v>136</v>
      </c>
      <c r="F357" s="67"/>
      <c r="G357" s="65">
        <f t="shared" si="60"/>
        <v>0</v>
      </c>
      <c r="H357" s="66">
        <f t="shared" si="61"/>
        <v>14</v>
      </c>
      <c r="I357" s="20">
        <f t="shared" si="62"/>
        <v>0</v>
      </c>
      <c r="J357" s="21">
        <f t="shared" si="63"/>
        <v>0.10294117647058823</v>
      </c>
    </row>
    <row r="358" spans="1:10" x14ac:dyDescent="0.25">
      <c r="A358" s="158" t="s">
        <v>420</v>
      </c>
      <c r="B358" s="65">
        <v>14</v>
      </c>
      <c r="C358" s="66">
        <v>6</v>
      </c>
      <c r="D358" s="65">
        <v>58</v>
      </c>
      <c r="E358" s="66">
        <v>161</v>
      </c>
      <c r="F358" s="67"/>
      <c r="G358" s="65">
        <f t="shared" si="60"/>
        <v>8</v>
      </c>
      <c r="H358" s="66">
        <f t="shared" si="61"/>
        <v>-103</v>
      </c>
      <c r="I358" s="20">
        <f t="shared" si="62"/>
        <v>1.3333333333333333</v>
      </c>
      <c r="J358" s="21">
        <f t="shared" si="63"/>
        <v>-0.63975155279503104</v>
      </c>
    </row>
    <row r="359" spans="1:10" x14ac:dyDescent="0.25">
      <c r="A359" s="158" t="s">
        <v>421</v>
      </c>
      <c r="B359" s="65">
        <v>4</v>
      </c>
      <c r="C359" s="66">
        <v>5</v>
      </c>
      <c r="D359" s="65">
        <v>56</v>
      </c>
      <c r="E359" s="66">
        <v>33</v>
      </c>
      <c r="F359" s="67"/>
      <c r="G359" s="65">
        <f t="shared" si="60"/>
        <v>-1</v>
      </c>
      <c r="H359" s="66">
        <f t="shared" si="61"/>
        <v>23</v>
      </c>
      <c r="I359" s="20">
        <f t="shared" si="62"/>
        <v>-0.2</v>
      </c>
      <c r="J359" s="21">
        <f t="shared" si="63"/>
        <v>0.69696969696969702</v>
      </c>
    </row>
    <row r="360" spans="1:10" x14ac:dyDescent="0.25">
      <c r="A360" s="158" t="s">
        <v>422</v>
      </c>
      <c r="B360" s="65">
        <v>7</v>
      </c>
      <c r="C360" s="66">
        <v>29</v>
      </c>
      <c r="D360" s="65">
        <v>188</v>
      </c>
      <c r="E360" s="66">
        <v>128</v>
      </c>
      <c r="F360" s="67"/>
      <c r="G360" s="65">
        <f t="shared" si="60"/>
        <v>-22</v>
      </c>
      <c r="H360" s="66">
        <f t="shared" si="61"/>
        <v>60</v>
      </c>
      <c r="I360" s="20">
        <f t="shared" si="62"/>
        <v>-0.75862068965517238</v>
      </c>
      <c r="J360" s="21">
        <f t="shared" si="63"/>
        <v>0.46875</v>
      </c>
    </row>
    <row r="361" spans="1:10" x14ac:dyDescent="0.25">
      <c r="A361" s="158" t="s">
        <v>463</v>
      </c>
      <c r="B361" s="65">
        <v>4</v>
      </c>
      <c r="C361" s="66">
        <v>5</v>
      </c>
      <c r="D361" s="65">
        <v>30</v>
      </c>
      <c r="E361" s="66">
        <v>44</v>
      </c>
      <c r="F361" s="67"/>
      <c r="G361" s="65">
        <f t="shared" si="60"/>
        <v>-1</v>
      </c>
      <c r="H361" s="66">
        <f t="shared" si="61"/>
        <v>-14</v>
      </c>
      <c r="I361" s="20">
        <f t="shared" si="62"/>
        <v>-0.2</v>
      </c>
      <c r="J361" s="21">
        <f t="shared" si="63"/>
        <v>-0.31818181818181818</v>
      </c>
    </row>
    <row r="362" spans="1:10" x14ac:dyDescent="0.25">
      <c r="A362" s="158" t="s">
        <v>464</v>
      </c>
      <c r="B362" s="65">
        <v>12</v>
      </c>
      <c r="C362" s="66">
        <v>17</v>
      </c>
      <c r="D362" s="65">
        <v>92</v>
      </c>
      <c r="E362" s="66">
        <v>151</v>
      </c>
      <c r="F362" s="67"/>
      <c r="G362" s="65">
        <f t="shared" si="60"/>
        <v>-5</v>
      </c>
      <c r="H362" s="66">
        <f t="shared" si="61"/>
        <v>-59</v>
      </c>
      <c r="I362" s="20">
        <f t="shared" si="62"/>
        <v>-0.29411764705882354</v>
      </c>
      <c r="J362" s="21">
        <f t="shared" si="63"/>
        <v>-0.39072847682119205</v>
      </c>
    </row>
    <row r="363" spans="1:10" x14ac:dyDescent="0.25">
      <c r="A363" s="158" t="s">
        <v>480</v>
      </c>
      <c r="B363" s="65">
        <v>5</v>
      </c>
      <c r="C363" s="66">
        <v>3</v>
      </c>
      <c r="D363" s="65">
        <v>23</v>
      </c>
      <c r="E363" s="66">
        <v>35</v>
      </c>
      <c r="F363" s="67"/>
      <c r="G363" s="65">
        <f t="shared" si="60"/>
        <v>2</v>
      </c>
      <c r="H363" s="66">
        <f t="shared" si="61"/>
        <v>-12</v>
      </c>
      <c r="I363" s="20">
        <f t="shared" si="62"/>
        <v>0.66666666666666663</v>
      </c>
      <c r="J363" s="21">
        <f t="shared" si="63"/>
        <v>-0.34285714285714286</v>
      </c>
    </row>
    <row r="364" spans="1:10" x14ac:dyDescent="0.25">
      <c r="A364" s="158" t="s">
        <v>290</v>
      </c>
      <c r="B364" s="65">
        <v>1</v>
      </c>
      <c r="C364" s="66">
        <v>0</v>
      </c>
      <c r="D364" s="65">
        <v>11</v>
      </c>
      <c r="E364" s="66">
        <v>9</v>
      </c>
      <c r="F364" s="67"/>
      <c r="G364" s="65">
        <f t="shared" si="60"/>
        <v>1</v>
      </c>
      <c r="H364" s="66">
        <f t="shared" si="61"/>
        <v>2</v>
      </c>
      <c r="I364" s="20" t="str">
        <f t="shared" si="62"/>
        <v>-</v>
      </c>
      <c r="J364" s="21">
        <f t="shared" si="63"/>
        <v>0.22222222222222221</v>
      </c>
    </row>
    <row r="365" spans="1:10" s="160" customFormat="1" x14ac:dyDescent="0.25">
      <c r="A365" s="178" t="s">
        <v>671</v>
      </c>
      <c r="B365" s="71">
        <v>104</v>
      </c>
      <c r="C365" s="72">
        <v>141</v>
      </c>
      <c r="D365" s="71">
        <v>1091</v>
      </c>
      <c r="E365" s="72">
        <v>1274</v>
      </c>
      <c r="F365" s="73"/>
      <c r="G365" s="71">
        <f t="shared" si="60"/>
        <v>-37</v>
      </c>
      <c r="H365" s="72">
        <f t="shared" si="61"/>
        <v>-183</v>
      </c>
      <c r="I365" s="37">
        <f t="shared" si="62"/>
        <v>-0.26241134751773049</v>
      </c>
      <c r="J365" s="38">
        <f t="shared" si="63"/>
        <v>-0.14364207221350078</v>
      </c>
    </row>
    <row r="366" spans="1:10" x14ac:dyDescent="0.25">
      <c r="A366" s="177"/>
      <c r="B366" s="143"/>
      <c r="C366" s="144"/>
      <c r="D366" s="143"/>
      <c r="E366" s="144"/>
      <c r="F366" s="145"/>
      <c r="G366" s="143"/>
      <c r="H366" s="144"/>
      <c r="I366" s="151"/>
      <c r="J366" s="152"/>
    </row>
    <row r="367" spans="1:10" s="139" customFormat="1" x14ac:dyDescent="0.25">
      <c r="A367" s="159" t="s">
        <v>75</v>
      </c>
      <c r="B367" s="65"/>
      <c r="C367" s="66"/>
      <c r="D367" s="65"/>
      <c r="E367" s="66"/>
      <c r="F367" s="67"/>
      <c r="G367" s="65"/>
      <c r="H367" s="66"/>
      <c r="I367" s="20"/>
      <c r="J367" s="21"/>
    </row>
    <row r="368" spans="1:10" x14ac:dyDescent="0.25">
      <c r="A368" s="158" t="s">
        <v>566</v>
      </c>
      <c r="B368" s="65">
        <v>11</v>
      </c>
      <c r="C368" s="66">
        <v>8</v>
      </c>
      <c r="D368" s="65">
        <v>65</v>
      </c>
      <c r="E368" s="66">
        <v>119</v>
      </c>
      <c r="F368" s="67"/>
      <c r="G368" s="65">
        <f>B368-C368</f>
        <v>3</v>
      </c>
      <c r="H368" s="66">
        <f>D368-E368</f>
        <v>-54</v>
      </c>
      <c r="I368" s="20">
        <f>IF(C368=0, "-", IF(G368/C368&lt;10, G368/C368, "&gt;999%"))</f>
        <v>0.375</v>
      </c>
      <c r="J368" s="21">
        <f>IF(E368=0, "-", IF(H368/E368&lt;10, H368/E368, "&gt;999%"))</f>
        <v>-0.45378151260504201</v>
      </c>
    </row>
    <row r="369" spans="1:10" x14ac:dyDescent="0.25">
      <c r="A369" s="158" t="s">
        <v>553</v>
      </c>
      <c r="B369" s="65">
        <v>0</v>
      </c>
      <c r="C369" s="66">
        <v>0</v>
      </c>
      <c r="D369" s="65">
        <v>4</v>
      </c>
      <c r="E369" s="66">
        <v>4</v>
      </c>
      <c r="F369" s="67"/>
      <c r="G369" s="65">
        <f>B369-C369</f>
        <v>0</v>
      </c>
      <c r="H369" s="66">
        <f>D369-E369</f>
        <v>0</v>
      </c>
      <c r="I369" s="20" t="str">
        <f>IF(C369=0, "-", IF(G369/C369&lt;10, G369/C369, "&gt;999%"))</f>
        <v>-</v>
      </c>
      <c r="J369" s="21">
        <f>IF(E369=0, "-", IF(H369/E369&lt;10, H369/E369, "&gt;999%"))</f>
        <v>0</v>
      </c>
    </row>
    <row r="370" spans="1:10" s="160" customFormat="1" x14ac:dyDescent="0.25">
      <c r="A370" s="178" t="s">
        <v>672</v>
      </c>
      <c r="B370" s="71">
        <v>11</v>
      </c>
      <c r="C370" s="72">
        <v>8</v>
      </c>
      <c r="D370" s="71">
        <v>69</v>
      </c>
      <c r="E370" s="72">
        <v>123</v>
      </c>
      <c r="F370" s="73"/>
      <c r="G370" s="71">
        <f>B370-C370</f>
        <v>3</v>
      </c>
      <c r="H370" s="72">
        <f>D370-E370</f>
        <v>-54</v>
      </c>
      <c r="I370" s="37">
        <f>IF(C370=0, "-", IF(G370/C370&lt;10, G370/C370, "&gt;999%"))</f>
        <v>0.375</v>
      </c>
      <c r="J370" s="38">
        <f>IF(E370=0, "-", IF(H370/E370&lt;10, H370/E370, "&gt;999%"))</f>
        <v>-0.43902439024390244</v>
      </c>
    </row>
    <row r="371" spans="1:10" x14ac:dyDescent="0.25">
      <c r="A371" s="177"/>
      <c r="B371" s="143"/>
      <c r="C371" s="144"/>
      <c r="D371" s="143"/>
      <c r="E371" s="144"/>
      <c r="F371" s="145"/>
      <c r="G371" s="143"/>
      <c r="H371" s="144"/>
      <c r="I371" s="151"/>
      <c r="J371" s="152"/>
    </row>
    <row r="372" spans="1:10" s="139" customFormat="1" x14ac:dyDescent="0.25">
      <c r="A372" s="159" t="s">
        <v>76</v>
      </c>
      <c r="B372" s="65"/>
      <c r="C372" s="66"/>
      <c r="D372" s="65"/>
      <c r="E372" s="66"/>
      <c r="F372" s="67"/>
      <c r="G372" s="65"/>
      <c r="H372" s="66"/>
      <c r="I372" s="20"/>
      <c r="J372" s="21"/>
    </row>
    <row r="373" spans="1:10" x14ac:dyDescent="0.25">
      <c r="A373" s="158" t="s">
        <v>301</v>
      </c>
      <c r="B373" s="65">
        <v>0</v>
      </c>
      <c r="C373" s="66">
        <v>1</v>
      </c>
      <c r="D373" s="65">
        <v>1</v>
      </c>
      <c r="E373" s="66">
        <v>1</v>
      </c>
      <c r="F373" s="67"/>
      <c r="G373" s="65">
        <f t="shared" ref="G373:G381" si="64">B373-C373</f>
        <v>-1</v>
      </c>
      <c r="H373" s="66">
        <f t="shared" ref="H373:H381" si="65">D373-E373</f>
        <v>0</v>
      </c>
      <c r="I373" s="20">
        <f t="shared" ref="I373:I381" si="66">IF(C373=0, "-", IF(G373/C373&lt;10, G373/C373, "&gt;999%"))</f>
        <v>-1</v>
      </c>
      <c r="J373" s="21">
        <f t="shared" ref="J373:J381" si="67">IF(E373=0, "-", IF(H373/E373&lt;10, H373/E373, "&gt;999%"))</f>
        <v>0</v>
      </c>
    </row>
    <row r="374" spans="1:10" x14ac:dyDescent="0.25">
      <c r="A374" s="158" t="s">
        <v>541</v>
      </c>
      <c r="B374" s="65">
        <v>22</v>
      </c>
      <c r="C374" s="66">
        <v>16</v>
      </c>
      <c r="D374" s="65">
        <v>143</v>
      </c>
      <c r="E374" s="66">
        <v>131</v>
      </c>
      <c r="F374" s="67"/>
      <c r="G374" s="65">
        <f t="shared" si="64"/>
        <v>6</v>
      </c>
      <c r="H374" s="66">
        <f t="shared" si="65"/>
        <v>12</v>
      </c>
      <c r="I374" s="20">
        <f t="shared" si="66"/>
        <v>0.375</v>
      </c>
      <c r="J374" s="21">
        <f t="shared" si="67"/>
        <v>9.1603053435114504E-2</v>
      </c>
    </row>
    <row r="375" spans="1:10" x14ac:dyDescent="0.25">
      <c r="A375" s="158" t="s">
        <v>485</v>
      </c>
      <c r="B375" s="65">
        <v>0</v>
      </c>
      <c r="C375" s="66">
        <v>0</v>
      </c>
      <c r="D375" s="65">
        <v>2</v>
      </c>
      <c r="E375" s="66">
        <v>6</v>
      </c>
      <c r="F375" s="67"/>
      <c r="G375" s="65">
        <f t="shared" si="64"/>
        <v>0</v>
      </c>
      <c r="H375" s="66">
        <f t="shared" si="65"/>
        <v>-4</v>
      </c>
      <c r="I375" s="20" t="str">
        <f t="shared" si="66"/>
        <v>-</v>
      </c>
      <c r="J375" s="21">
        <f t="shared" si="67"/>
        <v>-0.66666666666666663</v>
      </c>
    </row>
    <row r="376" spans="1:10" x14ac:dyDescent="0.25">
      <c r="A376" s="158" t="s">
        <v>302</v>
      </c>
      <c r="B376" s="65">
        <v>0</v>
      </c>
      <c r="C376" s="66">
        <v>0</v>
      </c>
      <c r="D376" s="65">
        <v>11</v>
      </c>
      <c r="E376" s="66">
        <v>10</v>
      </c>
      <c r="F376" s="67"/>
      <c r="G376" s="65">
        <f t="shared" si="64"/>
        <v>0</v>
      </c>
      <c r="H376" s="66">
        <f t="shared" si="65"/>
        <v>1</v>
      </c>
      <c r="I376" s="20" t="str">
        <f t="shared" si="66"/>
        <v>-</v>
      </c>
      <c r="J376" s="21">
        <f t="shared" si="67"/>
        <v>0.1</v>
      </c>
    </row>
    <row r="377" spans="1:10" x14ac:dyDescent="0.25">
      <c r="A377" s="158" t="s">
        <v>303</v>
      </c>
      <c r="B377" s="65">
        <v>3</v>
      </c>
      <c r="C377" s="66">
        <v>0</v>
      </c>
      <c r="D377" s="65">
        <v>13</v>
      </c>
      <c r="E377" s="66">
        <v>13</v>
      </c>
      <c r="F377" s="67"/>
      <c r="G377" s="65">
        <f t="shared" si="64"/>
        <v>3</v>
      </c>
      <c r="H377" s="66">
        <f t="shared" si="65"/>
        <v>0</v>
      </c>
      <c r="I377" s="20" t="str">
        <f t="shared" si="66"/>
        <v>-</v>
      </c>
      <c r="J377" s="21">
        <f t="shared" si="67"/>
        <v>0</v>
      </c>
    </row>
    <row r="378" spans="1:10" x14ac:dyDescent="0.25">
      <c r="A378" s="158" t="s">
        <v>304</v>
      </c>
      <c r="B378" s="65">
        <v>0</v>
      </c>
      <c r="C378" s="66">
        <v>0</v>
      </c>
      <c r="D378" s="65">
        <v>2</v>
      </c>
      <c r="E378" s="66">
        <v>0</v>
      </c>
      <c r="F378" s="67"/>
      <c r="G378" s="65">
        <f t="shared" si="64"/>
        <v>0</v>
      </c>
      <c r="H378" s="66">
        <f t="shared" si="65"/>
        <v>2</v>
      </c>
      <c r="I378" s="20" t="str">
        <f t="shared" si="66"/>
        <v>-</v>
      </c>
      <c r="J378" s="21" t="str">
        <f t="shared" si="67"/>
        <v>-</v>
      </c>
    </row>
    <row r="379" spans="1:10" x14ac:dyDescent="0.25">
      <c r="A379" s="158" t="s">
        <v>498</v>
      </c>
      <c r="B379" s="65">
        <v>9</v>
      </c>
      <c r="C379" s="66">
        <v>5</v>
      </c>
      <c r="D379" s="65">
        <v>52</v>
      </c>
      <c r="E379" s="66">
        <v>54</v>
      </c>
      <c r="F379" s="67"/>
      <c r="G379" s="65">
        <f t="shared" si="64"/>
        <v>4</v>
      </c>
      <c r="H379" s="66">
        <f t="shared" si="65"/>
        <v>-2</v>
      </c>
      <c r="I379" s="20">
        <f t="shared" si="66"/>
        <v>0.8</v>
      </c>
      <c r="J379" s="21">
        <f t="shared" si="67"/>
        <v>-3.7037037037037035E-2</v>
      </c>
    </row>
    <row r="380" spans="1:10" x14ac:dyDescent="0.25">
      <c r="A380" s="158" t="s">
        <v>521</v>
      </c>
      <c r="B380" s="65">
        <v>0</v>
      </c>
      <c r="C380" s="66">
        <v>0</v>
      </c>
      <c r="D380" s="65">
        <v>0</v>
      </c>
      <c r="E380" s="66">
        <v>3</v>
      </c>
      <c r="F380" s="67"/>
      <c r="G380" s="65">
        <f t="shared" si="64"/>
        <v>0</v>
      </c>
      <c r="H380" s="66">
        <f t="shared" si="65"/>
        <v>-3</v>
      </c>
      <c r="I380" s="20" t="str">
        <f t="shared" si="66"/>
        <v>-</v>
      </c>
      <c r="J380" s="21">
        <f t="shared" si="67"/>
        <v>-1</v>
      </c>
    </row>
    <row r="381" spans="1:10" s="160" customFormat="1" x14ac:dyDescent="0.25">
      <c r="A381" s="178" t="s">
        <v>673</v>
      </c>
      <c r="B381" s="71">
        <v>34</v>
      </c>
      <c r="C381" s="72">
        <v>22</v>
      </c>
      <c r="D381" s="71">
        <v>224</v>
      </c>
      <c r="E381" s="72">
        <v>218</v>
      </c>
      <c r="F381" s="73"/>
      <c r="G381" s="71">
        <f t="shared" si="64"/>
        <v>12</v>
      </c>
      <c r="H381" s="72">
        <f t="shared" si="65"/>
        <v>6</v>
      </c>
      <c r="I381" s="37">
        <f t="shared" si="66"/>
        <v>0.54545454545454541</v>
      </c>
      <c r="J381" s="38">
        <f t="shared" si="67"/>
        <v>2.7522935779816515E-2</v>
      </c>
    </row>
    <row r="382" spans="1:10" x14ac:dyDescent="0.25">
      <c r="A382" s="177"/>
      <c r="B382" s="143"/>
      <c r="C382" s="144"/>
      <c r="D382" s="143"/>
      <c r="E382" s="144"/>
      <c r="F382" s="145"/>
      <c r="G382" s="143"/>
      <c r="H382" s="144"/>
      <c r="I382" s="151"/>
      <c r="J382" s="152"/>
    </row>
    <row r="383" spans="1:10" s="139" customFormat="1" x14ac:dyDescent="0.25">
      <c r="A383" s="159" t="s">
        <v>77</v>
      </c>
      <c r="B383" s="65"/>
      <c r="C383" s="66"/>
      <c r="D383" s="65"/>
      <c r="E383" s="66"/>
      <c r="F383" s="67"/>
      <c r="G383" s="65"/>
      <c r="H383" s="66"/>
      <c r="I383" s="20"/>
      <c r="J383" s="21"/>
    </row>
    <row r="384" spans="1:10" x14ac:dyDescent="0.25">
      <c r="A384" s="158" t="s">
        <v>396</v>
      </c>
      <c r="B384" s="65">
        <v>86</v>
      </c>
      <c r="C384" s="66">
        <v>65</v>
      </c>
      <c r="D384" s="65">
        <v>731</v>
      </c>
      <c r="E384" s="66">
        <v>278</v>
      </c>
      <c r="F384" s="67"/>
      <c r="G384" s="65">
        <f>B384-C384</f>
        <v>21</v>
      </c>
      <c r="H384" s="66">
        <f>D384-E384</f>
        <v>453</v>
      </c>
      <c r="I384" s="20">
        <f>IF(C384=0, "-", IF(G384/C384&lt;10, G384/C384, "&gt;999%"))</f>
        <v>0.32307692307692309</v>
      </c>
      <c r="J384" s="21">
        <f>IF(E384=0, "-", IF(H384/E384&lt;10, H384/E384, "&gt;999%"))</f>
        <v>1.6294964028776979</v>
      </c>
    </row>
    <row r="385" spans="1:10" x14ac:dyDescent="0.25">
      <c r="A385" s="158" t="s">
        <v>207</v>
      </c>
      <c r="B385" s="65">
        <v>123</v>
      </c>
      <c r="C385" s="66">
        <v>126</v>
      </c>
      <c r="D385" s="65">
        <v>1203</v>
      </c>
      <c r="E385" s="66">
        <v>1105</v>
      </c>
      <c r="F385" s="67"/>
      <c r="G385" s="65">
        <f>B385-C385</f>
        <v>-3</v>
      </c>
      <c r="H385" s="66">
        <f>D385-E385</f>
        <v>98</v>
      </c>
      <c r="I385" s="20">
        <f>IF(C385=0, "-", IF(G385/C385&lt;10, G385/C385, "&gt;999%"))</f>
        <v>-2.3809523809523808E-2</v>
      </c>
      <c r="J385" s="21">
        <f>IF(E385=0, "-", IF(H385/E385&lt;10, H385/E385, "&gt;999%"))</f>
        <v>8.8687782805429868E-2</v>
      </c>
    </row>
    <row r="386" spans="1:10" x14ac:dyDescent="0.25">
      <c r="A386" s="158" t="s">
        <v>365</v>
      </c>
      <c r="B386" s="65">
        <v>38</v>
      </c>
      <c r="C386" s="66">
        <v>37</v>
      </c>
      <c r="D386" s="65">
        <v>1251</v>
      </c>
      <c r="E386" s="66">
        <v>898</v>
      </c>
      <c r="F386" s="67"/>
      <c r="G386" s="65">
        <f>B386-C386</f>
        <v>1</v>
      </c>
      <c r="H386" s="66">
        <f>D386-E386</f>
        <v>353</v>
      </c>
      <c r="I386" s="20">
        <f>IF(C386=0, "-", IF(G386/C386&lt;10, G386/C386, "&gt;999%"))</f>
        <v>2.7027027027027029E-2</v>
      </c>
      <c r="J386" s="21">
        <f>IF(E386=0, "-", IF(H386/E386&lt;10, H386/E386, "&gt;999%"))</f>
        <v>0.39309576837416482</v>
      </c>
    </row>
    <row r="387" spans="1:10" s="160" customFormat="1" x14ac:dyDescent="0.25">
      <c r="A387" s="178" t="s">
        <v>674</v>
      </c>
      <c r="B387" s="71">
        <v>247</v>
      </c>
      <c r="C387" s="72">
        <v>228</v>
      </c>
      <c r="D387" s="71">
        <v>3185</v>
      </c>
      <c r="E387" s="72">
        <v>2281</v>
      </c>
      <c r="F387" s="73"/>
      <c r="G387" s="71">
        <f>B387-C387</f>
        <v>19</v>
      </c>
      <c r="H387" s="72">
        <f>D387-E387</f>
        <v>904</v>
      </c>
      <c r="I387" s="37">
        <f>IF(C387=0, "-", IF(G387/C387&lt;10, G387/C387, "&gt;999%"))</f>
        <v>8.3333333333333329E-2</v>
      </c>
      <c r="J387" s="38">
        <f>IF(E387=0, "-", IF(H387/E387&lt;10, H387/E387, "&gt;999%"))</f>
        <v>0.39631740464708459</v>
      </c>
    </row>
    <row r="388" spans="1:10" x14ac:dyDescent="0.25">
      <c r="A388" s="177"/>
      <c r="B388" s="143"/>
      <c r="C388" s="144"/>
      <c r="D388" s="143"/>
      <c r="E388" s="144"/>
      <c r="F388" s="145"/>
      <c r="G388" s="143"/>
      <c r="H388" s="144"/>
      <c r="I388" s="151"/>
      <c r="J388" s="152"/>
    </row>
    <row r="389" spans="1:10" s="139" customFormat="1" x14ac:dyDescent="0.25">
      <c r="A389" s="159" t="s">
        <v>78</v>
      </c>
      <c r="B389" s="65"/>
      <c r="C389" s="66"/>
      <c r="D389" s="65"/>
      <c r="E389" s="66"/>
      <c r="F389" s="67"/>
      <c r="G389" s="65"/>
      <c r="H389" s="66"/>
      <c r="I389" s="20"/>
      <c r="J389" s="21"/>
    </row>
    <row r="390" spans="1:10" x14ac:dyDescent="0.25">
      <c r="A390" s="158" t="s">
        <v>311</v>
      </c>
      <c r="B390" s="65">
        <v>0</v>
      </c>
      <c r="C390" s="66">
        <v>0</v>
      </c>
      <c r="D390" s="65">
        <v>9</v>
      </c>
      <c r="E390" s="66">
        <v>12</v>
      </c>
      <c r="F390" s="67"/>
      <c r="G390" s="65">
        <f>B390-C390</f>
        <v>0</v>
      </c>
      <c r="H390" s="66">
        <f>D390-E390</f>
        <v>-3</v>
      </c>
      <c r="I390" s="20" t="str">
        <f>IF(C390=0, "-", IF(G390/C390&lt;10, G390/C390, "&gt;999%"))</f>
        <v>-</v>
      </c>
      <c r="J390" s="21">
        <f>IF(E390=0, "-", IF(H390/E390&lt;10, H390/E390, "&gt;999%"))</f>
        <v>-0.25</v>
      </c>
    </row>
    <row r="391" spans="1:10" x14ac:dyDescent="0.25">
      <c r="A391" s="158" t="s">
        <v>239</v>
      </c>
      <c r="B391" s="65">
        <v>1</v>
      </c>
      <c r="C391" s="66">
        <v>2</v>
      </c>
      <c r="D391" s="65">
        <v>13</v>
      </c>
      <c r="E391" s="66">
        <v>20</v>
      </c>
      <c r="F391" s="67"/>
      <c r="G391" s="65">
        <f>B391-C391</f>
        <v>-1</v>
      </c>
      <c r="H391" s="66">
        <f>D391-E391</f>
        <v>-7</v>
      </c>
      <c r="I391" s="20">
        <f>IF(C391=0, "-", IF(G391/C391&lt;10, G391/C391, "&gt;999%"))</f>
        <v>-0.5</v>
      </c>
      <c r="J391" s="21">
        <f>IF(E391=0, "-", IF(H391/E391&lt;10, H391/E391, "&gt;999%"))</f>
        <v>-0.35</v>
      </c>
    </row>
    <row r="392" spans="1:10" x14ac:dyDescent="0.25">
      <c r="A392" s="158" t="s">
        <v>385</v>
      </c>
      <c r="B392" s="65">
        <v>3</v>
      </c>
      <c r="C392" s="66">
        <v>4</v>
      </c>
      <c r="D392" s="65">
        <v>53</v>
      </c>
      <c r="E392" s="66">
        <v>64</v>
      </c>
      <c r="F392" s="67"/>
      <c r="G392" s="65">
        <f>B392-C392</f>
        <v>-1</v>
      </c>
      <c r="H392" s="66">
        <f>D392-E392</f>
        <v>-11</v>
      </c>
      <c r="I392" s="20">
        <f>IF(C392=0, "-", IF(G392/C392&lt;10, G392/C392, "&gt;999%"))</f>
        <v>-0.25</v>
      </c>
      <c r="J392" s="21">
        <f>IF(E392=0, "-", IF(H392/E392&lt;10, H392/E392, "&gt;999%"))</f>
        <v>-0.171875</v>
      </c>
    </row>
    <row r="393" spans="1:10" x14ac:dyDescent="0.25">
      <c r="A393" s="158" t="s">
        <v>215</v>
      </c>
      <c r="B393" s="65">
        <v>11</v>
      </c>
      <c r="C393" s="66">
        <v>6</v>
      </c>
      <c r="D393" s="65">
        <v>98</v>
      </c>
      <c r="E393" s="66">
        <v>92</v>
      </c>
      <c r="F393" s="67"/>
      <c r="G393" s="65">
        <f>B393-C393</f>
        <v>5</v>
      </c>
      <c r="H393" s="66">
        <f>D393-E393</f>
        <v>6</v>
      </c>
      <c r="I393" s="20">
        <f>IF(C393=0, "-", IF(G393/C393&lt;10, G393/C393, "&gt;999%"))</f>
        <v>0.83333333333333337</v>
      </c>
      <c r="J393" s="21">
        <f>IF(E393=0, "-", IF(H393/E393&lt;10, H393/E393, "&gt;999%"))</f>
        <v>6.5217391304347824E-2</v>
      </c>
    </row>
    <row r="394" spans="1:10" s="160" customFormat="1" x14ac:dyDescent="0.25">
      <c r="A394" s="178" t="s">
        <v>675</v>
      </c>
      <c r="B394" s="71">
        <v>15</v>
      </c>
      <c r="C394" s="72">
        <v>12</v>
      </c>
      <c r="D394" s="71">
        <v>173</v>
      </c>
      <c r="E394" s="72">
        <v>188</v>
      </c>
      <c r="F394" s="73"/>
      <c r="G394" s="71">
        <f>B394-C394</f>
        <v>3</v>
      </c>
      <c r="H394" s="72">
        <f>D394-E394</f>
        <v>-15</v>
      </c>
      <c r="I394" s="37">
        <f>IF(C394=0, "-", IF(G394/C394&lt;10, G394/C394, "&gt;999%"))</f>
        <v>0.25</v>
      </c>
      <c r="J394" s="38">
        <f>IF(E394=0, "-", IF(H394/E394&lt;10, H394/E394, "&gt;999%"))</f>
        <v>-7.9787234042553196E-2</v>
      </c>
    </row>
    <row r="395" spans="1:10" x14ac:dyDescent="0.25">
      <c r="A395" s="177"/>
      <c r="B395" s="143"/>
      <c r="C395" s="144"/>
      <c r="D395" s="143"/>
      <c r="E395" s="144"/>
      <c r="F395" s="145"/>
      <c r="G395" s="143"/>
      <c r="H395" s="144"/>
      <c r="I395" s="151"/>
      <c r="J395" s="152"/>
    </row>
    <row r="396" spans="1:10" s="139" customFormat="1" x14ac:dyDescent="0.25">
      <c r="A396" s="159" t="s">
        <v>79</v>
      </c>
      <c r="B396" s="65"/>
      <c r="C396" s="66"/>
      <c r="D396" s="65"/>
      <c r="E396" s="66"/>
      <c r="F396" s="67"/>
      <c r="G396" s="65"/>
      <c r="H396" s="66"/>
      <c r="I396" s="20"/>
      <c r="J396" s="21"/>
    </row>
    <row r="397" spans="1:10" x14ac:dyDescent="0.25">
      <c r="A397" s="158" t="s">
        <v>366</v>
      </c>
      <c r="B397" s="65">
        <v>221</v>
      </c>
      <c r="C397" s="66">
        <v>340</v>
      </c>
      <c r="D397" s="65">
        <v>1128</v>
      </c>
      <c r="E397" s="66">
        <v>1554</v>
      </c>
      <c r="F397" s="67"/>
      <c r="G397" s="65">
        <f t="shared" ref="G397:G406" si="68">B397-C397</f>
        <v>-119</v>
      </c>
      <c r="H397" s="66">
        <f t="shared" ref="H397:H406" si="69">D397-E397</f>
        <v>-426</v>
      </c>
      <c r="I397" s="20">
        <f t="shared" ref="I397:I406" si="70">IF(C397=0, "-", IF(G397/C397&lt;10, G397/C397, "&gt;999%"))</f>
        <v>-0.35</v>
      </c>
      <c r="J397" s="21">
        <f t="shared" ref="J397:J406" si="71">IF(E397=0, "-", IF(H397/E397&lt;10, H397/E397, "&gt;999%"))</f>
        <v>-0.27413127413127414</v>
      </c>
    </row>
    <row r="398" spans="1:10" x14ac:dyDescent="0.25">
      <c r="A398" s="158" t="s">
        <v>367</v>
      </c>
      <c r="B398" s="65">
        <v>30</v>
      </c>
      <c r="C398" s="66">
        <v>114</v>
      </c>
      <c r="D398" s="65">
        <v>517</v>
      </c>
      <c r="E398" s="66">
        <v>612</v>
      </c>
      <c r="F398" s="67"/>
      <c r="G398" s="65">
        <f t="shared" si="68"/>
        <v>-84</v>
      </c>
      <c r="H398" s="66">
        <f t="shared" si="69"/>
        <v>-95</v>
      </c>
      <c r="I398" s="20">
        <f t="shared" si="70"/>
        <v>-0.73684210526315785</v>
      </c>
      <c r="J398" s="21">
        <f t="shared" si="71"/>
        <v>-0.15522875816993464</v>
      </c>
    </row>
    <row r="399" spans="1:10" x14ac:dyDescent="0.25">
      <c r="A399" s="158" t="s">
        <v>499</v>
      </c>
      <c r="B399" s="65">
        <v>7</v>
      </c>
      <c r="C399" s="66">
        <v>51</v>
      </c>
      <c r="D399" s="65">
        <v>141</v>
      </c>
      <c r="E399" s="66">
        <v>149</v>
      </c>
      <c r="F399" s="67"/>
      <c r="G399" s="65">
        <f t="shared" si="68"/>
        <v>-44</v>
      </c>
      <c r="H399" s="66">
        <f t="shared" si="69"/>
        <v>-8</v>
      </c>
      <c r="I399" s="20">
        <f t="shared" si="70"/>
        <v>-0.86274509803921573</v>
      </c>
      <c r="J399" s="21">
        <f t="shared" si="71"/>
        <v>-5.3691275167785234E-2</v>
      </c>
    </row>
    <row r="400" spans="1:10" x14ac:dyDescent="0.25">
      <c r="A400" s="158" t="s">
        <v>201</v>
      </c>
      <c r="B400" s="65">
        <v>0</v>
      </c>
      <c r="C400" s="66">
        <v>1</v>
      </c>
      <c r="D400" s="65">
        <v>66</v>
      </c>
      <c r="E400" s="66">
        <v>80</v>
      </c>
      <c r="F400" s="67"/>
      <c r="G400" s="65">
        <f t="shared" si="68"/>
        <v>-1</v>
      </c>
      <c r="H400" s="66">
        <f t="shared" si="69"/>
        <v>-14</v>
      </c>
      <c r="I400" s="20">
        <f t="shared" si="70"/>
        <v>-1</v>
      </c>
      <c r="J400" s="21">
        <f t="shared" si="71"/>
        <v>-0.17499999999999999</v>
      </c>
    </row>
    <row r="401" spans="1:10" x14ac:dyDescent="0.25">
      <c r="A401" s="158" t="s">
        <v>397</v>
      </c>
      <c r="B401" s="65">
        <v>225</v>
      </c>
      <c r="C401" s="66">
        <v>88</v>
      </c>
      <c r="D401" s="65">
        <v>1738</v>
      </c>
      <c r="E401" s="66">
        <v>1673</v>
      </c>
      <c r="F401" s="67"/>
      <c r="G401" s="65">
        <f t="shared" si="68"/>
        <v>137</v>
      </c>
      <c r="H401" s="66">
        <f t="shared" si="69"/>
        <v>65</v>
      </c>
      <c r="I401" s="20">
        <f t="shared" si="70"/>
        <v>1.5568181818181819</v>
      </c>
      <c r="J401" s="21">
        <f t="shared" si="71"/>
        <v>3.8852361028093245E-2</v>
      </c>
    </row>
    <row r="402" spans="1:10" x14ac:dyDescent="0.25">
      <c r="A402" s="158" t="s">
        <v>438</v>
      </c>
      <c r="B402" s="65">
        <v>0</v>
      </c>
      <c r="C402" s="66">
        <v>2</v>
      </c>
      <c r="D402" s="65">
        <v>1</v>
      </c>
      <c r="E402" s="66">
        <v>406</v>
      </c>
      <c r="F402" s="67"/>
      <c r="G402" s="65">
        <f t="shared" si="68"/>
        <v>-2</v>
      </c>
      <c r="H402" s="66">
        <f t="shared" si="69"/>
        <v>-405</v>
      </c>
      <c r="I402" s="20">
        <f t="shared" si="70"/>
        <v>-1</v>
      </c>
      <c r="J402" s="21">
        <f t="shared" si="71"/>
        <v>-0.99753694581280783</v>
      </c>
    </row>
    <row r="403" spans="1:10" x14ac:dyDescent="0.25">
      <c r="A403" s="158" t="s">
        <v>439</v>
      </c>
      <c r="B403" s="65">
        <v>21</v>
      </c>
      <c r="C403" s="66">
        <v>62</v>
      </c>
      <c r="D403" s="65">
        <v>784</v>
      </c>
      <c r="E403" s="66">
        <v>751</v>
      </c>
      <c r="F403" s="67"/>
      <c r="G403" s="65">
        <f t="shared" si="68"/>
        <v>-41</v>
      </c>
      <c r="H403" s="66">
        <f t="shared" si="69"/>
        <v>33</v>
      </c>
      <c r="I403" s="20">
        <f t="shared" si="70"/>
        <v>-0.66129032258064513</v>
      </c>
      <c r="J403" s="21">
        <f t="shared" si="71"/>
        <v>4.3941411451398134E-2</v>
      </c>
    </row>
    <row r="404" spans="1:10" x14ac:dyDescent="0.25">
      <c r="A404" s="158" t="s">
        <v>509</v>
      </c>
      <c r="B404" s="65">
        <v>17</v>
      </c>
      <c r="C404" s="66">
        <v>17</v>
      </c>
      <c r="D404" s="65">
        <v>314</v>
      </c>
      <c r="E404" s="66">
        <v>293</v>
      </c>
      <c r="F404" s="67"/>
      <c r="G404" s="65">
        <f t="shared" si="68"/>
        <v>0</v>
      </c>
      <c r="H404" s="66">
        <f t="shared" si="69"/>
        <v>21</v>
      </c>
      <c r="I404" s="20">
        <f t="shared" si="70"/>
        <v>0</v>
      </c>
      <c r="J404" s="21">
        <f t="shared" si="71"/>
        <v>7.1672354948805458E-2</v>
      </c>
    </row>
    <row r="405" spans="1:10" x14ac:dyDescent="0.25">
      <c r="A405" s="158" t="s">
        <v>522</v>
      </c>
      <c r="B405" s="65">
        <v>165</v>
      </c>
      <c r="C405" s="66">
        <v>69</v>
      </c>
      <c r="D405" s="65">
        <v>2133</v>
      </c>
      <c r="E405" s="66">
        <v>1928</v>
      </c>
      <c r="F405" s="67"/>
      <c r="G405" s="65">
        <f t="shared" si="68"/>
        <v>96</v>
      </c>
      <c r="H405" s="66">
        <f t="shared" si="69"/>
        <v>205</v>
      </c>
      <c r="I405" s="20">
        <f t="shared" si="70"/>
        <v>1.3913043478260869</v>
      </c>
      <c r="J405" s="21">
        <f t="shared" si="71"/>
        <v>0.10632780082987552</v>
      </c>
    </row>
    <row r="406" spans="1:10" s="160" customFormat="1" x14ac:dyDescent="0.25">
      <c r="A406" s="178" t="s">
        <v>676</v>
      </c>
      <c r="B406" s="71">
        <v>686</v>
      </c>
      <c r="C406" s="72">
        <v>744</v>
      </c>
      <c r="D406" s="71">
        <v>6822</v>
      </c>
      <c r="E406" s="72">
        <v>7446</v>
      </c>
      <c r="F406" s="73"/>
      <c r="G406" s="71">
        <f t="shared" si="68"/>
        <v>-58</v>
      </c>
      <c r="H406" s="72">
        <f t="shared" si="69"/>
        <v>-624</v>
      </c>
      <c r="I406" s="37">
        <f t="shared" si="70"/>
        <v>-7.7956989247311828E-2</v>
      </c>
      <c r="J406" s="38">
        <f t="shared" si="71"/>
        <v>-8.380338436744561E-2</v>
      </c>
    </row>
    <row r="407" spans="1:10" x14ac:dyDescent="0.25">
      <c r="A407" s="177"/>
      <c r="B407" s="143"/>
      <c r="C407" s="144"/>
      <c r="D407" s="143"/>
      <c r="E407" s="144"/>
      <c r="F407" s="145"/>
      <c r="G407" s="143"/>
      <c r="H407" s="144"/>
      <c r="I407" s="151"/>
      <c r="J407" s="152"/>
    </row>
    <row r="408" spans="1:10" s="139" customFormat="1" x14ac:dyDescent="0.25">
      <c r="A408" s="159" t="s">
        <v>80</v>
      </c>
      <c r="B408" s="65"/>
      <c r="C408" s="66"/>
      <c r="D408" s="65"/>
      <c r="E408" s="66"/>
      <c r="F408" s="67"/>
      <c r="G408" s="65"/>
      <c r="H408" s="66"/>
      <c r="I408" s="20"/>
      <c r="J408" s="21"/>
    </row>
    <row r="409" spans="1:10" x14ac:dyDescent="0.25">
      <c r="A409" s="158" t="s">
        <v>312</v>
      </c>
      <c r="B409" s="65">
        <v>0</v>
      </c>
      <c r="C409" s="66">
        <v>4</v>
      </c>
      <c r="D409" s="65">
        <v>2</v>
      </c>
      <c r="E409" s="66">
        <v>17</v>
      </c>
      <c r="F409" s="67"/>
      <c r="G409" s="65">
        <f t="shared" ref="G409:G420" si="72">B409-C409</f>
        <v>-4</v>
      </c>
      <c r="H409" s="66">
        <f t="shared" ref="H409:H420" si="73">D409-E409</f>
        <v>-15</v>
      </c>
      <c r="I409" s="20">
        <f t="shared" ref="I409:I420" si="74">IF(C409=0, "-", IF(G409/C409&lt;10, G409/C409, "&gt;999%"))</f>
        <v>-1</v>
      </c>
      <c r="J409" s="21">
        <f t="shared" ref="J409:J420" si="75">IF(E409=0, "-", IF(H409/E409&lt;10, H409/E409, "&gt;999%"))</f>
        <v>-0.88235294117647056</v>
      </c>
    </row>
    <row r="410" spans="1:10" x14ac:dyDescent="0.25">
      <c r="A410" s="158" t="s">
        <v>341</v>
      </c>
      <c r="B410" s="65">
        <v>0</v>
      </c>
      <c r="C410" s="66">
        <v>0</v>
      </c>
      <c r="D410" s="65">
        <v>0</v>
      </c>
      <c r="E410" s="66">
        <v>1</v>
      </c>
      <c r="F410" s="67"/>
      <c r="G410" s="65">
        <f t="shared" si="72"/>
        <v>0</v>
      </c>
      <c r="H410" s="66">
        <f t="shared" si="73"/>
        <v>-1</v>
      </c>
      <c r="I410" s="20" t="str">
        <f t="shared" si="74"/>
        <v>-</v>
      </c>
      <c r="J410" s="21">
        <f t="shared" si="75"/>
        <v>-1</v>
      </c>
    </row>
    <row r="411" spans="1:10" x14ac:dyDescent="0.25">
      <c r="A411" s="158" t="s">
        <v>349</v>
      </c>
      <c r="B411" s="65">
        <v>5</v>
      </c>
      <c r="C411" s="66">
        <v>27</v>
      </c>
      <c r="D411" s="65">
        <v>90</v>
      </c>
      <c r="E411" s="66">
        <v>166</v>
      </c>
      <c r="F411" s="67"/>
      <c r="G411" s="65">
        <f t="shared" si="72"/>
        <v>-22</v>
      </c>
      <c r="H411" s="66">
        <f t="shared" si="73"/>
        <v>-76</v>
      </c>
      <c r="I411" s="20">
        <f t="shared" si="74"/>
        <v>-0.81481481481481477</v>
      </c>
      <c r="J411" s="21">
        <f t="shared" si="75"/>
        <v>-0.45783132530120479</v>
      </c>
    </row>
    <row r="412" spans="1:10" x14ac:dyDescent="0.25">
      <c r="A412" s="158" t="s">
        <v>240</v>
      </c>
      <c r="B412" s="65">
        <v>1</v>
      </c>
      <c r="C412" s="66">
        <v>2</v>
      </c>
      <c r="D412" s="65">
        <v>21</v>
      </c>
      <c r="E412" s="66">
        <v>25</v>
      </c>
      <c r="F412" s="67"/>
      <c r="G412" s="65">
        <f t="shared" si="72"/>
        <v>-1</v>
      </c>
      <c r="H412" s="66">
        <f t="shared" si="73"/>
        <v>-4</v>
      </c>
      <c r="I412" s="20">
        <f t="shared" si="74"/>
        <v>-0.5</v>
      </c>
      <c r="J412" s="21">
        <f t="shared" si="75"/>
        <v>-0.16</v>
      </c>
    </row>
    <row r="413" spans="1:10" x14ac:dyDescent="0.25">
      <c r="A413" s="158" t="s">
        <v>510</v>
      </c>
      <c r="B413" s="65">
        <v>18</v>
      </c>
      <c r="C413" s="66">
        <v>12</v>
      </c>
      <c r="D413" s="65">
        <v>118</v>
      </c>
      <c r="E413" s="66">
        <v>115</v>
      </c>
      <c r="F413" s="67"/>
      <c r="G413" s="65">
        <f t="shared" si="72"/>
        <v>6</v>
      </c>
      <c r="H413" s="66">
        <f t="shared" si="73"/>
        <v>3</v>
      </c>
      <c r="I413" s="20">
        <f t="shared" si="74"/>
        <v>0.5</v>
      </c>
      <c r="J413" s="21">
        <f t="shared" si="75"/>
        <v>2.6086956521739129E-2</v>
      </c>
    </row>
    <row r="414" spans="1:10" x14ac:dyDescent="0.25">
      <c r="A414" s="158" t="s">
        <v>523</v>
      </c>
      <c r="B414" s="65">
        <v>46</v>
      </c>
      <c r="C414" s="66">
        <v>110</v>
      </c>
      <c r="D414" s="65">
        <v>714</v>
      </c>
      <c r="E414" s="66">
        <v>879</v>
      </c>
      <c r="F414" s="67"/>
      <c r="G414" s="65">
        <f t="shared" si="72"/>
        <v>-64</v>
      </c>
      <c r="H414" s="66">
        <f t="shared" si="73"/>
        <v>-165</v>
      </c>
      <c r="I414" s="20">
        <f t="shared" si="74"/>
        <v>-0.58181818181818179</v>
      </c>
      <c r="J414" s="21">
        <f t="shared" si="75"/>
        <v>-0.18771331058020477</v>
      </c>
    </row>
    <row r="415" spans="1:10" x14ac:dyDescent="0.25">
      <c r="A415" s="158" t="s">
        <v>440</v>
      </c>
      <c r="B415" s="65">
        <v>0</v>
      </c>
      <c r="C415" s="66">
        <v>0</v>
      </c>
      <c r="D415" s="65">
        <v>0</v>
      </c>
      <c r="E415" s="66">
        <v>4</v>
      </c>
      <c r="F415" s="67"/>
      <c r="G415" s="65">
        <f t="shared" si="72"/>
        <v>0</v>
      </c>
      <c r="H415" s="66">
        <f t="shared" si="73"/>
        <v>-4</v>
      </c>
      <c r="I415" s="20" t="str">
        <f t="shared" si="74"/>
        <v>-</v>
      </c>
      <c r="J415" s="21">
        <f t="shared" si="75"/>
        <v>-1</v>
      </c>
    </row>
    <row r="416" spans="1:10" x14ac:dyDescent="0.25">
      <c r="A416" s="158" t="s">
        <v>469</v>
      </c>
      <c r="B416" s="65">
        <v>105</v>
      </c>
      <c r="C416" s="66">
        <v>108</v>
      </c>
      <c r="D416" s="65">
        <v>630</v>
      </c>
      <c r="E416" s="66">
        <v>457</v>
      </c>
      <c r="F416" s="67"/>
      <c r="G416" s="65">
        <f t="shared" si="72"/>
        <v>-3</v>
      </c>
      <c r="H416" s="66">
        <f t="shared" si="73"/>
        <v>173</v>
      </c>
      <c r="I416" s="20">
        <f t="shared" si="74"/>
        <v>-2.7777777777777776E-2</v>
      </c>
      <c r="J416" s="21">
        <f t="shared" si="75"/>
        <v>0.37855579868708972</v>
      </c>
    </row>
    <row r="417" spans="1:10" x14ac:dyDescent="0.25">
      <c r="A417" s="158" t="s">
        <v>368</v>
      </c>
      <c r="B417" s="65">
        <v>0</v>
      </c>
      <c r="C417" s="66">
        <v>11</v>
      </c>
      <c r="D417" s="65">
        <v>0</v>
      </c>
      <c r="E417" s="66">
        <v>605</v>
      </c>
      <c r="F417" s="67"/>
      <c r="G417" s="65">
        <f t="shared" si="72"/>
        <v>-11</v>
      </c>
      <c r="H417" s="66">
        <f t="shared" si="73"/>
        <v>-605</v>
      </c>
      <c r="I417" s="20">
        <f t="shared" si="74"/>
        <v>-1</v>
      </c>
      <c r="J417" s="21">
        <f t="shared" si="75"/>
        <v>-1</v>
      </c>
    </row>
    <row r="418" spans="1:10" x14ac:dyDescent="0.25">
      <c r="A418" s="158" t="s">
        <v>398</v>
      </c>
      <c r="B418" s="65">
        <v>40</v>
      </c>
      <c r="C418" s="66">
        <v>197</v>
      </c>
      <c r="D418" s="65">
        <v>755</v>
      </c>
      <c r="E418" s="66">
        <v>1940</v>
      </c>
      <c r="F418" s="67"/>
      <c r="G418" s="65">
        <f t="shared" si="72"/>
        <v>-157</v>
      </c>
      <c r="H418" s="66">
        <f t="shared" si="73"/>
        <v>-1185</v>
      </c>
      <c r="I418" s="20">
        <f t="shared" si="74"/>
        <v>-0.79695431472081213</v>
      </c>
      <c r="J418" s="21">
        <f t="shared" si="75"/>
        <v>-0.61082474226804129</v>
      </c>
    </row>
    <row r="419" spans="1:10" x14ac:dyDescent="0.25">
      <c r="A419" s="158" t="s">
        <v>313</v>
      </c>
      <c r="B419" s="65">
        <v>5</v>
      </c>
      <c r="C419" s="66">
        <v>0</v>
      </c>
      <c r="D419" s="65">
        <v>5</v>
      </c>
      <c r="E419" s="66">
        <v>0</v>
      </c>
      <c r="F419" s="67"/>
      <c r="G419" s="65">
        <f t="shared" si="72"/>
        <v>5</v>
      </c>
      <c r="H419" s="66">
        <f t="shared" si="73"/>
        <v>5</v>
      </c>
      <c r="I419" s="20" t="str">
        <f t="shared" si="74"/>
        <v>-</v>
      </c>
      <c r="J419" s="21" t="str">
        <f t="shared" si="75"/>
        <v>-</v>
      </c>
    </row>
    <row r="420" spans="1:10" s="160" customFormat="1" x14ac:dyDescent="0.25">
      <c r="A420" s="178" t="s">
        <v>677</v>
      </c>
      <c r="B420" s="71">
        <v>220</v>
      </c>
      <c r="C420" s="72">
        <v>471</v>
      </c>
      <c r="D420" s="71">
        <v>2335</v>
      </c>
      <c r="E420" s="72">
        <v>4209</v>
      </c>
      <c r="F420" s="73"/>
      <c r="G420" s="71">
        <f t="shared" si="72"/>
        <v>-251</v>
      </c>
      <c r="H420" s="72">
        <f t="shared" si="73"/>
        <v>-1874</v>
      </c>
      <c r="I420" s="37">
        <f t="shared" si="74"/>
        <v>-0.53290870488322717</v>
      </c>
      <c r="J420" s="38">
        <f t="shared" si="75"/>
        <v>-0.44523639819434546</v>
      </c>
    </row>
    <row r="421" spans="1:10" x14ac:dyDescent="0.25">
      <c r="A421" s="177"/>
      <c r="B421" s="143"/>
      <c r="C421" s="144"/>
      <c r="D421" s="143"/>
      <c r="E421" s="144"/>
      <c r="F421" s="145"/>
      <c r="G421" s="143"/>
      <c r="H421" s="144"/>
      <c r="I421" s="151"/>
      <c r="J421" s="152"/>
    </row>
    <row r="422" spans="1:10" s="139" customFormat="1" x14ac:dyDescent="0.25">
      <c r="A422" s="159" t="s">
        <v>81</v>
      </c>
      <c r="B422" s="65"/>
      <c r="C422" s="66"/>
      <c r="D422" s="65"/>
      <c r="E422" s="66"/>
      <c r="F422" s="67"/>
      <c r="G422" s="65"/>
      <c r="H422" s="66"/>
      <c r="I422" s="20"/>
      <c r="J422" s="21"/>
    </row>
    <row r="423" spans="1:10" x14ac:dyDescent="0.25">
      <c r="A423" s="158" t="s">
        <v>369</v>
      </c>
      <c r="B423" s="65">
        <v>2</v>
      </c>
      <c r="C423" s="66">
        <v>2</v>
      </c>
      <c r="D423" s="65">
        <v>8</v>
      </c>
      <c r="E423" s="66">
        <v>22</v>
      </c>
      <c r="F423" s="67"/>
      <c r="G423" s="65">
        <f t="shared" ref="G423:G430" si="76">B423-C423</f>
        <v>0</v>
      </c>
      <c r="H423" s="66">
        <f t="shared" ref="H423:H430" si="77">D423-E423</f>
        <v>-14</v>
      </c>
      <c r="I423" s="20">
        <f t="shared" ref="I423:I430" si="78">IF(C423=0, "-", IF(G423/C423&lt;10, G423/C423, "&gt;999%"))</f>
        <v>0</v>
      </c>
      <c r="J423" s="21">
        <f t="shared" ref="J423:J430" si="79">IF(E423=0, "-", IF(H423/E423&lt;10, H423/E423, "&gt;999%"))</f>
        <v>-0.63636363636363635</v>
      </c>
    </row>
    <row r="424" spans="1:10" x14ac:dyDescent="0.25">
      <c r="A424" s="158" t="s">
        <v>399</v>
      </c>
      <c r="B424" s="65">
        <v>1</v>
      </c>
      <c r="C424" s="66">
        <v>4</v>
      </c>
      <c r="D424" s="65">
        <v>25</v>
      </c>
      <c r="E424" s="66">
        <v>28</v>
      </c>
      <c r="F424" s="67"/>
      <c r="G424" s="65">
        <f t="shared" si="76"/>
        <v>-3</v>
      </c>
      <c r="H424" s="66">
        <f t="shared" si="77"/>
        <v>-3</v>
      </c>
      <c r="I424" s="20">
        <f t="shared" si="78"/>
        <v>-0.75</v>
      </c>
      <c r="J424" s="21">
        <f t="shared" si="79"/>
        <v>-0.10714285714285714</v>
      </c>
    </row>
    <row r="425" spans="1:10" x14ac:dyDescent="0.25">
      <c r="A425" s="158" t="s">
        <v>400</v>
      </c>
      <c r="B425" s="65">
        <v>1</v>
      </c>
      <c r="C425" s="66">
        <v>1</v>
      </c>
      <c r="D425" s="65">
        <v>8</v>
      </c>
      <c r="E425" s="66">
        <v>10</v>
      </c>
      <c r="F425" s="67"/>
      <c r="G425" s="65">
        <f t="shared" si="76"/>
        <v>0</v>
      </c>
      <c r="H425" s="66">
        <f t="shared" si="77"/>
        <v>-2</v>
      </c>
      <c r="I425" s="20">
        <f t="shared" si="78"/>
        <v>0</v>
      </c>
      <c r="J425" s="21">
        <f t="shared" si="79"/>
        <v>-0.2</v>
      </c>
    </row>
    <row r="426" spans="1:10" x14ac:dyDescent="0.25">
      <c r="A426" s="158" t="s">
        <v>245</v>
      </c>
      <c r="B426" s="65">
        <v>0</v>
      </c>
      <c r="C426" s="66">
        <v>1</v>
      </c>
      <c r="D426" s="65">
        <v>6</v>
      </c>
      <c r="E426" s="66">
        <v>2</v>
      </c>
      <c r="F426" s="67"/>
      <c r="G426" s="65">
        <f t="shared" si="76"/>
        <v>-1</v>
      </c>
      <c r="H426" s="66">
        <f t="shared" si="77"/>
        <v>4</v>
      </c>
      <c r="I426" s="20">
        <f t="shared" si="78"/>
        <v>-1</v>
      </c>
      <c r="J426" s="21">
        <f t="shared" si="79"/>
        <v>2</v>
      </c>
    </row>
    <row r="427" spans="1:10" x14ac:dyDescent="0.25">
      <c r="A427" s="158" t="s">
        <v>542</v>
      </c>
      <c r="B427" s="65">
        <v>0</v>
      </c>
      <c r="C427" s="66">
        <v>0</v>
      </c>
      <c r="D427" s="65">
        <v>0</v>
      </c>
      <c r="E427" s="66">
        <v>1</v>
      </c>
      <c r="F427" s="67"/>
      <c r="G427" s="65">
        <f t="shared" si="76"/>
        <v>0</v>
      </c>
      <c r="H427" s="66">
        <f t="shared" si="77"/>
        <v>-1</v>
      </c>
      <c r="I427" s="20" t="str">
        <f t="shared" si="78"/>
        <v>-</v>
      </c>
      <c r="J427" s="21">
        <f t="shared" si="79"/>
        <v>-1</v>
      </c>
    </row>
    <row r="428" spans="1:10" x14ac:dyDescent="0.25">
      <c r="A428" s="158" t="s">
        <v>500</v>
      </c>
      <c r="B428" s="65">
        <v>1</v>
      </c>
      <c r="C428" s="66">
        <v>1</v>
      </c>
      <c r="D428" s="65">
        <v>15</v>
      </c>
      <c r="E428" s="66">
        <v>13</v>
      </c>
      <c r="F428" s="67"/>
      <c r="G428" s="65">
        <f t="shared" si="76"/>
        <v>0</v>
      </c>
      <c r="H428" s="66">
        <f t="shared" si="77"/>
        <v>2</v>
      </c>
      <c r="I428" s="20">
        <f t="shared" si="78"/>
        <v>0</v>
      </c>
      <c r="J428" s="21">
        <f t="shared" si="79"/>
        <v>0.15384615384615385</v>
      </c>
    </row>
    <row r="429" spans="1:10" x14ac:dyDescent="0.25">
      <c r="A429" s="158" t="s">
        <v>490</v>
      </c>
      <c r="B429" s="65">
        <v>0</v>
      </c>
      <c r="C429" s="66">
        <v>0</v>
      </c>
      <c r="D429" s="65">
        <v>6</v>
      </c>
      <c r="E429" s="66">
        <v>11</v>
      </c>
      <c r="F429" s="67"/>
      <c r="G429" s="65">
        <f t="shared" si="76"/>
        <v>0</v>
      </c>
      <c r="H429" s="66">
        <f t="shared" si="77"/>
        <v>-5</v>
      </c>
      <c r="I429" s="20" t="str">
        <f t="shared" si="78"/>
        <v>-</v>
      </c>
      <c r="J429" s="21">
        <f t="shared" si="79"/>
        <v>-0.45454545454545453</v>
      </c>
    </row>
    <row r="430" spans="1:10" s="160" customFormat="1" x14ac:dyDescent="0.25">
      <c r="A430" s="178" t="s">
        <v>678</v>
      </c>
      <c r="B430" s="71">
        <v>5</v>
      </c>
      <c r="C430" s="72">
        <v>9</v>
      </c>
      <c r="D430" s="71">
        <v>68</v>
      </c>
      <c r="E430" s="72">
        <v>87</v>
      </c>
      <c r="F430" s="73"/>
      <c r="G430" s="71">
        <f t="shared" si="76"/>
        <v>-4</v>
      </c>
      <c r="H430" s="72">
        <f t="shared" si="77"/>
        <v>-19</v>
      </c>
      <c r="I430" s="37">
        <f t="shared" si="78"/>
        <v>-0.44444444444444442</v>
      </c>
      <c r="J430" s="38">
        <f t="shared" si="79"/>
        <v>-0.21839080459770116</v>
      </c>
    </row>
    <row r="431" spans="1:10" x14ac:dyDescent="0.25">
      <c r="A431" s="177"/>
      <c r="B431" s="143"/>
      <c r="C431" s="144"/>
      <c r="D431" s="143"/>
      <c r="E431" s="144"/>
      <c r="F431" s="145"/>
      <c r="G431" s="143"/>
      <c r="H431" s="144"/>
      <c r="I431" s="151"/>
      <c r="J431" s="152"/>
    </row>
    <row r="432" spans="1:10" s="139" customFormat="1" x14ac:dyDescent="0.25">
      <c r="A432" s="159" t="s">
        <v>82</v>
      </c>
      <c r="B432" s="65"/>
      <c r="C432" s="66"/>
      <c r="D432" s="65"/>
      <c r="E432" s="66"/>
      <c r="F432" s="67"/>
      <c r="G432" s="65"/>
      <c r="H432" s="66"/>
      <c r="I432" s="20"/>
      <c r="J432" s="21"/>
    </row>
    <row r="433" spans="1:10" x14ac:dyDescent="0.25">
      <c r="A433" s="158" t="s">
        <v>263</v>
      </c>
      <c r="B433" s="65">
        <v>3</v>
      </c>
      <c r="C433" s="66">
        <v>0</v>
      </c>
      <c r="D433" s="65">
        <v>48</v>
      </c>
      <c r="E433" s="66">
        <v>0</v>
      </c>
      <c r="F433" s="67"/>
      <c r="G433" s="65">
        <f>B433-C433</f>
        <v>3</v>
      </c>
      <c r="H433" s="66">
        <f>D433-E433</f>
        <v>48</v>
      </c>
      <c r="I433" s="20" t="str">
        <f>IF(C433=0, "-", IF(G433/C433&lt;10, G433/C433, "&gt;999%"))</f>
        <v>-</v>
      </c>
      <c r="J433" s="21" t="str">
        <f>IF(E433=0, "-", IF(H433/E433&lt;10, H433/E433, "&gt;999%"))</f>
        <v>-</v>
      </c>
    </row>
    <row r="434" spans="1:10" s="160" customFormat="1" x14ac:dyDescent="0.25">
      <c r="A434" s="178" t="s">
        <v>679</v>
      </c>
      <c r="B434" s="71">
        <v>3</v>
      </c>
      <c r="C434" s="72">
        <v>0</v>
      </c>
      <c r="D434" s="71">
        <v>48</v>
      </c>
      <c r="E434" s="72">
        <v>0</v>
      </c>
      <c r="F434" s="73"/>
      <c r="G434" s="71">
        <f>B434-C434</f>
        <v>3</v>
      </c>
      <c r="H434" s="72">
        <f>D434-E434</f>
        <v>48</v>
      </c>
      <c r="I434" s="37" t="str">
        <f>IF(C434=0, "-", IF(G434/C434&lt;10, G434/C434, "&gt;999%"))</f>
        <v>-</v>
      </c>
      <c r="J434" s="38" t="str">
        <f>IF(E434=0, "-", IF(H434/E434&lt;10, H434/E434, "&gt;999%"))</f>
        <v>-</v>
      </c>
    </row>
    <row r="435" spans="1:10" x14ac:dyDescent="0.25">
      <c r="A435" s="177"/>
      <c r="B435" s="143"/>
      <c r="C435" s="144"/>
      <c r="D435" s="143"/>
      <c r="E435" s="144"/>
      <c r="F435" s="145"/>
      <c r="G435" s="143"/>
      <c r="H435" s="144"/>
      <c r="I435" s="151"/>
      <c r="J435" s="152"/>
    </row>
    <row r="436" spans="1:10" s="139" customFormat="1" x14ac:dyDescent="0.25">
      <c r="A436" s="159" t="s">
        <v>83</v>
      </c>
      <c r="B436" s="65"/>
      <c r="C436" s="66"/>
      <c r="D436" s="65"/>
      <c r="E436" s="66"/>
      <c r="F436" s="67"/>
      <c r="G436" s="65"/>
      <c r="H436" s="66"/>
      <c r="I436" s="20"/>
      <c r="J436" s="21"/>
    </row>
    <row r="437" spans="1:10" x14ac:dyDescent="0.25">
      <c r="A437" s="158" t="s">
        <v>342</v>
      </c>
      <c r="B437" s="65">
        <v>2</v>
      </c>
      <c r="C437" s="66">
        <v>0</v>
      </c>
      <c r="D437" s="65">
        <v>24</v>
      </c>
      <c r="E437" s="66">
        <v>23</v>
      </c>
      <c r="F437" s="67"/>
      <c r="G437" s="65">
        <f t="shared" ref="G437:G445" si="80">B437-C437</f>
        <v>2</v>
      </c>
      <c r="H437" s="66">
        <f t="shared" ref="H437:H445" si="81">D437-E437</f>
        <v>1</v>
      </c>
      <c r="I437" s="20" t="str">
        <f t="shared" ref="I437:I445" si="82">IF(C437=0, "-", IF(G437/C437&lt;10, G437/C437, "&gt;999%"))</f>
        <v>-</v>
      </c>
      <c r="J437" s="21">
        <f t="shared" ref="J437:J445" si="83">IF(E437=0, "-", IF(H437/E437&lt;10, H437/E437, "&gt;999%"))</f>
        <v>4.3478260869565216E-2</v>
      </c>
    </row>
    <row r="438" spans="1:10" x14ac:dyDescent="0.25">
      <c r="A438" s="158" t="s">
        <v>329</v>
      </c>
      <c r="B438" s="65">
        <v>1</v>
      </c>
      <c r="C438" s="66">
        <v>1</v>
      </c>
      <c r="D438" s="65">
        <v>4</v>
      </c>
      <c r="E438" s="66">
        <v>6</v>
      </c>
      <c r="F438" s="67"/>
      <c r="G438" s="65">
        <f t="shared" si="80"/>
        <v>0</v>
      </c>
      <c r="H438" s="66">
        <f t="shared" si="81"/>
        <v>-2</v>
      </c>
      <c r="I438" s="20">
        <f t="shared" si="82"/>
        <v>0</v>
      </c>
      <c r="J438" s="21">
        <f t="shared" si="83"/>
        <v>-0.33333333333333331</v>
      </c>
    </row>
    <row r="439" spans="1:10" x14ac:dyDescent="0.25">
      <c r="A439" s="158" t="s">
        <v>465</v>
      </c>
      <c r="B439" s="65">
        <v>0</v>
      </c>
      <c r="C439" s="66">
        <v>3</v>
      </c>
      <c r="D439" s="65">
        <v>25</v>
      </c>
      <c r="E439" s="66">
        <v>25</v>
      </c>
      <c r="F439" s="67"/>
      <c r="G439" s="65">
        <f t="shared" si="80"/>
        <v>-3</v>
      </c>
      <c r="H439" s="66">
        <f t="shared" si="81"/>
        <v>0</v>
      </c>
      <c r="I439" s="20">
        <f t="shared" si="82"/>
        <v>-1</v>
      </c>
      <c r="J439" s="21">
        <f t="shared" si="83"/>
        <v>0</v>
      </c>
    </row>
    <row r="440" spans="1:10" x14ac:dyDescent="0.25">
      <c r="A440" s="158" t="s">
        <v>466</v>
      </c>
      <c r="B440" s="65">
        <v>4</v>
      </c>
      <c r="C440" s="66">
        <v>0</v>
      </c>
      <c r="D440" s="65">
        <v>35</v>
      </c>
      <c r="E440" s="66">
        <v>29</v>
      </c>
      <c r="F440" s="67"/>
      <c r="G440" s="65">
        <f t="shared" si="80"/>
        <v>4</v>
      </c>
      <c r="H440" s="66">
        <f t="shared" si="81"/>
        <v>6</v>
      </c>
      <c r="I440" s="20" t="str">
        <f t="shared" si="82"/>
        <v>-</v>
      </c>
      <c r="J440" s="21">
        <f t="shared" si="83"/>
        <v>0.20689655172413793</v>
      </c>
    </row>
    <row r="441" spans="1:10" x14ac:dyDescent="0.25">
      <c r="A441" s="158" t="s">
        <v>330</v>
      </c>
      <c r="B441" s="65">
        <v>0</v>
      </c>
      <c r="C441" s="66">
        <v>0</v>
      </c>
      <c r="D441" s="65">
        <v>6</v>
      </c>
      <c r="E441" s="66">
        <v>6</v>
      </c>
      <c r="F441" s="67"/>
      <c r="G441" s="65">
        <f t="shared" si="80"/>
        <v>0</v>
      </c>
      <c r="H441" s="66">
        <f t="shared" si="81"/>
        <v>0</v>
      </c>
      <c r="I441" s="20" t="str">
        <f t="shared" si="82"/>
        <v>-</v>
      </c>
      <c r="J441" s="21">
        <f t="shared" si="83"/>
        <v>0</v>
      </c>
    </row>
    <row r="442" spans="1:10" x14ac:dyDescent="0.25">
      <c r="A442" s="158" t="s">
        <v>423</v>
      </c>
      <c r="B442" s="65">
        <v>5</v>
      </c>
      <c r="C442" s="66">
        <v>17</v>
      </c>
      <c r="D442" s="65">
        <v>123</v>
      </c>
      <c r="E442" s="66">
        <v>135</v>
      </c>
      <c r="F442" s="67"/>
      <c r="G442" s="65">
        <f t="shared" si="80"/>
        <v>-12</v>
      </c>
      <c r="H442" s="66">
        <f t="shared" si="81"/>
        <v>-12</v>
      </c>
      <c r="I442" s="20">
        <f t="shared" si="82"/>
        <v>-0.70588235294117652</v>
      </c>
      <c r="J442" s="21">
        <f t="shared" si="83"/>
        <v>-8.8888888888888892E-2</v>
      </c>
    </row>
    <row r="443" spans="1:10" x14ac:dyDescent="0.25">
      <c r="A443" s="158" t="s">
        <v>291</v>
      </c>
      <c r="B443" s="65">
        <v>0</v>
      </c>
      <c r="C443" s="66">
        <v>1</v>
      </c>
      <c r="D443" s="65">
        <v>2</v>
      </c>
      <c r="E443" s="66">
        <v>2</v>
      </c>
      <c r="F443" s="67"/>
      <c r="G443" s="65">
        <f t="shared" si="80"/>
        <v>-1</v>
      </c>
      <c r="H443" s="66">
        <f t="shared" si="81"/>
        <v>0</v>
      </c>
      <c r="I443" s="20">
        <f t="shared" si="82"/>
        <v>-1</v>
      </c>
      <c r="J443" s="21">
        <f t="shared" si="83"/>
        <v>0</v>
      </c>
    </row>
    <row r="444" spans="1:10" x14ac:dyDescent="0.25">
      <c r="A444" s="158" t="s">
        <v>280</v>
      </c>
      <c r="B444" s="65">
        <v>1</v>
      </c>
      <c r="C444" s="66">
        <v>0</v>
      </c>
      <c r="D444" s="65">
        <v>29</v>
      </c>
      <c r="E444" s="66">
        <v>35</v>
      </c>
      <c r="F444" s="67"/>
      <c r="G444" s="65">
        <f t="shared" si="80"/>
        <v>1</v>
      </c>
      <c r="H444" s="66">
        <f t="shared" si="81"/>
        <v>-6</v>
      </c>
      <c r="I444" s="20" t="str">
        <f t="shared" si="82"/>
        <v>-</v>
      </c>
      <c r="J444" s="21">
        <f t="shared" si="83"/>
        <v>-0.17142857142857143</v>
      </c>
    </row>
    <row r="445" spans="1:10" s="160" customFormat="1" x14ac:dyDescent="0.25">
      <c r="A445" s="178" t="s">
        <v>680</v>
      </c>
      <c r="B445" s="71">
        <v>13</v>
      </c>
      <c r="C445" s="72">
        <v>22</v>
      </c>
      <c r="D445" s="71">
        <v>248</v>
      </c>
      <c r="E445" s="72">
        <v>261</v>
      </c>
      <c r="F445" s="73"/>
      <c r="G445" s="71">
        <f t="shared" si="80"/>
        <v>-9</v>
      </c>
      <c r="H445" s="72">
        <f t="shared" si="81"/>
        <v>-13</v>
      </c>
      <c r="I445" s="37">
        <f t="shared" si="82"/>
        <v>-0.40909090909090912</v>
      </c>
      <c r="J445" s="38">
        <f t="shared" si="83"/>
        <v>-4.9808429118773943E-2</v>
      </c>
    </row>
    <row r="446" spans="1:10" x14ac:dyDescent="0.25">
      <c r="A446" s="177"/>
      <c r="B446" s="143"/>
      <c r="C446" s="144"/>
      <c r="D446" s="143"/>
      <c r="E446" s="144"/>
      <c r="F446" s="145"/>
      <c r="G446" s="143"/>
      <c r="H446" s="144"/>
      <c r="I446" s="151"/>
      <c r="J446" s="152"/>
    </row>
    <row r="447" spans="1:10" s="139" customFormat="1" x14ac:dyDescent="0.25">
      <c r="A447" s="159" t="s">
        <v>84</v>
      </c>
      <c r="B447" s="65"/>
      <c r="C447" s="66"/>
      <c r="D447" s="65"/>
      <c r="E447" s="66"/>
      <c r="F447" s="67"/>
      <c r="G447" s="65"/>
      <c r="H447" s="66"/>
      <c r="I447" s="20"/>
      <c r="J447" s="21"/>
    </row>
    <row r="448" spans="1:10" x14ac:dyDescent="0.25">
      <c r="A448" s="158" t="s">
        <v>524</v>
      </c>
      <c r="B448" s="65">
        <v>39</v>
      </c>
      <c r="C448" s="66">
        <v>28</v>
      </c>
      <c r="D448" s="65">
        <v>332</v>
      </c>
      <c r="E448" s="66">
        <v>254</v>
      </c>
      <c r="F448" s="67"/>
      <c r="G448" s="65">
        <f>B448-C448</f>
        <v>11</v>
      </c>
      <c r="H448" s="66">
        <f>D448-E448</f>
        <v>78</v>
      </c>
      <c r="I448" s="20">
        <f>IF(C448=0, "-", IF(G448/C448&lt;10, G448/C448, "&gt;999%"))</f>
        <v>0.39285714285714285</v>
      </c>
      <c r="J448" s="21">
        <f>IF(E448=0, "-", IF(H448/E448&lt;10, H448/E448, "&gt;999%"))</f>
        <v>0.30708661417322836</v>
      </c>
    </row>
    <row r="449" spans="1:10" x14ac:dyDescent="0.25">
      <c r="A449" s="158" t="s">
        <v>525</v>
      </c>
      <c r="B449" s="65">
        <v>2</v>
      </c>
      <c r="C449" s="66">
        <v>4</v>
      </c>
      <c r="D449" s="65">
        <v>27</v>
      </c>
      <c r="E449" s="66">
        <v>4</v>
      </c>
      <c r="F449" s="67"/>
      <c r="G449" s="65">
        <f>B449-C449</f>
        <v>-2</v>
      </c>
      <c r="H449" s="66">
        <f>D449-E449</f>
        <v>23</v>
      </c>
      <c r="I449" s="20">
        <f>IF(C449=0, "-", IF(G449/C449&lt;10, G449/C449, "&gt;999%"))</f>
        <v>-0.5</v>
      </c>
      <c r="J449" s="21">
        <f>IF(E449=0, "-", IF(H449/E449&lt;10, H449/E449, "&gt;999%"))</f>
        <v>5.75</v>
      </c>
    </row>
    <row r="450" spans="1:10" x14ac:dyDescent="0.25">
      <c r="A450" s="158" t="s">
        <v>526</v>
      </c>
      <c r="B450" s="65">
        <v>0</v>
      </c>
      <c r="C450" s="66">
        <v>0</v>
      </c>
      <c r="D450" s="65">
        <v>7</v>
      </c>
      <c r="E450" s="66">
        <v>0</v>
      </c>
      <c r="F450" s="67"/>
      <c r="G450" s="65">
        <f>B450-C450</f>
        <v>0</v>
      </c>
      <c r="H450" s="66">
        <f>D450-E450</f>
        <v>7</v>
      </c>
      <c r="I450" s="20" t="str">
        <f>IF(C450=0, "-", IF(G450/C450&lt;10, G450/C450, "&gt;999%"))</f>
        <v>-</v>
      </c>
      <c r="J450" s="21" t="str">
        <f>IF(E450=0, "-", IF(H450/E450&lt;10, H450/E450, "&gt;999%"))</f>
        <v>-</v>
      </c>
    </row>
    <row r="451" spans="1:10" s="160" customFormat="1" x14ac:dyDescent="0.25">
      <c r="A451" s="178" t="s">
        <v>681</v>
      </c>
      <c r="B451" s="71">
        <v>41</v>
      </c>
      <c r="C451" s="72">
        <v>32</v>
      </c>
      <c r="D451" s="71">
        <v>366</v>
      </c>
      <c r="E451" s="72">
        <v>258</v>
      </c>
      <c r="F451" s="73"/>
      <c r="G451" s="71">
        <f>B451-C451</f>
        <v>9</v>
      </c>
      <c r="H451" s="72">
        <f>D451-E451</f>
        <v>108</v>
      </c>
      <c r="I451" s="37">
        <f>IF(C451=0, "-", IF(G451/C451&lt;10, G451/C451, "&gt;999%"))</f>
        <v>0.28125</v>
      </c>
      <c r="J451" s="38">
        <f>IF(E451=0, "-", IF(H451/E451&lt;10, H451/E451, "&gt;999%"))</f>
        <v>0.41860465116279072</v>
      </c>
    </row>
    <row r="452" spans="1:10" x14ac:dyDescent="0.25">
      <c r="A452" s="177"/>
      <c r="B452" s="143"/>
      <c r="C452" s="144"/>
      <c r="D452" s="143"/>
      <c r="E452" s="144"/>
      <c r="F452" s="145"/>
      <c r="G452" s="143"/>
      <c r="H452" s="144"/>
      <c r="I452" s="151"/>
      <c r="J452" s="152"/>
    </row>
    <row r="453" spans="1:10" s="139" customFormat="1" x14ac:dyDescent="0.25">
      <c r="A453" s="159" t="s">
        <v>85</v>
      </c>
      <c r="B453" s="65"/>
      <c r="C453" s="66"/>
      <c r="D453" s="65"/>
      <c r="E453" s="66"/>
      <c r="F453" s="67"/>
      <c r="G453" s="65"/>
      <c r="H453" s="66"/>
      <c r="I453" s="20"/>
      <c r="J453" s="21"/>
    </row>
    <row r="454" spans="1:10" x14ac:dyDescent="0.25">
      <c r="A454" s="158" t="s">
        <v>370</v>
      </c>
      <c r="B454" s="65">
        <v>9</v>
      </c>
      <c r="C454" s="66">
        <v>4</v>
      </c>
      <c r="D454" s="65">
        <v>75</v>
      </c>
      <c r="E454" s="66">
        <v>12</v>
      </c>
      <c r="F454" s="67"/>
      <c r="G454" s="65">
        <f t="shared" ref="G454:G462" si="84">B454-C454</f>
        <v>5</v>
      </c>
      <c r="H454" s="66">
        <f t="shared" ref="H454:H462" si="85">D454-E454</f>
        <v>63</v>
      </c>
      <c r="I454" s="20">
        <f t="shared" ref="I454:I462" si="86">IF(C454=0, "-", IF(G454/C454&lt;10, G454/C454, "&gt;999%"))</f>
        <v>1.25</v>
      </c>
      <c r="J454" s="21">
        <f t="shared" ref="J454:J462" si="87">IF(E454=0, "-", IF(H454/E454&lt;10, H454/E454, "&gt;999%"))</f>
        <v>5.25</v>
      </c>
    </row>
    <row r="455" spans="1:10" x14ac:dyDescent="0.25">
      <c r="A455" s="158" t="s">
        <v>350</v>
      </c>
      <c r="B455" s="65">
        <v>7</v>
      </c>
      <c r="C455" s="66">
        <v>7</v>
      </c>
      <c r="D455" s="65">
        <v>86</v>
      </c>
      <c r="E455" s="66">
        <v>47</v>
      </c>
      <c r="F455" s="67"/>
      <c r="G455" s="65">
        <f t="shared" si="84"/>
        <v>0</v>
      </c>
      <c r="H455" s="66">
        <f t="shared" si="85"/>
        <v>39</v>
      </c>
      <c r="I455" s="20">
        <f t="shared" si="86"/>
        <v>0</v>
      </c>
      <c r="J455" s="21">
        <f t="shared" si="87"/>
        <v>0.82978723404255317</v>
      </c>
    </row>
    <row r="456" spans="1:10" x14ac:dyDescent="0.25">
      <c r="A456" s="158" t="s">
        <v>491</v>
      </c>
      <c r="B456" s="65">
        <v>4</v>
      </c>
      <c r="C456" s="66">
        <v>7</v>
      </c>
      <c r="D456" s="65">
        <v>67</v>
      </c>
      <c r="E456" s="66">
        <v>51</v>
      </c>
      <c r="F456" s="67"/>
      <c r="G456" s="65">
        <f t="shared" si="84"/>
        <v>-3</v>
      </c>
      <c r="H456" s="66">
        <f t="shared" si="85"/>
        <v>16</v>
      </c>
      <c r="I456" s="20">
        <f t="shared" si="86"/>
        <v>-0.42857142857142855</v>
      </c>
      <c r="J456" s="21">
        <f t="shared" si="87"/>
        <v>0.31372549019607843</v>
      </c>
    </row>
    <row r="457" spans="1:10" x14ac:dyDescent="0.25">
      <c r="A457" s="158" t="s">
        <v>401</v>
      </c>
      <c r="B457" s="65">
        <v>13</v>
      </c>
      <c r="C457" s="66">
        <v>16</v>
      </c>
      <c r="D457" s="65">
        <v>206</v>
      </c>
      <c r="E457" s="66">
        <v>116</v>
      </c>
      <c r="F457" s="67"/>
      <c r="G457" s="65">
        <f t="shared" si="84"/>
        <v>-3</v>
      </c>
      <c r="H457" s="66">
        <f t="shared" si="85"/>
        <v>90</v>
      </c>
      <c r="I457" s="20">
        <f t="shared" si="86"/>
        <v>-0.1875</v>
      </c>
      <c r="J457" s="21">
        <f t="shared" si="87"/>
        <v>0.77586206896551724</v>
      </c>
    </row>
    <row r="458" spans="1:10" x14ac:dyDescent="0.25">
      <c r="A458" s="158" t="s">
        <v>543</v>
      </c>
      <c r="B458" s="65">
        <v>9</v>
      </c>
      <c r="C458" s="66">
        <v>6</v>
      </c>
      <c r="D458" s="65">
        <v>78</v>
      </c>
      <c r="E458" s="66">
        <v>55</v>
      </c>
      <c r="F458" s="67"/>
      <c r="G458" s="65">
        <f t="shared" si="84"/>
        <v>3</v>
      </c>
      <c r="H458" s="66">
        <f t="shared" si="85"/>
        <v>23</v>
      </c>
      <c r="I458" s="20">
        <f t="shared" si="86"/>
        <v>0.5</v>
      </c>
      <c r="J458" s="21">
        <f t="shared" si="87"/>
        <v>0.41818181818181815</v>
      </c>
    </row>
    <row r="459" spans="1:10" x14ac:dyDescent="0.25">
      <c r="A459" s="158" t="s">
        <v>486</v>
      </c>
      <c r="B459" s="65">
        <v>0</v>
      </c>
      <c r="C459" s="66">
        <v>1</v>
      </c>
      <c r="D459" s="65">
        <v>0</v>
      </c>
      <c r="E459" s="66">
        <v>8</v>
      </c>
      <c r="F459" s="67"/>
      <c r="G459" s="65">
        <f t="shared" si="84"/>
        <v>-1</v>
      </c>
      <c r="H459" s="66">
        <f t="shared" si="85"/>
        <v>-8</v>
      </c>
      <c r="I459" s="20">
        <f t="shared" si="86"/>
        <v>-1</v>
      </c>
      <c r="J459" s="21">
        <f t="shared" si="87"/>
        <v>-1</v>
      </c>
    </row>
    <row r="460" spans="1:10" x14ac:dyDescent="0.25">
      <c r="A460" s="158" t="s">
        <v>223</v>
      </c>
      <c r="B460" s="65">
        <v>0</v>
      </c>
      <c r="C460" s="66">
        <v>1</v>
      </c>
      <c r="D460" s="65">
        <v>2</v>
      </c>
      <c r="E460" s="66">
        <v>8</v>
      </c>
      <c r="F460" s="67"/>
      <c r="G460" s="65">
        <f t="shared" si="84"/>
        <v>-1</v>
      </c>
      <c r="H460" s="66">
        <f t="shared" si="85"/>
        <v>-6</v>
      </c>
      <c r="I460" s="20">
        <f t="shared" si="86"/>
        <v>-1</v>
      </c>
      <c r="J460" s="21">
        <f t="shared" si="87"/>
        <v>-0.75</v>
      </c>
    </row>
    <row r="461" spans="1:10" x14ac:dyDescent="0.25">
      <c r="A461" s="158" t="s">
        <v>501</v>
      </c>
      <c r="B461" s="65">
        <v>6</v>
      </c>
      <c r="C461" s="66">
        <v>2</v>
      </c>
      <c r="D461" s="65">
        <v>58</v>
      </c>
      <c r="E461" s="66">
        <v>126</v>
      </c>
      <c r="F461" s="67"/>
      <c r="G461" s="65">
        <f t="shared" si="84"/>
        <v>4</v>
      </c>
      <c r="H461" s="66">
        <f t="shared" si="85"/>
        <v>-68</v>
      </c>
      <c r="I461" s="20">
        <f t="shared" si="86"/>
        <v>2</v>
      </c>
      <c r="J461" s="21">
        <f t="shared" si="87"/>
        <v>-0.53968253968253965</v>
      </c>
    </row>
    <row r="462" spans="1:10" s="160" customFormat="1" x14ac:dyDescent="0.25">
      <c r="A462" s="178" t="s">
        <v>682</v>
      </c>
      <c r="B462" s="71">
        <v>48</v>
      </c>
      <c r="C462" s="72">
        <v>44</v>
      </c>
      <c r="D462" s="71">
        <v>572</v>
      </c>
      <c r="E462" s="72">
        <v>423</v>
      </c>
      <c r="F462" s="73"/>
      <c r="G462" s="71">
        <f t="shared" si="84"/>
        <v>4</v>
      </c>
      <c r="H462" s="72">
        <f t="shared" si="85"/>
        <v>149</v>
      </c>
      <c r="I462" s="37">
        <f t="shared" si="86"/>
        <v>9.0909090909090912E-2</v>
      </c>
      <c r="J462" s="38">
        <f t="shared" si="87"/>
        <v>0.35224586288416077</v>
      </c>
    </row>
    <row r="463" spans="1:10" x14ac:dyDescent="0.25">
      <c r="A463" s="177"/>
      <c r="B463" s="143"/>
      <c r="C463" s="144"/>
      <c r="D463" s="143"/>
      <c r="E463" s="144"/>
      <c r="F463" s="145"/>
      <c r="G463" s="143"/>
      <c r="H463" s="144"/>
      <c r="I463" s="151"/>
      <c r="J463" s="152"/>
    </row>
    <row r="464" spans="1:10" s="139" customFormat="1" x14ac:dyDescent="0.25">
      <c r="A464" s="159" t="s">
        <v>86</v>
      </c>
      <c r="B464" s="65"/>
      <c r="C464" s="66"/>
      <c r="D464" s="65"/>
      <c r="E464" s="66"/>
      <c r="F464" s="67"/>
      <c r="G464" s="65"/>
      <c r="H464" s="66"/>
      <c r="I464" s="20"/>
      <c r="J464" s="21"/>
    </row>
    <row r="465" spans="1:10" x14ac:dyDescent="0.25">
      <c r="A465" s="158" t="s">
        <v>343</v>
      </c>
      <c r="B465" s="65">
        <v>0</v>
      </c>
      <c r="C465" s="66">
        <v>0</v>
      </c>
      <c r="D465" s="65">
        <v>3</v>
      </c>
      <c r="E465" s="66">
        <v>3</v>
      </c>
      <c r="F465" s="67"/>
      <c r="G465" s="65">
        <f>B465-C465</f>
        <v>0</v>
      </c>
      <c r="H465" s="66">
        <f>D465-E465</f>
        <v>0</v>
      </c>
      <c r="I465" s="20" t="str">
        <f>IF(C465=0, "-", IF(G465/C465&lt;10, G465/C465, "&gt;999%"))</f>
        <v>-</v>
      </c>
      <c r="J465" s="21">
        <f>IF(E465=0, "-", IF(H465/E465&lt;10, H465/E465, "&gt;999%"))</f>
        <v>0</v>
      </c>
    </row>
    <row r="466" spans="1:10" x14ac:dyDescent="0.25">
      <c r="A466" s="158" t="s">
        <v>481</v>
      </c>
      <c r="B466" s="65">
        <v>0</v>
      </c>
      <c r="C466" s="66">
        <v>0</v>
      </c>
      <c r="D466" s="65">
        <v>2</v>
      </c>
      <c r="E466" s="66">
        <v>1</v>
      </c>
      <c r="F466" s="67"/>
      <c r="G466" s="65">
        <f>B466-C466</f>
        <v>0</v>
      </c>
      <c r="H466" s="66">
        <f>D466-E466</f>
        <v>1</v>
      </c>
      <c r="I466" s="20" t="str">
        <f>IF(C466=0, "-", IF(G466/C466&lt;10, G466/C466, "&gt;999%"))</f>
        <v>-</v>
      </c>
      <c r="J466" s="21">
        <f>IF(E466=0, "-", IF(H466/E466&lt;10, H466/E466, "&gt;999%"))</f>
        <v>1</v>
      </c>
    </row>
    <row r="467" spans="1:10" x14ac:dyDescent="0.25">
      <c r="A467" s="158" t="s">
        <v>292</v>
      </c>
      <c r="B467" s="65">
        <v>1</v>
      </c>
      <c r="C467" s="66">
        <v>0</v>
      </c>
      <c r="D467" s="65">
        <v>2</v>
      </c>
      <c r="E467" s="66">
        <v>1</v>
      </c>
      <c r="F467" s="67"/>
      <c r="G467" s="65">
        <f>B467-C467</f>
        <v>1</v>
      </c>
      <c r="H467" s="66">
        <f>D467-E467</f>
        <v>1</v>
      </c>
      <c r="I467" s="20" t="str">
        <f>IF(C467=0, "-", IF(G467/C467&lt;10, G467/C467, "&gt;999%"))</f>
        <v>-</v>
      </c>
      <c r="J467" s="21">
        <f>IF(E467=0, "-", IF(H467/E467&lt;10, H467/E467, "&gt;999%"))</f>
        <v>1</v>
      </c>
    </row>
    <row r="468" spans="1:10" s="160" customFormat="1" x14ac:dyDescent="0.25">
      <c r="A468" s="178" t="s">
        <v>683</v>
      </c>
      <c r="B468" s="71">
        <v>1</v>
      </c>
      <c r="C468" s="72">
        <v>0</v>
      </c>
      <c r="D468" s="71">
        <v>7</v>
      </c>
      <c r="E468" s="72">
        <v>5</v>
      </c>
      <c r="F468" s="73"/>
      <c r="G468" s="71">
        <f>B468-C468</f>
        <v>1</v>
      </c>
      <c r="H468" s="72">
        <f>D468-E468</f>
        <v>2</v>
      </c>
      <c r="I468" s="37" t="str">
        <f>IF(C468=0, "-", IF(G468/C468&lt;10, G468/C468, "&gt;999%"))</f>
        <v>-</v>
      </c>
      <c r="J468" s="38">
        <f>IF(E468=0, "-", IF(H468/E468&lt;10, H468/E468, "&gt;999%"))</f>
        <v>0.4</v>
      </c>
    </row>
    <row r="469" spans="1:10" x14ac:dyDescent="0.25">
      <c r="A469" s="177"/>
      <c r="B469" s="143"/>
      <c r="C469" s="144"/>
      <c r="D469" s="143"/>
      <c r="E469" s="144"/>
      <c r="F469" s="145"/>
      <c r="G469" s="143"/>
      <c r="H469" s="144"/>
      <c r="I469" s="151"/>
      <c r="J469" s="152"/>
    </row>
    <row r="470" spans="1:10" s="139" customFormat="1" x14ac:dyDescent="0.25">
      <c r="A470" s="159" t="s">
        <v>87</v>
      </c>
      <c r="B470" s="65"/>
      <c r="C470" s="66"/>
      <c r="D470" s="65"/>
      <c r="E470" s="66"/>
      <c r="F470" s="67"/>
      <c r="G470" s="65"/>
      <c r="H470" s="66"/>
      <c r="I470" s="20"/>
      <c r="J470" s="21"/>
    </row>
    <row r="471" spans="1:10" x14ac:dyDescent="0.25">
      <c r="A471" s="158" t="s">
        <v>567</v>
      </c>
      <c r="B471" s="65">
        <v>30</v>
      </c>
      <c r="C471" s="66">
        <v>15</v>
      </c>
      <c r="D471" s="65">
        <v>150</v>
      </c>
      <c r="E471" s="66">
        <v>147</v>
      </c>
      <c r="F471" s="67"/>
      <c r="G471" s="65">
        <f>B471-C471</f>
        <v>15</v>
      </c>
      <c r="H471" s="66">
        <f>D471-E471</f>
        <v>3</v>
      </c>
      <c r="I471" s="20">
        <f>IF(C471=0, "-", IF(G471/C471&lt;10, G471/C471, "&gt;999%"))</f>
        <v>1</v>
      </c>
      <c r="J471" s="21">
        <f>IF(E471=0, "-", IF(H471/E471&lt;10, H471/E471, "&gt;999%"))</f>
        <v>2.0408163265306121E-2</v>
      </c>
    </row>
    <row r="472" spans="1:10" s="160" customFormat="1" x14ac:dyDescent="0.25">
      <c r="A472" s="178" t="s">
        <v>684</v>
      </c>
      <c r="B472" s="71">
        <v>30</v>
      </c>
      <c r="C472" s="72">
        <v>15</v>
      </c>
      <c r="D472" s="71">
        <v>150</v>
      </c>
      <c r="E472" s="72">
        <v>147</v>
      </c>
      <c r="F472" s="73"/>
      <c r="G472" s="71">
        <f>B472-C472</f>
        <v>15</v>
      </c>
      <c r="H472" s="72">
        <f>D472-E472</f>
        <v>3</v>
      </c>
      <c r="I472" s="37">
        <f>IF(C472=0, "-", IF(G472/C472&lt;10, G472/C472, "&gt;999%"))</f>
        <v>1</v>
      </c>
      <c r="J472" s="38">
        <f>IF(E472=0, "-", IF(H472/E472&lt;10, H472/E472, "&gt;999%"))</f>
        <v>2.0408163265306121E-2</v>
      </c>
    </row>
    <row r="473" spans="1:10" x14ac:dyDescent="0.25">
      <c r="A473" s="177"/>
      <c r="B473" s="143"/>
      <c r="C473" s="144"/>
      <c r="D473" s="143"/>
      <c r="E473" s="144"/>
      <c r="F473" s="145"/>
      <c r="G473" s="143"/>
      <c r="H473" s="144"/>
      <c r="I473" s="151"/>
      <c r="J473" s="152"/>
    </row>
    <row r="474" spans="1:10" s="139" customFormat="1" x14ac:dyDescent="0.25">
      <c r="A474" s="159" t="s">
        <v>88</v>
      </c>
      <c r="B474" s="65"/>
      <c r="C474" s="66"/>
      <c r="D474" s="65"/>
      <c r="E474" s="66"/>
      <c r="F474" s="67"/>
      <c r="G474" s="65"/>
      <c r="H474" s="66"/>
      <c r="I474" s="20"/>
      <c r="J474" s="21"/>
    </row>
    <row r="475" spans="1:10" x14ac:dyDescent="0.25">
      <c r="A475" s="158" t="s">
        <v>554</v>
      </c>
      <c r="B475" s="65">
        <v>0</v>
      </c>
      <c r="C475" s="66">
        <v>0</v>
      </c>
      <c r="D475" s="65">
        <v>1</v>
      </c>
      <c r="E475" s="66">
        <v>0</v>
      </c>
      <c r="F475" s="67"/>
      <c r="G475" s="65">
        <f>B475-C475</f>
        <v>0</v>
      </c>
      <c r="H475" s="66">
        <f>D475-E475</f>
        <v>1</v>
      </c>
      <c r="I475" s="20" t="str">
        <f>IF(C475=0, "-", IF(G475/C475&lt;10, G475/C475, "&gt;999%"))</f>
        <v>-</v>
      </c>
      <c r="J475" s="21" t="str">
        <f>IF(E475=0, "-", IF(H475/E475&lt;10, H475/E475, "&gt;999%"))</f>
        <v>-</v>
      </c>
    </row>
    <row r="476" spans="1:10" s="160" customFormat="1" x14ac:dyDescent="0.25">
      <c r="A476" s="178" t="s">
        <v>685</v>
      </c>
      <c r="B476" s="71">
        <v>0</v>
      </c>
      <c r="C476" s="72">
        <v>0</v>
      </c>
      <c r="D476" s="71">
        <v>1</v>
      </c>
      <c r="E476" s="72">
        <v>0</v>
      </c>
      <c r="F476" s="73"/>
      <c r="G476" s="71">
        <f>B476-C476</f>
        <v>0</v>
      </c>
      <c r="H476" s="72">
        <f>D476-E476</f>
        <v>1</v>
      </c>
      <c r="I476" s="37" t="str">
        <f>IF(C476=0, "-", IF(G476/C476&lt;10, G476/C476, "&gt;999%"))</f>
        <v>-</v>
      </c>
      <c r="J476" s="38" t="str">
        <f>IF(E476=0, "-", IF(H476/E476&lt;10, H476/E476, "&gt;999%"))</f>
        <v>-</v>
      </c>
    </row>
    <row r="477" spans="1:10" x14ac:dyDescent="0.25">
      <c r="A477" s="177"/>
      <c r="B477" s="143"/>
      <c r="C477" s="144"/>
      <c r="D477" s="143"/>
      <c r="E477" s="144"/>
      <c r="F477" s="145"/>
      <c r="G477" s="143"/>
      <c r="H477" s="144"/>
      <c r="I477" s="151"/>
      <c r="J477" s="152"/>
    </row>
    <row r="478" spans="1:10" s="139" customFormat="1" x14ac:dyDescent="0.25">
      <c r="A478" s="159" t="s">
        <v>89</v>
      </c>
      <c r="B478" s="65"/>
      <c r="C478" s="66"/>
      <c r="D478" s="65"/>
      <c r="E478" s="66"/>
      <c r="F478" s="67"/>
      <c r="G478" s="65"/>
      <c r="H478" s="66"/>
      <c r="I478" s="20"/>
      <c r="J478" s="21"/>
    </row>
    <row r="479" spans="1:10" x14ac:dyDescent="0.25">
      <c r="A479" s="158" t="s">
        <v>208</v>
      </c>
      <c r="B479" s="65">
        <v>0</v>
      </c>
      <c r="C479" s="66">
        <v>5</v>
      </c>
      <c r="D479" s="65">
        <v>1</v>
      </c>
      <c r="E479" s="66">
        <v>39</v>
      </c>
      <c r="F479" s="67"/>
      <c r="G479" s="65">
        <f t="shared" ref="G479:G486" si="88">B479-C479</f>
        <v>-5</v>
      </c>
      <c r="H479" s="66">
        <f t="shared" ref="H479:H486" si="89">D479-E479</f>
        <v>-38</v>
      </c>
      <c r="I479" s="20">
        <f t="shared" ref="I479:I486" si="90">IF(C479=0, "-", IF(G479/C479&lt;10, G479/C479, "&gt;999%"))</f>
        <v>-1</v>
      </c>
      <c r="J479" s="21">
        <f t="shared" ref="J479:J486" si="91">IF(E479=0, "-", IF(H479/E479&lt;10, H479/E479, "&gt;999%"))</f>
        <v>-0.97435897435897434</v>
      </c>
    </row>
    <row r="480" spans="1:10" x14ac:dyDescent="0.25">
      <c r="A480" s="158" t="s">
        <v>371</v>
      </c>
      <c r="B480" s="65">
        <v>6</v>
      </c>
      <c r="C480" s="66">
        <v>8</v>
      </c>
      <c r="D480" s="65">
        <v>68</v>
      </c>
      <c r="E480" s="66">
        <v>110</v>
      </c>
      <c r="F480" s="67"/>
      <c r="G480" s="65">
        <f t="shared" si="88"/>
        <v>-2</v>
      </c>
      <c r="H480" s="66">
        <f t="shared" si="89"/>
        <v>-42</v>
      </c>
      <c r="I480" s="20">
        <f t="shared" si="90"/>
        <v>-0.25</v>
      </c>
      <c r="J480" s="21">
        <f t="shared" si="91"/>
        <v>-0.38181818181818183</v>
      </c>
    </row>
    <row r="481" spans="1:10" x14ac:dyDescent="0.25">
      <c r="A481" s="158" t="s">
        <v>402</v>
      </c>
      <c r="B481" s="65">
        <v>6</v>
      </c>
      <c r="C481" s="66">
        <v>15</v>
      </c>
      <c r="D481" s="65">
        <v>29</v>
      </c>
      <c r="E481" s="66">
        <v>71</v>
      </c>
      <c r="F481" s="67"/>
      <c r="G481" s="65">
        <f t="shared" si="88"/>
        <v>-9</v>
      </c>
      <c r="H481" s="66">
        <f t="shared" si="89"/>
        <v>-42</v>
      </c>
      <c r="I481" s="20">
        <f t="shared" si="90"/>
        <v>-0.6</v>
      </c>
      <c r="J481" s="21">
        <f t="shared" si="91"/>
        <v>-0.59154929577464788</v>
      </c>
    </row>
    <row r="482" spans="1:10" x14ac:dyDescent="0.25">
      <c r="A482" s="158" t="s">
        <v>441</v>
      </c>
      <c r="B482" s="65">
        <v>2</v>
      </c>
      <c r="C482" s="66">
        <v>8</v>
      </c>
      <c r="D482" s="65">
        <v>46</v>
      </c>
      <c r="E482" s="66">
        <v>98</v>
      </c>
      <c r="F482" s="67"/>
      <c r="G482" s="65">
        <f t="shared" si="88"/>
        <v>-6</v>
      </c>
      <c r="H482" s="66">
        <f t="shared" si="89"/>
        <v>-52</v>
      </c>
      <c r="I482" s="20">
        <f t="shared" si="90"/>
        <v>-0.75</v>
      </c>
      <c r="J482" s="21">
        <f t="shared" si="91"/>
        <v>-0.53061224489795922</v>
      </c>
    </row>
    <row r="483" spans="1:10" x14ac:dyDescent="0.25">
      <c r="A483" s="158" t="s">
        <v>246</v>
      </c>
      <c r="B483" s="65">
        <v>0</v>
      </c>
      <c r="C483" s="66">
        <v>7</v>
      </c>
      <c r="D483" s="65">
        <v>41</v>
      </c>
      <c r="E483" s="66">
        <v>54</v>
      </c>
      <c r="F483" s="67"/>
      <c r="G483" s="65">
        <f t="shared" si="88"/>
        <v>-7</v>
      </c>
      <c r="H483" s="66">
        <f t="shared" si="89"/>
        <v>-13</v>
      </c>
      <c r="I483" s="20">
        <f t="shared" si="90"/>
        <v>-1</v>
      </c>
      <c r="J483" s="21">
        <f t="shared" si="91"/>
        <v>-0.24074074074074073</v>
      </c>
    </row>
    <row r="484" spans="1:10" x14ac:dyDescent="0.25">
      <c r="A484" s="158" t="s">
        <v>224</v>
      </c>
      <c r="B484" s="65">
        <v>2</v>
      </c>
      <c r="C484" s="66">
        <v>0</v>
      </c>
      <c r="D484" s="65">
        <v>15</v>
      </c>
      <c r="E484" s="66">
        <v>44</v>
      </c>
      <c r="F484" s="67"/>
      <c r="G484" s="65">
        <f t="shared" si="88"/>
        <v>2</v>
      </c>
      <c r="H484" s="66">
        <f t="shared" si="89"/>
        <v>-29</v>
      </c>
      <c r="I484" s="20" t="str">
        <f t="shared" si="90"/>
        <v>-</v>
      </c>
      <c r="J484" s="21">
        <f t="shared" si="91"/>
        <v>-0.65909090909090906</v>
      </c>
    </row>
    <row r="485" spans="1:10" x14ac:dyDescent="0.25">
      <c r="A485" s="158" t="s">
        <v>270</v>
      </c>
      <c r="B485" s="65">
        <v>6</v>
      </c>
      <c r="C485" s="66">
        <v>5</v>
      </c>
      <c r="D485" s="65">
        <v>48</v>
      </c>
      <c r="E485" s="66">
        <v>28</v>
      </c>
      <c r="F485" s="67"/>
      <c r="G485" s="65">
        <f t="shared" si="88"/>
        <v>1</v>
      </c>
      <c r="H485" s="66">
        <f t="shared" si="89"/>
        <v>20</v>
      </c>
      <c r="I485" s="20">
        <f t="shared" si="90"/>
        <v>0.2</v>
      </c>
      <c r="J485" s="21">
        <f t="shared" si="91"/>
        <v>0.7142857142857143</v>
      </c>
    </row>
    <row r="486" spans="1:10" s="160" customFormat="1" x14ac:dyDescent="0.25">
      <c r="A486" s="178" t="s">
        <v>686</v>
      </c>
      <c r="B486" s="71">
        <v>22</v>
      </c>
      <c r="C486" s="72">
        <v>48</v>
      </c>
      <c r="D486" s="71">
        <v>248</v>
      </c>
      <c r="E486" s="72">
        <v>444</v>
      </c>
      <c r="F486" s="73"/>
      <c r="G486" s="71">
        <f t="shared" si="88"/>
        <v>-26</v>
      </c>
      <c r="H486" s="72">
        <f t="shared" si="89"/>
        <v>-196</v>
      </c>
      <c r="I486" s="37">
        <f t="shared" si="90"/>
        <v>-0.54166666666666663</v>
      </c>
      <c r="J486" s="38">
        <f t="shared" si="91"/>
        <v>-0.44144144144144143</v>
      </c>
    </row>
    <row r="487" spans="1:10" x14ac:dyDescent="0.25">
      <c r="A487" s="177"/>
      <c r="B487" s="143"/>
      <c r="C487" s="144"/>
      <c r="D487" s="143"/>
      <c r="E487" s="144"/>
      <c r="F487" s="145"/>
      <c r="G487" s="143"/>
      <c r="H487" s="144"/>
      <c r="I487" s="151"/>
      <c r="J487" s="152"/>
    </row>
    <row r="488" spans="1:10" s="139" customFormat="1" x14ac:dyDescent="0.25">
      <c r="A488" s="159" t="s">
        <v>90</v>
      </c>
      <c r="B488" s="65"/>
      <c r="C488" s="66"/>
      <c r="D488" s="65"/>
      <c r="E488" s="66"/>
      <c r="F488" s="67"/>
      <c r="G488" s="65"/>
      <c r="H488" s="66"/>
      <c r="I488" s="20"/>
      <c r="J488" s="21"/>
    </row>
    <row r="489" spans="1:10" x14ac:dyDescent="0.25">
      <c r="A489" s="158" t="s">
        <v>403</v>
      </c>
      <c r="B489" s="65">
        <v>2</v>
      </c>
      <c r="C489" s="66">
        <v>5</v>
      </c>
      <c r="D489" s="65">
        <v>36</v>
      </c>
      <c r="E489" s="66">
        <v>26</v>
      </c>
      <c r="F489" s="67"/>
      <c r="G489" s="65">
        <f>B489-C489</f>
        <v>-3</v>
      </c>
      <c r="H489" s="66">
        <f>D489-E489</f>
        <v>10</v>
      </c>
      <c r="I489" s="20">
        <f>IF(C489=0, "-", IF(G489/C489&lt;10, G489/C489, "&gt;999%"))</f>
        <v>-0.6</v>
      </c>
      <c r="J489" s="21">
        <f>IF(E489=0, "-", IF(H489/E489&lt;10, H489/E489, "&gt;999%"))</f>
        <v>0.38461538461538464</v>
      </c>
    </row>
    <row r="490" spans="1:10" x14ac:dyDescent="0.25">
      <c r="A490" s="158" t="s">
        <v>527</v>
      </c>
      <c r="B490" s="65">
        <v>15</v>
      </c>
      <c r="C490" s="66">
        <v>22</v>
      </c>
      <c r="D490" s="65">
        <v>101</v>
      </c>
      <c r="E490" s="66">
        <v>176</v>
      </c>
      <c r="F490" s="67"/>
      <c r="G490" s="65">
        <f>B490-C490</f>
        <v>-7</v>
      </c>
      <c r="H490" s="66">
        <f>D490-E490</f>
        <v>-75</v>
      </c>
      <c r="I490" s="20">
        <f>IF(C490=0, "-", IF(G490/C490&lt;10, G490/C490, "&gt;999%"))</f>
        <v>-0.31818181818181818</v>
      </c>
      <c r="J490" s="21">
        <f>IF(E490=0, "-", IF(H490/E490&lt;10, H490/E490, "&gt;999%"))</f>
        <v>-0.42613636363636365</v>
      </c>
    </row>
    <row r="491" spans="1:10" x14ac:dyDescent="0.25">
      <c r="A491" s="158" t="s">
        <v>442</v>
      </c>
      <c r="B491" s="65">
        <v>9</v>
      </c>
      <c r="C491" s="66">
        <v>14</v>
      </c>
      <c r="D491" s="65">
        <v>153</v>
      </c>
      <c r="E491" s="66">
        <v>99</v>
      </c>
      <c r="F491" s="67"/>
      <c r="G491" s="65">
        <f>B491-C491</f>
        <v>-5</v>
      </c>
      <c r="H491" s="66">
        <f>D491-E491</f>
        <v>54</v>
      </c>
      <c r="I491" s="20">
        <f>IF(C491=0, "-", IF(G491/C491&lt;10, G491/C491, "&gt;999%"))</f>
        <v>-0.35714285714285715</v>
      </c>
      <c r="J491" s="21">
        <f>IF(E491=0, "-", IF(H491/E491&lt;10, H491/E491, "&gt;999%"))</f>
        <v>0.54545454545454541</v>
      </c>
    </row>
    <row r="492" spans="1:10" s="160" customFormat="1" x14ac:dyDescent="0.25">
      <c r="A492" s="178" t="s">
        <v>687</v>
      </c>
      <c r="B492" s="71">
        <v>26</v>
      </c>
      <c r="C492" s="72">
        <v>41</v>
      </c>
      <c r="D492" s="71">
        <v>290</v>
      </c>
      <c r="E492" s="72">
        <v>301</v>
      </c>
      <c r="F492" s="73"/>
      <c r="G492" s="71">
        <f>B492-C492</f>
        <v>-15</v>
      </c>
      <c r="H492" s="72">
        <f>D492-E492</f>
        <v>-11</v>
      </c>
      <c r="I492" s="37">
        <f>IF(C492=0, "-", IF(G492/C492&lt;10, G492/C492, "&gt;999%"))</f>
        <v>-0.36585365853658536</v>
      </c>
      <c r="J492" s="38">
        <f>IF(E492=0, "-", IF(H492/E492&lt;10, H492/E492, "&gt;999%"))</f>
        <v>-3.6544850498338874E-2</v>
      </c>
    </row>
    <row r="493" spans="1:10" x14ac:dyDescent="0.25">
      <c r="A493" s="177"/>
      <c r="B493" s="143"/>
      <c r="C493" s="144"/>
      <c r="D493" s="143"/>
      <c r="E493" s="144"/>
      <c r="F493" s="145"/>
      <c r="G493" s="143"/>
      <c r="H493" s="144"/>
      <c r="I493" s="151"/>
      <c r="J493" s="152"/>
    </row>
    <row r="494" spans="1:10" s="139" customFormat="1" x14ac:dyDescent="0.25">
      <c r="A494" s="159" t="s">
        <v>91</v>
      </c>
      <c r="B494" s="65"/>
      <c r="C494" s="66"/>
      <c r="D494" s="65"/>
      <c r="E494" s="66"/>
      <c r="F494" s="67"/>
      <c r="G494" s="65"/>
      <c r="H494" s="66"/>
      <c r="I494" s="20"/>
      <c r="J494" s="21"/>
    </row>
    <row r="495" spans="1:10" x14ac:dyDescent="0.25">
      <c r="A495" s="158" t="s">
        <v>314</v>
      </c>
      <c r="B495" s="65">
        <v>3</v>
      </c>
      <c r="C495" s="66">
        <v>0</v>
      </c>
      <c r="D495" s="65">
        <v>59</v>
      </c>
      <c r="E495" s="66">
        <v>19</v>
      </c>
      <c r="F495" s="67"/>
      <c r="G495" s="65">
        <f t="shared" ref="G495:G503" si="92">B495-C495</f>
        <v>3</v>
      </c>
      <c r="H495" s="66">
        <f t="shared" ref="H495:H503" si="93">D495-E495</f>
        <v>40</v>
      </c>
      <c r="I495" s="20" t="str">
        <f t="shared" ref="I495:I503" si="94">IF(C495=0, "-", IF(G495/C495&lt;10, G495/C495, "&gt;999%"))</f>
        <v>-</v>
      </c>
      <c r="J495" s="21">
        <f t="shared" ref="J495:J503" si="95">IF(E495=0, "-", IF(H495/E495&lt;10, H495/E495, "&gt;999%"))</f>
        <v>2.1052631578947367</v>
      </c>
    </row>
    <row r="496" spans="1:10" x14ac:dyDescent="0.25">
      <c r="A496" s="158" t="s">
        <v>404</v>
      </c>
      <c r="B496" s="65">
        <v>68</v>
      </c>
      <c r="C496" s="66">
        <v>89</v>
      </c>
      <c r="D496" s="65">
        <v>784</v>
      </c>
      <c r="E496" s="66">
        <v>968</v>
      </c>
      <c r="F496" s="67"/>
      <c r="G496" s="65">
        <f t="shared" si="92"/>
        <v>-21</v>
      </c>
      <c r="H496" s="66">
        <f t="shared" si="93"/>
        <v>-184</v>
      </c>
      <c r="I496" s="20">
        <f t="shared" si="94"/>
        <v>-0.23595505617977527</v>
      </c>
      <c r="J496" s="21">
        <f t="shared" si="95"/>
        <v>-0.19008264462809918</v>
      </c>
    </row>
    <row r="497" spans="1:10" x14ac:dyDescent="0.25">
      <c r="A497" s="158" t="s">
        <v>225</v>
      </c>
      <c r="B497" s="65">
        <v>27</v>
      </c>
      <c r="C497" s="66">
        <v>33</v>
      </c>
      <c r="D497" s="65">
        <v>195</v>
      </c>
      <c r="E497" s="66">
        <v>236</v>
      </c>
      <c r="F497" s="67"/>
      <c r="G497" s="65">
        <f t="shared" si="92"/>
        <v>-6</v>
      </c>
      <c r="H497" s="66">
        <f t="shared" si="93"/>
        <v>-41</v>
      </c>
      <c r="I497" s="20">
        <f t="shared" si="94"/>
        <v>-0.18181818181818182</v>
      </c>
      <c r="J497" s="21">
        <f t="shared" si="95"/>
        <v>-0.17372881355932204</v>
      </c>
    </row>
    <row r="498" spans="1:10" x14ac:dyDescent="0.25">
      <c r="A498" s="158" t="s">
        <v>247</v>
      </c>
      <c r="B498" s="65">
        <v>0</v>
      </c>
      <c r="C498" s="66">
        <v>0</v>
      </c>
      <c r="D498" s="65">
        <v>0</v>
      </c>
      <c r="E498" s="66">
        <v>1</v>
      </c>
      <c r="F498" s="67"/>
      <c r="G498" s="65">
        <f t="shared" si="92"/>
        <v>0</v>
      </c>
      <c r="H498" s="66">
        <f t="shared" si="93"/>
        <v>-1</v>
      </c>
      <c r="I498" s="20" t="str">
        <f t="shared" si="94"/>
        <v>-</v>
      </c>
      <c r="J498" s="21">
        <f t="shared" si="95"/>
        <v>-1</v>
      </c>
    </row>
    <row r="499" spans="1:10" x14ac:dyDescent="0.25">
      <c r="A499" s="158" t="s">
        <v>248</v>
      </c>
      <c r="B499" s="65">
        <v>0</v>
      </c>
      <c r="C499" s="66">
        <v>11</v>
      </c>
      <c r="D499" s="65">
        <v>0</v>
      </c>
      <c r="E499" s="66">
        <v>46</v>
      </c>
      <c r="F499" s="67"/>
      <c r="G499" s="65">
        <f t="shared" si="92"/>
        <v>-11</v>
      </c>
      <c r="H499" s="66">
        <f t="shared" si="93"/>
        <v>-46</v>
      </c>
      <c r="I499" s="20">
        <f t="shared" si="94"/>
        <v>-1</v>
      </c>
      <c r="J499" s="21">
        <f t="shared" si="95"/>
        <v>-1</v>
      </c>
    </row>
    <row r="500" spans="1:10" x14ac:dyDescent="0.25">
      <c r="A500" s="158" t="s">
        <v>443</v>
      </c>
      <c r="B500" s="65">
        <v>79</v>
      </c>
      <c r="C500" s="66">
        <v>79</v>
      </c>
      <c r="D500" s="65">
        <v>602</v>
      </c>
      <c r="E500" s="66">
        <v>620</v>
      </c>
      <c r="F500" s="67"/>
      <c r="G500" s="65">
        <f t="shared" si="92"/>
        <v>0</v>
      </c>
      <c r="H500" s="66">
        <f t="shared" si="93"/>
        <v>-18</v>
      </c>
      <c r="I500" s="20">
        <f t="shared" si="94"/>
        <v>0</v>
      </c>
      <c r="J500" s="21">
        <f t="shared" si="95"/>
        <v>-2.903225806451613E-2</v>
      </c>
    </row>
    <row r="501" spans="1:10" x14ac:dyDescent="0.25">
      <c r="A501" s="158" t="s">
        <v>226</v>
      </c>
      <c r="B501" s="65">
        <v>33</v>
      </c>
      <c r="C501" s="66">
        <v>7</v>
      </c>
      <c r="D501" s="65">
        <v>126</v>
      </c>
      <c r="E501" s="66">
        <v>79</v>
      </c>
      <c r="F501" s="67"/>
      <c r="G501" s="65">
        <f t="shared" si="92"/>
        <v>26</v>
      </c>
      <c r="H501" s="66">
        <f t="shared" si="93"/>
        <v>47</v>
      </c>
      <c r="I501" s="20">
        <f t="shared" si="94"/>
        <v>3.7142857142857144</v>
      </c>
      <c r="J501" s="21">
        <f t="shared" si="95"/>
        <v>0.59493670886075944</v>
      </c>
    </row>
    <row r="502" spans="1:10" x14ac:dyDescent="0.25">
      <c r="A502" s="158" t="s">
        <v>372</v>
      </c>
      <c r="B502" s="65">
        <v>82</v>
      </c>
      <c r="C502" s="66">
        <v>130</v>
      </c>
      <c r="D502" s="65">
        <v>628</v>
      </c>
      <c r="E502" s="66">
        <v>769</v>
      </c>
      <c r="F502" s="67"/>
      <c r="G502" s="65">
        <f t="shared" si="92"/>
        <v>-48</v>
      </c>
      <c r="H502" s="66">
        <f t="shared" si="93"/>
        <v>-141</v>
      </c>
      <c r="I502" s="20">
        <f t="shared" si="94"/>
        <v>-0.36923076923076925</v>
      </c>
      <c r="J502" s="21">
        <f t="shared" si="95"/>
        <v>-0.18335500650195058</v>
      </c>
    </row>
    <row r="503" spans="1:10" s="160" customFormat="1" x14ac:dyDescent="0.25">
      <c r="A503" s="178" t="s">
        <v>688</v>
      </c>
      <c r="B503" s="71">
        <v>292</v>
      </c>
      <c r="C503" s="72">
        <v>349</v>
      </c>
      <c r="D503" s="71">
        <v>2394</v>
      </c>
      <c r="E503" s="72">
        <v>2738</v>
      </c>
      <c r="F503" s="73"/>
      <c r="G503" s="71">
        <f t="shared" si="92"/>
        <v>-57</v>
      </c>
      <c r="H503" s="72">
        <f t="shared" si="93"/>
        <v>-344</v>
      </c>
      <c r="I503" s="37">
        <f t="shared" si="94"/>
        <v>-0.16332378223495703</v>
      </c>
      <c r="J503" s="38">
        <f t="shared" si="95"/>
        <v>-0.1256391526661797</v>
      </c>
    </row>
    <row r="504" spans="1:10" x14ac:dyDescent="0.25">
      <c r="A504" s="177"/>
      <c r="B504" s="143"/>
      <c r="C504" s="144"/>
      <c r="D504" s="143"/>
      <c r="E504" s="144"/>
      <c r="F504" s="145"/>
      <c r="G504" s="143"/>
      <c r="H504" s="144"/>
      <c r="I504" s="151"/>
      <c r="J504" s="152"/>
    </row>
    <row r="505" spans="1:10" s="139" customFormat="1" x14ac:dyDescent="0.25">
      <c r="A505" s="159" t="s">
        <v>92</v>
      </c>
      <c r="B505" s="65"/>
      <c r="C505" s="66"/>
      <c r="D505" s="65"/>
      <c r="E505" s="66"/>
      <c r="F505" s="67"/>
      <c r="G505" s="65"/>
      <c r="H505" s="66"/>
      <c r="I505" s="20"/>
      <c r="J505" s="21"/>
    </row>
    <row r="506" spans="1:10" x14ac:dyDescent="0.25">
      <c r="A506" s="158" t="s">
        <v>209</v>
      </c>
      <c r="B506" s="65">
        <v>33</v>
      </c>
      <c r="C506" s="66">
        <v>71</v>
      </c>
      <c r="D506" s="65">
        <v>769</v>
      </c>
      <c r="E506" s="66">
        <v>428</v>
      </c>
      <c r="F506" s="67"/>
      <c r="G506" s="65">
        <f t="shared" ref="G506:G512" si="96">B506-C506</f>
        <v>-38</v>
      </c>
      <c r="H506" s="66">
        <f t="shared" ref="H506:H512" si="97">D506-E506</f>
        <v>341</v>
      </c>
      <c r="I506" s="20">
        <f t="shared" ref="I506:I512" si="98">IF(C506=0, "-", IF(G506/C506&lt;10, G506/C506, "&gt;999%"))</f>
        <v>-0.53521126760563376</v>
      </c>
      <c r="J506" s="21">
        <f t="shared" ref="J506:J512" si="99">IF(E506=0, "-", IF(H506/E506&lt;10, H506/E506, "&gt;999%"))</f>
        <v>0.79672897196261683</v>
      </c>
    </row>
    <row r="507" spans="1:10" x14ac:dyDescent="0.25">
      <c r="A507" s="158" t="s">
        <v>351</v>
      </c>
      <c r="B507" s="65">
        <v>17</v>
      </c>
      <c r="C507" s="66">
        <v>24</v>
      </c>
      <c r="D507" s="65">
        <v>191</v>
      </c>
      <c r="E507" s="66">
        <v>197</v>
      </c>
      <c r="F507" s="67"/>
      <c r="G507" s="65">
        <f t="shared" si="96"/>
        <v>-7</v>
      </c>
      <c r="H507" s="66">
        <f t="shared" si="97"/>
        <v>-6</v>
      </c>
      <c r="I507" s="20">
        <f t="shared" si="98"/>
        <v>-0.29166666666666669</v>
      </c>
      <c r="J507" s="21">
        <f t="shared" si="99"/>
        <v>-3.0456852791878174E-2</v>
      </c>
    </row>
    <row r="508" spans="1:10" x14ac:dyDescent="0.25">
      <c r="A508" s="158" t="s">
        <v>352</v>
      </c>
      <c r="B508" s="65">
        <v>76</v>
      </c>
      <c r="C508" s="66">
        <v>26</v>
      </c>
      <c r="D508" s="65">
        <v>864</v>
      </c>
      <c r="E508" s="66">
        <v>270</v>
      </c>
      <c r="F508" s="67"/>
      <c r="G508" s="65">
        <f t="shared" si="96"/>
        <v>50</v>
      </c>
      <c r="H508" s="66">
        <f t="shared" si="97"/>
        <v>594</v>
      </c>
      <c r="I508" s="20">
        <f t="shared" si="98"/>
        <v>1.9230769230769231</v>
      </c>
      <c r="J508" s="21">
        <f t="shared" si="99"/>
        <v>2.2000000000000002</v>
      </c>
    </row>
    <row r="509" spans="1:10" x14ac:dyDescent="0.25">
      <c r="A509" s="158" t="s">
        <v>373</v>
      </c>
      <c r="B509" s="65">
        <v>8</v>
      </c>
      <c r="C509" s="66">
        <v>8</v>
      </c>
      <c r="D509" s="65">
        <v>15</v>
      </c>
      <c r="E509" s="66">
        <v>48</v>
      </c>
      <c r="F509" s="67"/>
      <c r="G509" s="65">
        <f t="shared" si="96"/>
        <v>0</v>
      </c>
      <c r="H509" s="66">
        <f t="shared" si="97"/>
        <v>-33</v>
      </c>
      <c r="I509" s="20">
        <f t="shared" si="98"/>
        <v>0</v>
      </c>
      <c r="J509" s="21">
        <f t="shared" si="99"/>
        <v>-0.6875</v>
      </c>
    </row>
    <row r="510" spans="1:10" x14ac:dyDescent="0.25">
      <c r="A510" s="158" t="s">
        <v>210</v>
      </c>
      <c r="B510" s="65">
        <v>64</v>
      </c>
      <c r="C510" s="66">
        <v>27</v>
      </c>
      <c r="D510" s="65">
        <v>415</v>
      </c>
      <c r="E510" s="66">
        <v>474</v>
      </c>
      <c r="F510" s="67"/>
      <c r="G510" s="65">
        <f t="shared" si="96"/>
        <v>37</v>
      </c>
      <c r="H510" s="66">
        <f t="shared" si="97"/>
        <v>-59</v>
      </c>
      <c r="I510" s="20">
        <f t="shared" si="98"/>
        <v>1.3703703703703705</v>
      </c>
      <c r="J510" s="21">
        <f t="shared" si="99"/>
        <v>-0.12447257383966245</v>
      </c>
    </row>
    <row r="511" spans="1:10" x14ac:dyDescent="0.25">
      <c r="A511" s="158" t="s">
        <v>374</v>
      </c>
      <c r="B511" s="65">
        <v>59</v>
      </c>
      <c r="C511" s="66">
        <v>28</v>
      </c>
      <c r="D511" s="65">
        <v>340</v>
      </c>
      <c r="E511" s="66">
        <v>478</v>
      </c>
      <c r="F511" s="67"/>
      <c r="G511" s="65">
        <f t="shared" si="96"/>
        <v>31</v>
      </c>
      <c r="H511" s="66">
        <f t="shared" si="97"/>
        <v>-138</v>
      </c>
      <c r="I511" s="20">
        <f t="shared" si="98"/>
        <v>1.1071428571428572</v>
      </c>
      <c r="J511" s="21">
        <f t="shared" si="99"/>
        <v>-0.28870292887029286</v>
      </c>
    </row>
    <row r="512" spans="1:10" s="160" customFormat="1" x14ac:dyDescent="0.25">
      <c r="A512" s="178" t="s">
        <v>689</v>
      </c>
      <c r="B512" s="71">
        <v>257</v>
      </c>
      <c r="C512" s="72">
        <v>184</v>
      </c>
      <c r="D512" s="71">
        <v>2594</v>
      </c>
      <c r="E512" s="72">
        <v>1895</v>
      </c>
      <c r="F512" s="73"/>
      <c r="G512" s="71">
        <f t="shared" si="96"/>
        <v>73</v>
      </c>
      <c r="H512" s="72">
        <f t="shared" si="97"/>
        <v>699</v>
      </c>
      <c r="I512" s="37">
        <f t="shared" si="98"/>
        <v>0.39673913043478259</v>
      </c>
      <c r="J512" s="38">
        <f t="shared" si="99"/>
        <v>0.36886543535620053</v>
      </c>
    </row>
    <row r="513" spans="1:10" x14ac:dyDescent="0.25">
      <c r="A513" s="177"/>
      <c r="B513" s="143"/>
      <c r="C513" s="144"/>
      <c r="D513" s="143"/>
      <c r="E513" s="144"/>
      <c r="F513" s="145"/>
      <c r="G513" s="143"/>
      <c r="H513" s="144"/>
      <c r="I513" s="151"/>
      <c r="J513" s="152"/>
    </row>
    <row r="514" spans="1:10" s="139" customFormat="1" x14ac:dyDescent="0.25">
      <c r="A514" s="159" t="s">
        <v>93</v>
      </c>
      <c r="B514" s="65"/>
      <c r="C514" s="66"/>
      <c r="D514" s="65"/>
      <c r="E514" s="66"/>
      <c r="F514" s="67"/>
      <c r="G514" s="65"/>
      <c r="H514" s="66"/>
      <c r="I514" s="20"/>
      <c r="J514" s="21"/>
    </row>
    <row r="515" spans="1:10" x14ac:dyDescent="0.25">
      <c r="A515" s="158" t="s">
        <v>264</v>
      </c>
      <c r="B515" s="65">
        <v>146</v>
      </c>
      <c r="C515" s="66">
        <v>0</v>
      </c>
      <c r="D515" s="65">
        <v>716</v>
      </c>
      <c r="E515" s="66">
        <v>0</v>
      </c>
      <c r="F515" s="67"/>
      <c r="G515" s="65">
        <f>B515-C515</f>
        <v>146</v>
      </c>
      <c r="H515" s="66">
        <f>D515-E515</f>
        <v>716</v>
      </c>
      <c r="I515" s="20" t="str">
        <f>IF(C515=0, "-", IF(G515/C515&lt;10, G515/C515, "&gt;999%"))</f>
        <v>-</v>
      </c>
      <c r="J515" s="21" t="str">
        <f>IF(E515=0, "-", IF(H515/E515&lt;10, H515/E515, "&gt;999%"))</f>
        <v>-</v>
      </c>
    </row>
    <row r="516" spans="1:10" x14ac:dyDescent="0.25">
      <c r="A516" s="158" t="s">
        <v>424</v>
      </c>
      <c r="B516" s="65">
        <v>386</v>
      </c>
      <c r="C516" s="66">
        <v>0</v>
      </c>
      <c r="D516" s="65">
        <v>439</v>
      </c>
      <c r="E516" s="66">
        <v>0</v>
      </c>
      <c r="F516" s="67"/>
      <c r="G516" s="65">
        <f>B516-C516</f>
        <v>386</v>
      </c>
      <c r="H516" s="66">
        <f>D516-E516</f>
        <v>439</v>
      </c>
      <c r="I516" s="20" t="str">
        <f>IF(C516=0, "-", IF(G516/C516&lt;10, G516/C516, "&gt;999%"))</f>
        <v>-</v>
      </c>
      <c r="J516" s="21" t="str">
        <f>IF(E516=0, "-", IF(H516/E516&lt;10, H516/E516, "&gt;999%"))</f>
        <v>-</v>
      </c>
    </row>
    <row r="517" spans="1:10" s="160" customFormat="1" x14ac:dyDescent="0.25">
      <c r="A517" s="178" t="s">
        <v>690</v>
      </c>
      <c r="B517" s="71">
        <v>532</v>
      </c>
      <c r="C517" s="72">
        <v>0</v>
      </c>
      <c r="D517" s="71">
        <v>1155</v>
      </c>
      <c r="E517" s="72">
        <v>0</v>
      </c>
      <c r="F517" s="73"/>
      <c r="G517" s="71">
        <f>B517-C517</f>
        <v>532</v>
      </c>
      <c r="H517" s="72">
        <f>D517-E517</f>
        <v>1155</v>
      </c>
      <c r="I517" s="37" t="str">
        <f>IF(C517=0, "-", IF(G517/C517&lt;10, G517/C517, "&gt;999%"))</f>
        <v>-</v>
      </c>
      <c r="J517" s="38" t="str">
        <f>IF(E517=0, "-", IF(H517/E517&lt;10, H517/E517, "&gt;999%"))</f>
        <v>-</v>
      </c>
    </row>
    <row r="518" spans="1:10" x14ac:dyDescent="0.25">
      <c r="A518" s="177"/>
      <c r="B518" s="143"/>
      <c r="C518" s="144"/>
      <c r="D518" s="143"/>
      <c r="E518" s="144"/>
      <c r="F518" s="145"/>
      <c r="G518" s="143"/>
      <c r="H518" s="144"/>
      <c r="I518" s="151"/>
      <c r="J518" s="152"/>
    </row>
    <row r="519" spans="1:10" s="139" customFormat="1" x14ac:dyDescent="0.25">
      <c r="A519" s="159" t="s">
        <v>94</v>
      </c>
      <c r="B519" s="65"/>
      <c r="C519" s="66"/>
      <c r="D519" s="65"/>
      <c r="E519" s="66"/>
      <c r="F519" s="67"/>
      <c r="G519" s="65"/>
      <c r="H519" s="66"/>
      <c r="I519" s="20"/>
      <c r="J519" s="21"/>
    </row>
    <row r="520" spans="1:10" x14ac:dyDescent="0.25">
      <c r="A520" s="158" t="s">
        <v>249</v>
      </c>
      <c r="B520" s="65">
        <v>77</v>
      </c>
      <c r="C520" s="66">
        <v>134</v>
      </c>
      <c r="D520" s="65">
        <v>703</v>
      </c>
      <c r="E520" s="66">
        <v>1005</v>
      </c>
      <c r="F520" s="67"/>
      <c r="G520" s="65">
        <f t="shared" ref="G520:G541" si="100">B520-C520</f>
        <v>-57</v>
      </c>
      <c r="H520" s="66">
        <f t="shared" ref="H520:H541" si="101">D520-E520</f>
        <v>-302</v>
      </c>
      <c r="I520" s="20">
        <f t="shared" ref="I520:I541" si="102">IF(C520=0, "-", IF(G520/C520&lt;10, G520/C520, "&gt;999%"))</f>
        <v>-0.42537313432835822</v>
      </c>
      <c r="J520" s="21">
        <f t="shared" ref="J520:J541" si="103">IF(E520=0, "-", IF(H520/E520&lt;10, H520/E520, "&gt;999%"))</f>
        <v>-0.30049751243781092</v>
      </c>
    </row>
    <row r="521" spans="1:10" x14ac:dyDescent="0.25">
      <c r="A521" s="158" t="s">
        <v>375</v>
      </c>
      <c r="B521" s="65">
        <v>41</v>
      </c>
      <c r="C521" s="66">
        <v>35</v>
      </c>
      <c r="D521" s="65">
        <v>524</v>
      </c>
      <c r="E521" s="66">
        <v>467</v>
      </c>
      <c r="F521" s="67"/>
      <c r="G521" s="65">
        <f t="shared" si="100"/>
        <v>6</v>
      </c>
      <c r="H521" s="66">
        <f t="shared" si="101"/>
        <v>57</v>
      </c>
      <c r="I521" s="20">
        <f t="shared" si="102"/>
        <v>0.17142857142857143</v>
      </c>
      <c r="J521" s="21">
        <f t="shared" si="103"/>
        <v>0.12205567451820129</v>
      </c>
    </row>
    <row r="522" spans="1:10" x14ac:dyDescent="0.25">
      <c r="A522" s="158" t="s">
        <v>489</v>
      </c>
      <c r="B522" s="65">
        <v>7</v>
      </c>
      <c r="C522" s="66">
        <v>14</v>
      </c>
      <c r="D522" s="65">
        <v>55</v>
      </c>
      <c r="E522" s="66">
        <v>69</v>
      </c>
      <c r="F522" s="67"/>
      <c r="G522" s="65">
        <f t="shared" si="100"/>
        <v>-7</v>
      </c>
      <c r="H522" s="66">
        <f t="shared" si="101"/>
        <v>-14</v>
      </c>
      <c r="I522" s="20">
        <f t="shared" si="102"/>
        <v>-0.5</v>
      </c>
      <c r="J522" s="21">
        <f t="shared" si="103"/>
        <v>-0.20289855072463769</v>
      </c>
    </row>
    <row r="523" spans="1:10" x14ac:dyDescent="0.25">
      <c r="A523" s="158" t="s">
        <v>227</v>
      </c>
      <c r="B523" s="65">
        <v>209</v>
      </c>
      <c r="C523" s="66">
        <v>368</v>
      </c>
      <c r="D523" s="65">
        <v>1815</v>
      </c>
      <c r="E523" s="66">
        <v>2448</v>
      </c>
      <c r="F523" s="67"/>
      <c r="G523" s="65">
        <f t="shared" si="100"/>
        <v>-159</v>
      </c>
      <c r="H523" s="66">
        <f t="shared" si="101"/>
        <v>-633</v>
      </c>
      <c r="I523" s="20">
        <f t="shared" si="102"/>
        <v>-0.43206521739130432</v>
      </c>
      <c r="J523" s="21">
        <f t="shared" si="103"/>
        <v>-0.25857843137254904</v>
      </c>
    </row>
    <row r="524" spans="1:10" x14ac:dyDescent="0.25">
      <c r="A524" s="158" t="s">
        <v>444</v>
      </c>
      <c r="B524" s="65">
        <v>22</v>
      </c>
      <c r="C524" s="66">
        <v>51</v>
      </c>
      <c r="D524" s="65">
        <v>513</v>
      </c>
      <c r="E524" s="66">
        <v>449</v>
      </c>
      <c r="F524" s="67"/>
      <c r="G524" s="65">
        <f t="shared" si="100"/>
        <v>-29</v>
      </c>
      <c r="H524" s="66">
        <f t="shared" si="101"/>
        <v>64</v>
      </c>
      <c r="I524" s="20">
        <f t="shared" si="102"/>
        <v>-0.56862745098039214</v>
      </c>
      <c r="J524" s="21">
        <f t="shared" si="103"/>
        <v>0.14253897550111358</v>
      </c>
    </row>
    <row r="525" spans="1:10" x14ac:dyDescent="0.25">
      <c r="A525" s="158" t="s">
        <v>315</v>
      </c>
      <c r="B525" s="65">
        <v>7</v>
      </c>
      <c r="C525" s="66">
        <v>0</v>
      </c>
      <c r="D525" s="65">
        <v>7</v>
      </c>
      <c r="E525" s="66">
        <v>15</v>
      </c>
      <c r="F525" s="67"/>
      <c r="G525" s="65">
        <f t="shared" si="100"/>
        <v>7</v>
      </c>
      <c r="H525" s="66">
        <f t="shared" si="101"/>
        <v>-8</v>
      </c>
      <c r="I525" s="20" t="str">
        <f t="shared" si="102"/>
        <v>-</v>
      </c>
      <c r="J525" s="21">
        <f t="shared" si="103"/>
        <v>-0.53333333333333333</v>
      </c>
    </row>
    <row r="526" spans="1:10" x14ac:dyDescent="0.25">
      <c r="A526" s="158" t="s">
        <v>305</v>
      </c>
      <c r="B526" s="65">
        <v>0</v>
      </c>
      <c r="C526" s="66">
        <v>1</v>
      </c>
      <c r="D526" s="65">
        <v>17</v>
      </c>
      <c r="E526" s="66">
        <v>28</v>
      </c>
      <c r="F526" s="67"/>
      <c r="G526" s="65">
        <f t="shared" si="100"/>
        <v>-1</v>
      </c>
      <c r="H526" s="66">
        <f t="shared" si="101"/>
        <v>-11</v>
      </c>
      <c r="I526" s="20">
        <f t="shared" si="102"/>
        <v>-1</v>
      </c>
      <c r="J526" s="21">
        <f t="shared" si="103"/>
        <v>-0.39285714285714285</v>
      </c>
    </row>
    <row r="527" spans="1:10" x14ac:dyDescent="0.25">
      <c r="A527" s="158" t="s">
        <v>487</v>
      </c>
      <c r="B527" s="65">
        <v>16</v>
      </c>
      <c r="C527" s="66">
        <v>57</v>
      </c>
      <c r="D527" s="65">
        <v>443</v>
      </c>
      <c r="E527" s="66">
        <v>446</v>
      </c>
      <c r="F527" s="67"/>
      <c r="G527" s="65">
        <f t="shared" si="100"/>
        <v>-41</v>
      </c>
      <c r="H527" s="66">
        <f t="shared" si="101"/>
        <v>-3</v>
      </c>
      <c r="I527" s="20">
        <f t="shared" si="102"/>
        <v>-0.7192982456140351</v>
      </c>
      <c r="J527" s="21">
        <f t="shared" si="103"/>
        <v>-6.7264573991031393E-3</v>
      </c>
    </row>
    <row r="528" spans="1:10" x14ac:dyDescent="0.25">
      <c r="A528" s="158" t="s">
        <v>502</v>
      </c>
      <c r="B528" s="65">
        <v>17</v>
      </c>
      <c r="C528" s="66">
        <v>44</v>
      </c>
      <c r="D528" s="65">
        <v>391</v>
      </c>
      <c r="E528" s="66">
        <v>413</v>
      </c>
      <c r="F528" s="67"/>
      <c r="G528" s="65">
        <f t="shared" si="100"/>
        <v>-27</v>
      </c>
      <c r="H528" s="66">
        <f t="shared" si="101"/>
        <v>-22</v>
      </c>
      <c r="I528" s="20">
        <f t="shared" si="102"/>
        <v>-0.61363636363636365</v>
      </c>
      <c r="J528" s="21">
        <f t="shared" si="103"/>
        <v>-5.3268765133171914E-2</v>
      </c>
    </row>
    <row r="529" spans="1:10" x14ac:dyDescent="0.25">
      <c r="A529" s="158" t="s">
        <v>511</v>
      </c>
      <c r="B529" s="65">
        <v>142</v>
      </c>
      <c r="C529" s="66">
        <v>91</v>
      </c>
      <c r="D529" s="65">
        <v>1049</v>
      </c>
      <c r="E529" s="66">
        <v>820</v>
      </c>
      <c r="F529" s="67"/>
      <c r="G529" s="65">
        <f t="shared" si="100"/>
        <v>51</v>
      </c>
      <c r="H529" s="66">
        <f t="shared" si="101"/>
        <v>229</v>
      </c>
      <c r="I529" s="20">
        <f t="shared" si="102"/>
        <v>0.56043956043956045</v>
      </c>
      <c r="J529" s="21">
        <f t="shared" si="103"/>
        <v>0.27926829268292686</v>
      </c>
    </row>
    <row r="530" spans="1:10" x14ac:dyDescent="0.25">
      <c r="A530" s="158" t="s">
        <v>528</v>
      </c>
      <c r="B530" s="65">
        <v>505</v>
      </c>
      <c r="C530" s="66">
        <v>455</v>
      </c>
      <c r="D530" s="65">
        <v>5558</v>
      </c>
      <c r="E530" s="66">
        <v>4873</v>
      </c>
      <c r="F530" s="67"/>
      <c r="G530" s="65">
        <f t="shared" si="100"/>
        <v>50</v>
      </c>
      <c r="H530" s="66">
        <f t="shared" si="101"/>
        <v>685</v>
      </c>
      <c r="I530" s="20">
        <f t="shared" si="102"/>
        <v>0.10989010989010989</v>
      </c>
      <c r="J530" s="21">
        <f t="shared" si="103"/>
        <v>0.14057049045762365</v>
      </c>
    </row>
    <row r="531" spans="1:10" x14ac:dyDescent="0.25">
      <c r="A531" s="158" t="s">
        <v>445</v>
      </c>
      <c r="B531" s="65">
        <v>19</v>
      </c>
      <c r="C531" s="66">
        <v>163</v>
      </c>
      <c r="D531" s="65">
        <v>884</v>
      </c>
      <c r="E531" s="66">
        <v>538</v>
      </c>
      <c r="F531" s="67"/>
      <c r="G531" s="65">
        <f t="shared" si="100"/>
        <v>-144</v>
      </c>
      <c r="H531" s="66">
        <f t="shared" si="101"/>
        <v>346</v>
      </c>
      <c r="I531" s="20">
        <f t="shared" si="102"/>
        <v>-0.8834355828220859</v>
      </c>
      <c r="J531" s="21">
        <f t="shared" si="103"/>
        <v>0.64312267657992561</v>
      </c>
    </row>
    <row r="532" spans="1:10" x14ac:dyDescent="0.25">
      <c r="A532" s="158" t="s">
        <v>529</v>
      </c>
      <c r="B532" s="65">
        <v>179</v>
      </c>
      <c r="C532" s="66">
        <v>188</v>
      </c>
      <c r="D532" s="65">
        <v>1544</v>
      </c>
      <c r="E532" s="66">
        <v>1527</v>
      </c>
      <c r="F532" s="67"/>
      <c r="G532" s="65">
        <f t="shared" si="100"/>
        <v>-9</v>
      </c>
      <c r="H532" s="66">
        <f t="shared" si="101"/>
        <v>17</v>
      </c>
      <c r="I532" s="20">
        <f t="shared" si="102"/>
        <v>-4.7872340425531915E-2</v>
      </c>
      <c r="J532" s="21">
        <f t="shared" si="103"/>
        <v>1.1132940406024885E-2</v>
      </c>
    </row>
    <row r="533" spans="1:10" x14ac:dyDescent="0.25">
      <c r="A533" s="158" t="s">
        <v>470</v>
      </c>
      <c r="B533" s="65">
        <v>109</v>
      </c>
      <c r="C533" s="66">
        <v>35</v>
      </c>
      <c r="D533" s="65">
        <v>1367</v>
      </c>
      <c r="E533" s="66">
        <v>2173</v>
      </c>
      <c r="F533" s="67"/>
      <c r="G533" s="65">
        <f t="shared" si="100"/>
        <v>74</v>
      </c>
      <c r="H533" s="66">
        <f t="shared" si="101"/>
        <v>-806</v>
      </c>
      <c r="I533" s="20">
        <f t="shared" si="102"/>
        <v>2.1142857142857143</v>
      </c>
      <c r="J533" s="21">
        <f t="shared" si="103"/>
        <v>-0.37091578462954439</v>
      </c>
    </row>
    <row r="534" spans="1:10" x14ac:dyDescent="0.25">
      <c r="A534" s="158" t="s">
        <v>446</v>
      </c>
      <c r="B534" s="65">
        <v>205</v>
      </c>
      <c r="C534" s="66">
        <v>355</v>
      </c>
      <c r="D534" s="65">
        <v>2633</v>
      </c>
      <c r="E534" s="66">
        <v>2662</v>
      </c>
      <c r="F534" s="67"/>
      <c r="G534" s="65">
        <f t="shared" si="100"/>
        <v>-150</v>
      </c>
      <c r="H534" s="66">
        <f t="shared" si="101"/>
        <v>-29</v>
      </c>
      <c r="I534" s="20">
        <f t="shared" si="102"/>
        <v>-0.42253521126760563</v>
      </c>
      <c r="J534" s="21">
        <f t="shared" si="103"/>
        <v>-1.0894064613072877E-2</v>
      </c>
    </row>
    <row r="535" spans="1:10" x14ac:dyDescent="0.25">
      <c r="A535" s="158" t="s">
        <v>228</v>
      </c>
      <c r="B535" s="65">
        <v>0</v>
      </c>
      <c r="C535" s="66">
        <v>0</v>
      </c>
      <c r="D535" s="65">
        <v>12</v>
      </c>
      <c r="E535" s="66">
        <v>2</v>
      </c>
      <c r="F535" s="67"/>
      <c r="G535" s="65">
        <f t="shared" si="100"/>
        <v>0</v>
      </c>
      <c r="H535" s="66">
        <f t="shared" si="101"/>
        <v>10</v>
      </c>
      <c r="I535" s="20" t="str">
        <f t="shared" si="102"/>
        <v>-</v>
      </c>
      <c r="J535" s="21">
        <f t="shared" si="103"/>
        <v>5</v>
      </c>
    </row>
    <row r="536" spans="1:10" x14ac:dyDescent="0.25">
      <c r="A536" s="158" t="s">
        <v>229</v>
      </c>
      <c r="B536" s="65">
        <v>0</v>
      </c>
      <c r="C536" s="66">
        <v>5</v>
      </c>
      <c r="D536" s="65">
        <v>0</v>
      </c>
      <c r="E536" s="66">
        <v>40</v>
      </c>
      <c r="F536" s="67"/>
      <c r="G536" s="65">
        <f t="shared" si="100"/>
        <v>-5</v>
      </c>
      <c r="H536" s="66">
        <f t="shared" si="101"/>
        <v>-40</v>
      </c>
      <c r="I536" s="20">
        <f t="shared" si="102"/>
        <v>-1</v>
      </c>
      <c r="J536" s="21">
        <f t="shared" si="103"/>
        <v>-1</v>
      </c>
    </row>
    <row r="537" spans="1:10" x14ac:dyDescent="0.25">
      <c r="A537" s="158" t="s">
        <v>405</v>
      </c>
      <c r="B537" s="65">
        <v>179</v>
      </c>
      <c r="C537" s="66">
        <v>268</v>
      </c>
      <c r="D537" s="65">
        <v>2636</v>
      </c>
      <c r="E537" s="66">
        <v>2945</v>
      </c>
      <c r="F537" s="67"/>
      <c r="G537" s="65">
        <f t="shared" si="100"/>
        <v>-89</v>
      </c>
      <c r="H537" s="66">
        <f t="shared" si="101"/>
        <v>-309</v>
      </c>
      <c r="I537" s="20">
        <f t="shared" si="102"/>
        <v>-0.33208955223880599</v>
      </c>
      <c r="J537" s="21">
        <f t="shared" si="103"/>
        <v>-0.10492359932088285</v>
      </c>
    </row>
    <row r="538" spans="1:10" x14ac:dyDescent="0.25">
      <c r="A538" s="158" t="s">
        <v>331</v>
      </c>
      <c r="B538" s="65">
        <v>1</v>
      </c>
      <c r="C538" s="66">
        <v>1</v>
      </c>
      <c r="D538" s="65">
        <v>10</v>
      </c>
      <c r="E538" s="66">
        <v>10</v>
      </c>
      <c r="F538" s="67"/>
      <c r="G538" s="65">
        <f t="shared" si="100"/>
        <v>0</v>
      </c>
      <c r="H538" s="66">
        <f t="shared" si="101"/>
        <v>0</v>
      </c>
      <c r="I538" s="20">
        <f t="shared" si="102"/>
        <v>0</v>
      </c>
      <c r="J538" s="21">
        <f t="shared" si="103"/>
        <v>0</v>
      </c>
    </row>
    <row r="539" spans="1:10" x14ac:dyDescent="0.25">
      <c r="A539" s="158" t="s">
        <v>211</v>
      </c>
      <c r="B539" s="65">
        <v>9</v>
      </c>
      <c r="C539" s="66">
        <v>28</v>
      </c>
      <c r="D539" s="65">
        <v>217</v>
      </c>
      <c r="E539" s="66">
        <v>412</v>
      </c>
      <c r="F539" s="67"/>
      <c r="G539" s="65">
        <f t="shared" si="100"/>
        <v>-19</v>
      </c>
      <c r="H539" s="66">
        <f t="shared" si="101"/>
        <v>-195</v>
      </c>
      <c r="I539" s="20">
        <f t="shared" si="102"/>
        <v>-0.6785714285714286</v>
      </c>
      <c r="J539" s="21">
        <f t="shared" si="103"/>
        <v>-0.47330097087378642</v>
      </c>
    </row>
    <row r="540" spans="1:10" x14ac:dyDescent="0.25">
      <c r="A540" s="158" t="s">
        <v>353</v>
      </c>
      <c r="B540" s="65">
        <v>20</v>
      </c>
      <c r="C540" s="66">
        <v>61</v>
      </c>
      <c r="D540" s="65">
        <v>539</v>
      </c>
      <c r="E540" s="66">
        <v>563</v>
      </c>
      <c r="F540" s="67"/>
      <c r="G540" s="65">
        <f t="shared" si="100"/>
        <v>-41</v>
      </c>
      <c r="H540" s="66">
        <f t="shared" si="101"/>
        <v>-24</v>
      </c>
      <c r="I540" s="20">
        <f t="shared" si="102"/>
        <v>-0.67213114754098358</v>
      </c>
      <c r="J540" s="21">
        <f t="shared" si="103"/>
        <v>-4.2628774422735348E-2</v>
      </c>
    </row>
    <row r="541" spans="1:10" s="160" customFormat="1" x14ac:dyDescent="0.25">
      <c r="A541" s="178" t="s">
        <v>691</v>
      </c>
      <c r="B541" s="71">
        <v>1764</v>
      </c>
      <c r="C541" s="72">
        <v>2354</v>
      </c>
      <c r="D541" s="71">
        <v>20917</v>
      </c>
      <c r="E541" s="72">
        <v>21905</v>
      </c>
      <c r="F541" s="73"/>
      <c r="G541" s="71">
        <f t="shared" si="100"/>
        <v>-590</v>
      </c>
      <c r="H541" s="72">
        <f t="shared" si="101"/>
        <v>-988</v>
      </c>
      <c r="I541" s="37">
        <f t="shared" si="102"/>
        <v>-0.25063721325403571</v>
      </c>
      <c r="J541" s="38">
        <f t="shared" si="103"/>
        <v>-4.5103857566765576E-2</v>
      </c>
    </row>
    <row r="542" spans="1:10" x14ac:dyDescent="0.25">
      <c r="A542" s="177"/>
      <c r="B542" s="143"/>
      <c r="C542" s="144"/>
      <c r="D542" s="143"/>
      <c r="E542" s="144"/>
      <c r="F542" s="145"/>
      <c r="G542" s="143"/>
      <c r="H542" s="144"/>
      <c r="I542" s="151"/>
      <c r="J542" s="152"/>
    </row>
    <row r="543" spans="1:10" s="139" customFormat="1" x14ac:dyDescent="0.25">
      <c r="A543" s="159" t="s">
        <v>95</v>
      </c>
      <c r="B543" s="65"/>
      <c r="C543" s="66"/>
      <c r="D543" s="65"/>
      <c r="E543" s="66"/>
      <c r="F543" s="67"/>
      <c r="G543" s="65"/>
      <c r="H543" s="66"/>
      <c r="I543" s="20"/>
      <c r="J543" s="21"/>
    </row>
    <row r="544" spans="1:10" x14ac:dyDescent="0.25">
      <c r="A544" s="158" t="s">
        <v>568</v>
      </c>
      <c r="B544" s="65">
        <v>8</v>
      </c>
      <c r="C544" s="66">
        <v>3</v>
      </c>
      <c r="D544" s="65">
        <v>76</v>
      </c>
      <c r="E544" s="66">
        <v>47</v>
      </c>
      <c r="F544" s="67"/>
      <c r="G544" s="65">
        <f>B544-C544</f>
        <v>5</v>
      </c>
      <c r="H544" s="66">
        <f>D544-E544</f>
        <v>29</v>
      </c>
      <c r="I544" s="20">
        <f>IF(C544=0, "-", IF(G544/C544&lt;10, G544/C544, "&gt;999%"))</f>
        <v>1.6666666666666667</v>
      </c>
      <c r="J544" s="21">
        <f>IF(E544=0, "-", IF(H544/E544&lt;10, H544/E544, "&gt;999%"))</f>
        <v>0.61702127659574468</v>
      </c>
    </row>
    <row r="545" spans="1:10" x14ac:dyDescent="0.25">
      <c r="A545" s="158" t="s">
        <v>555</v>
      </c>
      <c r="B545" s="65">
        <v>1</v>
      </c>
      <c r="C545" s="66">
        <v>1</v>
      </c>
      <c r="D545" s="65">
        <v>19</v>
      </c>
      <c r="E545" s="66">
        <v>19</v>
      </c>
      <c r="F545" s="67"/>
      <c r="G545" s="65">
        <f>B545-C545</f>
        <v>0</v>
      </c>
      <c r="H545" s="66">
        <f>D545-E545</f>
        <v>0</v>
      </c>
      <c r="I545" s="20">
        <f>IF(C545=0, "-", IF(G545/C545&lt;10, G545/C545, "&gt;999%"))</f>
        <v>0</v>
      </c>
      <c r="J545" s="21">
        <f>IF(E545=0, "-", IF(H545/E545&lt;10, H545/E545, "&gt;999%"))</f>
        <v>0</v>
      </c>
    </row>
    <row r="546" spans="1:10" s="160" customFormat="1" x14ac:dyDescent="0.25">
      <c r="A546" s="178" t="s">
        <v>692</v>
      </c>
      <c r="B546" s="71">
        <v>9</v>
      </c>
      <c r="C546" s="72">
        <v>4</v>
      </c>
      <c r="D546" s="71">
        <v>95</v>
      </c>
      <c r="E546" s="72">
        <v>66</v>
      </c>
      <c r="F546" s="73"/>
      <c r="G546" s="71">
        <f>B546-C546</f>
        <v>5</v>
      </c>
      <c r="H546" s="72">
        <f>D546-E546</f>
        <v>29</v>
      </c>
      <c r="I546" s="37">
        <f>IF(C546=0, "-", IF(G546/C546&lt;10, G546/C546, "&gt;999%"))</f>
        <v>1.25</v>
      </c>
      <c r="J546" s="38">
        <f>IF(E546=0, "-", IF(H546/E546&lt;10, H546/E546, "&gt;999%"))</f>
        <v>0.43939393939393939</v>
      </c>
    </row>
    <row r="547" spans="1:10" x14ac:dyDescent="0.25">
      <c r="A547" s="177"/>
      <c r="B547" s="143"/>
      <c r="C547" s="144"/>
      <c r="D547" s="143"/>
      <c r="E547" s="144"/>
      <c r="F547" s="145"/>
      <c r="G547" s="143"/>
      <c r="H547" s="144"/>
      <c r="I547" s="151"/>
      <c r="J547" s="152"/>
    </row>
    <row r="548" spans="1:10" s="139" customFormat="1" x14ac:dyDescent="0.25">
      <c r="A548" s="159" t="s">
        <v>96</v>
      </c>
      <c r="B548" s="65"/>
      <c r="C548" s="66"/>
      <c r="D548" s="65"/>
      <c r="E548" s="66"/>
      <c r="F548" s="67"/>
      <c r="G548" s="65"/>
      <c r="H548" s="66"/>
      <c r="I548" s="20"/>
      <c r="J548" s="21"/>
    </row>
    <row r="549" spans="1:10" x14ac:dyDescent="0.25">
      <c r="A549" s="158" t="s">
        <v>530</v>
      </c>
      <c r="B549" s="65">
        <v>46</v>
      </c>
      <c r="C549" s="66">
        <v>88</v>
      </c>
      <c r="D549" s="65">
        <v>285</v>
      </c>
      <c r="E549" s="66">
        <v>534</v>
      </c>
      <c r="F549" s="67"/>
      <c r="G549" s="65">
        <f t="shared" ref="G549:G568" si="104">B549-C549</f>
        <v>-42</v>
      </c>
      <c r="H549" s="66">
        <f t="shared" ref="H549:H568" si="105">D549-E549</f>
        <v>-249</v>
      </c>
      <c r="I549" s="20">
        <f t="shared" ref="I549:I568" si="106">IF(C549=0, "-", IF(G549/C549&lt;10, G549/C549, "&gt;999%"))</f>
        <v>-0.47727272727272729</v>
      </c>
      <c r="J549" s="21">
        <f t="shared" ref="J549:J568" si="107">IF(E549=0, "-", IF(H549/E549&lt;10, H549/E549, "&gt;999%"))</f>
        <v>-0.46629213483146065</v>
      </c>
    </row>
    <row r="550" spans="1:10" x14ac:dyDescent="0.25">
      <c r="A550" s="158" t="s">
        <v>265</v>
      </c>
      <c r="B550" s="65">
        <v>3</v>
      </c>
      <c r="C550" s="66">
        <v>0</v>
      </c>
      <c r="D550" s="65">
        <v>23</v>
      </c>
      <c r="E550" s="66">
        <v>0</v>
      </c>
      <c r="F550" s="67"/>
      <c r="G550" s="65">
        <f t="shared" si="104"/>
        <v>3</v>
      </c>
      <c r="H550" s="66">
        <f t="shared" si="105"/>
        <v>23</v>
      </c>
      <c r="I550" s="20" t="str">
        <f t="shared" si="106"/>
        <v>-</v>
      </c>
      <c r="J550" s="21" t="str">
        <f t="shared" si="107"/>
        <v>-</v>
      </c>
    </row>
    <row r="551" spans="1:10" x14ac:dyDescent="0.25">
      <c r="A551" s="158" t="s">
        <v>298</v>
      </c>
      <c r="B551" s="65">
        <v>0</v>
      </c>
      <c r="C551" s="66">
        <v>4</v>
      </c>
      <c r="D551" s="65">
        <v>5</v>
      </c>
      <c r="E551" s="66">
        <v>7</v>
      </c>
      <c r="F551" s="67"/>
      <c r="G551" s="65">
        <f t="shared" si="104"/>
        <v>-4</v>
      </c>
      <c r="H551" s="66">
        <f t="shared" si="105"/>
        <v>-2</v>
      </c>
      <c r="I551" s="20">
        <f t="shared" si="106"/>
        <v>-1</v>
      </c>
      <c r="J551" s="21">
        <f t="shared" si="107"/>
        <v>-0.2857142857142857</v>
      </c>
    </row>
    <row r="552" spans="1:10" x14ac:dyDescent="0.25">
      <c r="A552" s="158" t="s">
        <v>492</v>
      </c>
      <c r="B552" s="65">
        <v>3</v>
      </c>
      <c r="C552" s="66">
        <v>3</v>
      </c>
      <c r="D552" s="65">
        <v>42</v>
      </c>
      <c r="E552" s="66">
        <v>30</v>
      </c>
      <c r="F552" s="67"/>
      <c r="G552" s="65">
        <f t="shared" si="104"/>
        <v>0</v>
      </c>
      <c r="H552" s="66">
        <f t="shared" si="105"/>
        <v>12</v>
      </c>
      <c r="I552" s="20">
        <f t="shared" si="106"/>
        <v>0</v>
      </c>
      <c r="J552" s="21">
        <f t="shared" si="107"/>
        <v>0.4</v>
      </c>
    </row>
    <row r="553" spans="1:10" x14ac:dyDescent="0.25">
      <c r="A553" s="158" t="s">
        <v>306</v>
      </c>
      <c r="B553" s="65">
        <v>0</v>
      </c>
      <c r="C553" s="66">
        <v>1</v>
      </c>
      <c r="D553" s="65">
        <v>1</v>
      </c>
      <c r="E553" s="66">
        <v>7</v>
      </c>
      <c r="F553" s="67"/>
      <c r="G553" s="65">
        <f t="shared" si="104"/>
        <v>-1</v>
      </c>
      <c r="H553" s="66">
        <f t="shared" si="105"/>
        <v>-6</v>
      </c>
      <c r="I553" s="20">
        <f t="shared" si="106"/>
        <v>-1</v>
      </c>
      <c r="J553" s="21">
        <f t="shared" si="107"/>
        <v>-0.8571428571428571</v>
      </c>
    </row>
    <row r="554" spans="1:10" x14ac:dyDescent="0.25">
      <c r="A554" s="158" t="s">
        <v>299</v>
      </c>
      <c r="B554" s="65">
        <v>0</v>
      </c>
      <c r="C554" s="66">
        <v>2</v>
      </c>
      <c r="D554" s="65">
        <v>1</v>
      </c>
      <c r="E554" s="66">
        <v>4</v>
      </c>
      <c r="F554" s="67"/>
      <c r="G554" s="65">
        <f t="shared" si="104"/>
        <v>-2</v>
      </c>
      <c r="H554" s="66">
        <f t="shared" si="105"/>
        <v>-3</v>
      </c>
      <c r="I554" s="20">
        <f t="shared" si="106"/>
        <v>-1</v>
      </c>
      <c r="J554" s="21">
        <f t="shared" si="107"/>
        <v>-0.75</v>
      </c>
    </row>
    <row r="555" spans="1:10" x14ac:dyDescent="0.25">
      <c r="A555" s="158" t="s">
        <v>544</v>
      </c>
      <c r="B555" s="65">
        <v>2</v>
      </c>
      <c r="C555" s="66">
        <v>5</v>
      </c>
      <c r="D555" s="65">
        <v>35</v>
      </c>
      <c r="E555" s="66">
        <v>67</v>
      </c>
      <c r="F555" s="67"/>
      <c r="G555" s="65">
        <f t="shared" si="104"/>
        <v>-3</v>
      </c>
      <c r="H555" s="66">
        <f t="shared" si="105"/>
        <v>-32</v>
      </c>
      <c r="I555" s="20">
        <f t="shared" si="106"/>
        <v>-0.6</v>
      </c>
      <c r="J555" s="21">
        <f t="shared" si="107"/>
        <v>-0.47761194029850745</v>
      </c>
    </row>
    <row r="556" spans="1:10" x14ac:dyDescent="0.25">
      <c r="A556" s="158" t="s">
        <v>488</v>
      </c>
      <c r="B556" s="65">
        <v>0</v>
      </c>
      <c r="C556" s="66">
        <v>0</v>
      </c>
      <c r="D556" s="65">
        <v>6</v>
      </c>
      <c r="E556" s="66">
        <v>3</v>
      </c>
      <c r="F556" s="67"/>
      <c r="G556" s="65">
        <f t="shared" si="104"/>
        <v>0</v>
      </c>
      <c r="H556" s="66">
        <f t="shared" si="105"/>
        <v>3</v>
      </c>
      <c r="I556" s="20" t="str">
        <f t="shared" si="106"/>
        <v>-</v>
      </c>
      <c r="J556" s="21">
        <f t="shared" si="107"/>
        <v>1</v>
      </c>
    </row>
    <row r="557" spans="1:10" x14ac:dyDescent="0.25">
      <c r="A557" s="158" t="s">
        <v>230</v>
      </c>
      <c r="B557" s="65">
        <v>19</v>
      </c>
      <c r="C557" s="66">
        <v>11</v>
      </c>
      <c r="D557" s="65">
        <v>170</v>
      </c>
      <c r="E557" s="66">
        <v>87</v>
      </c>
      <c r="F557" s="67"/>
      <c r="G557" s="65">
        <f t="shared" si="104"/>
        <v>8</v>
      </c>
      <c r="H557" s="66">
        <f t="shared" si="105"/>
        <v>83</v>
      </c>
      <c r="I557" s="20">
        <f t="shared" si="106"/>
        <v>0.72727272727272729</v>
      </c>
      <c r="J557" s="21">
        <f t="shared" si="107"/>
        <v>0.95402298850574707</v>
      </c>
    </row>
    <row r="558" spans="1:10" x14ac:dyDescent="0.25">
      <c r="A558" s="158" t="s">
        <v>300</v>
      </c>
      <c r="B558" s="65">
        <v>2</v>
      </c>
      <c r="C558" s="66">
        <v>3</v>
      </c>
      <c r="D558" s="65">
        <v>8</v>
      </c>
      <c r="E558" s="66">
        <v>35</v>
      </c>
      <c r="F558" s="67"/>
      <c r="G558" s="65">
        <f t="shared" si="104"/>
        <v>-1</v>
      </c>
      <c r="H558" s="66">
        <f t="shared" si="105"/>
        <v>-27</v>
      </c>
      <c r="I558" s="20">
        <f t="shared" si="106"/>
        <v>-0.33333333333333331</v>
      </c>
      <c r="J558" s="21">
        <f t="shared" si="107"/>
        <v>-0.77142857142857146</v>
      </c>
    </row>
    <row r="559" spans="1:10" x14ac:dyDescent="0.25">
      <c r="A559" s="158" t="s">
        <v>250</v>
      </c>
      <c r="B559" s="65">
        <v>0</v>
      </c>
      <c r="C559" s="66">
        <v>3</v>
      </c>
      <c r="D559" s="65">
        <v>31</v>
      </c>
      <c r="E559" s="66">
        <v>39</v>
      </c>
      <c r="F559" s="67"/>
      <c r="G559" s="65">
        <f t="shared" si="104"/>
        <v>-3</v>
      </c>
      <c r="H559" s="66">
        <f t="shared" si="105"/>
        <v>-8</v>
      </c>
      <c r="I559" s="20">
        <f t="shared" si="106"/>
        <v>-1</v>
      </c>
      <c r="J559" s="21">
        <f t="shared" si="107"/>
        <v>-0.20512820512820512</v>
      </c>
    </row>
    <row r="560" spans="1:10" x14ac:dyDescent="0.25">
      <c r="A560" s="158" t="s">
        <v>447</v>
      </c>
      <c r="B560" s="65">
        <v>0</v>
      </c>
      <c r="C560" s="66">
        <v>1</v>
      </c>
      <c r="D560" s="65">
        <v>2</v>
      </c>
      <c r="E560" s="66">
        <v>9</v>
      </c>
      <c r="F560" s="67"/>
      <c r="G560" s="65">
        <f t="shared" si="104"/>
        <v>-1</v>
      </c>
      <c r="H560" s="66">
        <f t="shared" si="105"/>
        <v>-7</v>
      </c>
      <c r="I560" s="20">
        <f t="shared" si="106"/>
        <v>-1</v>
      </c>
      <c r="J560" s="21">
        <f t="shared" si="107"/>
        <v>-0.77777777777777779</v>
      </c>
    </row>
    <row r="561" spans="1:10" x14ac:dyDescent="0.25">
      <c r="A561" s="158" t="s">
        <v>212</v>
      </c>
      <c r="B561" s="65">
        <v>3</v>
      </c>
      <c r="C561" s="66">
        <v>33</v>
      </c>
      <c r="D561" s="65">
        <v>82</v>
      </c>
      <c r="E561" s="66">
        <v>287</v>
      </c>
      <c r="F561" s="67"/>
      <c r="G561" s="65">
        <f t="shared" si="104"/>
        <v>-30</v>
      </c>
      <c r="H561" s="66">
        <f t="shared" si="105"/>
        <v>-205</v>
      </c>
      <c r="I561" s="20">
        <f t="shared" si="106"/>
        <v>-0.90909090909090906</v>
      </c>
      <c r="J561" s="21">
        <f t="shared" si="107"/>
        <v>-0.7142857142857143</v>
      </c>
    </row>
    <row r="562" spans="1:10" x14ac:dyDescent="0.25">
      <c r="A562" s="158" t="s">
        <v>354</v>
      </c>
      <c r="B562" s="65">
        <v>18</v>
      </c>
      <c r="C562" s="66">
        <v>63</v>
      </c>
      <c r="D562" s="65">
        <v>305</v>
      </c>
      <c r="E562" s="66">
        <v>438</v>
      </c>
      <c r="F562" s="67"/>
      <c r="G562" s="65">
        <f t="shared" si="104"/>
        <v>-45</v>
      </c>
      <c r="H562" s="66">
        <f t="shared" si="105"/>
        <v>-133</v>
      </c>
      <c r="I562" s="20">
        <f t="shared" si="106"/>
        <v>-0.7142857142857143</v>
      </c>
      <c r="J562" s="21">
        <f t="shared" si="107"/>
        <v>-0.30365296803652969</v>
      </c>
    </row>
    <row r="563" spans="1:10" x14ac:dyDescent="0.25">
      <c r="A563" s="158" t="s">
        <v>406</v>
      </c>
      <c r="B563" s="65">
        <v>10</v>
      </c>
      <c r="C563" s="66">
        <v>33</v>
      </c>
      <c r="D563" s="65">
        <v>128</v>
      </c>
      <c r="E563" s="66">
        <v>182</v>
      </c>
      <c r="F563" s="67"/>
      <c r="G563" s="65">
        <f t="shared" si="104"/>
        <v>-23</v>
      </c>
      <c r="H563" s="66">
        <f t="shared" si="105"/>
        <v>-54</v>
      </c>
      <c r="I563" s="20">
        <f t="shared" si="106"/>
        <v>-0.69696969696969702</v>
      </c>
      <c r="J563" s="21">
        <f t="shared" si="107"/>
        <v>-0.2967032967032967</v>
      </c>
    </row>
    <row r="564" spans="1:10" x14ac:dyDescent="0.25">
      <c r="A564" s="158" t="s">
        <v>448</v>
      </c>
      <c r="B564" s="65">
        <v>60</v>
      </c>
      <c r="C564" s="66">
        <v>28</v>
      </c>
      <c r="D564" s="65">
        <v>178</v>
      </c>
      <c r="E564" s="66">
        <v>269</v>
      </c>
      <c r="F564" s="67"/>
      <c r="G564" s="65">
        <f t="shared" si="104"/>
        <v>32</v>
      </c>
      <c r="H564" s="66">
        <f t="shared" si="105"/>
        <v>-91</v>
      </c>
      <c r="I564" s="20">
        <f t="shared" si="106"/>
        <v>1.1428571428571428</v>
      </c>
      <c r="J564" s="21">
        <f t="shared" si="107"/>
        <v>-0.33828996282527879</v>
      </c>
    </row>
    <row r="565" spans="1:10" x14ac:dyDescent="0.25">
      <c r="A565" s="158" t="s">
        <v>467</v>
      </c>
      <c r="B565" s="65">
        <v>7</v>
      </c>
      <c r="C565" s="66">
        <v>4</v>
      </c>
      <c r="D565" s="65">
        <v>54</v>
      </c>
      <c r="E565" s="66">
        <v>88</v>
      </c>
      <c r="F565" s="67"/>
      <c r="G565" s="65">
        <f t="shared" si="104"/>
        <v>3</v>
      </c>
      <c r="H565" s="66">
        <f t="shared" si="105"/>
        <v>-34</v>
      </c>
      <c r="I565" s="20">
        <f t="shared" si="106"/>
        <v>0.75</v>
      </c>
      <c r="J565" s="21">
        <f t="shared" si="107"/>
        <v>-0.38636363636363635</v>
      </c>
    </row>
    <row r="566" spans="1:10" x14ac:dyDescent="0.25">
      <c r="A566" s="158" t="s">
        <v>503</v>
      </c>
      <c r="B566" s="65">
        <v>5</v>
      </c>
      <c r="C566" s="66">
        <v>5</v>
      </c>
      <c r="D566" s="65">
        <v>58</v>
      </c>
      <c r="E566" s="66">
        <v>55</v>
      </c>
      <c r="F566" s="67"/>
      <c r="G566" s="65">
        <f t="shared" si="104"/>
        <v>0</v>
      </c>
      <c r="H566" s="66">
        <f t="shared" si="105"/>
        <v>3</v>
      </c>
      <c r="I566" s="20">
        <f t="shared" si="106"/>
        <v>0</v>
      </c>
      <c r="J566" s="21">
        <f t="shared" si="107"/>
        <v>5.4545454545454543E-2</v>
      </c>
    </row>
    <row r="567" spans="1:10" x14ac:dyDescent="0.25">
      <c r="A567" s="158" t="s">
        <v>376</v>
      </c>
      <c r="B567" s="65">
        <v>14</v>
      </c>
      <c r="C567" s="66">
        <v>17</v>
      </c>
      <c r="D567" s="65">
        <v>151</v>
      </c>
      <c r="E567" s="66">
        <v>291</v>
      </c>
      <c r="F567" s="67"/>
      <c r="G567" s="65">
        <f t="shared" si="104"/>
        <v>-3</v>
      </c>
      <c r="H567" s="66">
        <f t="shared" si="105"/>
        <v>-140</v>
      </c>
      <c r="I567" s="20">
        <f t="shared" si="106"/>
        <v>-0.17647058823529413</v>
      </c>
      <c r="J567" s="21">
        <f t="shared" si="107"/>
        <v>-0.48109965635738833</v>
      </c>
    </row>
    <row r="568" spans="1:10" s="160" customFormat="1" x14ac:dyDescent="0.25">
      <c r="A568" s="178" t="s">
        <v>693</v>
      </c>
      <c r="B568" s="71">
        <v>192</v>
      </c>
      <c r="C568" s="72">
        <v>304</v>
      </c>
      <c r="D568" s="71">
        <v>1565</v>
      </c>
      <c r="E568" s="72">
        <v>2432</v>
      </c>
      <c r="F568" s="73"/>
      <c r="G568" s="71">
        <f t="shared" si="104"/>
        <v>-112</v>
      </c>
      <c r="H568" s="72">
        <f t="shared" si="105"/>
        <v>-867</v>
      </c>
      <c r="I568" s="37">
        <f t="shared" si="106"/>
        <v>-0.36842105263157893</v>
      </c>
      <c r="J568" s="38">
        <f t="shared" si="107"/>
        <v>-0.35649671052631576</v>
      </c>
    </row>
    <row r="569" spans="1:10" x14ac:dyDescent="0.25">
      <c r="A569" s="177"/>
      <c r="B569" s="143"/>
      <c r="C569" s="144"/>
      <c r="D569" s="143"/>
      <c r="E569" s="144"/>
      <c r="F569" s="145"/>
      <c r="G569" s="143"/>
      <c r="H569" s="144"/>
      <c r="I569" s="151"/>
      <c r="J569" s="152"/>
    </row>
    <row r="570" spans="1:10" s="139" customFormat="1" x14ac:dyDescent="0.25">
      <c r="A570" s="159" t="s">
        <v>97</v>
      </c>
      <c r="B570" s="65"/>
      <c r="C570" s="66"/>
      <c r="D570" s="65"/>
      <c r="E570" s="66"/>
      <c r="F570" s="67"/>
      <c r="G570" s="65"/>
      <c r="H570" s="66"/>
      <c r="I570" s="20"/>
      <c r="J570" s="21"/>
    </row>
    <row r="571" spans="1:10" x14ac:dyDescent="0.25">
      <c r="A571" s="158" t="s">
        <v>266</v>
      </c>
      <c r="B571" s="65">
        <v>1</v>
      </c>
      <c r="C571" s="66">
        <v>1</v>
      </c>
      <c r="D571" s="65">
        <v>9</v>
      </c>
      <c r="E571" s="66">
        <v>5</v>
      </c>
      <c r="F571" s="67"/>
      <c r="G571" s="65">
        <f t="shared" ref="G571:G577" si="108">B571-C571</f>
        <v>0</v>
      </c>
      <c r="H571" s="66">
        <f t="shared" ref="H571:H577" si="109">D571-E571</f>
        <v>4</v>
      </c>
      <c r="I571" s="20">
        <f t="shared" ref="I571:I577" si="110">IF(C571=0, "-", IF(G571/C571&lt;10, G571/C571, "&gt;999%"))</f>
        <v>0</v>
      </c>
      <c r="J571" s="21">
        <f t="shared" ref="J571:J577" si="111">IF(E571=0, "-", IF(H571/E571&lt;10, H571/E571, "&gt;999%"))</f>
        <v>0.8</v>
      </c>
    </row>
    <row r="572" spans="1:10" x14ac:dyDescent="0.25">
      <c r="A572" s="158" t="s">
        <v>267</v>
      </c>
      <c r="B572" s="65">
        <v>0</v>
      </c>
      <c r="C572" s="66">
        <v>0</v>
      </c>
      <c r="D572" s="65">
        <v>0</v>
      </c>
      <c r="E572" s="66">
        <v>1</v>
      </c>
      <c r="F572" s="67"/>
      <c r="G572" s="65">
        <f t="shared" si="108"/>
        <v>0</v>
      </c>
      <c r="H572" s="66">
        <f t="shared" si="109"/>
        <v>-1</v>
      </c>
      <c r="I572" s="20" t="str">
        <f t="shared" si="110"/>
        <v>-</v>
      </c>
      <c r="J572" s="21">
        <f t="shared" si="111"/>
        <v>-1</v>
      </c>
    </row>
    <row r="573" spans="1:10" x14ac:dyDescent="0.25">
      <c r="A573" s="158" t="s">
        <v>268</v>
      </c>
      <c r="B573" s="65">
        <v>0</v>
      </c>
      <c r="C573" s="66">
        <v>4</v>
      </c>
      <c r="D573" s="65">
        <v>6</v>
      </c>
      <c r="E573" s="66">
        <v>4</v>
      </c>
      <c r="F573" s="67"/>
      <c r="G573" s="65">
        <f t="shared" si="108"/>
        <v>-4</v>
      </c>
      <c r="H573" s="66">
        <f t="shared" si="109"/>
        <v>2</v>
      </c>
      <c r="I573" s="20">
        <f t="shared" si="110"/>
        <v>-1</v>
      </c>
      <c r="J573" s="21">
        <f t="shared" si="111"/>
        <v>0.5</v>
      </c>
    </row>
    <row r="574" spans="1:10" x14ac:dyDescent="0.25">
      <c r="A574" s="158" t="s">
        <v>386</v>
      </c>
      <c r="B574" s="65">
        <v>5</v>
      </c>
      <c r="C574" s="66">
        <v>18</v>
      </c>
      <c r="D574" s="65">
        <v>242</v>
      </c>
      <c r="E574" s="66">
        <v>190</v>
      </c>
      <c r="F574" s="67"/>
      <c r="G574" s="65">
        <f t="shared" si="108"/>
        <v>-13</v>
      </c>
      <c r="H574" s="66">
        <f t="shared" si="109"/>
        <v>52</v>
      </c>
      <c r="I574" s="20">
        <f t="shared" si="110"/>
        <v>-0.72222222222222221</v>
      </c>
      <c r="J574" s="21">
        <f t="shared" si="111"/>
        <v>0.27368421052631581</v>
      </c>
    </row>
    <row r="575" spans="1:10" x14ac:dyDescent="0.25">
      <c r="A575" s="158" t="s">
        <v>425</v>
      </c>
      <c r="B575" s="65">
        <v>17</v>
      </c>
      <c r="C575" s="66">
        <v>16</v>
      </c>
      <c r="D575" s="65">
        <v>153</v>
      </c>
      <c r="E575" s="66">
        <v>170</v>
      </c>
      <c r="F575" s="67"/>
      <c r="G575" s="65">
        <f t="shared" si="108"/>
        <v>1</v>
      </c>
      <c r="H575" s="66">
        <f t="shared" si="109"/>
        <v>-17</v>
      </c>
      <c r="I575" s="20">
        <f t="shared" si="110"/>
        <v>6.25E-2</v>
      </c>
      <c r="J575" s="21">
        <f t="shared" si="111"/>
        <v>-0.1</v>
      </c>
    </row>
    <row r="576" spans="1:10" x14ac:dyDescent="0.25">
      <c r="A576" s="158" t="s">
        <v>468</v>
      </c>
      <c r="B576" s="65">
        <v>7</v>
      </c>
      <c r="C576" s="66">
        <v>8</v>
      </c>
      <c r="D576" s="65">
        <v>39</v>
      </c>
      <c r="E576" s="66">
        <v>53</v>
      </c>
      <c r="F576" s="67"/>
      <c r="G576" s="65">
        <f t="shared" si="108"/>
        <v>-1</v>
      </c>
      <c r="H576" s="66">
        <f t="shared" si="109"/>
        <v>-14</v>
      </c>
      <c r="I576" s="20">
        <f t="shared" si="110"/>
        <v>-0.125</v>
      </c>
      <c r="J576" s="21">
        <f t="shared" si="111"/>
        <v>-0.26415094339622641</v>
      </c>
    </row>
    <row r="577" spans="1:10" s="160" customFormat="1" x14ac:dyDescent="0.25">
      <c r="A577" s="178" t="s">
        <v>694</v>
      </c>
      <c r="B577" s="71">
        <v>30</v>
      </c>
      <c r="C577" s="72">
        <v>47</v>
      </c>
      <c r="D577" s="71">
        <v>449</v>
      </c>
      <c r="E577" s="72">
        <v>423</v>
      </c>
      <c r="F577" s="73"/>
      <c r="G577" s="71">
        <f t="shared" si="108"/>
        <v>-17</v>
      </c>
      <c r="H577" s="72">
        <f t="shared" si="109"/>
        <v>26</v>
      </c>
      <c r="I577" s="37">
        <f t="shared" si="110"/>
        <v>-0.36170212765957449</v>
      </c>
      <c r="J577" s="38">
        <f t="shared" si="111"/>
        <v>6.1465721040189124E-2</v>
      </c>
    </row>
    <row r="578" spans="1:10" x14ac:dyDescent="0.25">
      <c r="A578" s="177"/>
      <c r="B578" s="143"/>
      <c r="C578" s="144"/>
      <c r="D578" s="143"/>
      <c r="E578" s="144"/>
      <c r="F578" s="145"/>
      <c r="G578" s="143"/>
      <c r="H578" s="144"/>
      <c r="I578" s="151"/>
      <c r="J578" s="152"/>
    </row>
    <row r="579" spans="1:10" s="139" customFormat="1" x14ac:dyDescent="0.25">
      <c r="A579" s="159" t="s">
        <v>98</v>
      </c>
      <c r="B579" s="65"/>
      <c r="C579" s="66"/>
      <c r="D579" s="65"/>
      <c r="E579" s="66"/>
      <c r="F579" s="67"/>
      <c r="G579" s="65"/>
      <c r="H579" s="66"/>
      <c r="I579" s="20"/>
      <c r="J579" s="21"/>
    </row>
    <row r="580" spans="1:10" x14ac:dyDescent="0.25">
      <c r="A580" s="158" t="s">
        <v>569</v>
      </c>
      <c r="B580" s="65">
        <v>18</v>
      </c>
      <c r="C580" s="66">
        <v>15</v>
      </c>
      <c r="D580" s="65">
        <v>184</v>
      </c>
      <c r="E580" s="66">
        <v>148</v>
      </c>
      <c r="F580" s="67"/>
      <c r="G580" s="65">
        <f>B580-C580</f>
        <v>3</v>
      </c>
      <c r="H580" s="66">
        <f>D580-E580</f>
        <v>36</v>
      </c>
      <c r="I580" s="20">
        <f>IF(C580=0, "-", IF(G580/C580&lt;10, G580/C580, "&gt;999%"))</f>
        <v>0.2</v>
      </c>
      <c r="J580" s="21">
        <f>IF(E580=0, "-", IF(H580/E580&lt;10, H580/E580, "&gt;999%"))</f>
        <v>0.24324324324324326</v>
      </c>
    </row>
    <row r="581" spans="1:10" x14ac:dyDescent="0.25">
      <c r="A581" s="158" t="s">
        <v>556</v>
      </c>
      <c r="B581" s="65">
        <v>0</v>
      </c>
      <c r="C581" s="66">
        <v>0</v>
      </c>
      <c r="D581" s="65">
        <v>8</v>
      </c>
      <c r="E581" s="66">
        <v>5</v>
      </c>
      <c r="F581" s="67"/>
      <c r="G581" s="65">
        <f>B581-C581</f>
        <v>0</v>
      </c>
      <c r="H581" s="66">
        <f>D581-E581</f>
        <v>3</v>
      </c>
      <c r="I581" s="20" t="str">
        <f>IF(C581=0, "-", IF(G581/C581&lt;10, G581/C581, "&gt;999%"))</f>
        <v>-</v>
      </c>
      <c r="J581" s="21">
        <f>IF(E581=0, "-", IF(H581/E581&lt;10, H581/E581, "&gt;999%"))</f>
        <v>0.6</v>
      </c>
    </row>
    <row r="582" spans="1:10" s="160" customFormat="1" x14ac:dyDescent="0.25">
      <c r="A582" s="178" t="s">
        <v>695</v>
      </c>
      <c r="B582" s="71">
        <v>18</v>
      </c>
      <c r="C582" s="72">
        <v>15</v>
      </c>
      <c r="D582" s="71">
        <v>192</v>
      </c>
      <c r="E582" s="72">
        <v>153</v>
      </c>
      <c r="F582" s="73"/>
      <c r="G582" s="71">
        <f>B582-C582</f>
        <v>3</v>
      </c>
      <c r="H582" s="72">
        <f>D582-E582</f>
        <v>39</v>
      </c>
      <c r="I582" s="37">
        <f>IF(C582=0, "-", IF(G582/C582&lt;10, G582/C582, "&gt;999%"))</f>
        <v>0.2</v>
      </c>
      <c r="J582" s="38">
        <f>IF(E582=0, "-", IF(H582/E582&lt;10, H582/E582, "&gt;999%"))</f>
        <v>0.25490196078431371</v>
      </c>
    </row>
    <row r="583" spans="1:10" x14ac:dyDescent="0.25">
      <c r="A583" s="177"/>
      <c r="B583" s="143"/>
      <c r="C583" s="144"/>
      <c r="D583" s="143"/>
      <c r="E583" s="144"/>
      <c r="F583" s="145"/>
      <c r="G583" s="143"/>
      <c r="H583" s="144"/>
      <c r="I583" s="151"/>
      <c r="J583" s="152"/>
    </row>
    <row r="584" spans="1:10" s="139" customFormat="1" x14ac:dyDescent="0.25">
      <c r="A584" s="159" t="s">
        <v>99</v>
      </c>
      <c r="B584" s="65"/>
      <c r="C584" s="66"/>
      <c r="D584" s="65"/>
      <c r="E584" s="66"/>
      <c r="F584" s="67"/>
      <c r="G584" s="65"/>
      <c r="H584" s="66"/>
      <c r="I584" s="20"/>
      <c r="J584" s="21"/>
    </row>
    <row r="585" spans="1:10" x14ac:dyDescent="0.25">
      <c r="A585" s="158" t="s">
        <v>570</v>
      </c>
      <c r="B585" s="65">
        <v>0</v>
      </c>
      <c r="C585" s="66">
        <v>0</v>
      </c>
      <c r="D585" s="65">
        <v>8</v>
      </c>
      <c r="E585" s="66">
        <v>19</v>
      </c>
      <c r="F585" s="67"/>
      <c r="G585" s="65">
        <f>B585-C585</f>
        <v>0</v>
      </c>
      <c r="H585" s="66">
        <f>D585-E585</f>
        <v>-11</v>
      </c>
      <c r="I585" s="20" t="str">
        <f>IF(C585=0, "-", IF(G585/C585&lt;10, G585/C585, "&gt;999%"))</f>
        <v>-</v>
      </c>
      <c r="J585" s="21">
        <f>IF(E585=0, "-", IF(H585/E585&lt;10, H585/E585, "&gt;999%"))</f>
        <v>-0.57894736842105265</v>
      </c>
    </row>
    <row r="586" spans="1:10" s="160" customFormat="1" x14ac:dyDescent="0.25">
      <c r="A586" s="165" t="s">
        <v>696</v>
      </c>
      <c r="B586" s="166">
        <v>0</v>
      </c>
      <c r="C586" s="167">
        <v>0</v>
      </c>
      <c r="D586" s="166">
        <v>8</v>
      </c>
      <c r="E586" s="167">
        <v>19</v>
      </c>
      <c r="F586" s="168"/>
      <c r="G586" s="166">
        <f>B586-C586</f>
        <v>0</v>
      </c>
      <c r="H586" s="167">
        <f>D586-E586</f>
        <v>-11</v>
      </c>
      <c r="I586" s="169" t="str">
        <f>IF(C586=0, "-", IF(G586/C586&lt;10, G586/C586, "&gt;999%"))</f>
        <v>-</v>
      </c>
      <c r="J586" s="170">
        <f>IF(E586=0, "-", IF(H586/E586&lt;10, H586/E586, "&gt;999%"))</f>
        <v>-0.57894736842105265</v>
      </c>
    </row>
    <row r="587" spans="1:10" x14ac:dyDescent="0.25">
      <c r="A587" s="171"/>
      <c r="B587" s="172"/>
      <c r="C587" s="173"/>
      <c r="D587" s="172"/>
      <c r="E587" s="173"/>
      <c r="F587" s="174"/>
      <c r="G587" s="172"/>
      <c r="H587" s="173"/>
      <c r="I587" s="175"/>
      <c r="J587" s="176"/>
    </row>
    <row r="588" spans="1:10" x14ac:dyDescent="0.25">
      <c r="A588" s="27" t="s">
        <v>16</v>
      </c>
      <c r="B588" s="71">
        <f>SUM(B7:B587)/2</f>
        <v>8644</v>
      </c>
      <c r="C588" s="77">
        <f>SUM(C7:C587)/2</f>
        <v>9191</v>
      </c>
      <c r="D588" s="71">
        <f>SUM(D7:D587)/2</f>
        <v>78552</v>
      </c>
      <c r="E588" s="77">
        <f>SUM(E7:E587)/2</f>
        <v>83975</v>
      </c>
      <c r="F588" s="73"/>
      <c r="G588" s="71">
        <f>B588-C588</f>
        <v>-547</v>
      </c>
      <c r="H588" s="72">
        <f>D588-E588</f>
        <v>-5423</v>
      </c>
      <c r="I588" s="37">
        <f>IF(C588=0, 0, G588/C588)</f>
        <v>-5.9514742683059514E-2</v>
      </c>
      <c r="J588" s="38">
        <f>IF(E588=0, 0, H588/E588)</f>
        <v>-6.4578743673712413E-2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0" manualBreakCount="10">
    <brk id="46" max="16383" man="1"/>
    <brk id="105" max="16383" man="1"/>
    <brk id="165" max="16383" man="1"/>
    <brk id="227" max="16383" man="1"/>
    <brk id="287" max="16383" man="1"/>
    <brk id="340" max="16383" man="1"/>
    <brk id="394" max="16383" man="1"/>
    <brk id="451" max="16383" man="1"/>
    <brk id="512" max="16383" man="1"/>
    <brk id="56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6"/>
  <sheetViews>
    <sheetView tabSelected="1" workbookViewId="0">
      <selection activeCell="M1" sqref="M1"/>
    </sheetView>
  </sheetViews>
  <sheetFormatPr defaultRowHeight="13.2" x14ac:dyDescent="0.25"/>
  <cols>
    <col min="1" max="1" width="21.5546875" bestFit="1" customWidth="1"/>
    <col min="6" max="6" width="1.6640625" customWidth="1"/>
  </cols>
  <sheetData>
    <row r="1" spans="1:10" s="52" customFormat="1" ht="20.399999999999999" x14ac:dyDescent="0.35">
      <c r="A1" s="4" t="s">
        <v>10</v>
      </c>
      <c r="B1" s="198" t="s">
        <v>11</v>
      </c>
      <c r="C1" s="199"/>
      <c r="D1" s="199"/>
      <c r="E1" s="199"/>
      <c r="F1" s="199"/>
      <c r="G1" s="199"/>
      <c r="H1" s="199"/>
      <c r="I1" s="199"/>
      <c r="J1" s="199"/>
    </row>
    <row r="2" spans="1:10" s="52" customFormat="1" ht="20.399999999999999" x14ac:dyDescent="0.35">
      <c r="A2" s="4" t="s">
        <v>110</v>
      </c>
      <c r="B2" s="202" t="s">
        <v>101</v>
      </c>
      <c r="C2" s="203"/>
      <c r="D2" s="203"/>
      <c r="E2" s="203"/>
      <c r="F2" s="203"/>
      <c r="G2" s="203"/>
      <c r="H2" s="203"/>
      <c r="I2" s="203"/>
      <c r="J2" s="203"/>
    </row>
    <row r="3" spans="1:10" ht="12.75" customHeight="1" x14ac:dyDescent="0.35">
      <c r="A3" s="4"/>
      <c r="B3" s="25"/>
      <c r="C3" s="26"/>
      <c r="D3" s="26"/>
      <c r="E3" s="26"/>
      <c r="F3" s="26"/>
      <c r="G3" s="26"/>
      <c r="H3" s="26"/>
      <c r="I3" s="26"/>
      <c r="J3" s="26"/>
    </row>
    <row r="4" spans="1:10" x14ac:dyDescent="0.25">
      <c r="E4" s="201" t="s">
        <v>7</v>
      </c>
      <c r="F4" s="201"/>
      <c r="G4" s="201"/>
    </row>
    <row r="5" spans="1:10" x14ac:dyDescent="0.25">
      <c r="A5" s="3"/>
      <c r="B5" s="196" t="s">
        <v>1</v>
      </c>
      <c r="C5" s="197"/>
      <c r="D5" s="196" t="s">
        <v>2</v>
      </c>
      <c r="E5" s="197"/>
      <c r="F5" s="59"/>
      <c r="G5" s="196" t="s">
        <v>3</v>
      </c>
      <c r="H5" s="200"/>
      <c r="I5" s="200"/>
      <c r="J5" s="197"/>
    </row>
    <row r="6" spans="1:10" x14ac:dyDescent="0.25">
      <c r="A6" s="27"/>
      <c r="B6" s="57">
        <f>VALUE(RIGHT(B2, 4))</f>
        <v>2022</v>
      </c>
      <c r="C6" s="58">
        <f>B6-1</f>
        <v>2021</v>
      </c>
      <c r="D6" s="57">
        <f>B6</f>
        <v>2022</v>
      </c>
      <c r="E6" s="58">
        <f>C6</f>
        <v>2021</v>
      </c>
      <c r="F6" s="64"/>
      <c r="G6" s="57" t="s">
        <v>4</v>
      </c>
      <c r="H6" s="58" t="s">
        <v>2</v>
      </c>
      <c r="I6" s="57" t="s">
        <v>4</v>
      </c>
      <c r="J6" s="58" t="s">
        <v>2</v>
      </c>
    </row>
    <row r="7" spans="1:10" x14ac:dyDescent="0.25">
      <c r="A7" s="7" t="s">
        <v>111</v>
      </c>
      <c r="B7" s="65">
        <v>1603</v>
      </c>
      <c r="C7" s="66">
        <v>1923</v>
      </c>
      <c r="D7" s="65">
        <v>13350</v>
      </c>
      <c r="E7" s="66">
        <v>16176</v>
      </c>
      <c r="F7" s="67"/>
      <c r="G7" s="65">
        <f>B7-C7</f>
        <v>-320</v>
      </c>
      <c r="H7" s="66">
        <f>D7-E7</f>
        <v>-2826</v>
      </c>
      <c r="I7" s="28">
        <f>IF(C7=0, "-", IF(G7/C7&lt;10, G7/C7*100, "&gt;999"))</f>
        <v>-16.640665626625065</v>
      </c>
      <c r="J7" s="29">
        <f>IF(E7=0, "-", IF(H7/E7&lt;10, H7/E7*100, "&gt;999"))</f>
        <v>-17.470326409495549</v>
      </c>
    </row>
    <row r="8" spans="1:10" x14ac:dyDescent="0.25">
      <c r="A8" s="7" t="s">
        <v>120</v>
      </c>
      <c r="B8" s="65">
        <v>4438</v>
      </c>
      <c r="C8" s="66">
        <v>4555</v>
      </c>
      <c r="D8" s="65">
        <v>40311</v>
      </c>
      <c r="E8" s="66">
        <v>42572</v>
      </c>
      <c r="F8" s="67"/>
      <c r="G8" s="65">
        <f>B8-C8</f>
        <v>-117</v>
      </c>
      <c r="H8" s="66">
        <f>D8-E8</f>
        <v>-2261</v>
      </c>
      <c r="I8" s="28">
        <f>IF(C8=0, "-", IF(G8/C8&lt;10, G8/C8*100, "&gt;999"))</f>
        <v>-2.5686059275521407</v>
      </c>
      <c r="J8" s="29">
        <f>IF(E8=0, "-", IF(H8/E8&lt;10, H8/E8*100, "&gt;999"))</f>
        <v>-5.3110025368786999</v>
      </c>
    </row>
    <row r="9" spans="1:10" x14ac:dyDescent="0.25">
      <c r="A9" s="7" t="s">
        <v>126</v>
      </c>
      <c r="B9" s="65">
        <v>2219</v>
      </c>
      <c r="C9" s="66">
        <v>2320</v>
      </c>
      <c r="D9" s="65">
        <v>21465</v>
      </c>
      <c r="E9" s="66">
        <v>21834</v>
      </c>
      <c r="F9" s="67"/>
      <c r="G9" s="65">
        <f>B9-C9</f>
        <v>-101</v>
      </c>
      <c r="H9" s="66">
        <f>D9-E9</f>
        <v>-369</v>
      </c>
      <c r="I9" s="28">
        <f>IF(C9=0, "-", IF(G9/C9&lt;10, G9/C9*100, "&gt;999"))</f>
        <v>-4.3534482758620685</v>
      </c>
      <c r="J9" s="29">
        <f>IF(E9=0, "-", IF(H9/E9&lt;10, H9/E9*100, "&gt;999"))</f>
        <v>-1.6900247320692496</v>
      </c>
    </row>
    <row r="10" spans="1:10" x14ac:dyDescent="0.25">
      <c r="A10" s="7" t="s">
        <v>127</v>
      </c>
      <c r="B10" s="65">
        <v>384</v>
      </c>
      <c r="C10" s="66">
        <v>393</v>
      </c>
      <c r="D10" s="65">
        <v>3426</v>
      </c>
      <c r="E10" s="66">
        <v>3393</v>
      </c>
      <c r="F10" s="67"/>
      <c r="G10" s="65">
        <f>B10-C10</f>
        <v>-9</v>
      </c>
      <c r="H10" s="66">
        <f>D10-E10</f>
        <v>33</v>
      </c>
      <c r="I10" s="28">
        <f>IF(C10=0, "-", IF(G10/C10&lt;10, G10/C10*100, "&gt;999"))</f>
        <v>-2.2900763358778624</v>
      </c>
      <c r="J10" s="29">
        <f>IF(E10=0, "-", IF(H10/E10&lt;10, H10/E10*100, "&gt;999"))</f>
        <v>0.97259062776304162</v>
      </c>
    </row>
    <row r="11" spans="1:10" s="43" customFormat="1" x14ac:dyDescent="0.25">
      <c r="A11" s="27" t="s">
        <v>0</v>
      </c>
      <c r="B11" s="71">
        <f>SUM(B7:B10)</f>
        <v>8644</v>
      </c>
      <c r="C11" s="72">
        <f>SUM(C7:C10)</f>
        <v>9191</v>
      </c>
      <c r="D11" s="71">
        <f>SUM(D7:D10)</f>
        <v>78552</v>
      </c>
      <c r="E11" s="72">
        <f>SUM(E7:E10)</f>
        <v>83975</v>
      </c>
      <c r="F11" s="73"/>
      <c r="G11" s="71">
        <f>B11-C11</f>
        <v>-547</v>
      </c>
      <c r="H11" s="72">
        <f>D11-E11</f>
        <v>-5423</v>
      </c>
      <c r="I11" s="44">
        <f>IF(C11=0, 0, G11/C11*100)</f>
        <v>-5.9514742683059518</v>
      </c>
      <c r="J11" s="45">
        <f>IF(E11=0, 0, H11/E11*100)</f>
        <v>-6.4578743673712413</v>
      </c>
    </row>
    <row r="13" spans="1:10" x14ac:dyDescent="0.25">
      <c r="A13" s="3"/>
      <c r="B13" s="196" t="s">
        <v>1</v>
      </c>
      <c r="C13" s="197"/>
      <c r="D13" s="196" t="s">
        <v>2</v>
      </c>
      <c r="E13" s="197"/>
      <c r="F13" s="59"/>
      <c r="G13" s="196" t="s">
        <v>3</v>
      </c>
      <c r="H13" s="200"/>
      <c r="I13" s="200"/>
      <c r="J13" s="197"/>
    </row>
    <row r="14" spans="1:10" x14ac:dyDescent="0.25">
      <c r="A14" s="7" t="s">
        <v>112</v>
      </c>
      <c r="B14" s="65">
        <v>66</v>
      </c>
      <c r="C14" s="66">
        <v>101</v>
      </c>
      <c r="D14" s="65">
        <v>464</v>
      </c>
      <c r="E14" s="66">
        <v>885</v>
      </c>
      <c r="F14" s="67"/>
      <c r="G14" s="65">
        <f t="shared" ref="G14:G34" si="0">B14-C14</f>
        <v>-35</v>
      </c>
      <c r="H14" s="66">
        <f t="shared" ref="H14:H34" si="1">D14-E14</f>
        <v>-421</v>
      </c>
      <c r="I14" s="28">
        <f t="shared" ref="I14:I33" si="2">IF(C14=0, "-", IF(G14/C14&lt;10, G14/C14*100, "&gt;999"))</f>
        <v>-34.653465346534652</v>
      </c>
      <c r="J14" s="29">
        <f t="shared" ref="J14:J33" si="3">IF(E14=0, "-", IF(H14/E14&lt;10, H14/E14*100, "&gt;999"))</f>
        <v>-47.570621468926554</v>
      </c>
    </row>
    <row r="15" spans="1:10" x14ac:dyDescent="0.25">
      <c r="A15" s="7" t="s">
        <v>113</v>
      </c>
      <c r="B15" s="65">
        <v>314</v>
      </c>
      <c r="C15" s="66">
        <v>392</v>
      </c>
      <c r="D15" s="65">
        <v>3371</v>
      </c>
      <c r="E15" s="66">
        <v>3586</v>
      </c>
      <c r="F15" s="67"/>
      <c r="G15" s="65">
        <f t="shared" si="0"/>
        <v>-78</v>
      </c>
      <c r="H15" s="66">
        <f t="shared" si="1"/>
        <v>-215</v>
      </c>
      <c r="I15" s="28">
        <f t="shared" si="2"/>
        <v>-19.897959183673468</v>
      </c>
      <c r="J15" s="29">
        <f t="shared" si="3"/>
        <v>-5.9955382041271612</v>
      </c>
    </row>
    <row r="16" spans="1:10" x14ac:dyDescent="0.25">
      <c r="A16" s="7" t="s">
        <v>114</v>
      </c>
      <c r="B16" s="65">
        <v>745</v>
      </c>
      <c r="C16" s="66">
        <v>1027</v>
      </c>
      <c r="D16" s="65">
        <v>5868</v>
      </c>
      <c r="E16" s="66">
        <v>8294</v>
      </c>
      <c r="F16" s="67"/>
      <c r="G16" s="65">
        <f t="shared" si="0"/>
        <v>-282</v>
      </c>
      <c r="H16" s="66">
        <f t="shared" si="1"/>
        <v>-2426</v>
      </c>
      <c r="I16" s="28">
        <f t="shared" si="2"/>
        <v>-27.45861733203505</v>
      </c>
      <c r="J16" s="29">
        <f t="shared" si="3"/>
        <v>-29.250060284543046</v>
      </c>
    </row>
    <row r="17" spans="1:10" x14ac:dyDescent="0.25">
      <c r="A17" s="7" t="s">
        <v>115</v>
      </c>
      <c r="B17" s="65">
        <v>287</v>
      </c>
      <c r="C17" s="66">
        <v>241</v>
      </c>
      <c r="D17" s="65">
        <v>2173</v>
      </c>
      <c r="E17" s="66">
        <v>1957</v>
      </c>
      <c r="F17" s="67"/>
      <c r="G17" s="65">
        <f t="shared" si="0"/>
        <v>46</v>
      </c>
      <c r="H17" s="66">
        <f t="shared" si="1"/>
        <v>216</v>
      </c>
      <c r="I17" s="28">
        <f t="shared" si="2"/>
        <v>19.087136929460581</v>
      </c>
      <c r="J17" s="29">
        <f t="shared" si="3"/>
        <v>11.037301992846194</v>
      </c>
    </row>
    <row r="18" spans="1:10" x14ac:dyDescent="0.25">
      <c r="A18" s="7" t="s">
        <v>116</v>
      </c>
      <c r="B18" s="65">
        <v>30</v>
      </c>
      <c r="C18" s="66">
        <v>26</v>
      </c>
      <c r="D18" s="65">
        <v>310</v>
      </c>
      <c r="E18" s="66">
        <v>262</v>
      </c>
      <c r="F18" s="67"/>
      <c r="G18" s="65">
        <f t="shared" si="0"/>
        <v>4</v>
      </c>
      <c r="H18" s="66">
        <f t="shared" si="1"/>
        <v>48</v>
      </c>
      <c r="I18" s="28">
        <f t="shared" si="2"/>
        <v>15.384615384615385</v>
      </c>
      <c r="J18" s="29">
        <f t="shared" si="3"/>
        <v>18.320610687022899</v>
      </c>
    </row>
    <row r="19" spans="1:10" x14ac:dyDescent="0.25">
      <c r="A19" s="7" t="s">
        <v>117</v>
      </c>
      <c r="B19" s="65">
        <v>3</v>
      </c>
      <c r="C19" s="66">
        <v>4</v>
      </c>
      <c r="D19" s="65">
        <v>32</v>
      </c>
      <c r="E19" s="66">
        <v>30</v>
      </c>
      <c r="F19" s="67"/>
      <c r="G19" s="65">
        <f t="shared" si="0"/>
        <v>-1</v>
      </c>
      <c r="H19" s="66">
        <f t="shared" si="1"/>
        <v>2</v>
      </c>
      <c r="I19" s="28">
        <f t="shared" si="2"/>
        <v>-25</v>
      </c>
      <c r="J19" s="29">
        <f t="shared" si="3"/>
        <v>6.666666666666667</v>
      </c>
    </row>
    <row r="20" spans="1:10" x14ac:dyDescent="0.25">
      <c r="A20" s="7" t="s">
        <v>118</v>
      </c>
      <c r="B20" s="65">
        <v>111</v>
      </c>
      <c r="C20" s="66">
        <v>91</v>
      </c>
      <c r="D20" s="65">
        <v>713</v>
      </c>
      <c r="E20" s="66">
        <v>642</v>
      </c>
      <c r="F20" s="67"/>
      <c r="G20" s="65">
        <f t="shared" si="0"/>
        <v>20</v>
      </c>
      <c r="H20" s="66">
        <f t="shared" si="1"/>
        <v>71</v>
      </c>
      <c r="I20" s="28">
        <f t="shared" si="2"/>
        <v>21.978021978021978</v>
      </c>
      <c r="J20" s="29">
        <f t="shared" si="3"/>
        <v>11.059190031152648</v>
      </c>
    </row>
    <row r="21" spans="1:10" x14ac:dyDescent="0.25">
      <c r="A21" s="7" t="s">
        <v>119</v>
      </c>
      <c r="B21" s="65">
        <v>47</v>
      </c>
      <c r="C21" s="66">
        <v>41</v>
      </c>
      <c r="D21" s="65">
        <v>419</v>
      </c>
      <c r="E21" s="66">
        <v>520</v>
      </c>
      <c r="F21" s="67"/>
      <c r="G21" s="65">
        <f t="shared" si="0"/>
        <v>6</v>
      </c>
      <c r="H21" s="66">
        <f t="shared" si="1"/>
        <v>-101</v>
      </c>
      <c r="I21" s="28">
        <f t="shared" si="2"/>
        <v>14.634146341463413</v>
      </c>
      <c r="J21" s="29">
        <f t="shared" si="3"/>
        <v>-19.423076923076923</v>
      </c>
    </row>
    <row r="22" spans="1:10" x14ac:dyDescent="0.25">
      <c r="A22" s="142" t="s">
        <v>121</v>
      </c>
      <c r="B22" s="143">
        <v>426</v>
      </c>
      <c r="C22" s="144">
        <v>396</v>
      </c>
      <c r="D22" s="143">
        <v>4059</v>
      </c>
      <c r="E22" s="144">
        <v>3816</v>
      </c>
      <c r="F22" s="145"/>
      <c r="G22" s="143">
        <f t="shared" si="0"/>
        <v>30</v>
      </c>
      <c r="H22" s="144">
        <f t="shared" si="1"/>
        <v>243</v>
      </c>
      <c r="I22" s="146">
        <f t="shared" si="2"/>
        <v>7.5757575757575761</v>
      </c>
      <c r="J22" s="147">
        <f t="shared" si="3"/>
        <v>6.367924528301887</v>
      </c>
    </row>
    <row r="23" spans="1:10" x14ac:dyDescent="0.25">
      <c r="A23" s="7" t="s">
        <v>122</v>
      </c>
      <c r="B23" s="65">
        <v>970</v>
      </c>
      <c r="C23" s="66">
        <v>1234</v>
      </c>
      <c r="D23" s="65">
        <v>9384</v>
      </c>
      <c r="E23" s="66">
        <v>10675</v>
      </c>
      <c r="F23" s="67"/>
      <c r="G23" s="65">
        <f t="shared" si="0"/>
        <v>-264</v>
      </c>
      <c r="H23" s="66">
        <f t="shared" si="1"/>
        <v>-1291</v>
      </c>
      <c r="I23" s="28">
        <f t="shared" si="2"/>
        <v>-21.393841166936792</v>
      </c>
      <c r="J23" s="29">
        <f t="shared" si="3"/>
        <v>-12.093676814988291</v>
      </c>
    </row>
    <row r="24" spans="1:10" x14ac:dyDescent="0.25">
      <c r="A24" s="7" t="s">
        <v>123</v>
      </c>
      <c r="B24" s="65">
        <v>1835</v>
      </c>
      <c r="C24" s="66">
        <v>1418</v>
      </c>
      <c r="D24" s="65">
        <v>14161</v>
      </c>
      <c r="E24" s="66">
        <v>13982</v>
      </c>
      <c r="F24" s="67"/>
      <c r="G24" s="65">
        <f t="shared" si="0"/>
        <v>417</v>
      </c>
      <c r="H24" s="66">
        <f t="shared" si="1"/>
        <v>179</v>
      </c>
      <c r="I24" s="28">
        <f t="shared" si="2"/>
        <v>29.407616361071931</v>
      </c>
      <c r="J24" s="29">
        <f t="shared" si="3"/>
        <v>1.280217422400229</v>
      </c>
    </row>
    <row r="25" spans="1:10" x14ac:dyDescent="0.25">
      <c r="A25" s="7" t="s">
        <v>124</v>
      </c>
      <c r="B25" s="65">
        <v>979</v>
      </c>
      <c r="C25" s="66">
        <v>1336</v>
      </c>
      <c r="D25" s="65">
        <v>10558</v>
      </c>
      <c r="E25" s="66">
        <v>11279</v>
      </c>
      <c r="F25" s="67"/>
      <c r="G25" s="65">
        <f t="shared" si="0"/>
        <v>-357</v>
      </c>
      <c r="H25" s="66">
        <f t="shared" si="1"/>
        <v>-721</v>
      </c>
      <c r="I25" s="28">
        <f t="shared" si="2"/>
        <v>-26.721556886227543</v>
      </c>
      <c r="J25" s="29">
        <f t="shared" si="3"/>
        <v>-6.3924106747052036</v>
      </c>
    </row>
    <row r="26" spans="1:10" x14ac:dyDescent="0.25">
      <c r="A26" s="7" t="s">
        <v>125</v>
      </c>
      <c r="B26" s="65">
        <v>228</v>
      </c>
      <c r="C26" s="66">
        <v>171</v>
      </c>
      <c r="D26" s="65">
        <v>2149</v>
      </c>
      <c r="E26" s="66">
        <v>2820</v>
      </c>
      <c r="F26" s="67"/>
      <c r="G26" s="65">
        <f t="shared" si="0"/>
        <v>57</v>
      </c>
      <c r="H26" s="66">
        <f t="shared" si="1"/>
        <v>-671</v>
      </c>
      <c r="I26" s="28">
        <f t="shared" si="2"/>
        <v>33.333333333333329</v>
      </c>
      <c r="J26" s="29">
        <f t="shared" si="3"/>
        <v>-23.794326241134751</v>
      </c>
    </row>
    <row r="27" spans="1:10" x14ac:dyDescent="0.25">
      <c r="A27" s="142" t="s">
        <v>128</v>
      </c>
      <c r="B27" s="143">
        <v>16</v>
      </c>
      <c r="C27" s="144">
        <v>59</v>
      </c>
      <c r="D27" s="143">
        <v>459</v>
      </c>
      <c r="E27" s="144">
        <v>469</v>
      </c>
      <c r="F27" s="145"/>
      <c r="G27" s="143">
        <f t="shared" si="0"/>
        <v>-43</v>
      </c>
      <c r="H27" s="144">
        <f t="shared" si="1"/>
        <v>-10</v>
      </c>
      <c r="I27" s="146">
        <f t="shared" si="2"/>
        <v>-72.881355932203391</v>
      </c>
      <c r="J27" s="147">
        <f t="shared" si="3"/>
        <v>-2.1321961620469083</v>
      </c>
    </row>
    <row r="28" spans="1:10" x14ac:dyDescent="0.25">
      <c r="A28" s="7" t="s">
        <v>129</v>
      </c>
      <c r="B28" s="65">
        <v>7</v>
      </c>
      <c r="C28" s="66">
        <v>14</v>
      </c>
      <c r="D28" s="65">
        <v>55</v>
      </c>
      <c r="E28" s="66">
        <v>69</v>
      </c>
      <c r="F28" s="67"/>
      <c r="G28" s="65">
        <f t="shared" si="0"/>
        <v>-7</v>
      </c>
      <c r="H28" s="66">
        <f t="shared" si="1"/>
        <v>-14</v>
      </c>
      <c r="I28" s="28">
        <f t="shared" si="2"/>
        <v>-50</v>
      </c>
      <c r="J28" s="29">
        <f t="shared" si="3"/>
        <v>-20.289855072463769</v>
      </c>
    </row>
    <row r="29" spans="1:10" x14ac:dyDescent="0.25">
      <c r="A29" s="7" t="s">
        <v>130</v>
      </c>
      <c r="B29" s="65">
        <v>7</v>
      </c>
      <c r="C29" s="66">
        <v>10</v>
      </c>
      <c r="D29" s="65">
        <v>115</v>
      </c>
      <c r="E29" s="66">
        <v>92</v>
      </c>
      <c r="F29" s="67"/>
      <c r="G29" s="65">
        <f t="shared" si="0"/>
        <v>-3</v>
      </c>
      <c r="H29" s="66">
        <f t="shared" si="1"/>
        <v>23</v>
      </c>
      <c r="I29" s="28">
        <f t="shared" si="2"/>
        <v>-30</v>
      </c>
      <c r="J29" s="29">
        <f t="shared" si="3"/>
        <v>25</v>
      </c>
    </row>
    <row r="30" spans="1:10" x14ac:dyDescent="0.25">
      <c r="A30" s="7" t="s">
        <v>131</v>
      </c>
      <c r="B30" s="65">
        <v>97</v>
      </c>
      <c r="C30" s="66">
        <v>136</v>
      </c>
      <c r="D30" s="65">
        <v>1165</v>
      </c>
      <c r="E30" s="66">
        <v>1338</v>
      </c>
      <c r="F30" s="67"/>
      <c r="G30" s="65">
        <f t="shared" si="0"/>
        <v>-39</v>
      </c>
      <c r="H30" s="66">
        <f t="shared" si="1"/>
        <v>-173</v>
      </c>
      <c r="I30" s="28">
        <f t="shared" si="2"/>
        <v>-28.676470588235293</v>
      </c>
      <c r="J30" s="29">
        <f t="shared" si="3"/>
        <v>-12.929745889387146</v>
      </c>
    </row>
    <row r="31" spans="1:10" x14ac:dyDescent="0.25">
      <c r="A31" s="7" t="s">
        <v>132</v>
      </c>
      <c r="B31" s="65">
        <v>246</v>
      </c>
      <c r="C31" s="66">
        <v>242</v>
      </c>
      <c r="D31" s="65">
        <v>2183</v>
      </c>
      <c r="E31" s="66">
        <v>2188</v>
      </c>
      <c r="F31" s="67"/>
      <c r="G31" s="65">
        <f t="shared" si="0"/>
        <v>4</v>
      </c>
      <c r="H31" s="66">
        <f t="shared" si="1"/>
        <v>-5</v>
      </c>
      <c r="I31" s="28">
        <f t="shared" si="2"/>
        <v>1.6528925619834711</v>
      </c>
      <c r="J31" s="29">
        <f t="shared" si="3"/>
        <v>-0.22851919561243145</v>
      </c>
    </row>
    <row r="32" spans="1:10" x14ac:dyDescent="0.25">
      <c r="A32" s="7" t="s">
        <v>133</v>
      </c>
      <c r="B32" s="65">
        <v>1846</v>
      </c>
      <c r="C32" s="66">
        <v>1859</v>
      </c>
      <c r="D32" s="65">
        <v>17488</v>
      </c>
      <c r="E32" s="66">
        <v>17678</v>
      </c>
      <c r="F32" s="67"/>
      <c r="G32" s="65">
        <f t="shared" si="0"/>
        <v>-13</v>
      </c>
      <c r="H32" s="66">
        <f t="shared" si="1"/>
        <v>-190</v>
      </c>
      <c r="I32" s="28">
        <f t="shared" si="2"/>
        <v>-0.69930069930069927</v>
      </c>
      <c r="J32" s="29">
        <f t="shared" si="3"/>
        <v>-1.0747822151827129</v>
      </c>
    </row>
    <row r="33" spans="1:10" x14ac:dyDescent="0.25">
      <c r="A33" s="142" t="s">
        <v>127</v>
      </c>
      <c r="B33" s="143">
        <v>384</v>
      </c>
      <c r="C33" s="144">
        <v>393</v>
      </c>
      <c r="D33" s="143">
        <v>3426</v>
      </c>
      <c r="E33" s="144">
        <v>3393</v>
      </c>
      <c r="F33" s="145"/>
      <c r="G33" s="143">
        <f t="shared" si="0"/>
        <v>-9</v>
      </c>
      <c r="H33" s="144">
        <f t="shared" si="1"/>
        <v>33</v>
      </c>
      <c r="I33" s="146">
        <f t="shared" si="2"/>
        <v>-2.2900763358778624</v>
      </c>
      <c r="J33" s="147">
        <f t="shared" si="3"/>
        <v>0.97259062776304162</v>
      </c>
    </row>
    <row r="34" spans="1:10" s="43" customFormat="1" x14ac:dyDescent="0.25">
      <c r="A34" s="27" t="s">
        <v>0</v>
      </c>
      <c r="B34" s="71">
        <f>SUM(B14:B33)</f>
        <v>8644</v>
      </c>
      <c r="C34" s="72">
        <f>SUM(C14:C33)</f>
        <v>9191</v>
      </c>
      <c r="D34" s="71">
        <f>SUM(D14:D33)</f>
        <v>78552</v>
      </c>
      <c r="E34" s="72">
        <f>SUM(E14:E33)</f>
        <v>83975</v>
      </c>
      <c r="F34" s="73"/>
      <c r="G34" s="71">
        <f t="shared" si="0"/>
        <v>-547</v>
      </c>
      <c r="H34" s="72">
        <f t="shared" si="1"/>
        <v>-5423</v>
      </c>
      <c r="I34" s="44">
        <f>IF(C34=0, 0, G34/C34*100)</f>
        <v>-5.9514742683059518</v>
      </c>
      <c r="J34" s="45">
        <f>IF(E34=0, 0, H34/E34*100)</f>
        <v>-6.4578743673712413</v>
      </c>
    </row>
    <row r="36" spans="1:10" x14ac:dyDescent="0.25">
      <c r="E36" s="201" t="s">
        <v>8</v>
      </c>
      <c r="F36" s="201"/>
      <c r="G36" s="201"/>
    </row>
    <row r="37" spans="1:10" x14ac:dyDescent="0.25">
      <c r="A37" s="3"/>
      <c r="B37" s="196" t="s">
        <v>1</v>
      </c>
      <c r="C37" s="197"/>
      <c r="D37" s="196" t="s">
        <v>2</v>
      </c>
      <c r="E37" s="197"/>
      <c r="F37" s="59"/>
      <c r="G37" s="196" t="s">
        <v>9</v>
      </c>
      <c r="H37" s="197"/>
    </row>
    <row r="38" spans="1:10" x14ac:dyDescent="0.25">
      <c r="A38" s="27"/>
      <c r="B38" s="57">
        <f>B6</f>
        <v>2022</v>
      </c>
      <c r="C38" s="58">
        <f>C6</f>
        <v>2021</v>
      </c>
      <c r="D38" s="57">
        <f>D6</f>
        <v>2022</v>
      </c>
      <c r="E38" s="58">
        <f>E6</f>
        <v>2021</v>
      </c>
      <c r="F38" s="64"/>
      <c r="G38" s="57" t="s">
        <v>4</v>
      </c>
      <c r="H38" s="58" t="s">
        <v>2</v>
      </c>
    </row>
    <row r="39" spans="1:10" x14ac:dyDescent="0.25">
      <c r="A39" s="7" t="s">
        <v>111</v>
      </c>
      <c r="B39" s="30">
        <f>$B$7/$B$11*100</f>
        <v>18.544655252198055</v>
      </c>
      <c r="C39" s="31">
        <f>$C$7/$C$11*100</f>
        <v>20.922641714720921</v>
      </c>
      <c r="D39" s="30">
        <f>$D$7/$D$11*100</f>
        <v>16.99511151848457</v>
      </c>
      <c r="E39" s="31">
        <f>$E$7/$E$11*100</f>
        <v>19.262875855909499</v>
      </c>
      <c r="F39" s="32"/>
      <c r="G39" s="30">
        <f>B39-C39</f>
        <v>-2.3779864625228662</v>
      </c>
      <c r="H39" s="31">
        <f>D39-E39</f>
        <v>-2.2677643374249286</v>
      </c>
    </row>
    <row r="40" spans="1:10" x14ac:dyDescent="0.25">
      <c r="A40" s="7" t="s">
        <v>120</v>
      </c>
      <c r="B40" s="30">
        <f>$B$8/$B$11*100</f>
        <v>51.341971309578895</v>
      </c>
      <c r="C40" s="31">
        <f>$C$8/$C$11*100</f>
        <v>49.55935153954956</v>
      </c>
      <c r="D40" s="30">
        <f>$D$8/$D$11*100</f>
        <v>51.317598533455545</v>
      </c>
      <c r="E40" s="31">
        <f>$E$8/$E$11*100</f>
        <v>50.696040488240548</v>
      </c>
      <c r="F40" s="32"/>
      <c r="G40" s="30">
        <f>B40-C40</f>
        <v>1.7826197700293349</v>
      </c>
      <c r="H40" s="31">
        <f>D40-E40</f>
        <v>0.62155804521499647</v>
      </c>
    </row>
    <row r="41" spans="1:10" x14ac:dyDescent="0.25">
      <c r="A41" s="7" t="s">
        <v>126</v>
      </c>
      <c r="B41" s="30">
        <f>$B$9/$B$11*100</f>
        <v>25.670985654789447</v>
      </c>
      <c r="C41" s="31">
        <f>$C$9/$C$11*100</f>
        <v>25.242084648025241</v>
      </c>
      <c r="D41" s="30">
        <f>$D$9/$D$11*100</f>
        <v>27.325847846012831</v>
      </c>
      <c r="E41" s="31">
        <f>$E$9/$E$11*100</f>
        <v>26.000595415302175</v>
      </c>
      <c r="F41" s="32"/>
      <c r="G41" s="30">
        <f>B41-C41</f>
        <v>0.42890100676420673</v>
      </c>
      <c r="H41" s="31">
        <f>D41-E41</f>
        <v>1.3252524307106555</v>
      </c>
    </row>
    <row r="42" spans="1:10" x14ac:dyDescent="0.25">
      <c r="A42" s="7" t="s">
        <v>127</v>
      </c>
      <c r="B42" s="30">
        <f>$B$10/$B$11*100</f>
        <v>4.4423877834335954</v>
      </c>
      <c r="C42" s="31">
        <f>$C$10/$C$11*100</f>
        <v>4.2759220977042762</v>
      </c>
      <c r="D42" s="30">
        <f>$D$10/$D$11*100</f>
        <v>4.3614421020470511</v>
      </c>
      <c r="E42" s="31">
        <f>$E$10/$E$11*100</f>
        <v>4.0404882405477824</v>
      </c>
      <c r="F42" s="32"/>
      <c r="G42" s="30">
        <f>B42-C42</f>
        <v>0.16646568572931919</v>
      </c>
      <c r="H42" s="31">
        <f>D42-E42</f>
        <v>0.32095386149926863</v>
      </c>
    </row>
    <row r="43" spans="1:10" s="43" customFormat="1" x14ac:dyDescent="0.25">
      <c r="A43" s="27" t="s">
        <v>0</v>
      </c>
      <c r="B43" s="46">
        <f>SUM(B39:B42)</f>
        <v>100</v>
      </c>
      <c r="C43" s="47">
        <f>SUM(C39:C42)</f>
        <v>100</v>
      </c>
      <c r="D43" s="46">
        <f>SUM(D39:D42)</f>
        <v>100</v>
      </c>
      <c r="E43" s="47">
        <f>SUM(E39:E42)</f>
        <v>100.00000000000001</v>
      </c>
      <c r="F43" s="48"/>
      <c r="G43" s="46">
        <f>B43-C43</f>
        <v>0</v>
      </c>
      <c r="H43" s="47">
        <f>D43-E43</f>
        <v>0</v>
      </c>
    </row>
    <row r="45" spans="1:10" x14ac:dyDescent="0.25">
      <c r="A45" s="3"/>
      <c r="B45" s="196" t="s">
        <v>1</v>
      </c>
      <c r="C45" s="197"/>
      <c r="D45" s="196" t="s">
        <v>2</v>
      </c>
      <c r="E45" s="197"/>
      <c r="F45" s="59"/>
      <c r="G45" s="196" t="s">
        <v>9</v>
      </c>
      <c r="H45" s="197"/>
    </row>
    <row r="46" spans="1:10" x14ac:dyDescent="0.25">
      <c r="A46" s="7" t="s">
        <v>112</v>
      </c>
      <c r="B46" s="30">
        <f>$B$14/$B$34*100</f>
        <v>0.76353540027764921</v>
      </c>
      <c r="C46" s="31">
        <f>$C$14/$C$34*100</f>
        <v>1.098901098901099</v>
      </c>
      <c r="D46" s="30">
        <f>$D$14/$D$34*100</f>
        <v>0.59069151644770335</v>
      </c>
      <c r="E46" s="31">
        <f>$E$14/$E$34*100</f>
        <v>1.0538850848466805</v>
      </c>
      <c r="F46" s="32"/>
      <c r="G46" s="30">
        <f t="shared" ref="G46:G66" si="4">B46-C46</f>
        <v>-0.33536569862344978</v>
      </c>
      <c r="H46" s="31">
        <f t="shared" ref="H46:H66" si="5">D46-E46</f>
        <v>-0.46319356839897718</v>
      </c>
    </row>
    <row r="47" spans="1:10" x14ac:dyDescent="0.25">
      <c r="A47" s="7" t="s">
        <v>113</v>
      </c>
      <c r="B47" s="30">
        <f>$B$15/$B$34*100</f>
        <v>3.6325775104118461</v>
      </c>
      <c r="C47" s="31">
        <f>$C$15/$C$34*100</f>
        <v>4.2650418888042649</v>
      </c>
      <c r="D47" s="30">
        <f>$D$15/$D$34*100</f>
        <v>4.2914247886750179</v>
      </c>
      <c r="E47" s="31">
        <f>$E$15/$E$34*100</f>
        <v>4.2703185471866627</v>
      </c>
      <c r="F47" s="32"/>
      <c r="G47" s="30">
        <f t="shared" si="4"/>
        <v>-0.63246437839241887</v>
      </c>
      <c r="H47" s="31">
        <f t="shared" si="5"/>
        <v>2.110624148835516E-2</v>
      </c>
    </row>
    <row r="48" spans="1:10" x14ac:dyDescent="0.25">
      <c r="A48" s="7" t="s">
        <v>114</v>
      </c>
      <c r="B48" s="30">
        <f>$B$16/$B$34*100</f>
        <v>8.6186950485886165</v>
      </c>
      <c r="C48" s="31">
        <f>$C$16/$C$34*100</f>
        <v>11.173974540311175</v>
      </c>
      <c r="D48" s="30">
        <f>$D$16/$D$34*100</f>
        <v>7.4702108157653528</v>
      </c>
      <c r="E48" s="31">
        <f>$E$16/$E$34*100</f>
        <v>9.8767490324501335</v>
      </c>
      <c r="F48" s="32"/>
      <c r="G48" s="30">
        <f t="shared" si="4"/>
        <v>-2.5552794917225583</v>
      </c>
      <c r="H48" s="31">
        <f t="shared" si="5"/>
        <v>-2.4065382166847806</v>
      </c>
    </row>
    <row r="49" spans="1:8" x14ac:dyDescent="0.25">
      <c r="A49" s="7" t="s">
        <v>115</v>
      </c>
      <c r="B49" s="30">
        <f>$B$17/$B$34*100</f>
        <v>3.3202221193891721</v>
      </c>
      <c r="C49" s="31">
        <f>$C$17/$C$34*100</f>
        <v>2.6221303449026219</v>
      </c>
      <c r="D49" s="30">
        <f>$D$17/$D$34*100</f>
        <v>2.7663203992259904</v>
      </c>
      <c r="E49" s="31">
        <f>$E$17/$E$34*100</f>
        <v>2.3304554927061627</v>
      </c>
      <c r="F49" s="32"/>
      <c r="G49" s="30">
        <f t="shared" si="4"/>
        <v>0.69809177448655024</v>
      </c>
      <c r="H49" s="31">
        <f t="shared" si="5"/>
        <v>0.43586490651982768</v>
      </c>
    </row>
    <row r="50" spans="1:8" x14ac:dyDescent="0.25">
      <c r="A50" s="7" t="s">
        <v>116</v>
      </c>
      <c r="B50" s="30">
        <f>$B$18/$B$34*100</f>
        <v>0.34706154558074964</v>
      </c>
      <c r="C50" s="31">
        <f>$C$18/$C$34*100</f>
        <v>0.28288543140028288</v>
      </c>
      <c r="D50" s="30">
        <f>$D$18/$D$34*100</f>
        <v>0.39464303900600872</v>
      </c>
      <c r="E50" s="31">
        <f>$E$18/$E$34*100</f>
        <v>0.3119976183387913</v>
      </c>
      <c r="F50" s="32"/>
      <c r="G50" s="30">
        <f t="shared" si="4"/>
        <v>6.4176114180466759E-2</v>
      </c>
      <c r="H50" s="31">
        <f t="shared" si="5"/>
        <v>8.2645420667217417E-2</v>
      </c>
    </row>
    <row r="51" spans="1:8" x14ac:dyDescent="0.25">
      <c r="A51" s="7" t="s">
        <v>117</v>
      </c>
      <c r="B51" s="30">
        <f>$B$19/$B$34*100</f>
        <v>3.4706154558074964E-2</v>
      </c>
      <c r="C51" s="31">
        <f>$C$19/$C$34*100</f>
        <v>4.3520835600043523E-2</v>
      </c>
      <c r="D51" s="30">
        <f>$D$19/$D$34*100</f>
        <v>4.0737345961910587E-2</v>
      </c>
      <c r="E51" s="31">
        <f>$E$19/$E$34*100</f>
        <v>3.5724918130395952E-2</v>
      </c>
      <c r="F51" s="32"/>
      <c r="G51" s="30">
        <f t="shared" si="4"/>
        <v>-8.8146810419685584E-3</v>
      </c>
      <c r="H51" s="31">
        <f t="shared" si="5"/>
        <v>5.0124278315146348E-3</v>
      </c>
    </row>
    <row r="52" spans="1:8" x14ac:dyDescent="0.25">
      <c r="A52" s="7" t="s">
        <v>118</v>
      </c>
      <c r="B52" s="30">
        <f>$B$20/$B$34*100</f>
        <v>1.2841277186487736</v>
      </c>
      <c r="C52" s="31">
        <f>$C$20/$C$34*100</f>
        <v>0.99009900990099009</v>
      </c>
      <c r="D52" s="30">
        <f>$D$20/$D$34*100</f>
        <v>0.90767898971382022</v>
      </c>
      <c r="E52" s="31">
        <f>$E$20/$E$34*100</f>
        <v>0.76451324799047338</v>
      </c>
      <c r="F52" s="32"/>
      <c r="G52" s="30">
        <f t="shared" si="4"/>
        <v>0.29402870874778353</v>
      </c>
      <c r="H52" s="31">
        <f t="shared" si="5"/>
        <v>0.14316574172334684</v>
      </c>
    </row>
    <row r="53" spans="1:8" x14ac:dyDescent="0.25">
      <c r="A53" s="7" t="s">
        <v>119</v>
      </c>
      <c r="B53" s="30">
        <f>$B$21/$B$34*100</f>
        <v>0.54372975474317442</v>
      </c>
      <c r="C53" s="31">
        <f>$C$21/$C$34*100</f>
        <v>0.44608856490044607</v>
      </c>
      <c r="D53" s="30">
        <f>$D$21/$D$34*100</f>
        <v>0.53340462368876673</v>
      </c>
      <c r="E53" s="31">
        <f>$E$21/$E$34*100</f>
        <v>0.61923191426019653</v>
      </c>
      <c r="F53" s="32"/>
      <c r="G53" s="30">
        <f t="shared" si="4"/>
        <v>9.7641189842728349E-2</v>
      </c>
      <c r="H53" s="31">
        <f t="shared" si="5"/>
        <v>-8.5827290571429793E-2</v>
      </c>
    </row>
    <row r="54" spans="1:8" x14ac:dyDescent="0.25">
      <c r="A54" s="142" t="s">
        <v>121</v>
      </c>
      <c r="B54" s="148">
        <f>$B$22/$B$34*100</f>
        <v>4.9282739472466455</v>
      </c>
      <c r="C54" s="149">
        <f>$C$22/$C$34*100</f>
        <v>4.3085627244043083</v>
      </c>
      <c r="D54" s="148">
        <f>$D$22/$D$34*100</f>
        <v>5.1672777268560957</v>
      </c>
      <c r="E54" s="149">
        <f>$E$22/$E$34*100</f>
        <v>4.5442095861863656</v>
      </c>
      <c r="F54" s="150"/>
      <c r="G54" s="148">
        <f t="shared" si="4"/>
        <v>0.61971122284233715</v>
      </c>
      <c r="H54" s="149">
        <f t="shared" si="5"/>
        <v>0.62306814066973004</v>
      </c>
    </row>
    <row r="55" spans="1:8" x14ac:dyDescent="0.25">
      <c r="A55" s="7" t="s">
        <v>122</v>
      </c>
      <c r="B55" s="30">
        <f>$B$23/$B$34*100</f>
        <v>11.221656640444239</v>
      </c>
      <c r="C55" s="31">
        <f>$C$23/$C$34*100</f>
        <v>13.426177782613427</v>
      </c>
      <c r="D55" s="30">
        <f>$D$23/$D$34*100</f>
        <v>11.946226703330277</v>
      </c>
      <c r="E55" s="31">
        <f>$E$23/$E$34*100</f>
        <v>12.712116701399227</v>
      </c>
      <c r="F55" s="32"/>
      <c r="G55" s="30">
        <f t="shared" si="4"/>
        <v>-2.2045211421691882</v>
      </c>
      <c r="H55" s="31">
        <f t="shared" si="5"/>
        <v>-0.76588999806894975</v>
      </c>
    </row>
    <row r="56" spans="1:8" x14ac:dyDescent="0.25">
      <c r="A56" s="7" t="s">
        <v>123</v>
      </c>
      <c r="B56" s="30">
        <f>$B$24/$B$34*100</f>
        <v>21.228597871355852</v>
      </c>
      <c r="C56" s="31">
        <f>$C$24/$C$34*100</f>
        <v>15.428136220215427</v>
      </c>
      <c r="D56" s="30">
        <f>$D$24/$D$34*100</f>
        <v>18.027548630206741</v>
      </c>
      <c r="E56" s="31">
        <f>$E$24/$E$34*100</f>
        <v>16.650193509973207</v>
      </c>
      <c r="F56" s="32"/>
      <c r="G56" s="30">
        <f t="shared" si="4"/>
        <v>5.8004616511404254</v>
      </c>
      <c r="H56" s="31">
        <f t="shared" si="5"/>
        <v>1.3773551202335348</v>
      </c>
    </row>
    <row r="57" spans="1:8" x14ac:dyDescent="0.25">
      <c r="A57" s="7" t="s">
        <v>124</v>
      </c>
      <c r="B57" s="30">
        <f>$B$25/$B$34*100</f>
        <v>11.325775104118465</v>
      </c>
      <c r="C57" s="31">
        <f>$C$25/$C$34*100</f>
        <v>14.535959090414535</v>
      </c>
      <c r="D57" s="30">
        <f>$D$25/$D$34*100</f>
        <v>13.440778083307872</v>
      </c>
      <c r="E57" s="31">
        <f>$E$25/$E$34*100</f>
        <v>13.43137838642453</v>
      </c>
      <c r="F57" s="32"/>
      <c r="G57" s="30">
        <f t="shared" si="4"/>
        <v>-3.2101839862960695</v>
      </c>
      <c r="H57" s="31">
        <f t="shared" si="5"/>
        <v>9.3996968833423011E-3</v>
      </c>
    </row>
    <row r="58" spans="1:8" x14ac:dyDescent="0.25">
      <c r="A58" s="7" t="s">
        <v>125</v>
      </c>
      <c r="B58" s="30">
        <f>$B$26/$B$34*100</f>
        <v>2.6376677464136975</v>
      </c>
      <c r="C58" s="31">
        <f>$C$26/$C$34*100</f>
        <v>1.8605157219018607</v>
      </c>
      <c r="D58" s="30">
        <f>$D$26/$D$34*100</f>
        <v>2.7357673897545576</v>
      </c>
      <c r="E58" s="31">
        <f>$E$26/$E$34*100</f>
        <v>3.3581423042572194</v>
      </c>
      <c r="F58" s="32"/>
      <c r="G58" s="30">
        <f t="shared" si="4"/>
        <v>0.77715202451183685</v>
      </c>
      <c r="H58" s="31">
        <f t="shared" si="5"/>
        <v>-0.6223749145026618</v>
      </c>
    </row>
    <row r="59" spans="1:8" x14ac:dyDescent="0.25">
      <c r="A59" s="142" t="s">
        <v>128</v>
      </c>
      <c r="B59" s="148">
        <f>$B$27/$B$34*100</f>
        <v>0.18509949097639983</v>
      </c>
      <c r="C59" s="149">
        <f>$C$27/$C$34*100</f>
        <v>0.64193232510064191</v>
      </c>
      <c r="D59" s="148">
        <f>$D$27/$D$34*100</f>
        <v>0.58432630614115488</v>
      </c>
      <c r="E59" s="149">
        <f>$E$27/$E$34*100</f>
        <v>0.55849955343852342</v>
      </c>
      <c r="F59" s="150"/>
      <c r="G59" s="148">
        <f t="shared" si="4"/>
        <v>-0.45683283412424208</v>
      </c>
      <c r="H59" s="149">
        <f t="shared" si="5"/>
        <v>2.5826752702631461E-2</v>
      </c>
    </row>
    <row r="60" spans="1:8" x14ac:dyDescent="0.25">
      <c r="A60" s="7" t="s">
        <v>129</v>
      </c>
      <c r="B60" s="30">
        <f>$B$28/$B$34*100</f>
        <v>8.0981027302174921E-2</v>
      </c>
      <c r="C60" s="31">
        <f>$C$28/$C$34*100</f>
        <v>0.15232292460015232</v>
      </c>
      <c r="D60" s="30">
        <f>$D$28/$D$34*100</f>
        <v>7.0017313372033804E-2</v>
      </c>
      <c r="E60" s="31">
        <f>$E$28/$E$34*100</f>
        <v>8.2167311699910692E-2</v>
      </c>
      <c r="F60" s="32"/>
      <c r="G60" s="30">
        <f t="shared" si="4"/>
        <v>-7.1341897297977394E-2</v>
      </c>
      <c r="H60" s="31">
        <f t="shared" si="5"/>
        <v>-1.2149998327876887E-2</v>
      </c>
    </row>
    <row r="61" spans="1:8" x14ac:dyDescent="0.25">
      <c r="A61" s="7" t="s">
        <v>130</v>
      </c>
      <c r="B61" s="30">
        <f>$B$29/$B$34*100</f>
        <v>8.0981027302174921E-2</v>
      </c>
      <c r="C61" s="31">
        <f>$C$29/$C$34*100</f>
        <v>0.10880208900010881</v>
      </c>
      <c r="D61" s="30">
        <f>$D$29/$D$34*100</f>
        <v>0.14639983705061616</v>
      </c>
      <c r="E61" s="31">
        <f>$E$29/$E$34*100</f>
        <v>0.10955641559988091</v>
      </c>
      <c r="F61" s="32"/>
      <c r="G61" s="30">
        <f t="shared" si="4"/>
        <v>-2.7821061697933885E-2</v>
      </c>
      <c r="H61" s="31">
        <f t="shared" si="5"/>
        <v>3.6843421450735242E-2</v>
      </c>
    </row>
    <row r="62" spans="1:8" x14ac:dyDescent="0.25">
      <c r="A62" s="7" t="s">
        <v>131</v>
      </c>
      <c r="B62" s="30">
        <f>$B$30/$B$34*100</f>
        <v>1.122165664044424</v>
      </c>
      <c r="C62" s="31">
        <f>$C$30/$C$34*100</f>
        <v>1.4797084104014797</v>
      </c>
      <c r="D62" s="30">
        <f>$D$30/$D$34*100</f>
        <v>1.4830940014258072</v>
      </c>
      <c r="E62" s="31">
        <f>$E$30/$E$34*100</f>
        <v>1.5933313486156595</v>
      </c>
      <c r="F62" s="32"/>
      <c r="G62" s="30">
        <f t="shared" si="4"/>
        <v>-0.35754274635705574</v>
      </c>
      <c r="H62" s="31">
        <f t="shared" si="5"/>
        <v>-0.11023734718985234</v>
      </c>
    </row>
    <row r="63" spans="1:8" x14ac:dyDescent="0.25">
      <c r="A63" s="7" t="s">
        <v>132</v>
      </c>
      <c r="B63" s="30">
        <f>$B$31/$B$34*100</f>
        <v>2.8459046737621474</v>
      </c>
      <c r="C63" s="31">
        <f>$C$31/$C$34*100</f>
        <v>2.6330105538026332</v>
      </c>
      <c r="D63" s="30">
        <f>$D$31/$D$34*100</f>
        <v>2.7790508198390875</v>
      </c>
      <c r="E63" s="31">
        <f>$E$31/$E$34*100</f>
        <v>2.6055373623102116</v>
      </c>
      <c r="F63" s="32"/>
      <c r="G63" s="30">
        <f t="shared" si="4"/>
        <v>0.21289411995951424</v>
      </c>
      <c r="H63" s="31">
        <f t="shared" si="5"/>
        <v>0.17351345752887593</v>
      </c>
    </row>
    <row r="64" spans="1:8" x14ac:dyDescent="0.25">
      <c r="A64" s="7" t="s">
        <v>133</v>
      </c>
      <c r="B64" s="30">
        <f>$B$32/$B$34*100</f>
        <v>21.355853771402128</v>
      </c>
      <c r="C64" s="31">
        <f>$C$32/$C$34*100</f>
        <v>20.226308345120223</v>
      </c>
      <c r="D64" s="30">
        <f>$D$32/$D$34*100</f>
        <v>22.262959568184133</v>
      </c>
      <c r="E64" s="31">
        <f>$E$32/$E$34*100</f>
        <v>21.051503423637989</v>
      </c>
      <c r="F64" s="32"/>
      <c r="G64" s="30">
        <f t="shared" si="4"/>
        <v>1.1295454262819042</v>
      </c>
      <c r="H64" s="31">
        <f t="shared" si="5"/>
        <v>1.211456144546144</v>
      </c>
    </row>
    <row r="65" spans="1:8" x14ac:dyDescent="0.25">
      <c r="A65" s="142" t="s">
        <v>127</v>
      </c>
      <c r="B65" s="148">
        <f>$B$33/$B$34*100</f>
        <v>4.4423877834335954</v>
      </c>
      <c r="C65" s="149">
        <f>$C$33/$C$34*100</f>
        <v>4.2759220977042762</v>
      </c>
      <c r="D65" s="148">
        <f>$D$33/$D$34*100</f>
        <v>4.3614421020470511</v>
      </c>
      <c r="E65" s="149">
        <f>$E$33/$E$34*100</f>
        <v>4.0404882405477824</v>
      </c>
      <c r="F65" s="150"/>
      <c r="G65" s="148">
        <f t="shared" si="4"/>
        <v>0.16646568572931919</v>
      </c>
      <c r="H65" s="149">
        <f t="shared" si="5"/>
        <v>0.32095386149926863</v>
      </c>
    </row>
    <row r="66" spans="1:8" s="43" customFormat="1" x14ac:dyDescent="0.25">
      <c r="A66" s="27" t="s">
        <v>0</v>
      </c>
      <c r="B66" s="46">
        <f>SUM(B46:B65)</f>
        <v>100</v>
      </c>
      <c r="C66" s="47">
        <f>SUM(C46:C65)</f>
        <v>100.00000000000001</v>
      </c>
      <c r="D66" s="46">
        <f>SUM(D46:D65)</f>
        <v>100</v>
      </c>
      <c r="E66" s="47">
        <f>SUM(E46:E65)</f>
        <v>100.00000000000001</v>
      </c>
      <c r="F66" s="48"/>
      <c r="G66" s="46">
        <f t="shared" si="4"/>
        <v>0</v>
      </c>
      <c r="H66" s="47">
        <f t="shared" si="5"/>
        <v>0</v>
      </c>
    </row>
  </sheetData>
  <mergeCells count="16">
    <mergeCell ref="B45:C45"/>
    <mergeCell ref="D45:E45"/>
    <mergeCell ref="G45:H45"/>
    <mergeCell ref="B1:J1"/>
    <mergeCell ref="B5:C5"/>
    <mergeCell ref="D5:E5"/>
    <mergeCell ref="G5:J5"/>
    <mergeCell ref="E4:G4"/>
    <mergeCell ref="B2:J2"/>
    <mergeCell ref="G37:H37"/>
    <mergeCell ref="E36:G36"/>
    <mergeCell ref="B37:C37"/>
    <mergeCell ref="D37:E37"/>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76"/>
  <sheetViews>
    <sheetView tabSelected="1" workbookViewId="0">
      <selection activeCell="M1" sqref="M1"/>
    </sheetView>
  </sheetViews>
  <sheetFormatPr defaultRowHeight="13.2" x14ac:dyDescent="0.25"/>
  <cols>
    <col min="1" max="1" width="25.77734375" bestFit="1" customWidth="1"/>
    <col min="6" max="6" width="1.6640625" customWidth="1"/>
  </cols>
  <sheetData>
    <row r="1" spans="1:10" s="52" customFormat="1" ht="20.399999999999999" x14ac:dyDescent="0.35">
      <c r="A1" s="4" t="s">
        <v>10</v>
      </c>
      <c r="B1" s="198" t="s">
        <v>18</v>
      </c>
      <c r="C1" s="199"/>
      <c r="D1" s="199"/>
      <c r="E1" s="199"/>
      <c r="F1" s="199"/>
      <c r="G1" s="199"/>
      <c r="H1" s="199"/>
      <c r="I1" s="199"/>
      <c r="J1" s="199"/>
    </row>
    <row r="2" spans="1:10" s="52" customFormat="1" ht="20.399999999999999" x14ac:dyDescent="0.35">
      <c r="A2" s="4" t="s">
        <v>110</v>
      </c>
      <c r="B2" s="202" t="s">
        <v>101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7" t="s">
        <v>31</v>
      </c>
      <c r="B6" s="65">
        <v>7</v>
      </c>
      <c r="C6" s="66">
        <v>8</v>
      </c>
      <c r="D6" s="65">
        <v>33</v>
      </c>
      <c r="E6" s="66">
        <v>36</v>
      </c>
      <c r="F6" s="67"/>
      <c r="G6" s="65">
        <f t="shared" ref="G6:G37" si="0">B6-C6</f>
        <v>-1</v>
      </c>
      <c r="H6" s="66">
        <f t="shared" ref="H6:H37" si="1">D6-E6</f>
        <v>-3</v>
      </c>
      <c r="I6" s="20">
        <f t="shared" ref="I6:I37" si="2">IF(C6=0, "-", IF(G6/C6&lt;10, G6/C6, "&gt;999%"))</f>
        <v>-0.125</v>
      </c>
      <c r="J6" s="21">
        <f t="shared" ref="J6:J37" si="3">IF(E6=0, "-", IF(H6/E6&lt;10, H6/E6, "&gt;999%"))</f>
        <v>-8.3333333333333329E-2</v>
      </c>
    </row>
    <row r="7" spans="1:10" x14ac:dyDescent="0.25">
      <c r="A7" s="7" t="s">
        <v>32</v>
      </c>
      <c r="B7" s="65">
        <v>0</v>
      </c>
      <c r="C7" s="66">
        <v>0</v>
      </c>
      <c r="D7" s="65">
        <v>0</v>
      </c>
      <c r="E7" s="66">
        <v>1</v>
      </c>
      <c r="F7" s="67"/>
      <c r="G7" s="65">
        <f t="shared" si="0"/>
        <v>0</v>
      </c>
      <c r="H7" s="66">
        <f t="shared" si="1"/>
        <v>-1</v>
      </c>
      <c r="I7" s="20" t="str">
        <f t="shared" si="2"/>
        <v>-</v>
      </c>
      <c r="J7" s="21">
        <f t="shared" si="3"/>
        <v>-1</v>
      </c>
    </row>
    <row r="8" spans="1:10" x14ac:dyDescent="0.25">
      <c r="A8" s="7" t="s">
        <v>33</v>
      </c>
      <c r="B8" s="65">
        <v>2</v>
      </c>
      <c r="C8" s="66">
        <v>3</v>
      </c>
      <c r="D8" s="65">
        <v>10</v>
      </c>
      <c r="E8" s="66">
        <v>7</v>
      </c>
      <c r="F8" s="67"/>
      <c r="G8" s="65">
        <f t="shared" si="0"/>
        <v>-1</v>
      </c>
      <c r="H8" s="66">
        <f t="shared" si="1"/>
        <v>3</v>
      </c>
      <c r="I8" s="20">
        <f t="shared" si="2"/>
        <v>-0.33333333333333331</v>
      </c>
      <c r="J8" s="21">
        <f t="shared" si="3"/>
        <v>0.42857142857142855</v>
      </c>
    </row>
    <row r="9" spans="1:10" x14ac:dyDescent="0.25">
      <c r="A9" s="7" t="s">
        <v>34</v>
      </c>
      <c r="B9" s="65">
        <v>94</v>
      </c>
      <c r="C9" s="66">
        <v>93</v>
      </c>
      <c r="D9" s="65">
        <v>647</v>
      </c>
      <c r="E9" s="66">
        <v>919</v>
      </c>
      <c r="F9" s="67"/>
      <c r="G9" s="65">
        <f t="shared" si="0"/>
        <v>1</v>
      </c>
      <c r="H9" s="66">
        <f t="shared" si="1"/>
        <v>-272</v>
      </c>
      <c r="I9" s="20">
        <f t="shared" si="2"/>
        <v>1.0752688172043012E-2</v>
      </c>
      <c r="J9" s="21">
        <f t="shared" si="3"/>
        <v>-0.29597388465723612</v>
      </c>
    </row>
    <row r="10" spans="1:10" x14ac:dyDescent="0.25">
      <c r="A10" s="7" t="s">
        <v>35</v>
      </c>
      <c r="B10" s="65">
        <v>3</v>
      </c>
      <c r="C10" s="66">
        <v>1</v>
      </c>
      <c r="D10" s="65">
        <v>25</v>
      </c>
      <c r="E10" s="66">
        <v>20</v>
      </c>
      <c r="F10" s="67"/>
      <c r="G10" s="65">
        <f t="shared" si="0"/>
        <v>2</v>
      </c>
      <c r="H10" s="66">
        <f t="shared" si="1"/>
        <v>5</v>
      </c>
      <c r="I10" s="20">
        <f t="shared" si="2"/>
        <v>2</v>
      </c>
      <c r="J10" s="21">
        <f t="shared" si="3"/>
        <v>0.25</v>
      </c>
    </row>
    <row r="11" spans="1:10" x14ac:dyDescent="0.25">
      <c r="A11" s="7" t="s">
        <v>36</v>
      </c>
      <c r="B11" s="65">
        <v>104</v>
      </c>
      <c r="C11" s="66">
        <v>136</v>
      </c>
      <c r="D11" s="65">
        <v>959</v>
      </c>
      <c r="E11" s="66">
        <v>1194</v>
      </c>
      <c r="F11" s="67"/>
      <c r="G11" s="65">
        <f t="shared" si="0"/>
        <v>-32</v>
      </c>
      <c r="H11" s="66">
        <f t="shared" si="1"/>
        <v>-235</v>
      </c>
      <c r="I11" s="20">
        <f t="shared" si="2"/>
        <v>-0.23529411764705882</v>
      </c>
      <c r="J11" s="21">
        <f t="shared" si="3"/>
        <v>-0.1968174204355109</v>
      </c>
    </row>
    <row r="12" spans="1:10" x14ac:dyDescent="0.25">
      <c r="A12" s="7" t="s">
        <v>37</v>
      </c>
      <c r="B12" s="65">
        <v>11</v>
      </c>
      <c r="C12" s="66">
        <v>20</v>
      </c>
      <c r="D12" s="65">
        <v>138</v>
      </c>
      <c r="E12" s="66">
        <v>135</v>
      </c>
      <c r="F12" s="67"/>
      <c r="G12" s="65">
        <f t="shared" si="0"/>
        <v>-9</v>
      </c>
      <c r="H12" s="66">
        <f t="shared" si="1"/>
        <v>3</v>
      </c>
      <c r="I12" s="20">
        <f t="shared" si="2"/>
        <v>-0.45</v>
      </c>
      <c r="J12" s="21">
        <f t="shared" si="3"/>
        <v>2.2222222222222223E-2</v>
      </c>
    </row>
    <row r="13" spans="1:10" x14ac:dyDescent="0.25">
      <c r="A13" s="7" t="s">
        <v>38</v>
      </c>
      <c r="B13" s="65">
        <v>0</v>
      </c>
      <c r="C13" s="66">
        <v>1</v>
      </c>
      <c r="D13" s="65">
        <v>7</v>
      </c>
      <c r="E13" s="66">
        <v>6</v>
      </c>
      <c r="F13" s="67"/>
      <c r="G13" s="65">
        <f t="shared" si="0"/>
        <v>-1</v>
      </c>
      <c r="H13" s="66">
        <f t="shared" si="1"/>
        <v>1</v>
      </c>
      <c r="I13" s="20">
        <f t="shared" si="2"/>
        <v>-1</v>
      </c>
      <c r="J13" s="21">
        <f t="shared" si="3"/>
        <v>0.16666666666666666</v>
      </c>
    </row>
    <row r="14" spans="1:10" x14ac:dyDescent="0.25">
      <c r="A14" s="7" t="s">
        <v>39</v>
      </c>
      <c r="B14" s="65">
        <v>1</v>
      </c>
      <c r="C14" s="66">
        <v>0</v>
      </c>
      <c r="D14" s="65">
        <v>21</v>
      </c>
      <c r="E14" s="66">
        <v>6</v>
      </c>
      <c r="F14" s="67"/>
      <c r="G14" s="65">
        <f t="shared" si="0"/>
        <v>1</v>
      </c>
      <c r="H14" s="66">
        <f t="shared" si="1"/>
        <v>15</v>
      </c>
      <c r="I14" s="20" t="str">
        <f t="shared" si="2"/>
        <v>-</v>
      </c>
      <c r="J14" s="21">
        <f t="shared" si="3"/>
        <v>2.5</v>
      </c>
    </row>
    <row r="15" spans="1:10" x14ac:dyDescent="0.25">
      <c r="A15" s="7" t="s">
        <v>40</v>
      </c>
      <c r="B15" s="65">
        <v>13</v>
      </c>
      <c r="C15" s="66">
        <v>0</v>
      </c>
      <c r="D15" s="65">
        <v>24</v>
      </c>
      <c r="E15" s="66">
        <v>0</v>
      </c>
      <c r="F15" s="67"/>
      <c r="G15" s="65">
        <f t="shared" si="0"/>
        <v>13</v>
      </c>
      <c r="H15" s="66">
        <f t="shared" si="1"/>
        <v>24</v>
      </c>
      <c r="I15" s="20" t="str">
        <f t="shared" si="2"/>
        <v>-</v>
      </c>
      <c r="J15" s="21" t="str">
        <f t="shared" si="3"/>
        <v>-</v>
      </c>
    </row>
    <row r="16" spans="1:10" x14ac:dyDescent="0.25">
      <c r="A16" s="7" t="s">
        <v>43</v>
      </c>
      <c r="B16" s="65">
        <v>0</v>
      </c>
      <c r="C16" s="66">
        <v>1</v>
      </c>
      <c r="D16" s="65">
        <v>14</v>
      </c>
      <c r="E16" s="66">
        <v>19</v>
      </c>
      <c r="F16" s="67"/>
      <c r="G16" s="65">
        <f t="shared" si="0"/>
        <v>-1</v>
      </c>
      <c r="H16" s="66">
        <f t="shared" si="1"/>
        <v>-5</v>
      </c>
      <c r="I16" s="20">
        <f t="shared" si="2"/>
        <v>-1</v>
      </c>
      <c r="J16" s="21">
        <f t="shared" si="3"/>
        <v>-0.26315789473684209</v>
      </c>
    </row>
    <row r="17" spans="1:10" x14ac:dyDescent="0.25">
      <c r="A17" s="7" t="s">
        <v>44</v>
      </c>
      <c r="B17" s="65">
        <v>3</v>
      </c>
      <c r="C17" s="66">
        <v>10</v>
      </c>
      <c r="D17" s="65">
        <v>38</v>
      </c>
      <c r="E17" s="66">
        <v>51</v>
      </c>
      <c r="F17" s="67"/>
      <c r="G17" s="65">
        <f t="shared" si="0"/>
        <v>-7</v>
      </c>
      <c r="H17" s="66">
        <f t="shared" si="1"/>
        <v>-13</v>
      </c>
      <c r="I17" s="20">
        <f t="shared" si="2"/>
        <v>-0.7</v>
      </c>
      <c r="J17" s="21">
        <f t="shared" si="3"/>
        <v>-0.25490196078431371</v>
      </c>
    </row>
    <row r="18" spans="1:10" x14ac:dyDescent="0.25">
      <c r="A18" s="7" t="s">
        <v>45</v>
      </c>
      <c r="B18" s="65">
        <v>3</v>
      </c>
      <c r="C18" s="66">
        <v>16</v>
      </c>
      <c r="D18" s="65">
        <v>22</v>
      </c>
      <c r="E18" s="66">
        <v>96</v>
      </c>
      <c r="F18" s="67"/>
      <c r="G18" s="65">
        <f t="shared" si="0"/>
        <v>-13</v>
      </c>
      <c r="H18" s="66">
        <f t="shared" si="1"/>
        <v>-74</v>
      </c>
      <c r="I18" s="20">
        <f t="shared" si="2"/>
        <v>-0.8125</v>
      </c>
      <c r="J18" s="21">
        <f t="shared" si="3"/>
        <v>-0.77083333333333337</v>
      </c>
    </row>
    <row r="19" spans="1:10" x14ac:dyDescent="0.25">
      <c r="A19" s="7" t="s">
        <v>46</v>
      </c>
      <c r="B19" s="65">
        <v>682</v>
      </c>
      <c r="C19" s="66">
        <v>738</v>
      </c>
      <c r="D19" s="65">
        <v>4872</v>
      </c>
      <c r="E19" s="66">
        <v>5723</v>
      </c>
      <c r="F19" s="67"/>
      <c r="G19" s="65">
        <f t="shared" si="0"/>
        <v>-56</v>
      </c>
      <c r="H19" s="66">
        <f t="shared" si="1"/>
        <v>-851</v>
      </c>
      <c r="I19" s="20">
        <f t="shared" si="2"/>
        <v>-7.5880758807588072E-2</v>
      </c>
      <c r="J19" s="21">
        <f t="shared" si="3"/>
        <v>-0.14869823519133321</v>
      </c>
    </row>
    <row r="20" spans="1:10" x14ac:dyDescent="0.25">
      <c r="A20" s="7" t="s">
        <v>49</v>
      </c>
      <c r="B20" s="65">
        <v>5</v>
      </c>
      <c r="C20" s="66">
        <v>3</v>
      </c>
      <c r="D20" s="65">
        <v>51</v>
      </c>
      <c r="E20" s="66">
        <v>28</v>
      </c>
      <c r="F20" s="67"/>
      <c r="G20" s="65">
        <f t="shared" si="0"/>
        <v>2</v>
      </c>
      <c r="H20" s="66">
        <f t="shared" si="1"/>
        <v>23</v>
      </c>
      <c r="I20" s="20">
        <f t="shared" si="2"/>
        <v>0.66666666666666663</v>
      </c>
      <c r="J20" s="21">
        <f t="shared" si="3"/>
        <v>0.8214285714285714</v>
      </c>
    </row>
    <row r="21" spans="1:10" x14ac:dyDescent="0.25">
      <c r="A21" s="7" t="s">
        <v>50</v>
      </c>
      <c r="B21" s="65">
        <v>195</v>
      </c>
      <c r="C21" s="66">
        <v>166</v>
      </c>
      <c r="D21" s="65">
        <v>1183</v>
      </c>
      <c r="E21" s="66">
        <v>1108</v>
      </c>
      <c r="F21" s="67"/>
      <c r="G21" s="65">
        <f t="shared" si="0"/>
        <v>29</v>
      </c>
      <c r="H21" s="66">
        <f t="shared" si="1"/>
        <v>75</v>
      </c>
      <c r="I21" s="20">
        <f t="shared" si="2"/>
        <v>0.1746987951807229</v>
      </c>
      <c r="J21" s="21">
        <f t="shared" si="3"/>
        <v>6.7689530685920582E-2</v>
      </c>
    </row>
    <row r="22" spans="1:10" x14ac:dyDescent="0.25">
      <c r="A22" s="7" t="s">
        <v>52</v>
      </c>
      <c r="B22" s="65">
        <v>100</v>
      </c>
      <c r="C22" s="66">
        <v>131</v>
      </c>
      <c r="D22" s="65">
        <v>992</v>
      </c>
      <c r="E22" s="66">
        <v>1107</v>
      </c>
      <c r="F22" s="67"/>
      <c r="G22" s="65">
        <f t="shared" si="0"/>
        <v>-31</v>
      </c>
      <c r="H22" s="66">
        <f t="shared" si="1"/>
        <v>-115</v>
      </c>
      <c r="I22" s="20">
        <f t="shared" si="2"/>
        <v>-0.23664122137404581</v>
      </c>
      <c r="J22" s="21">
        <f t="shared" si="3"/>
        <v>-0.10388437217705511</v>
      </c>
    </row>
    <row r="23" spans="1:10" x14ac:dyDescent="0.25">
      <c r="A23" s="7" t="s">
        <v>53</v>
      </c>
      <c r="B23" s="65">
        <v>624</v>
      </c>
      <c r="C23" s="66">
        <v>618</v>
      </c>
      <c r="D23" s="65">
        <v>5126</v>
      </c>
      <c r="E23" s="66">
        <v>5644</v>
      </c>
      <c r="F23" s="67"/>
      <c r="G23" s="65">
        <f t="shared" si="0"/>
        <v>6</v>
      </c>
      <c r="H23" s="66">
        <f t="shared" si="1"/>
        <v>-518</v>
      </c>
      <c r="I23" s="20">
        <f t="shared" si="2"/>
        <v>9.7087378640776691E-3</v>
      </c>
      <c r="J23" s="21">
        <f t="shared" si="3"/>
        <v>-9.1778880226789511E-2</v>
      </c>
    </row>
    <row r="24" spans="1:10" x14ac:dyDescent="0.25">
      <c r="A24" s="7" t="s">
        <v>57</v>
      </c>
      <c r="B24" s="65">
        <v>384</v>
      </c>
      <c r="C24" s="66">
        <v>426</v>
      </c>
      <c r="D24" s="65">
        <v>3357</v>
      </c>
      <c r="E24" s="66">
        <v>3774</v>
      </c>
      <c r="F24" s="67"/>
      <c r="G24" s="65">
        <f t="shared" si="0"/>
        <v>-42</v>
      </c>
      <c r="H24" s="66">
        <f t="shared" si="1"/>
        <v>-417</v>
      </c>
      <c r="I24" s="20">
        <f t="shared" si="2"/>
        <v>-9.8591549295774641E-2</v>
      </c>
      <c r="J24" s="21">
        <f t="shared" si="3"/>
        <v>-0.11049284578696343</v>
      </c>
    </row>
    <row r="25" spans="1:10" x14ac:dyDescent="0.25">
      <c r="A25" s="7" t="s">
        <v>58</v>
      </c>
      <c r="B25" s="65">
        <v>0</v>
      </c>
      <c r="C25" s="66">
        <v>0</v>
      </c>
      <c r="D25" s="65">
        <v>2</v>
      </c>
      <c r="E25" s="66">
        <v>0</v>
      </c>
      <c r="F25" s="67"/>
      <c r="G25" s="65">
        <f t="shared" si="0"/>
        <v>0</v>
      </c>
      <c r="H25" s="66">
        <f t="shared" si="1"/>
        <v>2</v>
      </c>
      <c r="I25" s="20" t="str">
        <f t="shared" si="2"/>
        <v>-</v>
      </c>
      <c r="J25" s="21" t="str">
        <f t="shared" si="3"/>
        <v>-</v>
      </c>
    </row>
    <row r="26" spans="1:10" x14ac:dyDescent="0.25">
      <c r="A26" s="7" t="s">
        <v>60</v>
      </c>
      <c r="B26" s="65">
        <v>16</v>
      </c>
      <c r="C26" s="66">
        <v>10</v>
      </c>
      <c r="D26" s="65">
        <v>82</v>
      </c>
      <c r="E26" s="66">
        <v>95</v>
      </c>
      <c r="F26" s="67"/>
      <c r="G26" s="65">
        <f t="shared" si="0"/>
        <v>6</v>
      </c>
      <c r="H26" s="66">
        <f t="shared" si="1"/>
        <v>-13</v>
      </c>
      <c r="I26" s="20">
        <f t="shared" si="2"/>
        <v>0.6</v>
      </c>
      <c r="J26" s="21">
        <f t="shared" si="3"/>
        <v>-0.1368421052631579</v>
      </c>
    </row>
    <row r="27" spans="1:10" x14ac:dyDescent="0.25">
      <c r="A27" s="7" t="s">
        <v>61</v>
      </c>
      <c r="B27" s="65">
        <v>50</v>
      </c>
      <c r="C27" s="66">
        <v>64</v>
      </c>
      <c r="D27" s="65">
        <v>392</v>
      </c>
      <c r="E27" s="66">
        <v>475</v>
      </c>
      <c r="F27" s="67"/>
      <c r="G27" s="65">
        <f t="shared" si="0"/>
        <v>-14</v>
      </c>
      <c r="H27" s="66">
        <f t="shared" si="1"/>
        <v>-83</v>
      </c>
      <c r="I27" s="20">
        <f t="shared" si="2"/>
        <v>-0.21875</v>
      </c>
      <c r="J27" s="21">
        <f t="shared" si="3"/>
        <v>-0.17473684210526316</v>
      </c>
    </row>
    <row r="28" spans="1:10" x14ac:dyDescent="0.25">
      <c r="A28" s="7" t="s">
        <v>63</v>
      </c>
      <c r="B28" s="65">
        <v>725</v>
      </c>
      <c r="C28" s="66">
        <v>590</v>
      </c>
      <c r="D28" s="65">
        <v>5295</v>
      </c>
      <c r="E28" s="66">
        <v>5119</v>
      </c>
      <c r="F28" s="67"/>
      <c r="G28" s="65">
        <f t="shared" si="0"/>
        <v>135</v>
      </c>
      <c r="H28" s="66">
        <f t="shared" si="1"/>
        <v>176</v>
      </c>
      <c r="I28" s="20">
        <f t="shared" si="2"/>
        <v>0.2288135593220339</v>
      </c>
      <c r="J28" s="21">
        <f t="shared" si="3"/>
        <v>3.4381715178745852E-2</v>
      </c>
    </row>
    <row r="29" spans="1:10" x14ac:dyDescent="0.25">
      <c r="A29" s="7" t="s">
        <v>64</v>
      </c>
      <c r="B29" s="65">
        <v>0</v>
      </c>
      <c r="C29" s="66">
        <v>1</v>
      </c>
      <c r="D29" s="65">
        <v>12</v>
      </c>
      <c r="E29" s="66">
        <v>9</v>
      </c>
      <c r="F29" s="67"/>
      <c r="G29" s="65">
        <f t="shared" si="0"/>
        <v>-1</v>
      </c>
      <c r="H29" s="66">
        <f t="shared" si="1"/>
        <v>3</v>
      </c>
      <c r="I29" s="20">
        <f t="shared" si="2"/>
        <v>-1</v>
      </c>
      <c r="J29" s="21">
        <f t="shared" si="3"/>
        <v>0.33333333333333331</v>
      </c>
    </row>
    <row r="30" spans="1:10" x14ac:dyDescent="0.25">
      <c r="A30" s="7" t="s">
        <v>65</v>
      </c>
      <c r="B30" s="65">
        <v>19</v>
      </c>
      <c r="C30" s="66">
        <v>57</v>
      </c>
      <c r="D30" s="65">
        <v>343</v>
      </c>
      <c r="E30" s="66">
        <v>462</v>
      </c>
      <c r="F30" s="67"/>
      <c r="G30" s="65">
        <f t="shared" si="0"/>
        <v>-38</v>
      </c>
      <c r="H30" s="66">
        <f t="shared" si="1"/>
        <v>-119</v>
      </c>
      <c r="I30" s="20">
        <f t="shared" si="2"/>
        <v>-0.66666666666666663</v>
      </c>
      <c r="J30" s="21">
        <f t="shared" si="3"/>
        <v>-0.25757575757575757</v>
      </c>
    </row>
    <row r="31" spans="1:10" x14ac:dyDescent="0.25">
      <c r="A31" s="7" t="s">
        <v>66</v>
      </c>
      <c r="B31" s="65">
        <v>96</v>
      </c>
      <c r="C31" s="66">
        <v>79</v>
      </c>
      <c r="D31" s="65">
        <v>724</v>
      </c>
      <c r="E31" s="66">
        <v>728</v>
      </c>
      <c r="F31" s="67"/>
      <c r="G31" s="65">
        <f t="shared" si="0"/>
        <v>17</v>
      </c>
      <c r="H31" s="66">
        <f t="shared" si="1"/>
        <v>-4</v>
      </c>
      <c r="I31" s="20">
        <f t="shared" si="2"/>
        <v>0.21518987341772153</v>
      </c>
      <c r="J31" s="21">
        <f t="shared" si="3"/>
        <v>-5.4945054945054949E-3</v>
      </c>
    </row>
    <row r="32" spans="1:10" x14ac:dyDescent="0.25">
      <c r="A32" s="7" t="s">
        <v>67</v>
      </c>
      <c r="B32" s="65">
        <v>23</v>
      </c>
      <c r="C32" s="66">
        <v>50</v>
      </c>
      <c r="D32" s="65">
        <v>381</v>
      </c>
      <c r="E32" s="66">
        <v>549</v>
      </c>
      <c r="F32" s="67"/>
      <c r="G32" s="65">
        <f t="shared" si="0"/>
        <v>-27</v>
      </c>
      <c r="H32" s="66">
        <f t="shared" si="1"/>
        <v>-168</v>
      </c>
      <c r="I32" s="20">
        <f t="shared" si="2"/>
        <v>-0.54</v>
      </c>
      <c r="J32" s="21">
        <f t="shared" si="3"/>
        <v>-0.30601092896174864</v>
      </c>
    </row>
    <row r="33" spans="1:10" x14ac:dyDescent="0.25">
      <c r="A33" s="7" t="s">
        <v>68</v>
      </c>
      <c r="B33" s="65">
        <v>0</v>
      </c>
      <c r="C33" s="66">
        <v>0</v>
      </c>
      <c r="D33" s="65">
        <v>5</v>
      </c>
      <c r="E33" s="66">
        <v>4</v>
      </c>
      <c r="F33" s="67"/>
      <c r="G33" s="65">
        <f t="shared" si="0"/>
        <v>0</v>
      </c>
      <c r="H33" s="66">
        <f t="shared" si="1"/>
        <v>1</v>
      </c>
      <c r="I33" s="20" t="str">
        <f t="shared" si="2"/>
        <v>-</v>
      </c>
      <c r="J33" s="21">
        <f t="shared" si="3"/>
        <v>0.25</v>
      </c>
    </row>
    <row r="34" spans="1:10" x14ac:dyDescent="0.25">
      <c r="A34" s="7" t="s">
        <v>71</v>
      </c>
      <c r="B34" s="65">
        <v>4</v>
      </c>
      <c r="C34" s="66">
        <v>4</v>
      </c>
      <c r="D34" s="65">
        <v>43</v>
      </c>
      <c r="E34" s="66">
        <v>38</v>
      </c>
      <c r="F34" s="67"/>
      <c r="G34" s="65">
        <f t="shared" si="0"/>
        <v>0</v>
      </c>
      <c r="H34" s="66">
        <f t="shared" si="1"/>
        <v>5</v>
      </c>
      <c r="I34" s="20">
        <f t="shared" si="2"/>
        <v>0</v>
      </c>
      <c r="J34" s="21">
        <f t="shared" si="3"/>
        <v>0.13157894736842105</v>
      </c>
    </row>
    <row r="35" spans="1:10" x14ac:dyDescent="0.25">
      <c r="A35" s="7" t="s">
        <v>72</v>
      </c>
      <c r="B35" s="65">
        <v>616</v>
      </c>
      <c r="C35" s="66">
        <v>575</v>
      </c>
      <c r="D35" s="65">
        <v>5998</v>
      </c>
      <c r="E35" s="66">
        <v>6935</v>
      </c>
      <c r="F35" s="67"/>
      <c r="G35" s="65">
        <f t="shared" si="0"/>
        <v>41</v>
      </c>
      <c r="H35" s="66">
        <f t="shared" si="1"/>
        <v>-937</v>
      </c>
      <c r="I35" s="20">
        <f t="shared" si="2"/>
        <v>7.1304347826086953E-2</v>
      </c>
      <c r="J35" s="21">
        <f t="shared" si="3"/>
        <v>-0.13511175198269645</v>
      </c>
    </row>
    <row r="36" spans="1:10" x14ac:dyDescent="0.25">
      <c r="A36" s="7" t="s">
        <v>73</v>
      </c>
      <c r="B36" s="65">
        <v>0</v>
      </c>
      <c r="C36" s="66">
        <v>0</v>
      </c>
      <c r="D36" s="65">
        <v>0</v>
      </c>
      <c r="E36" s="66">
        <v>5</v>
      </c>
      <c r="F36" s="67"/>
      <c r="G36" s="65">
        <f t="shared" si="0"/>
        <v>0</v>
      </c>
      <c r="H36" s="66">
        <f t="shared" si="1"/>
        <v>-5</v>
      </c>
      <c r="I36" s="20" t="str">
        <f t="shared" si="2"/>
        <v>-</v>
      </c>
      <c r="J36" s="21">
        <f t="shared" si="3"/>
        <v>-1</v>
      </c>
    </row>
    <row r="37" spans="1:10" x14ac:dyDescent="0.25">
      <c r="A37" s="7" t="s">
        <v>74</v>
      </c>
      <c r="B37" s="65">
        <v>104</v>
      </c>
      <c r="C37" s="66">
        <v>141</v>
      </c>
      <c r="D37" s="65">
        <v>1091</v>
      </c>
      <c r="E37" s="66">
        <v>1274</v>
      </c>
      <c r="F37" s="67"/>
      <c r="G37" s="65">
        <f t="shared" si="0"/>
        <v>-37</v>
      </c>
      <c r="H37" s="66">
        <f t="shared" si="1"/>
        <v>-183</v>
      </c>
      <c r="I37" s="20">
        <f t="shared" si="2"/>
        <v>-0.26241134751773049</v>
      </c>
      <c r="J37" s="21">
        <f t="shared" si="3"/>
        <v>-0.14364207221350078</v>
      </c>
    </row>
    <row r="38" spans="1:10" x14ac:dyDescent="0.25">
      <c r="A38" s="7" t="s">
        <v>76</v>
      </c>
      <c r="B38" s="65">
        <v>34</v>
      </c>
      <c r="C38" s="66">
        <v>22</v>
      </c>
      <c r="D38" s="65">
        <v>224</v>
      </c>
      <c r="E38" s="66">
        <v>218</v>
      </c>
      <c r="F38" s="67"/>
      <c r="G38" s="65">
        <f t="shared" ref="G38:G74" si="4">B38-C38</f>
        <v>12</v>
      </c>
      <c r="H38" s="66">
        <f t="shared" ref="H38:H74" si="5">D38-E38</f>
        <v>6</v>
      </c>
      <c r="I38" s="20">
        <f t="shared" ref="I38:I74" si="6">IF(C38=0, "-", IF(G38/C38&lt;10, G38/C38, "&gt;999%"))</f>
        <v>0.54545454545454541</v>
      </c>
      <c r="J38" s="21">
        <f t="shared" ref="J38:J74" si="7">IF(E38=0, "-", IF(H38/E38&lt;10, H38/E38, "&gt;999%"))</f>
        <v>2.7522935779816515E-2</v>
      </c>
    </row>
    <row r="39" spans="1:10" x14ac:dyDescent="0.25">
      <c r="A39" s="7" t="s">
        <v>77</v>
      </c>
      <c r="B39" s="65">
        <v>247</v>
      </c>
      <c r="C39" s="66">
        <v>228</v>
      </c>
      <c r="D39" s="65">
        <v>3185</v>
      </c>
      <c r="E39" s="66">
        <v>2281</v>
      </c>
      <c r="F39" s="67"/>
      <c r="G39" s="65">
        <f t="shared" si="4"/>
        <v>19</v>
      </c>
      <c r="H39" s="66">
        <f t="shared" si="5"/>
        <v>904</v>
      </c>
      <c r="I39" s="20">
        <f t="shared" si="6"/>
        <v>8.3333333333333329E-2</v>
      </c>
      <c r="J39" s="21">
        <f t="shared" si="7"/>
        <v>0.39631740464708459</v>
      </c>
    </row>
    <row r="40" spans="1:10" x14ac:dyDescent="0.25">
      <c r="A40" s="7" t="s">
        <v>78</v>
      </c>
      <c r="B40" s="65">
        <v>15</v>
      </c>
      <c r="C40" s="66">
        <v>12</v>
      </c>
      <c r="D40" s="65">
        <v>173</v>
      </c>
      <c r="E40" s="66">
        <v>188</v>
      </c>
      <c r="F40" s="67"/>
      <c r="G40" s="65">
        <f t="shared" si="4"/>
        <v>3</v>
      </c>
      <c r="H40" s="66">
        <f t="shared" si="5"/>
        <v>-15</v>
      </c>
      <c r="I40" s="20">
        <f t="shared" si="6"/>
        <v>0.25</v>
      </c>
      <c r="J40" s="21">
        <f t="shared" si="7"/>
        <v>-7.9787234042553196E-2</v>
      </c>
    </row>
    <row r="41" spans="1:10" x14ac:dyDescent="0.25">
      <c r="A41" s="7" t="s">
        <v>79</v>
      </c>
      <c r="B41" s="65">
        <v>686</v>
      </c>
      <c r="C41" s="66">
        <v>744</v>
      </c>
      <c r="D41" s="65">
        <v>6822</v>
      </c>
      <c r="E41" s="66">
        <v>7446</v>
      </c>
      <c r="F41" s="67"/>
      <c r="G41" s="65">
        <f t="shared" si="4"/>
        <v>-58</v>
      </c>
      <c r="H41" s="66">
        <f t="shared" si="5"/>
        <v>-624</v>
      </c>
      <c r="I41" s="20">
        <f t="shared" si="6"/>
        <v>-7.7956989247311828E-2</v>
      </c>
      <c r="J41" s="21">
        <f t="shared" si="7"/>
        <v>-8.380338436744561E-2</v>
      </c>
    </row>
    <row r="42" spans="1:10" x14ac:dyDescent="0.25">
      <c r="A42" s="7" t="s">
        <v>80</v>
      </c>
      <c r="B42" s="65">
        <v>220</v>
      </c>
      <c r="C42" s="66">
        <v>471</v>
      </c>
      <c r="D42" s="65">
        <v>2335</v>
      </c>
      <c r="E42" s="66">
        <v>4209</v>
      </c>
      <c r="F42" s="67"/>
      <c r="G42" s="65">
        <f t="shared" si="4"/>
        <v>-251</v>
      </c>
      <c r="H42" s="66">
        <f t="shared" si="5"/>
        <v>-1874</v>
      </c>
      <c r="I42" s="20">
        <f t="shared" si="6"/>
        <v>-0.53290870488322717</v>
      </c>
      <c r="J42" s="21">
        <f t="shared" si="7"/>
        <v>-0.44523639819434546</v>
      </c>
    </row>
    <row r="43" spans="1:10" x14ac:dyDescent="0.25">
      <c r="A43" s="7" t="s">
        <v>81</v>
      </c>
      <c r="B43" s="65">
        <v>5</v>
      </c>
      <c r="C43" s="66">
        <v>9</v>
      </c>
      <c r="D43" s="65">
        <v>68</v>
      </c>
      <c r="E43" s="66">
        <v>87</v>
      </c>
      <c r="F43" s="67"/>
      <c r="G43" s="65">
        <f t="shared" si="4"/>
        <v>-4</v>
      </c>
      <c r="H43" s="66">
        <f t="shared" si="5"/>
        <v>-19</v>
      </c>
      <c r="I43" s="20">
        <f t="shared" si="6"/>
        <v>-0.44444444444444442</v>
      </c>
      <c r="J43" s="21">
        <f t="shared" si="7"/>
        <v>-0.21839080459770116</v>
      </c>
    </row>
    <row r="44" spans="1:10" x14ac:dyDescent="0.25">
      <c r="A44" s="7" t="s">
        <v>82</v>
      </c>
      <c r="B44" s="65">
        <v>3</v>
      </c>
      <c r="C44" s="66">
        <v>0</v>
      </c>
      <c r="D44" s="65">
        <v>48</v>
      </c>
      <c r="E44" s="66">
        <v>0</v>
      </c>
      <c r="F44" s="67"/>
      <c r="G44" s="65">
        <f t="shared" si="4"/>
        <v>3</v>
      </c>
      <c r="H44" s="66">
        <f t="shared" si="5"/>
        <v>48</v>
      </c>
      <c r="I44" s="20" t="str">
        <f t="shared" si="6"/>
        <v>-</v>
      </c>
      <c r="J44" s="21" t="str">
        <f t="shared" si="7"/>
        <v>-</v>
      </c>
    </row>
    <row r="45" spans="1:10" x14ac:dyDescent="0.25">
      <c r="A45" s="7" t="s">
        <v>83</v>
      </c>
      <c r="B45" s="65">
        <v>13</v>
      </c>
      <c r="C45" s="66">
        <v>22</v>
      </c>
      <c r="D45" s="65">
        <v>248</v>
      </c>
      <c r="E45" s="66">
        <v>261</v>
      </c>
      <c r="F45" s="67"/>
      <c r="G45" s="65">
        <f t="shared" si="4"/>
        <v>-9</v>
      </c>
      <c r="H45" s="66">
        <f t="shared" si="5"/>
        <v>-13</v>
      </c>
      <c r="I45" s="20">
        <f t="shared" si="6"/>
        <v>-0.40909090909090912</v>
      </c>
      <c r="J45" s="21">
        <f t="shared" si="7"/>
        <v>-4.9808429118773943E-2</v>
      </c>
    </row>
    <row r="46" spans="1:10" x14ac:dyDescent="0.25">
      <c r="A46" s="7" t="s">
        <v>84</v>
      </c>
      <c r="B46" s="65">
        <v>41</v>
      </c>
      <c r="C46" s="66">
        <v>32</v>
      </c>
      <c r="D46" s="65">
        <v>366</v>
      </c>
      <c r="E46" s="66">
        <v>258</v>
      </c>
      <c r="F46" s="67"/>
      <c r="G46" s="65">
        <f t="shared" si="4"/>
        <v>9</v>
      </c>
      <c r="H46" s="66">
        <f t="shared" si="5"/>
        <v>108</v>
      </c>
      <c r="I46" s="20">
        <f t="shared" si="6"/>
        <v>0.28125</v>
      </c>
      <c r="J46" s="21">
        <f t="shared" si="7"/>
        <v>0.41860465116279072</v>
      </c>
    </row>
    <row r="47" spans="1:10" x14ac:dyDescent="0.25">
      <c r="A47" s="7" t="s">
        <v>85</v>
      </c>
      <c r="B47" s="65">
        <v>48</v>
      </c>
      <c r="C47" s="66">
        <v>44</v>
      </c>
      <c r="D47" s="65">
        <v>572</v>
      </c>
      <c r="E47" s="66">
        <v>423</v>
      </c>
      <c r="F47" s="67"/>
      <c r="G47" s="65">
        <f t="shared" si="4"/>
        <v>4</v>
      </c>
      <c r="H47" s="66">
        <f t="shared" si="5"/>
        <v>149</v>
      </c>
      <c r="I47" s="20">
        <f t="shared" si="6"/>
        <v>9.0909090909090912E-2</v>
      </c>
      <c r="J47" s="21">
        <f t="shared" si="7"/>
        <v>0.35224586288416077</v>
      </c>
    </row>
    <row r="48" spans="1:10" x14ac:dyDescent="0.25">
      <c r="A48" s="7" t="s">
        <v>86</v>
      </c>
      <c r="B48" s="65">
        <v>1</v>
      </c>
      <c r="C48" s="66">
        <v>0</v>
      </c>
      <c r="D48" s="65">
        <v>7</v>
      </c>
      <c r="E48" s="66">
        <v>5</v>
      </c>
      <c r="F48" s="67"/>
      <c r="G48" s="65">
        <f t="shared" si="4"/>
        <v>1</v>
      </c>
      <c r="H48" s="66">
        <f t="shared" si="5"/>
        <v>2</v>
      </c>
      <c r="I48" s="20" t="str">
        <f t="shared" si="6"/>
        <v>-</v>
      </c>
      <c r="J48" s="21">
        <f t="shared" si="7"/>
        <v>0.4</v>
      </c>
    </row>
    <row r="49" spans="1:10" x14ac:dyDescent="0.25">
      <c r="A49" s="7" t="s">
        <v>89</v>
      </c>
      <c r="B49" s="65">
        <v>22</v>
      </c>
      <c r="C49" s="66">
        <v>48</v>
      </c>
      <c r="D49" s="65">
        <v>248</v>
      </c>
      <c r="E49" s="66">
        <v>444</v>
      </c>
      <c r="F49" s="67"/>
      <c r="G49" s="65">
        <f t="shared" si="4"/>
        <v>-26</v>
      </c>
      <c r="H49" s="66">
        <f t="shared" si="5"/>
        <v>-196</v>
      </c>
      <c r="I49" s="20">
        <f t="shared" si="6"/>
        <v>-0.54166666666666663</v>
      </c>
      <c r="J49" s="21">
        <f t="shared" si="7"/>
        <v>-0.44144144144144143</v>
      </c>
    </row>
    <row r="50" spans="1:10" x14ac:dyDescent="0.25">
      <c r="A50" s="7" t="s">
        <v>90</v>
      </c>
      <c r="B50" s="65">
        <v>26</v>
      </c>
      <c r="C50" s="66">
        <v>41</v>
      </c>
      <c r="D50" s="65">
        <v>290</v>
      </c>
      <c r="E50" s="66">
        <v>301</v>
      </c>
      <c r="F50" s="67"/>
      <c r="G50" s="65">
        <f t="shared" si="4"/>
        <v>-15</v>
      </c>
      <c r="H50" s="66">
        <f t="shared" si="5"/>
        <v>-11</v>
      </c>
      <c r="I50" s="20">
        <f t="shared" si="6"/>
        <v>-0.36585365853658536</v>
      </c>
      <c r="J50" s="21">
        <f t="shared" si="7"/>
        <v>-3.6544850498338874E-2</v>
      </c>
    </row>
    <row r="51" spans="1:10" x14ac:dyDescent="0.25">
      <c r="A51" s="7" t="s">
        <v>91</v>
      </c>
      <c r="B51" s="65">
        <v>292</v>
      </c>
      <c r="C51" s="66">
        <v>349</v>
      </c>
      <c r="D51" s="65">
        <v>2394</v>
      </c>
      <c r="E51" s="66">
        <v>2738</v>
      </c>
      <c r="F51" s="67"/>
      <c r="G51" s="65">
        <f t="shared" si="4"/>
        <v>-57</v>
      </c>
      <c r="H51" s="66">
        <f t="shared" si="5"/>
        <v>-344</v>
      </c>
      <c r="I51" s="20">
        <f t="shared" si="6"/>
        <v>-0.16332378223495703</v>
      </c>
      <c r="J51" s="21">
        <f t="shared" si="7"/>
        <v>-0.1256391526661797</v>
      </c>
    </row>
    <row r="52" spans="1:10" x14ac:dyDescent="0.25">
      <c r="A52" s="7" t="s">
        <v>92</v>
      </c>
      <c r="B52" s="65">
        <v>257</v>
      </c>
      <c r="C52" s="66">
        <v>184</v>
      </c>
      <c r="D52" s="65">
        <v>2594</v>
      </c>
      <c r="E52" s="66">
        <v>1895</v>
      </c>
      <c r="F52" s="67"/>
      <c r="G52" s="65">
        <f t="shared" si="4"/>
        <v>73</v>
      </c>
      <c r="H52" s="66">
        <f t="shared" si="5"/>
        <v>699</v>
      </c>
      <c r="I52" s="20">
        <f t="shared" si="6"/>
        <v>0.39673913043478259</v>
      </c>
      <c r="J52" s="21">
        <f t="shared" si="7"/>
        <v>0.36886543535620053</v>
      </c>
    </row>
    <row r="53" spans="1:10" x14ac:dyDescent="0.25">
      <c r="A53" s="7" t="s">
        <v>93</v>
      </c>
      <c r="B53" s="65">
        <v>532</v>
      </c>
      <c r="C53" s="66">
        <v>0</v>
      </c>
      <c r="D53" s="65">
        <v>1155</v>
      </c>
      <c r="E53" s="66">
        <v>0</v>
      </c>
      <c r="F53" s="67"/>
      <c r="G53" s="65">
        <f t="shared" si="4"/>
        <v>532</v>
      </c>
      <c r="H53" s="66">
        <f t="shared" si="5"/>
        <v>1155</v>
      </c>
      <c r="I53" s="20" t="str">
        <f t="shared" si="6"/>
        <v>-</v>
      </c>
      <c r="J53" s="21" t="str">
        <f t="shared" si="7"/>
        <v>-</v>
      </c>
    </row>
    <row r="54" spans="1:10" x14ac:dyDescent="0.25">
      <c r="A54" s="7" t="s">
        <v>94</v>
      </c>
      <c r="B54" s="65">
        <v>1764</v>
      </c>
      <c r="C54" s="66">
        <v>2354</v>
      </c>
      <c r="D54" s="65">
        <v>20917</v>
      </c>
      <c r="E54" s="66">
        <v>21905</v>
      </c>
      <c r="F54" s="67"/>
      <c r="G54" s="65">
        <f t="shared" si="4"/>
        <v>-590</v>
      </c>
      <c r="H54" s="66">
        <f t="shared" si="5"/>
        <v>-988</v>
      </c>
      <c r="I54" s="20">
        <f t="shared" si="6"/>
        <v>-0.25063721325403571</v>
      </c>
      <c r="J54" s="21">
        <f t="shared" si="7"/>
        <v>-4.5103857566765576E-2</v>
      </c>
    </row>
    <row r="55" spans="1:10" x14ac:dyDescent="0.25">
      <c r="A55" s="7" t="s">
        <v>96</v>
      </c>
      <c r="B55" s="65">
        <v>192</v>
      </c>
      <c r="C55" s="66">
        <v>304</v>
      </c>
      <c r="D55" s="65">
        <v>1565</v>
      </c>
      <c r="E55" s="66">
        <v>2432</v>
      </c>
      <c r="F55" s="67"/>
      <c r="G55" s="65">
        <f t="shared" si="4"/>
        <v>-112</v>
      </c>
      <c r="H55" s="66">
        <f t="shared" si="5"/>
        <v>-867</v>
      </c>
      <c r="I55" s="20">
        <f t="shared" si="6"/>
        <v>-0.36842105263157893</v>
      </c>
      <c r="J55" s="21">
        <f t="shared" si="7"/>
        <v>-0.35649671052631576</v>
      </c>
    </row>
    <row r="56" spans="1:10" x14ac:dyDescent="0.25">
      <c r="A56" s="7" t="s">
        <v>97</v>
      </c>
      <c r="B56" s="65">
        <v>30</v>
      </c>
      <c r="C56" s="66">
        <v>47</v>
      </c>
      <c r="D56" s="65">
        <v>449</v>
      </c>
      <c r="E56" s="66">
        <v>423</v>
      </c>
      <c r="F56" s="67"/>
      <c r="G56" s="65">
        <f t="shared" si="4"/>
        <v>-17</v>
      </c>
      <c r="H56" s="66">
        <f t="shared" si="5"/>
        <v>26</v>
      </c>
      <c r="I56" s="20">
        <f t="shared" si="6"/>
        <v>-0.36170212765957449</v>
      </c>
      <c r="J56" s="21">
        <f t="shared" si="7"/>
        <v>6.1465721040189124E-2</v>
      </c>
    </row>
    <row r="57" spans="1:10" x14ac:dyDescent="0.25">
      <c r="A57" s="142" t="s">
        <v>41</v>
      </c>
      <c r="B57" s="143">
        <v>0</v>
      </c>
      <c r="C57" s="144">
        <v>5</v>
      </c>
      <c r="D57" s="143">
        <v>13</v>
      </c>
      <c r="E57" s="144">
        <v>27</v>
      </c>
      <c r="F57" s="145"/>
      <c r="G57" s="143">
        <f t="shared" si="4"/>
        <v>-5</v>
      </c>
      <c r="H57" s="144">
        <f t="shared" si="5"/>
        <v>-14</v>
      </c>
      <c r="I57" s="151">
        <f t="shared" si="6"/>
        <v>-1</v>
      </c>
      <c r="J57" s="152">
        <f t="shared" si="7"/>
        <v>-0.51851851851851849</v>
      </c>
    </row>
    <row r="58" spans="1:10" x14ac:dyDescent="0.25">
      <c r="A58" s="7" t="s">
        <v>42</v>
      </c>
      <c r="B58" s="65">
        <v>0</v>
      </c>
      <c r="C58" s="66">
        <v>3</v>
      </c>
      <c r="D58" s="65">
        <v>7</v>
      </c>
      <c r="E58" s="66">
        <v>4</v>
      </c>
      <c r="F58" s="67"/>
      <c r="G58" s="65">
        <f t="shared" si="4"/>
        <v>-3</v>
      </c>
      <c r="H58" s="66">
        <f t="shared" si="5"/>
        <v>3</v>
      </c>
      <c r="I58" s="20">
        <f t="shared" si="6"/>
        <v>-1</v>
      </c>
      <c r="J58" s="21">
        <f t="shared" si="7"/>
        <v>0.75</v>
      </c>
    </row>
    <row r="59" spans="1:10" x14ac:dyDescent="0.25">
      <c r="A59" s="7" t="s">
        <v>47</v>
      </c>
      <c r="B59" s="65">
        <v>10</v>
      </c>
      <c r="C59" s="66">
        <v>12</v>
      </c>
      <c r="D59" s="65">
        <v>87</v>
      </c>
      <c r="E59" s="66">
        <v>44</v>
      </c>
      <c r="F59" s="67"/>
      <c r="G59" s="65">
        <f t="shared" si="4"/>
        <v>-2</v>
      </c>
      <c r="H59" s="66">
        <f t="shared" si="5"/>
        <v>43</v>
      </c>
      <c r="I59" s="20">
        <f t="shared" si="6"/>
        <v>-0.16666666666666666</v>
      </c>
      <c r="J59" s="21">
        <f t="shared" si="7"/>
        <v>0.97727272727272729</v>
      </c>
    </row>
    <row r="60" spans="1:10" x14ac:dyDescent="0.25">
      <c r="A60" s="7" t="s">
        <v>48</v>
      </c>
      <c r="B60" s="65">
        <v>46</v>
      </c>
      <c r="C60" s="66">
        <v>50</v>
      </c>
      <c r="D60" s="65">
        <v>395</v>
      </c>
      <c r="E60" s="66">
        <v>380</v>
      </c>
      <c r="F60" s="67"/>
      <c r="G60" s="65">
        <f t="shared" si="4"/>
        <v>-4</v>
      </c>
      <c r="H60" s="66">
        <f t="shared" si="5"/>
        <v>15</v>
      </c>
      <c r="I60" s="20">
        <f t="shared" si="6"/>
        <v>-0.08</v>
      </c>
      <c r="J60" s="21">
        <f t="shared" si="7"/>
        <v>3.9473684210526314E-2</v>
      </c>
    </row>
    <row r="61" spans="1:10" x14ac:dyDescent="0.25">
      <c r="A61" s="7" t="s">
        <v>51</v>
      </c>
      <c r="B61" s="65">
        <v>39</v>
      </c>
      <c r="C61" s="66">
        <v>51</v>
      </c>
      <c r="D61" s="65">
        <v>421</v>
      </c>
      <c r="E61" s="66">
        <v>459</v>
      </c>
      <c r="F61" s="67"/>
      <c r="G61" s="65">
        <f t="shared" si="4"/>
        <v>-12</v>
      </c>
      <c r="H61" s="66">
        <f t="shared" si="5"/>
        <v>-38</v>
      </c>
      <c r="I61" s="20">
        <f t="shared" si="6"/>
        <v>-0.23529411764705882</v>
      </c>
      <c r="J61" s="21">
        <f t="shared" si="7"/>
        <v>-8.2788671023965144E-2</v>
      </c>
    </row>
    <row r="62" spans="1:10" x14ac:dyDescent="0.25">
      <c r="A62" s="7" t="s">
        <v>54</v>
      </c>
      <c r="B62" s="65">
        <v>2</v>
      </c>
      <c r="C62" s="66">
        <v>2</v>
      </c>
      <c r="D62" s="65">
        <v>38</v>
      </c>
      <c r="E62" s="66">
        <v>24</v>
      </c>
      <c r="F62" s="67"/>
      <c r="G62" s="65">
        <f t="shared" si="4"/>
        <v>0</v>
      </c>
      <c r="H62" s="66">
        <f t="shared" si="5"/>
        <v>14</v>
      </c>
      <c r="I62" s="20">
        <f t="shared" si="6"/>
        <v>0</v>
      </c>
      <c r="J62" s="21">
        <f t="shared" si="7"/>
        <v>0.58333333333333337</v>
      </c>
    </row>
    <row r="63" spans="1:10" x14ac:dyDescent="0.25">
      <c r="A63" s="7" t="s">
        <v>55</v>
      </c>
      <c r="B63" s="65">
        <v>0</v>
      </c>
      <c r="C63" s="66">
        <v>1</v>
      </c>
      <c r="D63" s="65">
        <v>2</v>
      </c>
      <c r="E63" s="66">
        <v>7</v>
      </c>
      <c r="F63" s="67"/>
      <c r="G63" s="65">
        <f t="shared" si="4"/>
        <v>-1</v>
      </c>
      <c r="H63" s="66">
        <f t="shared" si="5"/>
        <v>-5</v>
      </c>
      <c r="I63" s="20">
        <f t="shared" si="6"/>
        <v>-1</v>
      </c>
      <c r="J63" s="21">
        <f t="shared" si="7"/>
        <v>-0.7142857142857143</v>
      </c>
    </row>
    <row r="64" spans="1:10" x14ac:dyDescent="0.25">
      <c r="A64" s="7" t="s">
        <v>56</v>
      </c>
      <c r="B64" s="65">
        <v>134</v>
      </c>
      <c r="C64" s="66">
        <v>125</v>
      </c>
      <c r="D64" s="65">
        <v>1066</v>
      </c>
      <c r="E64" s="66">
        <v>1038</v>
      </c>
      <c r="F64" s="67"/>
      <c r="G64" s="65">
        <f t="shared" si="4"/>
        <v>9</v>
      </c>
      <c r="H64" s="66">
        <f t="shared" si="5"/>
        <v>28</v>
      </c>
      <c r="I64" s="20">
        <f t="shared" si="6"/>
        <v>7.1999999999999995E-2</v>
      </c>
      <c r="J64" s="21">
        <f t="shared" si="7"/>
        <v>2.6974951830443159E-2</v>
      </c>
    </row>
    <row r="65" spans="1:10" x14ac:dyDescent="0.25">
      <c r="A65" s="7" t="s">
        <v>59</v>
      </c>
      <c r="B65" s="65">
        <v>11</v>
      </c>
      <c r="C65" s="66">
        <v>17</v>
      </c>
      <c r="D65" s="65">
        <v>104</v>
      </c>
      <c r="E65" s="66">
        <v>82</v>
      </c>
      <c r="F65" s="67"/>
      <c r="G65" s="65">
        <f t="shared" si="4"/>
        <v>-6</v>
      </c>
      <c r="H65" s="66">
        <f t="shared" si="5"/>
        <v>22</v>
      </c>
      <c r="I65" s="20">
        <f t="shared" si="6"/>
        <v>-0.35294117647058826</v>
      </c>
      <c r="J65" s="21">
        <f t="shared" si="7"/>
        <v>0.26829268292682928</v>
      </c>
    </row>
    <row r="66" spans="1:10" x14ac:dyDescent="0.25">
      <c r="A66" s="7" t="s">
        <v>62</v>
      </c>
      <c r="B66" s="65">
        <v>15</v>
      </c>
      <c r="C66" s="66">
        <v>18</v>
      </c>
      <c r="D66" s="65">
        <v>204</v>
      </c>
      <c r="E66" s="66">
        <v>159</v>
      </c>
      <c r="F66" s="67"/>
      <c r="G66" s="65">
        <f t="shared" si="4"/>
        <v>-3</v>
      </c>
      <c r="H66" s="66">
        <f t="shared" si="5"/>
        <v>45</v>
      </c>
      <c r="I66" s="20">
        <f t="shared" si="6"/>
        <v>-0.16666666666666666</v>
      </c>
      <c r="J66" s="21">
        <f t="shared" si="7"/>
        <v>0.28301886792452829</v>
      </c>
    </row>
    <row r="67" spans="1:10" x14ac:dyDescent="0.25">
      <c r="A67" s="7" t="s">
        <v>69</v>
      </c>
      <c r="B67" s="65">
        <v>5</v>
      </c>
      <c r="C67" s="66">
        <v>2</v>
      </c>
      <c r="D67" s="65">
        <v>50</v>
      </c>
      <c r="E67" s="66">
        <v>71</v>
      </c>
      <c r="F67" s="67"/>
      <c r="G67" s="65">
        <f t="shared" si="4"/>
        <v>3</v>
      </c>
      <c r="H67" s="66">
        <f t="shared" si="5"/>
        <v>-21</v>
      </c>
      <c r="I67" s="20">
        <f t="shared" si="6"/>
        <v>1.5</v>
      </c>
      <c r="J67" s="21">
        <f t="shared" si="7"/>
        <v>-0.29577464788732394</v>
      </c>
    </row>
    <row r="68" spans="1:10" x14ac:dyDescent="0.25">
      <c r="A68" s="7" t="s">
        <v>70</v>
      </c>
      <c r="B68" s="65">
        <v>2</v>
      </c>
      <c r="C68" s="66">
        <v>10</v>
      </c>
      <c r="D68" s="65">
        <v>103</v>
      </c>
      <c r="E68" s="66">
        <v>91</v>
      </c>
      <c r="F68" s="67"/>
      <c r="G68" s="65">
        <f t="shared" si="4"/>
        <v>-8</v>
      </c>
      <c r="H68" s="66">
        <f t="shared" si="5"/>
        <v>12</v>
      </c>
      <c r="I68" s="20">
        <f t="shared" si="6"/>
        <v>-0.8</v>
      </c>
      <c r="J68" s="21">
        <f t="shared" si="7"/>
        <v>0.13186813186813187</v>
      </c>
    </row>
    <row r="69" spans="1:10" x14ac:dyDescent="0.25">
      <c r="A69" s="7" t="s">
        <v>75</v>
      </c>
      <c r="B69" s="65">
        <v>11</v>
      </c>
      <c r="C69" s="66">
        <v>8</v>
      </c>
      <c r="D69" s="65">
        <v>69</v>
      </c>
      <c r="E69" s="66">
        <v>123</v>
      </c>
      <c r="F69" s="67"/>
      <c r="G69" s="65">
        <f t="shared" si="4"/>
        <v>3</v>
      </c>
      <c r="H69" s="66">
        <f t="shared" si="5"/>
        <v>-54</v>
      </c>
      <c r="I69" s="20">
        <f t="shared" si="6"/>
        <v>0.375</v>
      </c>
      <c r="J69" s="21">
        <f t="shared" si="7"/>
        <v>-0.43902439024390244</v>
      </c>
    </row>
    <row r="70" spans="1:10" x14ac:dyDescent="0.25">
      <c r="A70" s="7" t="s">
        <v>87</v>
      </c>
      <c r="B70" s="65">
        <v>30</v>
      </c>
      <c r="C70" s="66">
        <v>15</v>
      </c>
      <c r="D70" s="65">
        <v>150</v>
      </c>
      <c r="E70" s="66">
        <v>147</v>
      </c>
      <c r="F70" s="67"/>
      <c r="G70" s="65">
        <f t="shared" si="4"/>
        <v>15</v>
      </c>
      <c r="H70" s="66">
        <f t="shared" si="5"/>
        <v>3</v>
      </c>
      <c r="I70" s="20">
        <f t="shared" si="6"/>
        <v>1</v>
      </c>
      <c r="J70" s="21">
        <f t="shared" si="7"/>
        <v>2.0408163265306121E-2</v>
      </c>
    </row>
    <row r="71" spans="1:10" x14ac:dyDescent="0.25">
      <c r="A71" s="7" t="s">
        <v>88</v>
      </c>
      <c r="B71" s="65">
        <v>0</v>
      </c>
      <c r="C71" s="66">
        <v>0</v>
      </c>
      <c r="D71" s="65">
        <v>1</v>
      </c>
      <c r="E71" s="66">
        <v>0</v>
      </c>
      <c r="F71" s="67"/>
      <c r="G71" s="65">
        <f t="shared" si="4"/>
        <v>0</v>
      </c>
      <c r="H71" s="66">
        <f t="shared" si="5"/>
        <v>1</v>
      </c>
      <c r="I71" s="20" t="str">
        <f t="shared" si="6"/>
        <v>-</v>
      </c>
      <c r="J71" s="21" t="str">
        <f t="shared" si="7"/>
        <v>-</v>
      </c>
    </row>
    <row r="72" spans="1:10" x14ac:dyDescent="0.25">
      <c r="A72" s="7" t="s">
        <v>95</v>
      </c>
      <c r="B72" s="65">
        <v>9</v>
      </c>
      <c r="C72" s="66">
        <v>4</v>
      </c>
      <c r="D72" s="65">
        <v>95</v>
      </c>
      <c r="E72" s="66">
        <v>66</v>
      </c>
      <c r="F72" s="67"/>
      <c r="G72" s="65">
        <f t="shared" si="4"/>
        <v>5</v>
      </c>
      <c r="H72" s="66">
        <f t="shared" si="5"/>
        <v>29</v>
      </c>
      <c r="I72" s="20">
        <f t="shared" si="6"/>
        <v>1.25</v>
      </c>
      <c r="J72" s="21">
        <f t="shared" si="7"/>
        <v>0.43939393939393939</v>
      </c>
    </row>
    <row r="73" spans="1:10" x14ac:dyDescent="0.25">
      <c r="A73" s="7" t="s">
        <v>98</v>
      </c>
      <c r="B73" s="65">
        <v>18</v>
      </c>
      <c r="C73" s="66">
        <v>15</v>
      </c>
      <c r="D73" s="65">
        <v>192</v>
      </c>
      <c r="E73" s="66">
        <v>153</v>
      </c>
      <c r="F73" s="67"/>
      <c r="G73" s="65">
        <f t="shared" si="4"/>
        <v>3</v>
      </c>
      <c r="H73" s="66">
        <f t="shared" si="5"/>
        <v>39</v>
      </c>
      <c r="I73" s="20">
        <f t="shared" si="6"/>
        <v>0.2</v>
      </c>
      <c r="J73" s="21">
        <f t="shared" si="7"/>
        <v>0.25490196078431371</v>
      </c>
    </row>
    <row r="74" spans="1:10" x14ac:dyDescent="0.25">
      <c r="A74" s="7" t="s">
        <v>99</v>
      </c>
      <c r="B74" s="65">
        <v>0</v>
      </c>
      <c r="C74" s="66">
        <v>0</v>
      </c>
      <c r="D74" s="65">
        <v>8</v>
      </c>
      <c r="E74" s="66">
        <v>19</v>
      </c>
      <c r="F74" s="67"/>
      <c r="G74" s="65">
        <f t="shared" si="4"/>
        <v>0</v>
      </c>
      <c r="H74" s="66">
        <f t="shared" si="5"/>
        <v>-11</v>
      </c>
      <c r="I74" s="20" t="str">
        <f t="shared" si="6"/>
        <v>-</v>
      </c>
      <c r="J74" s="21">
        <f t="shared" si="7"/>
        <v>-0.57894736842105265</v>
      </c>
    </row>
    <row r="75" spans="1:10" x14ac:dyDescent="0.25">
      <c r="A75" s="1"/>
      <c r="B75" s="68"/>
      <c r="C75" s="69"/>
      <c r="D75" s="68"/>
      <c r="E75" s="69"/>
      <c r="F75" s="70"/>
      <c r="G75" s="68"/>
      <c r="H75" s="69"/>
      <c r="I75" s="5"/>
      <c r="J75" s="6"/>
    </row>
    <row r="76" spans="1:10" s="43" customFormat="1" x14ac:dyDescent="0.25">
      <c r="A76" s="27" t="s">
        <v>5</v>
      </c>
      <c r="B76" s="71">
        <f>SUM(B6:B75)</f>
        <v>8644</v>
      </c>
      <c r="C76" s="72">
        <f>SUM(C6:C75)</f>
        <v>9191</v>
      </c>
      <c r="D76" s="71">
        <f>SUM(D6:D75)</f>
        <v>78552</v>
      </c>
      <c r="E76" s="72">
        <f>SUM(E6:E75)</f>
        <v>83975</v>
      </c>
      <c r="F76" s="73"/>
      <c r="G76" s="71">
        <f>SUM(G6:G75)</f>
        <v>-547</v>
      </c>
      <c r="H76" s="72">
        <f>SUM(H6:H75)</f>
        <v>-5423</v>
      </c>
      <c r="I76" s="37">
        <f>IF(C76=0, 0, G76/C76)</f>
        <v>-5.9514742683059514E-2</v>
      </c>
      <c r="J76" s="38">
        <f>IF(E76=0, 0, H76/E76)</f>
        <v>-6.4578743673712413E-2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scale="9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76"/>
  <sheetViews>
    <sheetView tabSelected="1" workbookViewId="0">
      <selection activeCell="M1" sqref="M1"/>
    </sheetView>
  </sheetViews>
  <sheetFormatPr defaultRowHeight="13.2" x14ac:dyDescent="0.25"/>
  <cols>
    <col min="1" max="1" width="25.77734375" bestFit="1" customWidth="1"/>
    <col min="2" max="5" width="10.109375" customWidth="1"/>
    <col min="6" max="6" width="1.6640625" customWidth="1"/>
    <col min="7" max="8" width="10.109375" customWidth="1"/>
  </cols>
  <sheetData>
    <row r="1" spans="1:8" s="52" customFormat="1" ht="20.399999999999999" x14ac:dyDescent="0.35">
      <c r="A1" s="4" t="s">
        <v>10</v>
      </c>
      <c r="B1" s="198" t="s">
        <v>22</v>
      </c>
      <c r="C1" s="199"/>
      <c r="D1" s="199"/>
      <c r="E1" s="199"/>
      <c r="F1" s="199"/>
      <c r="G1" s="199"/>
      <c r="H1" s="199"/>
    </row>
    <row r="2" spans="1:8" s="52" customFormat="1" ht="20.399999999999999" x14ac:dyDescent="0.35">
      <c r="A2" s="4" t="s">
        <v>110</v>
      </c>
      <c r="B2" s="202" t="s">
        <v>101</v>
      </c>
      <c r="C2" s="203"/>
      <c r="D2" s="203"/>
      <c r="E2" s="203"/>
      <c r="F2" s="203"/>
      <c r="G2" s="203"/>
      <c r="H2" s="203"/>
    </row>
    <row r="4" spans="1:8" x14ac:dyDescent="0.25">
      <c r="A4" s="60"/>
      <c r="B4" s="196" t="s">
        <v>1</v>
      </c>
      <c r="C4" s="197"/>
      <c r="D4" s="196" t="s">
        <v>2</v>
      </c>
      <c r="E4" s="197"/>
      <c r="F4" s="59"/>
      <c r="G4" s="196" t="s">
        <v>6</v>
      </c>
      <c r="H4" s="197"/>
    </row>
    <row r="5" spans="1:8" x14ac:dyDescent="0.25">
      <c r="A5" s="27" t="s">
        <v>0</v>
      </c>
      <c r="B5" s="57">
        <f>VALUE(RIGHT(B2, 4))</f>
        <v>2022</v>
      </c>
      <c r="C5" s="58">
        <f>B5-1</f>
        <v>2021</v>
      </c>
      <c r="D5" s="57">
        <f>B5</f>
        <v>2022</v>
      </c>
      <c r="E5" s="58">
        <f>C5</f>
        <v>2021</v>
      </c>
      <c r="F5" s="64"/>
      <c r="G5" s="57" t="s">
        <v>4</v>
      </c>
      <c r="H5" s="58" t="s">
        <v>2</v>
      </c>
    </row>
    <row r="6" spans="1:8" x14ac:dyDescent="0.25">
      <c r="A6" s="7" t="s">
        <v>31</v>
      </c>
      <c r="B6" s="16">
        <v>8.0981027302174893E-2</v>
      </c>
      <c r="C6" s="17">
        <v>8.7041671200087004E-2</v>
      </c>
      <c r="D6" s="16">
        <v>4.2010388023220303E-2</v>
      </c>
      <c r="E6" s="17">
        <v>4.28699017564751E-2</v>
      </c>
      <c r="F6" s="12"/>
      <c r="G6" s="10">
        <f t="shared" ref="G6:G37" si="0">B6-C6</f>
        <v>-6.0606438979121102E-3</v>
      </c>
      <c r="H6" s="11">
        <f t="shared" ref="H6:H37" si="1">D6-E6</f>
        <v>-8.5951373325479641E-4</v>
      </c>
    </row>
    <row r="7" spans="1:8" x14ac:dyDescent="0.25">
      <c r="A7" s="7" t="s">
        <v>32</v>
      </c>
      <c r="B7" s="16">
        <v>0</v>
      </c>
      <c r="C7" s="17">
        <v>0</v>
      </c>
      <c r="D7" s="16">
        <v>0</v>
      </c>
      <c r="E7" s="17">
        <v>1.19083060434653E-3</v>
      </c>
      <c r="F7" s="12"/>
      <c r="G7" s="10">
        <f t="shared" si="0"/>
        <v>0</v>
      </c>
      <c r="H7" s="11">
        <f t="shared" si="1"/>
        <v>-1.19083060434653E-3</v>
      </c>
    </row>
    <row r="8" spans="1:8" x14ac:dyDescent="0.25">
      <c r="A8" s="7" t="s">
        <v>33</v>
      </c>
      <c r="B8" s="16">
        <v>2.3137436372049999E-2</v>
      </c>
      <c r="C8" s="17">
        <v>3.26406267000326E-2</v>
      </c>
      <c r="D8" s="16">
        <v>1.27304206130971E-2</v>
      </c>
      <c r="E8" s="17">
        <v>8.3358142304257206E-3</v>
      </c>
      <c r="F8" s="12"/>
      <c r="G8" s="10">
        <f t="shared" si="0"/>
        <v>-9.503190327982601E-3</v>
      </c>
      <c r="H8" s="11">
        <f t="shared" si="1"/>
        <v>4.3946063826713795E-3</v>
      </c>
    </row>
    <row r="9" spans="1:8" x14ac:dyDescent="0.25">
      <c r="A9" s="7" t="s">
        <v>34</v>
      </c>
      <c r="B9" s="16">
        <v>1.08745950948635</v>
      </c>
      <c r="C9" s="17">
        <v>1.01185942770101</v>
      </c>
      <c r="D9" s="16">
        <v>0.82365821366738001</v>
      </c>
      <c r="E9" s="17">
        <v>1.0943733253944601</v>
      </c>
      <c r="F9" s="12"/>
      <c r="G9" s="10">
        <f t="shared" si="0"/>
        <v>7.5600081785339945E-2</v>
      </c>
      <c r="H9" s="11">
        <f t="shared" si="1"/>
        <v>-0.27071511172708007</v>
      </c>
    </row>
    <row r="10" spans="1:8" x14ac:dyDescent="0.25">
      <c r="A10" s="7" t="s">
        <v>35</v>
      </c>
      <c r="B10" s="16">
        <v>3.4706154558074999E-2</v>
      </c>
      <c r="C10" s="17">
        <v>1.0880208900010901E-2</v>
      </c>
      <c r="D10" s="16">
        <v>3.1826051532742594E-2</v>
      </c>
      <c r="E10" s="17">
        <v>2.3816612086930599E-2</v>
      </c>
      <c r="F10" s="12"/>
      <c r="G10" s="10">
        <f t="shared" si="0"/>
        <v>2.3825945658064097E-2</v>
      </c>
      <c r="H10" s="11">
        <f t="shared" si="1"/>
        <v>8.0094394458119951E-3</v>
      </c>
    </row>
    <row r="11" spans="1:8" x14ac:dyDescent="0.25">
      <c r="A11" s="7" t="s">
        <v>36</v>
      </c>
      <c r="B11" s="16">
        <v>1.2031466913466</v>
      </c>
      <c r="C11" s="17">
        <v>1.4797084104014802</v>
      </c>
      <c r="D11" s="16">
        <v>1.22084733679601</v>
      </c>
      <c r="E11" s="17">
        <v>1.42185174158976</v>
      </c>
      <c r="F11" s="12"/>
      <c r="G11" s="10">
        <f t="shared" si="0"/>
        <v>-0.27656171905488014</v>
      </c>
      <c r="H11" s="11">
        <f t="shared" si="1"/>
        <v>-0.20100440479375004</v>
      </c>
    </row>
    <row r="12" spans="1:8" x14ac:dyDescent="0.25">
      <c r="A12" s="7" t="s">
        <v>37</v>
      </c>
      <c r="B12" s="16">
        <v>0.12725590004627499</v>
      </c>
      <c r="C12" s="17">
        <v>0.217604178000218</v>
      </c>
      <c r="D12" s="16">
        <v>0.175679804460739</v>
      </c>
      <c r="E12" s="17">
        <v>0.16076213158678201</v>
      </c>
      <c r="F12" s="12"/>
      <c r="G12" s="10">
        <f t="shared" si="0"/>
        <v>-9.0348277953943013E-2</v>
      </c>
      <c r="H12" s="11">
        <f t="shared" si="1"/>
        <v>1.4917672873956983E-2</v>
      </c>
    </row>
    <row r="13" spans="1:8" x14ac:dyDescent="0.25">
      <c r="A13" s="7" t="s">
        <v>38</v>
      </c>
      <c r="B13" s="16">
        <v>0</v>
      </c>
      <c r="C13" s="17">
        <v>1.0880208900010901E-2</v>
      </c>
      <c r="D13" s="16">
        <v>8.9112944291679409E-3</v>
      </c>
      <c r="E13" s="17">
        <v>7.1449836260791899E-3</v>
      </c>
      <c r="F13" s="12"/>
      <c r="G13" s="10">
        <f t="shared" si="0"/>
        <v>-1.0880208900010901E-2</v>
      </c>
      <c r="H13" s="11">
        <f t="shared" si="1"/>
        <v>1.766310803088751E-3</v>
      </c>
    </row>
    <row r="14" spans="1:8" x14ac:dyDescent="0.25">
      <c r="A14" s="7" t="s">
        <v>39</v>
      </c>
      <c r="B14" s="16">
        <v>1.1568718186025E-2</v>
      </c>
      <c r="C14" s="17">
        <v>0</v>
      </c>
      <c r="D14" s="16">
        <v>2.6733883287503798E-2</v>
      </c>
      <c r="E14" s="17">
        <v>7.1449836260791899E-3</v>
      </c>
      <c r="F14" s="12"/>
      <c r="G14" s="10">
        <f t="shared" si="0"/>
        <v>1.1568718186025E-2</v>
      </c>
      <c r="H14" s="11">
        <f t="shared" si="1"/>
        <v>1.9588899661424609E-2</v>
      </c>
    </row>
    <row r="15" spans="1:8" x14ac:dyDescent="0.25">
      <c r="A15" s="7" t="s">
        <v>40</v>
      </c>
      <c r="B15" s="16">
        <v>0.150393336418325</v>
      </c>
      <c r="C15" s="17">
        <v>0</v>
      </c>
      <c r="D15" s="16">
        <v>3.0553009471432899E-2</v>
      </c>
      <c r="E15" s="17">
        <v>0</v>
      </c>
      <c r="F15" s="12"/>
      <c r="G15" s="10">
        <f t="shared" si="0"/>
        <v>0.150393336418325</v>
      </c>
      <c r="H15" s="11">
        <f t="shared" si="1"/>
        <v>3.0553009471432899E-2</v>
      </c>
    </row>
    <row r="16" spans="1:8" x14ac:dyDescent="0.25">
      <c r="A16" s="7" t="s">
        <v>43</v>
      </c>
      <c r="B16" s="16">
        <v>0</v>
      </c>
      <c r="C16" s="17">
        <v>1.0880208900010901E-2</v>
      </c>
      <c r="D16" s="16">
        <v>1.7822588858335899E-2</v>
      </c>
      <c r="E16" s="17">
        <v>2.2625781482584099E-2</v>
      </c>
      <c r="F16" s="12"/>
      <c r="G16" s="10">
        <f t="shared" si="0"/>
        <v>-1.0880208900010901E-2</v>
      </c>
      <c r="H16" s="11">
        <f t="shared" si="1"/>
        <v>-4.8031926242481995E-3</v>
      </c>
    </row>
    <row r="17" spans="1:8" x14ac:dyDescent="0.25">
      <c r="A17" s="7" t="s">
        <v>44</v>
      </c>
      <c r="B17" s="16">
        <v>3.4706154558074999E-2</v>
      </c>
      <c r="C17" s="17">
        <v>0.108802089000109</v>
      </c>
      <c r="D17" s="16">
        <v>4.8375598329768801E-2</v>
      </c>
      <c r="E17" s="17">
        <v>6.0732360821673097E-2</v>
      </c>
      <c r="F17" s="12"/>
      <c r="G17" s="10">
        <f t="shared" si="0"/>
        <v>-7.4095934442033995E-2</v>
      </c>
      <c r="H17" s="11">
        <f t="shared" si="1"/>
        <v>-1.2356762491904295E-2</v>
      </c>
    </row>
    <row r="18" spans="1:8" x14ac:dyDescent="0.25">
      <c r="A18" s="7" t="s">
        <v>45</v>
      </c>
      <c r="B18" s="16">
        <v>3.4706154558074999E-2</v>
      </c>
      <c r="C18" s="17">
        <v>0.17408334240017401</v>
      </c>
      <c r="D18" s="16">
        <v>2.8006925348813497E-2</v>
      </c>
      <c r="E18" s="17">
        <v>0.114319738017267</v>
      </c>
      <c r="F18" s="12"/>
      <c r="G18" s="10">
        <f t="shared" si="0"/>
        <v>-0.13937718784209902</v>
      </c>
      <c r="H18" s="11">
        <f t="shared" si="1"/>
        <v>-8.6312812668453504E-2</v>
      </c>
    </row>
    <row r="19" spans="1:8" x14ac:dyDescent="0.25">
      <c r="A19" s="7" t="s">
        <v>46</v>
      </c>
      <c r="B19" s="16">
        <v>7.8898658028690392</v>
      </c>
      <c r="C19" s="17">
        <v>8.0295941682080301</v>
      </c>
      <c r="D19" s="16">
        <v>6.2022609227008898</v>
      </c>
      <c r="E19" s="17">
        <v>6.8151235486752002</v>
      </c>
      <c r="F19" s="12"/>
      <c r="G19" s="10">
        <f t="shared" si="0"/>
        <v>-0.13972836533899091</v>
      </c>
      <c r="H19" s="11">
        <f t="shared" si="1"/>
        <v>-0.6128626259743104</v>
      </c>
    </row>
    <row r="20" spans="1:8" x14ac:dyDescent="0.25">
      <c r="A20" s="7" t="s">
        <v>49</v>
      </c>
      <c r="B20" s="16">
        <v>5.7843590930124894E-2</v>
      </c>
      <c r="C20" s="17">
        <v>3.26406267000326E-2</v>
      </c>
      <c r="D20" s="16">
        <v>6.4925145126794995E-2</v>
      </c>
      <c r="E20" s="17">
        <v>3.3343256921702903E-2</v>
      </c>
      <c r="F20" s="12"/>
      <c r="G20" s="10">
        <f t="shared" si="0"/>
        <v>2.5202964230092294E-2</v>
      </c>
      <c r="H20" s="11">
        <f t="shared" si="1"/>
        <v>3.1581888205092092E-2</v>
      </c>
    </row>
    <row r="21" spans="1:8" x14ac:dyDescent="0.25">
      <c r="A21" s="7" t="s">
        <v>50</v>
      </c>
      <c r="B21" s="16">
        <v>2.2559000462748702</v>
      </c>
      <c r="C21" s="17">
        <v>1.80611467740181</v>
      </c>
      <c r="D21" s="16">
        <v>1.50600875852938</v>
      </c>
      <c r="E21" s="17">
        <v>1.3194403096159599</v>
      </c>
      <c r="F21" s="12"/>
      <c r="G21" s="10">
        <f t="shared" si="0"/>
        <v>0.4497853688730602</v>
      </c>
      <c r="H21" s="11">
        <f t="shared" si="1"/>
        <v>0.18656844891342006</v>
      </c>
    </row>
    <row r="22" spans="1:8" x14ac:dyDescent="0.25">
      <c r="A22" s="7" t="s">
        <v>52</v>
      </c>
      <c r="B22" s="16">
        <v>1.1568718186025</v>
      </c>
      <c r="C22" s="17">
        <v>1.4253073659014299</v>
      </c>
      <c r="D22" s="16">
        <v>1.2628577248192301</v>
      </c>
      <c r="E22" s="17">
        <v>1.3182494790116102</v>
      </c>
      <c r="F22" s="12"/>
      <c r="G22" s="10">
        <f t="shared" si="0"/>
        <v>-0.26843554729892993</v>
      </c>
      <c r="H22" s="11">
        <f t="shared" si="1"/>
        <v>-5.5391754192380072E-2</v>
      </c>
    </row>
    <row r="23" spans="1:8" x14ac:dyDescent="0.25">
      <c r="A23" s="7" t="s">
        <v>53</v>
      </c>
      <c r="B23" s="16">
        <v>7.2188801480795899</v>
      </c>
      <c r="C23" s="17">
        <v>6.7239691002067197</v>
      </c>
      <c r="D23" s="16">
        <v>6.5256136062735504</v>
      </c>
      <c r="E23" s="17">
        <v>6.7210479309318298</v>
      </c>
      <c r="F23" s="12"/>
      <c r="G23" s="10">
        <f t="shared" si="0"/>
        <v>0.49491104787287021</v>
      </c>
      <c r="H23" s="11">
        <f t="shared" si="1"/>
        <v>-0.19543432465827948</v>
      </c>
    </row>
    <row r="24" spans="1:8" x14ac:dyDescent="0.25">
      <c r="A24" s="7" t="s">
        <v>57</v>
      </c>
      <c r="B24" s="16">
        <v>4.4423877834335999</v>
      </c>
      <c r="C24" s="17">
        <v>4.6349689914046399</v>
      </c>
      <c r="D24" s="16">
        <v>4.27360219981668</v>
      </c>
      <c r="E24" s="17">
        <v>4.4941947008038099</v>
      </c>
      <c r="F24" s="12"/>
      <c r="G24" s="10">
        <f t="shared" si="0"/>
        <v>-0.19258120797104006</v>
      </c>
      <c r="H24" s="11">
        <f t="shared" si="1"/>
        <v>-0.2205925009871299</v>
      </c>
    </row>
    <row r="25" spans="1:8" x14ac:dyDescent="0.25">
      <c r="A25" s="7" t="s">
        <v>58</v>
      </c>
      <c r="B25" s="16">
        <v>0</v>
      </c>
      <c r="C25" s="17">
        <v>0</v>
      </c>
      <c r="D25" s="16">
        <v>2.54608412261941E-3</v>
      </c>
      <c r="E25" s="17">
        <v>0</v>
      </c>
      <c r="F25" s="12"/>
      <c r="G25" s="10">
        <f t="shared" si="0"/>
        <v>0</v>
      </c>
      <c r="H25" s="11">
        <f t="shared" si="1"/>
        <v>2.54608412261941E-3</v>
      </c>
    </row>
    <row r="26" spans="1:8" x14ac:dyDescent="0.25">
      <c r="A26" s="7" t="s">
        <v>60</v>
      </c>
      <c r="B26" s="16">
        <v>0.18509949097639999</v>
      </c>
      <c r="C26" s="17">
        <v>0.108802089000109</v>
      </c>
      <c r="D26" s="16">
        <v>0.104389449027396</v>
      </c>
      <c r="E26" s="17">
        <v>0.113128907412921</v>
      </c>
      <c r="F26" s="12"/>
      <c r="G26" s="10">
        <f t="shared" si="0"/>
        <v>7.6297401976290993E-2</v>
      </c>
      <c r="H26" s="11">
        <f t="shared" si="1"/>
        <v>-8.7394583855250063E-3</v>
      </c>
    </row>
    <row r="27" spans="1:8" x14ac:dyDescent="0.25">
      <c r="A27" s="7" t="s">
        <v>61</v>
      </c>
      <c r="B27" s="16">
        <v>0.578435909301249</v>
      </c>
      <c r="C27" s="17">
        <v>0.69633336960069603</v>
      </c>
      <c r="D27" s="16">
        <v>0.49903248803340505</v>
      </c>
      <c r="E27" s="17">
        <v>0.56564453706460294</v>
      </c>
      <c r="F27" s="12"/>
      <c r="G27" s="10">
        <f t="shared" si="0"/>
        <v>-0.11789746029944703</v>
      </c>
      <c r="H27" s="11">
        <f t="shared" si="1"/>
        <v>-6.6612049031197884E-2</v>
      </c>
    </row>
    <row r="28" spans="1:8" x14ac:dyDescent="0.25">
      <c r="A28" s="7" t="s">
        <v>63</v>
      </c>
      <c r="B28" s="16">
        <v>8.3873206848681203</v>
      </c>
      <c r="C28" s="17">
        <v>6.4193232510064204</v>
      </c>
      <c r="D28" s="16">
        <v>6.7407577146348903</v>
      </c>
      <c r="E28" s="17">
        <v>6.0958618636499002</v>
      </c>
      <c r="F28" s="12"/>
      <c r="G28" s="10">
        <f t="shared" si="0"/>
        <v>1.9679974338616999</v>
      </c>
      <c r="H28" s="11">
        <f t="shared" si="1"/>
        <v>0.64489585098499003</v>
      </c>
    </row>
    <row r="29" spans="1:8" x14ac:dyDescent="0.25">
      <c r="A29" s="7" t="s">
        <v>64</v>
      </c>
      <c r="B29" s="16">
        <v>0</v>
      </c>
      <c r="C29" s="17">
        <v>1.0880208900010901E-2</v>
      </c>
      <c r="D29" s="16">
        <v>1.52765047357165E-2</v>
      </c>
      <c r="E29" s="17">
        <v>1.0717475439118801E-2</v>
      </c>
      <c r="F29" s="12"/>
      <c r="G29" s="10">
        <f t="shared" si="0"/>
        <v>-1.0880208900010901E-2</v>
      </c>
      <c r="H29" s="11">
        <f t="shared" si="1"/>
        <v>4.5590292965976987E-3</v>
      </c>
    </row>
    <row r="30" spans="1:8" x14ac:dyDescent="0.25">
      <c r="A30" s="7" t="s">
        <v>65</v>
      </c>
      <c r="B30" s="16">
        <v>0.21980564553447501</v>
      </c>
      <c r="C30" s="17">
        <v>0.62017190730062</v>
      </c>
      <c r="D30" s="16">
        <v>0.43665342702922905</v>
      </c>
      <c r="E30" s="17">
        <v>0.55016373920809802</v>
      </c>
      <c r="F30" s="12"/>
      <c r="G30" s="10">
        <f t="shared" si="0"/>
        <v>-0.40036626176614498</v>
      </c>
      <c r="H30" s="11">
        <f t="shared" si="1"/>
        <v>-0.11351031217886898</v>
      </c>
    </row>
    <row r="31" spans="1:8" x14ac:dyDescent="0.25">
      <c r="A31" s="7" t="s">
        <v>66</v>
      </c>
      <c r="B31" s="16">
        <v>1.1105969458584</v>
      </c>
      <c r="C31" s="17">
        <v>0.85953650310086005</v>
      </c>
      <c r="D31" s="16">
        <v>0.92168245238822699</v>
      </c>
      <c r="E31" s="17">
        <v>0.86692467996427502</v>
      </c>
      <c r="F31" s="12"/>
      <c r="G31" s="10">
        <f t="shared" si="0"/>
        <v>0.25106044275753991</v>
      </c>
      <c r="H31" s="11">
        <f t="shared" si="1"/>
        <v>5.4757772423951967E-2</v>
      </c>
    </row>
    <row r="32" spans="1:8" x14ac:dyDescent="0.25">
      <c r="A32" s="7" t="s">
        <v>67</v>
      </c>
      <c r="B32" s="16">
        <v>0.26608051827857498</v>
      </c>
      <c r="C32" s="17">
        <v>0.54401044500054407</v>
      </c>
      <c r="D32" s="16">
        <v>0.485029025358998</v>
      </c>
      <c r="E32" s="17">
        <v>0.653766001786246</v>
      </c>
      <c r="F32" s="12"/>
      <c r="G32" s="10">
        <f t="shared" si="0"/>
        <v>-0.27792992672196909</v>
      </c>
      <c r="H32" s="11">
        <f t="shared" si="1"/>
        <v>-0.168736976427248</v>
      </c>
    </row>
    <row r="33" spans="1:8" x14ac:dyDescent="0.25">
      <c r="A33" s="7" t="s">
        <v>68</v>
      </c>
      <c r="B33" s="16">
        <v>0</v>
      </c>
      <c r="C33" s="17">
        <v>0</v>
      </c>
      <c r="D33" s="16">
        <v>6.3652103065485301E-3</v>
      </c>
      <c r="E33" s="17">
        <v>4.7633224173861304E-3</v>
      </c>
      <c r="F33" s="12"/>
      <c r="G33" s="10">
        <f t="shared" si="0"/>
        <v>0</v>
      </c>
      <c r="H33" s="11">
        <f t="shared" si="1"/>
        <v>1.6018878891623997E-3</v>
      </c>
    </row>
    <row r="34" spans="1:8" x14ac:dyDescent="0.25">
      <c r="A34" s="7" t="s">
        <v>71</v>
      </c>
      <c r="B34" s="16">
        <v>4.6274872744099999E-2</v>
      </c>
      <c r="C34" s="17">
        <v>4.3520835600043502E-2</v>
      </c>
      <c r="D34" s="16">
        <v>5.4740808636317299E-2</v>
      </c>
      <c r="E34" s="17">
        <v>4.5251562965168197E-2</v>
      </c>
      <c r="F34" s="12"/>
      <c r="G34" s="10">
        <f t="shared" si="0"/>
        <v>2.7540371440564967E-3</v>
      </c>
      <c r="H34" s="11">
        <f t="shared" si="1"/>
        <v>9.4892456711491019E-3</v>
      </c>
    </row>
    <row r="35" spans="1:8" x14ac:dyDescent="0.25">
      <c r="A35" s="7" t="s">
        <v>72</v>
      </c>
      <c r="B35" s="16">
        <v>7.1263304025913898</v>
      </c>
      <c r="C35" s="17">
        <v>6.25612011750626</v>
      </c>
      <c r="D35" s="16">
        <v>7.63570628373561</v>
      </c>
      <c r="E35" s="17">
        <v>8.258410241143201</v>
      </c>
      <c r="F35" s="12"/>
      <c r="G35" s="10">
        <f t="shared" si="0"/>
        <v>0.87021028508512988</v>
      </c>
      <c r="H35" s="11">
        <f t="shared" si="1"/>
        <v>-0.62270395740759099</v>
      </c>
    </row>
    <row r="36" spans="1:8" x14ac:dyDescent="0.25">
      <c r="A36" s="7" t="s">
        <v>73</v>
      </c>
      <c r="B36" s="16">
        <v>0</v>
      </c>
      <c r="C36" s="17">
        <v>0</v>
      </c>
      <c r="D36" s="16">
        <v>0</v>
      </c>
      <c r="E36" s="17">
        <v>5.9541530217326602E-3</v>
      </c>
      <c r="F36" s="12"/>
      <c r="G36" s="10">
        <f t="shared" si="0"/>
        <v>0</v>
      </c>
      <c r="H36" s="11">
        <f t="shared" si="1"/>
        <v>-5.9541530217326602E-3</v>
      </c>
    </row>
    <row r="37" spans="1:8" x14ac:dyDescent="0.25">
      <c r="A37" s="7" t="s">
        <v>74</v>
      </c>
      <c r="B37" s="16">
        <v>1.2031466913466</v>
      </c>
      <c r="C37" s="17">
        <v>1.5341094549015299</v>
      </c>
      <c r="D37" s="16">
        <v>1.3888888888888899</v>
      </c>
      <c r="E37" s="17">
        <v>1.5171181899374799</v>
      </c>
      <c r="F37" s="12"/>
      <c r="G37" s="10">
        <f t="shared" si="0"/>
        <v>-0.33096276355492993</v>
      </c>
      <c r="H37" s="11">
        <f t="shared" si="1"/>
        <v>-0.12822930104858998</v>
      </c>
    </row>
    <row r="38" spans="1:8" x14ac:dyDescent="0.25">
      <c r="A38" s="7" t="s">
        <v>76</v>
      </c>
      <c r="B38" s="16">
        <v>0.39333641832484995</v>
      </c>
      <c r="C38" s="17">
        <v>0.239364595800239</v>
      </c>
      <c r="D38" s="16">
        <v>0.285161421733374</v>
      </c>
      <c r="E38" s="17">
        <v>0.25960107174754399</v>
      </c>
      <c r="F38" s="12"/>
      <c r="G38" s="10">
        <f t="shared" ref="G38:G74" si="2">B38-C38</f>
        <v>0.15397182252461095</v>
      </c>
      <c r="H38" s="11">
        <f t="shared" ref="H38:H74" si="3">D38-E38</f>
        <v>2.5560349985830011E-2</v>
      </c>
    </row>
    <row r="39" spans="1:8" x14ac:dyDescent="0.25">
      <c r="A39" s="7" t="s">
        <v>77</v>
      </c>
      <c r="B39" s="16">
        <v>2.8574733919481701</v>
      </c>
      <c r="C39" s="17">
        <v>2.48068762920248</v>
      </c>
      <c r="D39" s="16">
        <v>4.0546389652714101</v>
      </c>
      <c r="E39" s="17">
        <v>2.7162846085144401</v>
      </c>
      <c r="F39" s="12"/>
      <c r="G39" s="10">
        <f t="shared" si="2"/>
        <v>0.37678576274569009</v>
      </c>
      <c r="H39" s="11">
        <f t="shared" si="3"/>
        <v>1.33835435675697</v>
      </c>
    </row>
    <row r="40" spans="1:8" x14ac:dyDescent="0.25">
      <c r="A40" s="7" t="s">
        <v>78</v>
      </c>
      <c r="B40" s="16">
        <v>0.17353077279037502</v>
      </c>
      <c r="C40" s="17">
        <v>0.13056250680013101</v>
      </c>
      <c r="D40" s="16">
        <v>0.22023627660657902</v>
      </c>
      <c r="E40" s="17">
        <v>0.22387615361714802</v>
      </c>
      <c r="F40" s="12"/>
      <c r="G40" s="10">
        <f t="shared" si="2"/>
        <v>4.2968265990244003E-2</v>
      </c>
      <c r="H40" s="11">
        <f t="shared" si="3"/>
        <v>-3.6398770105690037E-3</v>
      </c>
    </row>
    <row r="41" spans="1:8" x14ac:dyDescent="0.25">
      <c r="A41" s="7" t="s">
        <v>79</v>
      </c>
      <c r="B41" s="16">
        <v>7.9361406756131405</v>
      </c>
      <c r="C41" s="17">
        <v>8.0948754216080907</v>
      </c>
      <c r="D41" s="16">
        <v>8.6846929422548094</v>
      </c>
      <c r="E41" s="17">
        <v>8.8669246799642707</v>
      </c>
      <c r="F41" s="12"/>
      <c r="G41" s="10">
        <f t="shared" si="2"/>
        <v>-0.15873474599495019</v>
      </c>
      <c r="H41" s="11">
        <f t="shared" si="3"/>
        <v>-0.18223173770946133</v>
      </c>
    </row>
    <row r="42" spans="1:8" x14ac:dyDescent="0.25">
      <c r="A42" s="7" t="s">
        <v>80</v>
      </c>
      <c r="B42" s="16">
        <v>2.5451180009255001</v>
      </c>
      <c r="C42" s="17">
        <v>5.1245783919051195</v>
      </c>
      <c r="D42" s="16">
        <v>2.97255321315816</v>
      </c>
      <c r="E42" s="17">
        <v>5.0122060136945503</v>
      </c>
      <c r="F42" s="12"/>
      <c r="G42" s="10">
        <f t="shared" si="2"/>
        <v>-2.5794603909796194</v>
      </c>
      <c r="H42" s="11">
        <f t="shared" si="3"/>
        <v>-2.0396528005363903</v>
      </c>
    </row>
    <row r="43" spans="1:8" x14ac:dyDescent="0.25">
      <c r="A43" s="7" t="s">
        <v>81</v>
      </c>
      <c r="B43" s="16">
        <v>5.7843590930124894E-2</v>
      </c>
      <c r="C43" s="17">
        <v>9.7921880100097905E-2</v>
      </c>
      <c r="D43" s="16">
        <v>8.6566860169059998E-2</v>
      </c>
      <c r="E43" s="17">
        <v>0.103602262578148</v>
      </c>
      <c r="F43" s="12"/>
      <c r="G43" s="10">
        <f t="shared" si="2"/>
        <v>-4.0078289169973011E-2</v>
      </c>
      <c r="H43" s="11">
        <f t="shared" si="3"/>
        <v>-1.7035402409088005E-2</v>
      </c>
    </row>
    <row r="44" spans="1:8" x14ac:dyDescent="0.25">
      <c r="A44" s="7" t="s">
        <v>82</v>
      </c>
      <c r="B44" s="16">
        <v>3.4706154558074999E-2</v>
      </c>
      <c r="C44" s="17">
        <v>0</v>
      </c>
      <c r="D44" s="16">
        <v>6.1106018942865901E-2</v>
      </c>
      <c r="E44" s="17">
        <v>0</v>
      </c>
      <c r="F44" s="12"/>
      <c r="G44" s="10">
        <f t="shared" si="2"/>
        <v>3.4706154558074999E-2</v>
      </c>
      <c r="H44" s="11">
        <f t="shared" si="3"/>
        <v>6.1106018942865901E-2</v>
      </c>
    </row>
    <row r="45" spans="1:8" x14ac:dyDescent="0.25">
      <c r="A45" s="7" t="s">
        <v>83</v>
      </c>
      <c r="B45" s="16">
        <v>0.150393336418325</v>
      </c>
      <c r="C45" s="17">
        <v>0.239364595800239</v>
      </c>
      <c r="D45" s="16">
        <v>0.31571443120480697</v>
      </c>
      <c r="E45" s="17">
        <v>0.31080678773444503</v>
      </c>
      <c r="F45" s="12"/>
      <c r="G45" s="10">
        <f t="shared" si="2"/>
        <v>-8.8971259381913997E-2</v>
      </c>
      <c r="H45" s="11">
        <f t="shared" si="3"/>
        <v>4.9076434703619332E-3</v>
      </c>
    </row>
    <row r="46" spans="1:8" x14ac:dyDescent="0.25">
      <c r="A46" s="7" t="s">
        <v>84</v>
      </c>
      <c r="B46" s="16">
        <v>0.47431744562702394</v>
      </c>
      <c r="C46" s="17">
        <v>0.34816668480034801</v>
      </c>
      <c r="D46" s="16">
        <v>0.465933394439352</v>
      </c>
      <c r="E46" s="17">
        <v>0.307234295921405</v>
      </c>
      <c r="F46" s="12"/>
      <c r="G46" s="10">
        <f t="shared" si="2"/>
        <v>0.12615076082667592</v>
      </c>
      <c r="H46" s="11">
        <f t="shared" si="3"/>
        <v>0.158699098517947</v>
      </c>
    </row>
    <row r="47" spans="1:8" x14ac:dyDescent="0.25">
      <c r="A47" s="7" t="s">
        <v>85</v>
      </c>
      <c r="B47" s="16">
        <v>0.55529847292919898</v>
      </c>
      <c r="C47" s="17">
        <v>0.478729191600479</v>
      </c>
      <c r="D47" s="16">
        <v>0.72818005906915195</v>
      </c>
      <c r="E47" s="17">
        <v>0.50372134563858295</v>
      </c>
      <c r="F47" s="12"/>
      <c r="G47" s="10">
        <f t="shared" si="2"/>
        <v>7.6569281328719985E-2</v>
      </c>
      <c r="H47" s="11">
        <f t="shared" si="3"/>
        <v>0.224458713430569</v>
      </c>
    </row>
    <row r="48" spans="1:8" x14ac:dyDescent="0.25">
      <c r="A48" s="7" t="s">
        <v>86</v>
      </c>
      <c r="B48" s="16">
        <v>1.1568718186025E-2</v>
      </c>
      <c r="C48" s="17">
        <v>0</v>
      </c>
      <c r="D48" s="16">
        <v>8.9112944291679409E-3</v>
      </c>
      <c r="E48" s="17">
        <v>5.9541530217326602E-3</v>
      </c>
      <c r="F48" s="12"/>
      <c r="G48" s="10">
        <f t="shared" si="2"/>
        <v>1.1568718186025E-2</v>
      </c>
      <c r="H48" s="11">
        <f t="shared" si="3"/>
        <v>2.9571414074352808E-3</v>
      </c>
    </row>
    <row r="49" spans="1:8" x14ac:dyDescent="0.25">
      <c r="A49" s="7" t="s">
        <v>89</v>
      </c>
      <c r="B49" s="16">
        <v>0.25451180009254998</v>
      </c>
      <c r="C49" s="17">
        <v>0.52225002720052205</v>
      </c>
      <c r="D49" s="16">
        <v>0.31571443120480697</v>
      </c>
      <c r="E49" s="17">
        <v>0.52872878832986003</v>
      </c>
      <c r="F49" s="12"/>
      <c r="G49" s="10">
        <f t="shared" si="2"/>
        <v>-0.26773822710797207</v>
      </c>
      <c r="H49" s="11">
        <f t="shared" si="3"/>
        <v>-0.21301435712505307</v>
      </c>
    </row>
    <row r="50" spans="1:8" x14ac:dyDescent="0.25">
      <c r="A50" s="7" t="s">
        <v>90</v>
      </c>
      <c r="B50" s="16">
        <v>0.30078667283665</v>
      </c>
      <c r="C50" s="17">
        <v>0.44608856490044602</v>
      </c>
      <c r="D50" s="16">
        <v>0.36918219777981498</v>
      </c>
      <c r="E50" s="17">
        <v>0.35844001190830599</v>
      </c>
      <c r="F50" s="12"/>
      <c r="G50" s="10">
        <f t="shared" si="2"/>
        <v>-0.14530189206379601</v>
      </c>
      <c r="H50" s="11">
        <f t="shared" si="3"/>
        <v>1.0742185871508991E-2</v>
      </c>
    </row>
    <row r="51" spans="1:8" x14ac:dyDescent="0.25">
      <c r="A51" s="7" t="s">
        <v>91</v>
      </c>
      <c r="B51" s="16">
        <v>3.3780657103193001</v>
      </c>
      <c r="C51" s="17">
        <v>3.7971929061038003</v>
      </c>
      <c r="D51" s="16">
        <v>3.0476626947754397</v>
      </c>
      <c r="E51" s="17">
        <v>3.2604941947007999</v>
      </c>
      <c r="F51" s="12"/>
      <c r="G51" s="10">
        <f t="shared" si="2"/>
        <v>-0.41912719578450019</v>
      </c>
      <c r="H51" s="11">
        <f t="shared" si="3"/>
        <v>-0.21283149992536021</v>
      </c>
    </row>
    <row r="52" spans="1:8" x14ac:dyDescent="0.25">
      <c r="A52" s="7" t="s">
        <v>92</v>
      </c>
      <c r="B52" s="16">
        <v>2.9731605738084199</v>
      </c>
      <c r="C52" s="17">
        <v>2.0019584376020001</v>
      </c>
      <c r="D52" s="16">
        <v>3.30227110703738</v>
      </c>
      <c r="E52" s="17">
        <v>2.25662399523668</v>
      </c>
      <c r="F52" s="12"/>
      <c r="G52" s="10">
        <f t="shared" si="2"/>
        <v>0.97120213620641982</v>
      </c>
      <c r="H52" s="11">
        <f t="shared" si="3"/>
        <v>1.0456471118007</v>
      </c>
    </row>
    <row r="53" spans="1:8" x14ac:dyDescent="0.25">
      <c r="A53" s="7" t="s">
        <v>93</v>
      </c>
      <c r="B53" s="16">
        <v>6.1545580749652897</v>
      </c>
      <c r="C53" s="17">
        <v>0</v>
      </c>
      <c r="D53" s="16">
        <v>1.47036358081271</v>
      </c>
      <c r="E53" s="17">
        <v>0</v>
      </c>
      <c r="F53" s="12"/>
      <c r="G53" s="10">
        <f t="shared" si="2"/>
        <v>6.1545580749652897</v>
      </c>
      <c r="H53" s="11">
        <f t="shared" si="3"/>
        <v>1.47036358081271</v>
      </c>
    </row>
    <row r="54" spans="1:8" x14ac:dyDescent="0.25">
      <c r="A54" s="7" t="s">
        <v>94</v>
      </c>
      <c r="B54" s="16">
        <v>20.4072188801481</v>
      </c>
      <c r="C54" s="17">
        <v>25.612011750625602</v>
      </c>
      <c r="D54" s="16">
        <v>26.628220796415096</v>
      </c>
      <c r="E54" s="17">
        <v>26.0851443882108</v>
      </c>
      <c r="F54" s="12"/>
      <c r="G54" s="10">
        <f t="shared" si="2"/>
        <v>-5.2047928704775011</v>
      </c>
      <c r="H54" s="11">
        <f t="shared" si="3"/>
        <v>0.54307640820429626</v>
      </c>
    </row>
    <row r="55" spans="1:8" x14ac:dyDescent="0.25">
      <c r="A55" s="7" t="s">
        <v>96</v>
      </c>
      <c r="B55" s="16">
        <v>2.2211938917167999</v>
      </c>
      <c r="C55" s="17">
        <v>3.30758350560331</v>
      </c>
      <c r="D55" s="16">
        <v>1.9923108259496902</v>
      </c>
      <c r="E55" s="17">
        <v>2.89610002977077</v>
      </c>
      <c r="F55" s="12"/>
      <c r="G55" s="10">
        <f t="shared" si="2"/>
        <v>-1.0863896138865101</v>
      </c>
      <c r="H55" s="11">
        <f t="shared" si="3"/>
        <v>-0.90378920382107975</v>
      </c>
    </row>
    <row r="56" spans="1:8" x14ac:dyDescent="0.25">
      <c r="A56" s="7" t="s">
        <v>97</v>
      </c>
      <c r="B56" s="16">
        <v>0.34706154558075003</v>
      </c>
      <c r="C56" s="17">
        <v>0.51136981830051098</v>
      </c>
      <c r="D56" s="16">
        <v>0.57159588552805796</v>
      </c>
      <c r="E56" s="17">
        <v>0.50372134563858295</v>
      </c>
      <c r="F56" s="12"/>
      <c r="G56" s="10">
        <f t="shared" si="2"/>
        <v>-0.16430827271976095</v>
      </c>
      <c r="H56" s="11">
        <f t="shared" si="3"/>
        <v>6.7874539889475005E-2</v>
      </c>
    </row>
    <row r="57" spans="1:8" x14ac:dyDescent="0.25">
      <c r="A57" s="142" t="s">
        <v>41</v>
      </c>
      <c r="B57" s="153">
        <v>0</v>
      </c>
      <c r="C57" s="154">
        <v>5.4401044500054403E-2</v>
      </c>
      <c r="D57" s="153">
        <v>1.65495467970262E-2</v>
      </c>
      <c r="E57" s="154">
        <v>3.2152426317356403E-2</v>
      </c>
      <c r="F57" s="155"/>
      <c r="G57" s="156">
        <f t="shared" si="2"/>
        <v>-5.4401044500054403E-2</v>
      </c>
      <c r="H57" s="157">
        <f t="shared" si="3"/>
        <v>-1.5602879520330203E-2</v>
      </c>
    </row>
    <row r="58" spans="1:8" x14ac:dyDescent="0.25">
      <c r="A58" s="7" t="s">
        <v>42</v>
      </c>
      <c r="B58" s="16">
        <v>0</v>
      </c>
      <c r="C58" s="17">
        <v>3.26406267000326E-2</v>
      </c>
      <c r="D58" s="16">
        <v>8.9112944291679409E-3</v>
      </c>
      <c r="E58" s="17">
        <v>4.7633224173861304E-3</v>
      </c>
      <c r="F58" s="12"/>
      <c r="G58" s="10">
        <f t="shared" si="2"/>
        <v>-3.26406267000326E-2</v>
      </c>
      <c r="H58" s="11">
        <f t="shared" si="3"/>
        <v>4.1479720117818105E-3</v>
      </c>
    </row>
    <row r="59" spans="1:8" x14ac:dyDescent="0.25">
      <c r="A59" s="7" t="s">
        <v>47</v>
      </c>
      <c r="B59" s="16">
        <v>0.11568718186025001</v>
      </c>
      <c r="C59" s="17">
        <v>0.13056250680013101</v>
      </c>
      <c r="D59" s="16">
        <v>0.11075465933394399</v>
      </c>
      <c r="E59" s="17">
        <v>5.23965465912474E-2</v>
      </c>
      <c r="F59" s="12"/>
      <c r="G59" s="10">
        <f t="shared" si="2"/>
        <v>-1.4875324939881002E-2</v>
      </c>
      <c r="H59" s="11">
        <f t="shared" si="3"/>
        <v>5.8358112742696588E-2</v>
      </c>
    </row>
    <row r="60" spans="1:8" x14ac:dyDescent="0.25">
      <c r="A60" s="7" t="s">
        <v>48</v>
      </c>
      <c r="B60" s="16">
        <v>0.53216103655714997</v>
      </c>
      <c r="C60" s="17">
        <v>0.54401044500054407</v>
      </c>
      <c r="D60" s="16">
        <v>0.50285161421733404</v>
      </c>
      <c r="E60" s="17">
        <v>0.45251562965168196</v>
      </c>
      <c r="F60" s="12"/>
      <c r="G60" s="10">
        <f t="shared" si="2"/>
        <v>-1.1849408443394105E-2</v>
      </c>
      <c r="H60" s="11">
        <f t="shared" si="3"/>
        <v>5.0335984565652081E-2</v>
      </c>
    </row>
    <row r="61" spans="1:8" x14ac:dyDescent="0.25">
      <c r="A61" s="7" t="s">
        <v>51</v>
      </c>
      <c r="B61" s="16">
        <v>0.45118000925497498</v>
      </c>
      <c r="C61" s="17">
        <v>0.55489065390055503</v>
      </c>
      <c r="D61" s="16">
        <v>0.53595070781138598</v>
      </c>
      <c r="E61" s="17">
        <v>0.54659124739505804</v>
      </c>
      <c r="F61" s="12"/>
      <c r="G61" s="10">
        <f t="shared" si="2"/>
        <v>-0.10371064464558005</v>
      </c>
      <c r="H61" s="11">
        <f t="shared" si="3"/>
        <v>-1.064053958367206E-2</v>
      </c>
    </row>
    <row r="62" spans="1:8" x14ac:dyDescent="0.25">
      <c r="A62" s="7" t="s">
        <v>54</v>
      </c>
      <c r="B62" s="16">
        <v>2.3137436372049999E-2</v>
      </c>
      <c r="C62" s="17">
        <v>2.1760417800021803E-2</v>
      </c>
      <c r="D62" s="16">
        <v>4.8375598329768801E-2</v>
      </c>
      <c r="E62" s="17">
        <v>2.8579934504316801E-2</v>
      </c>
      <c r="F62" s="12"/>
      <c r="G62" s="10">
        <f t="shared" si="2"/>
        <v>1.3770185720281963E-3</v>
      </c>
      <c r="H62" s="11">
        <f t="shared" si="3"/>
        <v>1.9795663825452E-2</v>
      </c>
    </row>
    <row r="63" spans="1:8" x14ac:dyDescent="0.25">
      <c r="A63" s="7" t="s">
        <v>55</v>
      </c>
      <c r="B63" s="16">
        <v>0</v>
      </c>
      <c r="C63" s="17">
        <v>1.0880208900010901E-2</v>
      </c>
      <c r="D63" s="16">
        <v>2.54608412261941E-3</v>
      </c>
      <c r="E63" s="17">
        <v>8.3358142304257206E-3</v>
      </c>
      <c r="F63" s="12"/>
      <c r="G63" s="10">
        <f t="shared" si="2"/>
        <v>-1.0880208900010901E-2</v>
      </c>
      <c r="H63" s="11">
        <f t="shared" si="3"/>
        <v>-5.7897301078063106E-3</v>
      </c>
    </row>
    <row r="64" spans="1:8" x14ac:dyDescent="0.25">
      <c r="A64" s="7" t="s">
        <v>56</v>
      </c>
      <c r="B64" s="16">
        <v>1.55020823692735</v>
      </c>
      <c r="C64" s="17">
        <v>1.3600261125013602</v>
      </c>
      <c r="D64" s="16">
        <v>1.35706283735615</v>
      </c>
      <c r="E64" s="17">
        <v>1.2360821673117002</v>
      </c>
      <c r="F64" s="12"/>
      <c r="G64" s="10">
        <f t="shared" si="2"/>
        <v>0.19018212442598981</v>
      </c>
      <c r="H64" s="11">
        <f t="shared" si="3"/>
        <v>0.12098067004444979</v>
      </c>
    </row>
    <row r="65" spans="1:8" x14ac:dyDescent="0.25">
      <c r="A65" s="7" t="s">
        <v>59</v>
      </c>
      <c r="B65" s="16">
        <v>0.12725590004627499</v>
      </c>
      <c r="C65" s="17">
        <v>0.18496355130018502</v>
      </c>
      <c r="D65" s="16">
        <v>0.13239637437620899</v>
      </c>
      <c r="E65" s="17">
        <v>9.7648109556415605E-2</v>
      </c>
      <c r="F65" s="12"/>
      <c r="G65" s="10">
        <f t="shared" si="2"/>
        <v>-5.7707651253910031E-2</v>
      </c>
      <c r="H65" s="11">
        <f t="shared" si="3"/>
        <v>3.4748264819793387E-2</v>
      </c>
    </row>
    <row r="66" spans="1:8" x14ac:dyDescent="0.25">
      <c r="A66" s="7" t="s">
        <v>62</v>
      </c>
      <c r="B66" s="16">
        <v>0.17353077279037502</v>
      </c>
      <c r="C66" s="17">
        <v>0.195843760200196</v>
      </c>
      <c r="D66" s="16">
        <v>0.25970058050717998</v>
      </c>
      <c r="E66" s="17">
        <v>0.18934206609109899</v>
      </c>
      <c r="F66" s="12"/>
      <c r="G66" s="10">
        <f t="shared" si="2"/>
        <v>-2.2312987409820989E-2</v>
      </c>
      <c r="H66" s="11">
        <f t="shared" si="3"/>
        <v>7.0358514416080986E-2</v>
      </c>
    </row>
    <row r="67" spans="1:8" x14ac:dyDescent="0.25">
      <c r="A67" s="7" t="s">
        <v>69</v>
      </c>
      <c r="B67" s="16">
        <v>5.7843590930124894E-2</v>
      </c>
      <c r="C67" s="17">
        <v>2.1760417800021803E-2</v>
      </c>
      <c r="D67" s="16">
        <v>6.3652103065485299E-2</v>
      </c>
      <c r="E67" s="17">
        <v>8.4548972908603706E-2</v>
      </c>
      <c r="F67" s="12"/>
      <c r="G67" s="10">
        <f t="shared" si="2"/>
        <v>3.6083173130103091E-2</v>
      </c>
      <c r="H67" s="11">
        <f t="shared" si="3"/>
        <v>-2.0896869843118407E-2</v>
      </c>
    </row>
    <row r="68" spans="1:8" x14ac:dyDescent="0.25">
      <c r="A68" s="7" t="s">
        <v>70</v>
      </c>
      <c r="B68" s="16">
        <v>2.3137436372049999E-2</v>
      </c>
      <c r="C68" s="17">
        <v>0.108802089000109</v>
      </c>
      <c r="D68" s="16">
        <v>0.1311233323149</v>
      </c>
      <c r="E68" s="17">
        <v>0.108365584995534</v>
      </c>
      <c r="F68" s="12"/>
      <c r="G68" s="10">
        <f t="shared" si="2"/>
        <v>-8.5664652628059001E-2</v>
      </c>
      <c r="H68" s="11">
        <f t="shared" si="3"/>
        <v>2.2757747319366001E-2</v>
      </c>
    </row>
    <row r="69" spans="1:8" x14ac:dyDescent="0.25">
      <c r="A69" s="7" t="s">
        <v>75</v>
      </c>
      <c r="B69" s="16">
        <v>0.12725590004627499</v>
      </c>
      <c r="C69" s="17">
        <v>8.7041671200087004E-2</v>
      </c>
      <c r="D69" s="16">
        <v>8.7839902230369693E-2</v>
      </c>
      <c r="E69" s="17">
        <v>0.14647216433462301</v>
      </c>
      <c r="F69" s="12"/>
      <c r="G69" s="10">
        <f t="shared" si="2"/>
        <v>4.0214228846187985E-2</v>
      </c>
      <c r="H69" s="11">
        <f t="shared" si="3"/>
        <v>-5.8632262104253319E-2</v>
      </c>
    </row>
    <row r="70" spans="1:8" x14ac:dyDescent="0.25">
      <c r="A70" s="7" t="s">
        <v>87</v>
      </c>
      <c r="B70" s="16">
        <v>0.34706154558075003</v>
      </c>
      <c r="C70" s="17">
        <v>0.16320313350016302</v>
      </c>
      <c r="D70" s="16">
        <v>0.19095630919645601</v>
      </c>
      <c r="E70" s="17">
        <v>0.17505209883894002</v>
      </c>
      <c r="F70" s="12"/>
      <c r="G70" s="10">
        <f t="shared" si="2"/>
        <v>0.18385841208058701</v>
      </c>
      <c r="H70" s="11">
        <f t="shared" si="3"/>
        <v>1.5904210357515991E-2</v>
      </c>
    </row>
    <row r="71" spans="1:8" x14ac:dyDescent="0.25">
      <c r="A71" s="7" t="s">
        <v>88</v>
      </c>
      <c r="B71" s="16">
        <v>0</v>
      </c>
      <c r="C71" s="17">
        <v>0</v>
      </c>
      <c r="D71" s="16">
        <v>1.27304206130971E-3</v>
      </c>
      <c r="E71" s="17">
        <v>0</v>
      </c>
      <c r="F71" s="12"/>
      <c r="G71" s="10">
        <f t="shared" si="2"/>
        <v>0</v>
      </c>
      <c r="H71" s="11">
        <f t="shared" si="3"/>
        <v>1.27304206130971E-3</v>
      </c>
    </row>
    <row r="72" spans="1:8" x14ac:dyDescent="0.25">
      <c r="A72" s="7" t="s">
        <v>95</v>
      </c>
      <c r="B72" s="16">
        <v>0.104118463674225</v>
      </c>
      <c r="C72" s="17">
        <v>4.3520835600043502E-2</v>
      </c>
      <c r="D72" s="16">
        <v>0.120938995824422</v>
      </c>
      <c r="E72" s="17">
        <v>7.8594819886871101E-2</v>
      </c>
      <c r="F72" s="12"/>
      <c r="G72" s="10">
        <f t="shared" si="2"/>
        <v>6.0597628074181502E-2</v>
      </c>
      <c r="H72" s="11">
        <f t="shared" si="3"/>
        <v>4.2344175937550896E-2</v>
      </c>
    </row>
    <row r="73" spans="1:8" x14ac:dyDescent="0.25">
      <c r="A73" s="7" t="s">
        <v>98</v>
      </c>
      <c r="B73" s="16">
        <v>0.20823692734845001</v>
      </c>
      <c r="C73" s="17">
        <v>0.16320313350016302</v>
      </c>
      <c r="D73" s="16">
        <v>0.244424075771463</v>
      </c>
      <c r="E73" s="17">
        <v>0.18219708246501901</v>
      </c>
      <c r="F73" s="12"/>
      <c r="G73" s="10">
        <f t="shared" si="2"/>
        <v>4.5033793848286985E-2</v>
      </c>
      <c r="H73" s="11">
        <f t="shared" si="3"/>
        <v>6.222699330644399E-2</v>
      </c>
    </row>
    <row r="74" spans="1:8" x14ac:dyDescent="0.25">
      <c r="A74" s="7" t="s">
        <v>99</v>
      </c>
      <c r="B74" s="16">
        <v>0</v>
      </c>
      <c r="C74" s="17">
        <v>0</v>
      </c>
      <c r="D74" s="16">
        <v>1.01843364904776E-2</v>
      </c>
      <c r="E74" s="17">
        <v>2.2625781482584099E-2</v>
      </c>
      <c r="F74" s="12"/>
      <c r="G74" s="10">
        <f t="shared" si="2"/>
        <v>0</v>
      </c>
      <c r="H74" s="11">
        <f t="shared" si="3"/>
        <v>-1.2441444992106499E-2</v>
      </c>
    </row>
    <row r="75" spans="1:8" x14ac:dyDescent="0.25">
      <c r="A75" s="1"/>
      <c r="B75" s="18"/>
      <c r="C75" s="19"/>
      <c r="D75" s="18"/>
      <c r="E75" s="19"/>
      <c r="F75" s="15"/>
      <c r="G75" s="13"/>
      <c r="H75" s="14"/>
    </row>
    <row r="76" spans="1:8" s="43" customFormat="1" x14ac:dyDescent="0.25">
      <c r="A76" s="27" t="s">
        <v>5</v>
      </c>
      <c r="B76" s="44">
        <f>SUM(B6:B75)</f>
        <v>100.00000000000003</v>
      </c>
      <c r="C76" s="45">
        <f>SUM(C6:C75)</f>
        <v>99.999999999999972</v>
      </c>
      <c r="D76" s="44">
        <f>SUM(D6:D75)</f>
        <v>99.999999999999986</v>
      </c>
      <c r="E76" s="45">
        <f>SUM(E6:E75)</f>
        <v>100.00000000000007</v>
      </c>
      <c r="F76" s="49"/>
      <c r="G76" s="50">
        <f>SUM(G6:G75)</f>
        <v>3.3410774147313305E-14</v>
      </c>
      <c r="H76" s="51">
        <f>SUM(H6:H75)</f>
        <v>-4.661028507602083E-14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workbookViewId="0">
      <selection activeCell="M1" sqref="M1"/>
    </sheetView>
  </sheetViews>
  <sheetFormatPr defaultRowHeight="13.2" x14ac:dyDescent="0.25"/>
  <cols>
    <col min="1" max="1" width="26.88671875" customWidth="1"/>
    <col min="2" max="5" width="8.33203125" customWidth="1"/>
    <col min="6" max="6" width="1.6640625" customWidth="1"/>
    <col min="7" max="10" width="8.33203125" customWidth="1"/>
  </cols>
  <sheetData>
    <row r="1" spans="1:10" s="52" customFormat="1" ht="20.399999999999999" x14ac:dyDescent="0.35">
      <c r="A1" s="4" t="s">
        <v>10</v>
      </c>
      <c r="B1" s="198" t="s">
        <v>19</v>
      </c>
      <c r="C1" s="199"/>
      <c r="D1" s="199"/>
      <c r="E1" s="199"/>
      <c r="F1" s="199"/>
      <c r="G1" s="199"/>
      <c r="H1" s="199"/>
      <c r="I1" s="199"/>
      <c r="J1" s="199"/>
    </row>
    <row r="2" spans="1:10" s="52" customFormat="1" ht="20.399999999999999" x14ac:dyDescent="0.35">
      <c r="A2" s="4" t="s">
        <v>110</v>
      </c>
      <c r="B2" s="202" t="s">
        <v>101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60" customFormat="1" x14ac:dyDescent="0.25">
      <c r="A7" s="159" t="s">
        <v>111</v>
      </c>
      <c r="B7" s="78">
        <f>SUM($B8:$B11)</f>
        <v>1603</v>
      </c>
      <c r="C7" s="79">
        <f>SUM($C8:$C11)</f>
        <v>1923</v>
      </c>
      <c r="D7" s="78">
        <f>SUM($D8:$D11)</f>
        <v>13350</v>
      </c>
      <c r="E7" s="79">
        <f>SUM($E8:$E11)</f>
        <v>16176</v>
      </c>
      <c r="F7" s="80"/>
      <c r="G7" s="78">
        <f>B7-C7</f>
        <v>-320</v>
      </c>
      <c r="H7" s="79">
        <f>D7-E7</f>
        <v>-2826</v>
      </c>
      <c r="I7" s="54">
        <f>IF(C7=0, "-", IF(G7/C7&lt;10, G7/C7, "&gt;999%"))</f>
        <v>-0.16640665626625065</v>
      </c>
      <c r="J7" s="55">
        <f>IF(E7=0, "-", IF(H7/E7&lt;10, H7/E7, "&gt;999%"))</f>
        <v>-0.17470326409495548</v>
      </c>
    </row>
    <row r="8" spans="1:10" x14ac:dyDescent="0.25">
      <c r="A8" s="158" t="s">
        <v>160</v>
      </c>
      <c r="B8" s="65">
        <v>964</v>
      </c>
      <c r="C8" s="66">
        <v>1084</v>
      </c>
      <c r="D8" s="65">
        <v>7970</v>
      </c>
      <c r="E8" s="66">
        <v>9144</v>
      </c>
      <c r="F8" s="67"/>
      <c r="G8" s="65">
        <f>B8-C8</f>
        <v>-120</v>
      </c>
      <c r="H8" s="66">
        <f>D8-E8</f>
        <v>-1174</v>
      </c>
      <c r="I8" s="8">
        <f>IF(C8=0, "-", IF(G8/C8&lt;10, G8/C8, "&gt;999%"))</f>
        <v>-0.11070110701107011</v>
      </c>
      <c r="J8" s="9">
        <f>IF(E8=0, "-", IF(H8/E8&lt;10, H8/E8, "&gt;999%"))</f>
        <v>-0.1283902012248469</v>
      </c>
    </row>
    <row r="9" spans="1:10" x14ac:dyDescent="0.25">
      <c r="A9" s="158" t="s">
        <v>161</v>
      </c>
      <c r="B9" s="65">
        <v>369</v>
      </c>
      <c r="C9" s="66">
        <v>461</v>
      </c>
      <c r="D9" s="65">
        <v>3134</v>
      </c>
      <c r="E9" s="66">
        <v>4424</v>
      </c>
      <c r="F9" s="67"/>
      <c r="G9" s="65">
        <f>B9-C9</f>
        <v>-92</v>
      </c>
      <c r="H9" s="66">
        <f>D9-E9</f>
        <v>-1290</v>
      </c>
      <c r="I9" s="8">
        <f>IF(C9=0, "-", IF(G9/C9&lt;10, G9/C9, "&gt;999%"))</f>
        <v>-0.19956616052060738</v>
      </c>
      <c r="J9" s="9">
        <f>IF(E9=0, "-", IF(H9/E9&lt;10, H9/E9, "&gt;999%"))</f>
        <v>-0.29159132007233274</v>
      </c>
    </row>
    <row r="10" spans="1:10" x14ac:dyDescent="0.25">
      <c r="A10" s="158" t="s">
        <v>162</v>
      </c>
      <c r="B10" s="65">
        <v>45</v>
      </c>
      <c r="C10" s="66">
        <v>50</v>
      </c>
      <c r="D10" s="65">
        <v>458</v>
      </c>
      <c r="E10" s="66">
        <v>370</v>
      </c>
      <c r="F10" s="67"/>
      <c r="G10" s="65">
        <f>B10-C10</f>
        <v>-5</v>
      </c>
      <c r="H10" s="66">
        <f>D10-E10</f>
        <v>88</v>
      </c>
      <c r="I10" s="8">
        <f>IF(C10=0, "-", IF(G10/C10&lt;10, G10/C10, "&gt;999%"))</f>
        <v>-0.1</v>
      </c>
      <c r="J10" s="9">
        <f>IF(E10=0, "-", IF(H10/E10&lt;10, H10/E10, "&gt;999%"))</f>
        <v>0.23783783783783785</v>
      </c>
    </row>
    <row r="11" spans="1:10" x14ac:dyDescent="0.25">
      <c r="A11" s="158" t="s">
        <v>163</v>
      </c>
      <c r="B11" s="65">
        <v>225</v>
      </c>
      <c r="C11" s="66">
        <v>328</v>
      </c>
      <c r="D11" s="65">
        <v>1788</v>
      </c>
      <c r="E11" s="66">
        <v>2238</v>
      </c>
      <c r="F11" s="67"/>
      <c r="G11" s="65">
        <f>B11-C11</f>
        <v>-103</v>
      </c>
      <c r="H11" s="66">
        <f>D11-E11</f>
        <v>-450</v>
      </c>
      <c r="I11" s="8">
        <f>IF(C11=0, "-", IF(G11/C11&lt;10, G11/C11, "&gt;999%"))</f>
        <v>-0.31402439024390244</v>
      </c>
      <c r="J11" s="9">
        <f>IF(E11=0, "-", IF(H11/E11&lt;10, H11/E11, "&gt;999%"))</f>
        <v>-0.20107238605898123</v>
      </c>
    </row>
    <row r="12" spans="1:10" x14ac:dyDescent="0.25">
      <c r="A12" s="7"/>
      <c r="B12" s="65"/>
      <c r="C12" s="66"/>
      <c r="D12" s="65"/>
      <c r="E12" s="66"/>
      <c r="F12" s="67"/>
      <c r="G12" s="65"/>
      <c r="H12" s="66"/>
      <c r="I12" s="8"/>
      <c r="J12" s="9"/>
    </row>
    <row r="13" spans="1:10" s="160" customFormat="1" x14ac:dyDescent="0.25">
      <c r="A13" s="159" t="s">
        <v>120</v>
      </c>
      <c r="B13" s="78">
        <f>SUM($B14:$B17)</f>
        <v>4438</v>
      </c>
      <c r="C13" s="79">
        <f>SUM($C14:$C17)</f>
        <v>4555</v>
      </c>
      <c r="D13" s="78">
        <f>SUM($D14:$D17)</f>
        <v>40311</v>
      </c>
      <c r="E13" s="79">
        <f>SUM($E14:$E17)</f>
        <v>42572</v>
      </c>
      <c r="F13" s="80"/>
      <c r="G13" s="78">
        <f>B13-C13</f>
        <v>-117</v>
      </c>
      <c r="H13" s="79">
        <f>D13-E13</f>
        <v>-2261</v>
      </c>
      <c r="I13" s="54">
        <f>IF(C13=0, "-", IF(G13/C13&lt;10, G13/C13, "&gt;999%"))</f>
        <v>-2.5686059275521405E-2</v>
      </c>
      <c r="J13" s="55">
        <f>IF(E13=0, "-", IF(H13/E13&lt;10, H13/E13, "&gt;999%"))</f>
        <v>-5.3110025368786999E-2</v>
      </c>
    </row>
    <row r="14" spans="1:10" x14ac:dyDescent="0.25">
      <c r="A14" s="158" t="s">
        <v>160</v>
      </c>
      <c r="B14" s="65">
        <v>2952</v>
      </c>
      <c r="C14" s="66">
        <v>2924</v>
      </c>
      <c r="D14" s="65">
        <v>26543</v>
      </c>
      <c r="E14" s="66">
        <v>26164</v>
      </c>
      <c r="F14" s="67"/>
      <c r="G14" s="65">
        <f>B14-C14</f>
        <v>28</v>
      </c>
      <c r="H14" s="66">
        <f>D14-E14</f>
        <v>379</v>
      </c>
      <c r="I14" s="8">
        <f>IF(C14=0, "-", IF(G14/C14&lt;10, G14/C14, "&gt;999%"))</f>
        <v>9.575923392612859E-3</v>
      </c>
      <c r="J14" s="9">
        <f>IF(E14=0, "-", IF(H14/E14&lt;10, H14/E14, "&gt;999%"))</f>
        <v>1.44855526677878E-2</v>
      </c>
    </row>
    <row r="15" spans="1:10" x14ac:dyDescent="0.25">
      <c r="A15" s="158" t="s">
        <v>161</v>
      </c>
      <c r="B15" s="65">
        <v>1067</v>
      </c>
      <c r="C15" s="66">
        <v>1348</v>
      </c>
      <c r="D15" s="65">
        <v>10589</v>
      </c>
      <c r="E15" s="66">
        <v>12846</v>
      </c>
      <c r="F15" s="67"/>
      <c r="G15" s="65">
        <f>B15-C15</f>
        <v>-281</v>
      </c>
      <c r="H15" s="66">
        <f>D15-E15</f>
        <v>-2257</v>
      </c>
      <c r="I15" s="8">
        <f>IF(C15=0, "-", IF(G15/C15&lt;10, G15/C15, "&gt;999%"))</f>
        <v>-0.20845697329376855</v>
      </c>
      <c r="J15" s="9">
        <f>IF(E15=0, "-", IF(H15/E15&lt;10, H15/E15, "&gt;999%"))</f>
        <v>-0.17569671493071773</v>
      </c>
    </row>
    <row r="16" spans="1:10" x14ac:dyDescent="0.25">
      <c r="A16" s="158" t="s">
        <v>162</v>
      </c>
      <c r="B16" s="65">
        <v>93</v>
      </c>
      <c r="C16" s="66">
        <v>88</v>
      </c>
      <c r="D16" s="65">
        <v>791</v>
      </c>
      <c r="E16" s="66">
        <v>758</v>
      </c>
      <c r="F16" s="67"/>
      <c r="G16" s="65">
        <f>B16-C16</f>
        <v>5</v>
      </c>
      <c r="H16" s="66">
        <f>D16-E16</f>
        <v>33</v>
      </c>
      <c r="I16" s="8">
        <f>IF(C16=0, "-", IF(G16/C16&lt;10, G16/C16, "&gt;999%"))</f>
        <v>5.6818181818181816E-2</v>
      </c>
      <c r="J16" s="9">
        <f>IF(E16=0, "-", IF(H16/E16&lt;10, H16/E16, "&gt;999%"))</f>
        <v>4.3535620052770452E-2</v>
      </c>
    </row>
    <row r="17" spans="1:10" x14ac:dyDescent="0.25">
      <c r="A17" s="158" t="s">
        <v>163</v>
      </c>
      <c r="B17" s="65">
        <v>326</v>
      </c>
      <c r="C17" s="66">
        <v>195</v>
      </c>
      <c r="D17" s="65">
        <v>2388</v>
      </c>
      <c r="E17" s="66">
        <v>2804</v>
      </c>
      <c r="F17" s="67"/>
      <c r="G17" s="65">
        <f>B17-C17</f>
        <v>131</v>
      </c>
      <c r="H17" s="66">
        <f>D17-E17</f>
        <v>-416</v>
      </c>
      <c r="I17" s="8">
        <f>IF(C17=0, "-", IF(G17/C17&lt;10, G17/C17, "&gt;999%"))</f>
        <v>0.67179487179487174</v>
      </c>
      <c r="J17" s="9">
        <f>IF(E17=0, "-", IF(H17/E17&lt;10, H17/E17, "&gt;999%"))</f>
        <v>-0.14835948644793154</v>
      </c>
    </row>
    <row r="18" spans="1:10" x14ac:dyDescent="0.25">
      <c r="A18" s="22"/>
      <c r="B18" s="74"/>
      <c r="C18" s="75"/>
      <c r="D18" s="74"/>
      <c r="E18" s="75"/>
      <c r="F18" s="76"/>
      <c r="G18" s="74"/>
      <c r="H18" s="75"/>
      <c r="I18" s="23"/>
      <c r="J18" s="24"/>
    </row>
    <row r="19" spans="1:10" s="160" customFormat="1" x14ac:dyDescent="0.25">
      <c r="A19" s="159" t="s">
        <v>126</v>
      </c>
      <c r="B19" s="78">
        <f>SUM($B20:$B23)</f>
        <v>2219</v>
      </c>
      <c r="C19" s="79">
        <f>SUM($C20:$C23)</f>
        <v>2320</v>
      </c>
      <c r="D19" s="78">
        <f>SUM($D20:$D23)</f>
        <v>21465</v>
      </c>
      <c r="E19" s="79">
        <f>SUM($E20:$E23)</f>
        <v>21834</v>
      </c>
      <c r="F19" s="80"/>
      <c r="G19" s="78">
        <f>B19-C19</f>
        <v>-101</v>
      </c>
      <c r="H19" s="79">
        <f>D19-E19</f>
        <v>-369</v>
      </c>
      <c r="I19" s="54">
        <f>IF(C19=0, "-", IF(G19/C19&lt;10, G19/C19, "&gt;999%"))</f>
        <v>-4.3534482758620686E-2</v>
      </c>
      <c r="J19" s="55">
        <f>IF(E19=0, "-", IF(H19/E19&lt;10, H19/E19, "&gt;999%"))</f>
        <v>-1.6900247320692497E-2</v>
      </c>
    </row>
    <row r="20" spans="1:10" x14ac:dyDescent="0.25">
      <c r="A20" s="158" t="s">
        <v>160</v>
      </c>
      <c r="B20" s="65">
        <v>619</v>
      </c>
      <c r="C20" s="66">
        <v>646</v>
      </c>
      <c r="D20" s="65">
        <v>5473</v>
      </c>
      <c r="E20" s="66">
        <v>6015</v>
      </c>
      <c r="F20" s="67"/>
      <c r="G20" s="65">
        <f>B20-C20</f>
        <v>-27</v>
      </c>
      <c r="H20" s="66">
        <f>D20-E20</f>
        <v>-542</v>
      </c>
      <c r="I20" s="8">
        <f>IF(C20=0, "-", IF(G20/C20&lt;10, G20/C20, "&gt;999%"))</f>
        <v>-4.1795665634674919E-2</v>
      </c>
      <c r="J20" s="9">
        <f>IF(E20=0, "-", IF(H20/E20&lt;10, H20/E20, "&gt;999%"))</f>
        <v>-9.010806317539484E-2</v>
      </c>
    </row>
    <row r="21" spans="1:10" x14ac:dyDescent="0.25">
      <c r="A21" s="158" t="s">
        <v>161</v>
      </c>
      <c r="B21" s="65">
        <v>1201</v>
      </c>
      <c r="C21" s="66">
        <v>1284</v>
      </c>
      <c r="D21" s="65">
        <v>12676</v>
      </c>
      <c r="E21" s="66">
        <v>12693</v>
      </c>
      <c r="F21" s="67"/>
      <c r="G21" s="65">
        <f>B21-C21</f>
        <v>-83</v>
      </c>
      <c r="H21" s="66">
        <f>D21-E21</f>
        <v>-17</v>
      </c>
      <c r="I21" s="8">
        <f>IF(C21=0, "-", IF(G21/C21&lt;10, G21/C21, "&gt;999%"))</f>
        <v>-6.4641744548286598E-2</v>
      </c>
      <c r="J21" s="9">
        <f>IF(E21=0, "-", IF(H21/E21&lt;10, H21/E21, "&gt;999%"))</f>
        <v>-1.339320885527456E-3</v>
      </c>
    </row>
    <row r="22" spans="1:10" x14ac:dyDescent="0.25">
      <c r="A22" s="158" t="s">
        <v>162</v>
      </c>
      <c r="B22" s="65">
        <v>133</v>
      </c>
      <c r="C22" s="66">
        <v>105</v>
      </c>
      <c r="D22" s="65">
        <v>1055</v>
      </c>
      <c r="E22" s="66">
        <v>1011</v>
      </c>
      <c r="F22" s="67"/>
      <c r="G22" s="65">
        <f>B22-C22</f>
        <v>28</v>
      </c>
      <c r="H22" s="66">
        <f>D22-E22</f>
        <v>44</v>
      </c>
      <c r="I22" s="8">
        <f>IF(C22=0, "-", IF(G22/C22&lt;10, G22/C22, "&gt;999%"))</f>
        <v>0.26666666666666666</v>
      </c>
      <c r="J22" s="9">
        <f>IF(E22=0, "-", IF(H22/E22&lt;10, H22/E22, "&gt;999%"))</f>
        <v>4.3521266073194856E-2</v>
      </c>
    </row>
    <row r="23" spans="1:10" x14ac:dyDescent="0.25">
      <c r="A23" s="158" t="s">
        <v>163</v>
      </c>
      <c r="B23" s="65">
        <v>266</v>
      </c>
      <c r="C23" s="66">
        <v>285</v>
      </c>
      <c r="D23" s="65">
        <v>2261</v>
      </c>
      <c r="E23" s="66">
        <v>2115</v>
      </c>
      <c r="F23" s="67"/>
      <c r="G23" s="65">
        <f>B23-C23</f>
        <v>-19</v>
      </c>
      <c r="H23" s="66">
        <f>D23-E23</f>
        <v>146</v>
      </c>
      <c r="I23" s="8">
        <f>IF(C23=0, "-", IF(G23/C23&lt;10, G23/C23, "&gt;999%"))</f>
        <v>-6.6666666666666666E-2</v>
      </c>
      <c r="J23" s="9">
        <f>IF(E23=0, "-", IF(H23/E23&lt;10, H23/E23, "&gt;999%"))</f>
        <v>6.9030732860520097E-2</v>
      </c>
    </row>
    <row r="24" spans="1:10" x14ac:dyDescent="0.25">
      <c r="A24" s="7"/>
      <c r="B24" s="65"/>
      <c r="C24" s="66"/>
      <c r="D24" s="65"/>
      <c r="E24" s="66"/>
      <c r="F24" s="67"/>
      <c r="G24" s="65"/>
      <c r="H24" s="66"/>
      <c r="I24" s="8"/>
      <c r="J24" s="9"/>
    </row>
    <row r="25" spans="1:10" s="43" customFormat="1" x14ac:dyDescent="0.25">
      <c r="A25" s="53" t="s">
        <v>29</v>
      </c>
      <c r="B25" s="78">
        <f>SUM($B26:$B29)</f>
        <v>8260</v>
      </c>
      <c r="C25" s="79">
        <f>SUM($C26:$C29)</f>
        <v>8798</v>
      </c>
      <c r="D25" s="78">
        <f>SUM($D26:$D29)</f>
        <v>75126</v>
      </c>
      <c r="E25" s="79">
        <f>SUM($E26:$E29)</f>
        <v>80582</v>
      </c>
      <c r="F25" s="80"/>
      <c r="G25" s="78">
        <f>B25-C25</f>
        <v>-538</v>
      </c>
      <c r="H25" s="79">
        <f>D25-E25</f>
        <v>-5456</v>
      </c>
      <c r="I25" s="54">
        <f>IF(C25=0, "-", IF(G25/C25&lt;10, G25/C25, "&gt;999%"))</f>
        <v>-6.1150261423050696E-2</v>
      </c>
      <c r="J25" s="55">
        <f>IF(E25=0, "-", IF(H25/E25&lt;10, H25/E25, "&gt;999%"))</f>
        <v>-6.7707428457968274E-2</v>
      </c>
    </row>
    <row r="26" spans="1:10" x14ac:dyDescent="0.25">
      <c r="A26" s="158" t="s">
        <v>160</v>
      </c>
      <c r="B26" s="65">
        <v>4535</v>
      </c>
      <c r="C26" s="66">
        <v>4654</v>
      </c>
      <c r="D26" s="65">
        <v>39986</v>
      </c>
      <c r="E26" s="66">
        <v>41323</v>
      </c>
      <c r="F26" s="67"/>
      <c r="G26" s="65">
        <f>B26-C26</f>
        <v>-119</v>
      </c>
      <c r="H26" s="66">
        <f>D26-E26</f>
        <v>-1337</v>
      </c>
      <c r="I26" s="8">
        <f>IF(C26=0, "-", IF(G26/C26&lt;10, G26/C26, "&gt;999%"))</f>
        <v>-2.556940266437473E-2</v>
      </c>
      <c r="J26" s="9">
        <f>IF(E26=0, "-", IF(H26/E26&lt;10, H26/E26, "&gt;999%"))</f>
        <v>-3.2354862909275708E-2</v>
      </c>
    </row>
    <row r="27" spans="1:10" x14ac:dyDescent="0.25">
      <c r="A27" s="158" t="s">
        <v>161</v>
      </c>
      <c r="B27" s="65">
        <v>2637</v>
      </c>
      <c r="C27" s="66">
        <v>3093</v>
      </c>
      <c r="D27" s="65">
        <v>26399</v>
      </c>
      <c r="E27" s="66">
        <v>29963</v>
      </c>
      <c r="F27" s="67"/>
      <c r="G27" s="65">
        <f>B27-C27</f>
        <v>-456</v>
      </c>
      <c r="H27" s="66">
        <f>D27-E27</f>
        <v>-3564</v>
      </c>
      <c r="I27" s="8">
        <f>IF(C27=0, "-", IF(G27/C27&lt;10, G27/C27, "&gt;999%"))</f>
        <v>-0.14742967992240544</v>
      </c>
      <c r="J27" s="9">
        <f>IF(E27=0, "-", IF(H27/E27&lt;10, H27/E27, "&gt;999%"))</f>
        <v>-0.11894670093114841</v>
      </c>
    </row>
    <row r="28" spans="1:10" x14ac:dyDescent="0.25">
      <c r="A28" s="158" t="s">
        <v>162</v>
      </c>
      <c r="B28" s="65">
        <v>271</v>
      </c>
      <c r="C28" s="66">
        <v>243</v>
      </c>
      <c r="D28" s="65">
        <v>2304</v>
      </c>
      <c r="E28" s="66">
        <v>2139</v>
      </c>
      <c r="F28" s="67"/>
      <c r="G28" s="65">
        <f>B28-C28</f>
        <v>28</v>
      </c>
      <c r="H28" s="66">
        <f>D28-E28</f>
        <v>165</v>
      </c>
      <c r="I28" s="8">
        <f>IF(C28=0, "-", IF(G28/C28&lt;10, G28/C28, "&gt;999%"))</f>
        <v>0.11522633744855967</v>
      </c>
      <c r="J28" s="9">
        <f>IF(E28=0, "-", IF(H28/E28&lt;10, H28/E28, "&gt;999%"))</f>
        <v>7.7138849929873771E-2</v>
      </c>
    </row>
    <row r="29" spans="1:10" x14ac:dyDescent="0.25">
      <c r="A29" s="158" t="s">
        <v>163</v>
      </c>
      <c r="B29" s="65">
        <v>817</v>
      </c>
      <c r="C29" s="66">
        <v>808</v>
      </c>
      <c r="D29" s="65">
        <v>6437</v>
      </c>
      <c r="E29" s="66">
        <v>7157</v>
      </c>
      <c r="F29" s="67"/>
      <c r="G29" s="65">
        <f>B29-C29</f>
        <v>9</v>
      </c>
      <c r="H29" s="66">
        <f>D29-E29</f>
        <v>-720</v>
      </c>
      <c r="I29" s="8">
        <f>IF(C29=0, "-", IF(G29/C29&lt;10, G29/C29, "&gt;999%"))</f>
        <v>1.1138613861386138E-2</v>
      </c>
      <c r="J29" s="9">
        <f>IF(E29=0, "-", IF(H29/E29&lt;10, H29/E29, "&gt;999%"))</f>
        <v>-0.10060081039541707</v>
      </c>
    </row>
    <row r="30" spans="1:10" x14ac:dyDescent="0.25">
      <c r="A30" s="7"/>
      <c r="B30" s="65"/>
      <c r="C30" s="66"/>
      <c r="D30" s="65"/>
      <c r="E30" s="66"/>
      <c r="F30" s="67"/>
      <c r="G30" s="65"/>
      <c r="H30" s="66"/>
      <c r="I30" s="8"/>
      <c r="J30" s="9"/>
    </row>
    <row r="31" spans="1:10" s="43" customFormat="1" x14ac:dyDescent="0.25">
      <c r="A31" s="22" t="s">
        <v>127</v>
      </c>
      <c r="B31" s="78">
        <v>384</v>
      </c>
      <c r="C31" s="79">
        <v>393</v>
      </c>
      <c r="D31" s="78">
        <v>3426</v>
      </c>
      <c r="E31" s="79">
        <v>3393</v>
      </c>
      <c r="F31" s="80"/>
      <c r="G31" s="78">
        <f>B31-C31</f>
        <v>-9</v>
      </c>
      <c r="H31" s="79">
        <f>D31-E31</f>
        <v>33</v>
      </c>
      <c r="I31" s="54">
        <f>IF(C31=0, "-", IF(G31/C31&lt;10, G31/C31, "&gt;999%"))</f>
        <v>-2.2900763358778626E-2</v>
      </c>
      <c r="J31" s="55">
        <f>IF(E31=0, "-", IF(H31/E31&lt;10, H31/E31, "&gt;999%"))</f>
        <v>9.7259062776304164E-3</v>
      </c>
    </row>
    <row r="32" spans="1:10" x14ac:dyDescent="0.25">
      <c r="A32" s="1"/>
      <c r="B32" s="68"/>
      <c r="C32" s="69"/>
      <c r="D32" s="68"/>
      <c r="E32" s="69"/>
      <c r="F32" s="70"/>
      <c r="G32" s="68"/>
      <c r="H32" s="69"/>
      <c r="I32" s="5"/>
      <c r="J32" s="6"/>
    </row>
    <row r="33" spans="1:10" s="43" customFormat="1" x14ac:dyDescent="0.25">
      <c r="A33" s="27" t="s">
        <v>5</v>
      </c>
      <c r="B33" s="71">
        <f>SUM(B26:B32)</f>
        <v>8644</v>
      </c>
      <c r="C33" s="77">
        <f>SUM(C26:C32)</f>
        <v>9191</v>
      </c>
      <c r="D33" s="71">
        <f>SUM(D26:D32)</f>
        <v>78552</v>
      </c>
      <c r="E33" s="77">
        <f>SUM(E26:E32)</f>
        <v>83975</v>
      </c>
      <c r="F33" s="73"/>
      <c r="G33" s="71">
        <f>B33-C33</f>
        <v>-547</v>
      </c>
      <c r="H33" s="72">
        <f>D33-E33</f>
        <v>-5423</v>
      </c>
      <c r="I33" s="37">
        <f>IF(C33=0, 0, G33/C33)</f>
        <v>-5.9514742683059514E-2</v>
      </c>
      <c r="J33" s="38">
        <f>IF(E33=0, 0, H33/E33)</f>
        <v>-6.4578743673712413E-2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9"/>
  <sheetViews>
    <sheetView tabSelected="1" workbookViewId="0">
      <selection activeCell="M1" sqref="M1"/>
    </sheetView>
  </sheetViews>
  <sheetFormatPr defaultRowHeight="13.2" x14ac:dyDescent="0.25"/>
  <cols>
    <col min="1" max="1" width="32.44140625" bestFit="1" customWidth="1"/>
    <col min="2" max="5" width="10.109375" customWidth="1"/>
    <col min="6" max="6" width="1.6640625" customWidth="1"/>
    <col min="7" max="10" width="10.109375" customWidth="1"/>
  </cols>
  <sheetData>
    <row r="1" spans="1:10" s="52" customFormat="1" ht="20.399999999999999" x14ac:dyDescent="0.35">
      <c r="A1" s="4" t="s">
        <v>10</v>
      </c>
      <c r="B1" s="198" t="s">
        <v>30</v>
      </c>
      <c r="C1" s="199"/>
      <c r="D1" s="199"/>
      <c r="E1" s="199"/>
      <c r="F1" s="199"/>
      <c r="G1" s="199"/>
      <c r="H1" s="199"/>
      <c r="I1" s="199"/>
      <c r="J1" s="199"/>
    </row>
    <row r="2" spans="1:10" s="52" customFormat="1" ht="20.399999999999999" x14ac:dyDescent="0.35">
      <c r="A2" s="4" t="s">
        <v>110</v>
      </c>
      <c r="B2" s="202" t="s">
        <v>101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t="s">
        <v>0</v>
      </c>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s="139" customFormat="1" x14ac:dyDescent="0.25">
      <c r="A7" s="159" t="s">
        <v>111</v>
      </c>
      <c r="B7" s="65"/>
      <c r="C7" s="66"/>
      <c r="D7" s="65"/>
      <c r="E7" s="66"/>
      <c r="F7" s="67"/>
      <c r="G7" s="65"/>
      <c r="H7" s="66"/>
      <c r="I7" s="20"/>
      <c r="J7" s="21"/>
    </row>
    <row r="8" spans="1:10" x14ac:dyDescent="0.25">
      <c r="A8" s="158" t="s">
        <v>164</v>
      </c>
      <c r="B8" s="65">
        <v>87</v>
      </c>
      <c r="C8" s="66">
        <v>73</v>
      </c>
      <c r="D8" s="65">
        <v>579</v>
      </c>
      <c r="E8" s="66">
        <v>408</v>
      </c>
      <c r="F8" s="67"/>
      <c r="G8" s="65">
        <f>B8-C8</f>
        <v>14</v>
      </c>
      <c r="H8" s="66">
        <f>D8-E8</f>
        <v>171</v>
      </c>
      <c r="I8" s="20">
        <f>IF(C8=0, "-", IF(G8/C8&lt;10, G8/C8, "&gt;999%"))</f>
        <v>0.19178082191780821</v>
      </c>
      <c r="J8" s="21">
        <f>IF(E8=0, "-", IF(H8/E8&lt;10, H8/E8, "&gt;999%"))</f>
        <v>0.41911764705882354</v>
      </c>
    </row>
    <row r="9" spans="1:10" x14ac:dyDescent="0.25">
      <c r="A9" s="158" t="s">
        <v>165</v>
      </c>
      <c r="B9" s="65">
        <v>167</v>
      </c>
      <c r="C9" s="66">
        <v>5</v>
      </c>
      <c r="D9" s="65">
        <v>924</v>
      </c>
      <c r="E9" s="66">
        <v>111</v>
      </c>
      <c r="F9" s="67"/>
      <c r="G9" s="65">
        <f>B9-C9</f>
        <v>162</v>
      </c>
      <c r="H9" s="66">
        <f>D9-E9</f>
        <v>813</v>
      </c>
      <c r="I9" s="20" t="str">
        <f>IF(C9=0, "-", IF(G9/C9&lt;10, G9/C9, "&gt;999%"))</f>
        <v>&gt;999%</v>
      </c>
      <c r="J9" s="21">
        <f>IF(E9=0, "-", IF(H9/E9&lt;10, H9/E9, "&gt;999%"))</f>
        <v>7.3243243243243246</v>
      </c>
    </row>
    <row r="10" spans="1:10" x14ac:dyDescent="0.25">
      <c r="A10" s="158" t="s">
        <v>166</v>
      </c>
      <c r="B10" s="65">
        <v>220</v>
      </c>
      <c r="C10" s="66">
        <v>312</v>
      </c>
      <c r="D10" s="65">
        <v>1966</v>
      </c>
      <c r="E10" s="66">
        <v>2289</v>
      </c>
      <c r="F10" s="67"/>
      <c r="G10" s="65">
        <f>B10-C10</f>
        <v>-92</v>
      </c>
      <c r="H10" s="66">
        <f>D10-E10</f>
        <v>-323</v>
      </c>
      <c r="I10" s="20">
        <f>IF(C10=0, "-", IF(G10/C10&lt;10, G10/C10, "&gt;999%"))</f>
        <v>-0.29487179487179488</v>
      </c>
      <c r="J10" s="21">
        <f>IF(E10=0, "-", IF(H10/E10&lt;10, H10/E10, "&gt;999%"))</f>
        <v>-0.14110965487112276</v>
      </c>
    </row>
    <row r="11" spans="1:10" x14ac:dyDescent="0.25">
      <c r="A11" s="158" t="s">
        <v>167</v>
      </c>
      <c r="B11" s="65">
        <v>1127</v>
      </c>
      <c r="C11" s="66">
        <v>1531</v>
      </c>
      <c r="D11" s="65">
        <v>9868</v>
      </c>
      <c r="E11" s="66">
        <v>13354</v>
      </c>
      <c r="F11" s="67"/>
      <c r="G11" s="65">
        <f>B11-C11</f>
        <v>-404</v>
      </c>
      <c r="H11" s="66">
        <f>D11-E11</f>
        <v>-3486</v>
      </c>
      <c r="I11" s="20">
        <f>IF(C11=0, "-", IF(G11/C11&lt;10, G11/C11, "&gt;999%"))</f>
        <v>-0.26387981711299802</v>
      </c>
      <c r="J11" s="21">
        <f>IF(E11=0, "-", IF(H11/E11&lt;10, H11/E11, "&gt;999%"))</f>
        <v>-0.26104537966152463</v>
      </c>
    </row>
    <row r="12" spans="1:10" x14ac:dyDescent="0.25">
      <c r="A12" s="158" t="s">
        <v>168</v>
      </c>
      <c r="B12" s="65">
        <v>2</v>
      </c>
      <c r="C12" s="66">
        <v>2</v>
      </c>
      <c r="D12" s="65">
        <v>13</v>
      </c>
      <c r="E12" s="66">
        <v>14</v>
      </c>
      <c r="F12" s="67"/>
      <c r="G12" s="65">
        <f>B12-C12</f>
        <v>0</v>
      </c>
      <c r="H12" s="66">
        <f>D12-E12</f>
        <v>-1</v>
      </c>
      <c r="I12" s="20">
        <f>IF(C12=0, "-", IF(G12/C12&lt;10, G12/C12, "&gt;999%"))</f>
        <v>0</v>
      </c>
      <c r="J12" s="21">
        <f>IF(E12=0, "-", IF(H12/E12&lt;10, H12/E12, "&gt;999%"))</f>
        <v>-7.1428571428571425E-2</v>
      </c>
    </row>
    <row r="13" spans="1:10" x14ac:dyDescent="0.25">
      <c r="A13" s="7"/>
      <c r="B13" s="65"/>
      <c r="C13" s="66"/>
      <c r="D13" s="65"/>
      <c r="E13" s="66"/>
      <c r="F13" s="67"/>
      <c r="G13" s="65"/>
      <c r="H13" s="66"/>
      <c r="I13" s="20"/>
      <c r="J13" s="21"/>
    </row>
    <row r="14" spans="1:10" s="139" customFormat="1" x14ac:dyDescent="0.25">
      <c r="A14" s="159" t="s">
        <v>120</v>
      </c>
      <c r="B14" s="65"/>
      <c r="C14" s="66"/>
      <c r="D14" s="65"/>
      <c r="E14" s="66"/>
      <c r="F14" s="67"/>
      <c r="G14" s="65"/>
      <c r="H14" s="66"/>
      <c r="I14" s="20"/>
      <c r="J14" s="21"/>
    </row>
    <row r="15" spans="1:10" x14ac:dyDescent="0.25">
      <c r="A15" s="158" t="s">
        <v>164</v>
      </c>
      <c r="B15" s="65">
        <v>920</v>
      </c>
      <c r="C15" s="66">
        <v>1051</v>
      </c>
      <c r="D15" s="65">
        <v>10070</v>
      </c>
      <c r="E15" s="66">
        <v>10723</v>
      </c>
      <c r="F15" s="67"/>
      <c r="G15" s="65">
        <f>B15-C15</f>
        <v>-131</v>
      </c>
      <c r="H15" s="66">
        <f>D15-E15</f>
        <v>-653</v>
      </c>
      <c r="I15" s="20">
        <f>IF(C15=0, "-", IF(G15/C15&lt;10, G15/C15, "&gt;999%"))</f>
        <v>-0.12464319695528069</v>
      </c>
      <c r="J15" s="21">
        <f>IF(E15=0, "-", IF(H15/E15&lt;10, H15/E15, "&gt;999%"))</f>
        <v>-6.0897136995243871E-2</v>
      </c>
    </row>
    <row r="16" spans="1:10" x14ac:dyDescent="0.25">
      <c r="A16" s="158" t="s">
        <v>165</v>
      </c>
      <c r="B16" s="65">
        <v>451</v>
      </c>
      <c r="C16" s="66">
        <v>24</v>
      </c>
      <c r="D16" s="65">
        <v>855</v>
      </c>
      <c r="E16" s="66">
        <v>153</v>
      </c>
      <c r="F16" s="67"/>
      <c r="G16" s="65">
        <f>B16-C16</f>
        <v>427</v>
      </c>
      <c r="H16" s="66">
        <f>D16-E16</f>
        <v>702</v>
      </c>
      <c r="I16" s="20" t="str">
        <f>IF(C16=0, "-", IF(G16/C16&lt;10, G16/C16, "&gt;999%"))</f>
        <v>&gt;999%</v>
      </c>
      <c r="J16" s="21">
        <f>IF(E16=0, "-", IF(H16/E16&lt;10, H16/E16, "&gt;999%"))</f>
        <v>4.5882352941176467</v>
      </c>
    </row>
    <row r="17" spans="1:10" x14ac:dyDescent="0.25">
      <c r="A17" s="158" t="s">
        <v>166</v>
      </c>
      <c r="B17" s="65">
        <v>238</v>
      </c>
      <c r="C17" s="66">
        <v>328</v>
      </c>
      <c r="D17" s="65">
        <v>3455</v>
      </c>
      <c r="E17" s="66">
        <v>3082</v>
      </c>
      <c r="F17" s="67"/>
      <c r="G17" s="65">
        <f>B17-C17</f>
        <v>-90</v>
      </c>
      <c r="H17" s="66">
        <f>D17-E17</f>
        <v>373</v>
      </c>
      <c r="I17" s="20">
        <f>IF(C17=0, "-", IF(G17/C17&lt;10, G17/C17, "&gt;999%"))</f>
        <v>-0.27439024390243905</v>
      </c>
      <c r="J17" s="21">
        <f>IF(E17=0, "-", IF(H17/E17&lt;10, H17/E17, "&gt;999%"))</f>
        <v>0.12102530824140169</v>
      </c>
    </row>
    <row r="18" spans="1:10" x14ac:dyDescent="0.25">
      <c r="A18" s="158" t="s">
        <v>167</v>
      </c>
      <c r="B18" s="65">
        <v>2799</v>
      </c>
      <c r="C18" s="66">
        <v>3127</v>
      </c>
      <c r="D18" s="65">
        <v>25629</v>
      </c>
      <c r="E18" s="66">
        <v>28453</v>
      </c>
      <c r="F18" s="67"/>
      <c r="G18" s="65">
        <f>B18-C18</f>
        <v>-328</v>
      </c>
      <c r="H18" s="66">
        <f>D18-E18</f>
        <v>-2824</v>
      </c>
      <c r="I18" s="20">
        <f>IF(C18=0, "-", IF(G18/C18&lt;10, G18/C18, "&gt;999%"))</f>
        <v>-0.10489286856411896</v>
      </c>
      <c r="J18" s="21">
        <f>IF(E18=0, "-", IF(H18/E18&lt;10, H18/E18, "&gt;999%"))</f>
        <v>-9.9251397040733838E-2</v>
      </c>
    </row>
    <row r="19" spans="1:10" x14ac:dyDescent="0.25">
      <c r="A19" s="158" t="s">
        <v>168</v>
      </c>
      <c r="B19" s="65">
        <v>30</v>
      </c>
      <c r="C19" s="66">
        <v>25</v>
      </c>
      <c r="D19" s="65">
        <v>302</v>
      </c>
      <c r="E19" s="66">
        <v>161</v>
      </c>
      <c r="F19" s="67"/>
      <c r="G19" s="65">
        <f>B19-C19</f>
        <v>5</v>
      </c>
      <c r="H19" s="66">
        <f>D19-E19</f>
        <v>141</v>
      </c>
      <c r="I19" s="20">
        <f>IF(C19=0, "-", IF(G19/C19&lt;10, G19/C19, "&gt;999%"))</f>
        <v>0.2</v>
      </c>
      <c r="J19" s="21">
        <f>IF(E19=0, "-", IF(H19/E19&lt;10, H19/E19, "&gt;999%"))</f>
        <v>0.87577639751552794</v>
      </c>
    </row>
    <row r="20" spans="1:10" x14ac:dyDescent="0.25">
      <c r="A20" s="7"/>
      <c r="B20" s="65"/>
      <c r="C20" s="66"/>
      <c r="D20" s="65"/>
      <c r="E20" s="66"/>
      <c r="F20" s="67"/>
      <c r="G20" s="65"/>
      <c r="H20" s="66"/>
      <c r="I20" s="20"/>
      <c r="J20" s="21"/>
    </row>
    <row r="21" spans="1:10" s="139" customFormat="1" x14ac:dyDescent="0.25">
      <c r="A21" s="159" t="s">
        <v>126</v>
      </c>
      <c r="B21" s="65"/>
      <c r="C21" s="66"/>
      <c r="D21" s="65"/>
      <c r="E21" s="66"/>
      <c r="F21" s="67"/>
      <c r="G21" s="65"/>
      <c r="H21" s="66"/>
      <c r="I21" s="20"/>
      <c r="J21" s="21"/>
    </row>
    <row r="22" spans="1:10" x14ac:dyDescent="0.25">
      <c r="A22" s="158" t="s">
        <v>164</v>
      </c>
      <c r="B22" s="65">
        <v>2037</v>
      </c>
      <c r="C22" s="66">
        <v>2186</v>
      </c>
      <c r="D22" s="65">
        <v>20053</v>
      </c>
      <c r="E22" s="66">
        <v>20634</v>
      </c>
      <c r="F22" s="67"/>
      <c r="G22" s="65">
        <f>B22-C22</f>
        <v>-149</v>
      </c>
      <c r="H22" s="66">
        <f>D22-E22</f>
        <v>-581</v>
      </c>
      <c r="I22" s="20">
        <f>IF(C22=0, "-", IF(G22/C22&lt;10, G22/C22, "&gt;999%"))</f>
        <v>-6.8161024702653242E-2</v>
      </c>
      <c r="J22" s="21">
        <f>IF(E22=0, "-", IF(H22/E22&lt;10, H22/E22, "&gt;999%"))</f>
        <v>-2.8157410099835224E-2</v>
      </c>
    </row>
    <row r="23" spans="1:10" x14ac:dyDescent="0.25">
      <c r="A23" s="158" t="s">
        <v>165</v>
      </c>
      <c r="B23" s="65">
        <v>0</v>
      </c>
      <c r="C23" s="66">
        <v>1</v>
      </c>
      <c r="D23" s="65">
        <v>4</v>
      </c>
      <c r="E23" s="66">
        <v>1</v>
      </c>
      <c r="F23" s="67"/>
      <c r="G23" s="65">
        <f>B23-C23</f>
        <v>-1</v>
      </c>
      <c r="H23" s="66">
        <f>D23-E23</f>
        <v>3</v>
      </c>
      <c r="I23" s="20">
        <f>IF(C23=0, "-", IF(G23/C23&lt;10, G23/C23, "&gt;999%"))</f>
        <v>-1</v>
      </c>
      <c r="J23" s="21">
        <f>IF(E23=0, "-", IF(H23/E23&lt;10, H23/E23, "&gt;999%"))</f>
        <v>3</v>
      </c>
    </row>
    <row r="24" spans="1:10" x14ac:dyDescent="0.25">
      <c r="A24" s="158" t="s">
        <v>167</v>
      </c>
      <c r="B24" s="65">
        <v>182</v>
      </c>
      <c r="C24" s="66">
        <v>133</v>
      </c>
      <c r="D24" s="65">
        <v>1408</v>
      </c>
      <c r="E24" s="66">
        <v>1199</v>
      </c>
      <c r="F24" s="67"/>
      <c r="G24" s="65">
        <f>B24-C24</f>
        <v>49</v>
      </c>
      <c r="H24" s="66">
        <f>D24-E24</f>
        <v>209</v>
      </c>
      <c r="I24" s="20">
        <f>IF(C24=0, "-", IF(G24/C24&lt;10, G24/C24, "&gt;999%"))</f>
        <v>0.36842105263157893</v>
      </c>
      <c r="J24" s="21">
        <f>IF(E24=0, "-", IF(H24/E24&lt;10, H24/E24, "&gt;999%"))</f>
        <v>0.1743119266055046</v>
      </c>
    </row>
    <row r="25" spans="1:10" x14ac:dyDescent="0.25">
      <c r="A25" s="7"/>
      <c r="B25" s="65"/>
      <c r="C25" s="66"/>
      <c r="D25" s="65"/>
      <c r="E25" s="66"/>
      <c r="F25" s="67"/>
      <c r="G25" s="65"/>
      <c r="H25" s="66"/>
      <c r="I25" s="20"/>
      <c r="J25" s="21"/>
    </row>
    <row r="26" spans="1:10" x14ac:dyDescent="0.25">
      <c r="A26" s="7" t="s">
        <v>127</v>
      </c>
      <c r="B26" s="65">
        <v>384</v>
      </c>
      <c r="C26" s="66">
        <v>393</v>
      </c>
      <c r="D26" s="65">
        <v>3426</v>
      </c>
      <c r="E26" s="66">
        <v>3393</v>
      </c>
      <c r="F26" s="67"/>
      <c r="G26" s="65">
        <f>B26-C26</f>
        <v>-9</v>
      </c>
      <c r="H26" s="66">
        <f>D26-E26</f>
        <v>33</v>
      </c>
      <c r="I26" s="20">
        <f>IF(C26=0, "-", IF(G26/C26&lt;10, G26/C26, "&gt;999%"))</f>
        <v>-2.2900763358778626E-2</v>
      </c>
      <c r="J26" s="21">
        <f>IF(E26=0, "-", IF(H26/E26&lt;10, H26/E26, "&gt;999%"))</f>
        <v>9.7259062776304164E-3</v>
      </c>
    </row>
    <row r="27" spans="1:10" x14ac:dyDescent="0.25">
      <c r="A27" s="1"/>
      <c r="B27" s="68"/>
      <c r="C27" s="69"/>
      <c r="D27" s="68"/>
      <c r="E27" s="69"/>
      <c r="F27" s="70"/>
      <c r="G27" s="68"/>
      <c r="H27" s="69"/>
      <c r="I27" s="5"/>
      <c r="J27" s="6"/>
    </row>
    <row r="28" spans="1:10" s="43" customFormat="1" x14ac:dyDescent="0.25">
      <c r="A28" s="27" t="s">
        <v>5</v>
      </c>
      <c r="B28" s="71">
        <f>SUM(B6:B27)</f>
        <v>8644</v>
      </c>
      <c r="C28" s="77">
        <f>SUM(C6:C27)</f>
        <v>9191</v>
      </c>
      <c r="D28" s="71">
        <f>SUM(D6:D27)</f>
        <v>78552</v>
      </c>
      <c r="E28" s="77">
        <f>SUM(E6:E27)</f>
        <v>83975</v>
      </c>
      <c r="F28" s="73"/>
      <c r="G28" s="71">
        <f>B28-C28</f>
        <v>-547</v>
      </c>
      <c r="H28" s="72">
        <f>D28-E28</f>
        <v>-5423</v>
      </c>
      <c r="I28" s="37">
        <f>IF(C28=0, 0, G28/C28)</f>
        <v>-5.9514742683059514E-2</v>
      </c>
      <c r="J28" s="38">
        <f>IF(E28=0, 0, H28/E28)</f>
        <v>-6.4578743673712413E-2</v>
      </c>
    </row>
    <row r="29" spans="1:10" s="43" customFormat="1" x14ac:dyDescent="0.25">
      <c r="A29" s="22"/>
      <c r="B29" s="78"/>
      <c r="C29" s="98"/>
      <c r="D29" s="78"/>
      <c r="E29" s="98"/>
      <c r="F29" s="80"/>
      <c r="G29" s="78"/>
      <c r="H29" s="79"/>
      <c r="I29" s="54"/>
      <c r="J29" s="55"/>
    </row>
    <row r="30" spans="1:10" s="139" customFormat="1" x14ac:dyDescent="0.25">
      <c r="A30" s="161" t="s">
        <v>169</v>
      </c>
      <c r="B30" s="74"/>
      <c r="C30" s="75"/>
      <c r="D30" s="74"/>
      <c r="E30" s="75"/>
      <c r="F30" s="76"/>
      <c r="G30" s="74"/>
      <c r="H30" s="75"/>
      <c r="I30" s="23"/>
      <c r="J30" s="24"/>
    </row>
    <row r="31" spans="1:10" x14ac:dyDescent="0.25">
      <c r="A31" s="7" t="s">
        <v>164</v>
      </c>
      <c r="B31" s="65">
        <v>3044</v>
      </c>
      <c r="C31" s="66">
        <v>3310</v>
      </c>
      <c r="D31" s="65">
        <v>30702</v>
      </c>
      <c r="E31" s="66">
        <v>31765</v>
      </c>
      <c r="F31" s="67"/>
      <c r="G31" s="65">
        <f>B31-C31</f>
        <v>-266</v>
      </c>
      <c r="H31" s="66">
        <f>D31-E31</f>
        <v>-1063</v>
      </c>
      <c r="I31" s="20">
        <f>IF(C31=0, "-", IF(G31/C31&lt;10, G31/C31, "&gt;999%"))</f>
        <v>-8.0362537764350456E-2</v>
      </c>
      <c r="J31" s="21">
        <f>IF(E31=0, "-", IF(H31/E31&lt;10, H31/E31, "&gt;999%"))</f>
        <v>-3.3464504958287421E-2</v>
      </c>
    </row>
    <row r="32" spans="1:10" x14ac:dyDescent="0.25">
      <c r="A32" s="7" t="s">
        <v>165</v>
      </c>
      <c r="B32" s="65">
        <v>618</v>
      </c>
      <c r="C32" s="66">
        <v>30</v>
      </c>
      <c r="D32" s="65">
        <v>1783</v>
      </c>
      <c r="E32" s="66">
        <v>265</v>
      </c>
      <c r="F32" s="67"/>
      <c r="G32" s="65">
        <f>B32-C32</f>
        <v>588</v>
      </c>
      <c r="H32" s="66">
        <f>D32-E32</f>
        <v>1518</v>
      </c>
      <c r="I32" s="20" t="str">
        <f>IF(C32=0, "-", IF(G32/C32&lt;10, G32/C32, "&gt;999%"))</f>
        <v>&gt;999%</v>
      </c>
      <c r="J32" s="21">
        <f>IF(E32=0, "-", IF(H32/E32&lt;10, H32/E32, "&gt;999%"))</f>
        <v>5.7283018867924529</v>
      </c>
    </row>
    <row r="33" spans="1:10" x14ac:dyDescent="0.25">
      <c r="A33" s="7" t="s">
        <v>166</v>
      </c>
      <c r="B33" s="65">
        <v>458</v>
      </c>
      <c r="C33" s="66">
        <v>640</v>
      </c>
      <c r="D33" s="65">
        <v>5421</v>
      </c>
      <c r="E33" s="66">
        <v>5371</v>
      </c>
      <c r="F33" s="67"/>
      <c r="G33" s="65">
        <f>B33-C33</f>
        <v>-182</v>
      </c>
      <c r="H33" s="66">
        <f>D33-E33</f>
        <v>50</v>
      </c>
      <c r="I33" s="20">
        <f>IF(C33=0, "-", IF(G33/C33&lt;10, G33/C33, "&gt;999%"))</f>
        <v>-0.28437499999999999</v>
      </c>
      <c r="J33" s="21">
        <f>IF(E33=0, "-", IF(H33/E33&lt;10, H33/E33, "&gt;999%"))</f>
        <v>9.3092533978774896E-3</v>
      </c>
    </row>
    <row r="34" spans="1:10" x14ac:dyDescent="0.25">
      <c r="A34" s="7" t="s">
        <v>167</v>
      </c>
      <c r="B34" s="65">
        <v>4108</v>
      </c>
      <c r="C34" s="66">
        <v>4791</v>
      </c>
      <c r="D34" s="65">
        <v>36905</v>
      </c>
      <c r="E34" s="66">
        <v>43006</v>
      </c>
      <c r="F34" s="67"/>
      <c r="G34" s="65">
        <f>B34-C34</f>
        <v>-683</v>
      </c>
      <c r="H34" s="66">
        <f>D34-E34</f>
        <v>-6101</v>
      </c>
      <c r="I34" s="20">
        <f>IF(C34=0, "-", IF(G34/C34&lt;10, G34/C34, "&gt;999%"))</f>
        <v>-0.14255896472552704</v>
      </c>
      <c r="J34" s="21">
        <f>IF(E34=0, "-", IF(H34/E34&lt;10, H34/E34, "&gt;999%"))</f>
        <v>-0.141863925963819</v>
      </c>
    </row>
    <row r="35" spans="1:10" x14ac:dyDescent="0.25">
      <c r="A35" s="7" t="s">
        <v>168</v>
      </c>
      <c r="B35" s="65">
        <v>32</v>
      </c>
      <c r="C35" s="66">
        <v>27</v>
      </c>
      <c r="D35" s="65">
        <v>315</v>
      </c>
      <c r="E35" s="66">
        <v>175</v>
      </c>
      <c r="F35" s="67"/>
      <c r="G35" s="65">
        <f>B35-C35</f>
        <v>5</v>
      </c>
      <c r="H35" s="66">
        <f>D35-E35</f>
        <v>140</v>
      </c>
      <c r="I35" s="20">
        <f>IF(C35=0, "-", IF(G35/C35&lt;10, G35/C35, "&gt;999%"))</f>
        <v>0.18518518518518517</v>
      </c>
      <c r="J35" s="21">
        <f>IF(E35=0, "-", IF(H35/E35&lt;10, H35/E35, "&gt;999%"))</f>
        <v>0.8</v>
      </c>
    </row>
    <row r="36" spans="1:10" x14ac:dyDescent="0.25">
      <c r="A36" s="7"/>
      <c r="B36" s="65"/>
      <c r="C36" s="66"/>
      <c r="D36" s="65"/>
      <c r="E36" s="66"/>
      <c r="F36" s="67"/>
      <c r="G36" s="65"/>
      <c r="H36" s="66"/>
      <c r="I36" s="20"/>
      <c r="J36" s="21"/>
    </row>
    <row r="37" spans="1:10" x14ac:dyDescent="0.25">
      <c r="A37" s="7" t="s">
        <v>127</v>
      </c>
      <c r="B37" s="65">
        <v>384</v>
      </c>
      <c r="C37" s="66">
        <v>393</v>
      </c>
      <c r="D37" s="65">
        <v>3426</v>
      </c>
      <c r="E37" s="66">
        <v>3393</v>
      </c>
      <c r="F37" s="67"/>
      <c r="G37" s="65">
        <f>B37-C37</f>
        <v>-9</v>
      </c>
      <c r="H37" s="66">
        <f>D37-E37</f>
        <v>33</v>
      </c>
      <c r="I37" s="20">
        <f>IF(C37=0, "-", IF(G37/C37&lt;10, G37/C37, "&gt;999%"))</f>
        <v>-2.2900763358778626E-2</v>
      </c>
      <c r="J37" s="21">
        <f>IF(E37=0, "-", IF(H37/E37&lt;10, H37/E37, "&gt;999%"))</f>
        <v>9.7259062776304164E-3</v>
      </c>
    </row>
    <row r="38" spans="1:10" x14ac:dyDescent="0.25">
      <c r="A38" s="7"/>
      <c r="B38" s="65"/>
      <c r="C38" s="66"/>
      <c r="D38" s="65"/>
      <c r="E38" s="66"/>
      <c r="F38" s="67"/>
      <c r="G38" s="65"/>
      <c r="H38" s="66"/>
      <c r="I38" s="20"/>
      <c r="J38" s="21"/>
    </row>
    <row r="39" spans="1:10" s="43" customFormat="1" x14ac:dyDescent="0.25">
      <c r="A39" s="27" t="s">
        <v>5</v>
      </c>
      <c r="B39" s="71">
        <f>SUM(B29:B38)</f>
        <v>8644</v>
      </c>
      <c r="C39" s="77">
        <f>SUM(C29:C38)</f>
        <v>9191</v>
      </c>
      <c r="D39" s="71">
        <f>SUM(D29:D38)</f>
        <v>78552</v>
      </c>
      <c r="E39" s="77">
        <f>SUM(E29:E38)</f>
        <v>83975</v>
      </c>
      <c r="F39" s="73"/>
      <c r="G39" s="71">
        <f>B39-C39</f>
        <v>-547</v>
      </c>
      <c r="H39" s="72">
        <f>D39-E39</f>
        <v>-5423</v>
      </c>
      <c r="I39" s="37">
        <f>IF(C39=0, 0, G39/C39)</f>
        <v>-5.9514742683059514E-2</v>
      </c>
      <c r="J39" s="38">
        <f>IF(E39=0, 0, H39/E39)</f>
        <v>-6.4578743673712413E-2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6"/>
  <sheetViews>
    <sheetView tabSelected="1" workbookViewId="0">
      <selection activeCell="M1" sqref="M1"/>
    </sheetView>
  </sheetViews>
  <sheetFormatPr defaultRowHeight="13.2" x14ac:dyDescent="0.25"/>
  <cols>
    <col min="1" max="1" width="25.5546875" bestFit="1" customWidth="1"/>
    <col min="2" max="5" width="8.5546875" customWidth="1"/>
    <col min="6" max="6" width="1.6640625" customWidth="1"/>
    <col min="7" max="10" width="8.33203125" customWidth="1"/>
  </cols>
  <sheetData>
    <row r="1" spans="1:10" s="52" customFormat="1" ht="20.399999999999999" x14ac:dyDescent="0.35">
      <c r="A1" s="4" t="s">
        <v>10</v>
      </c>
      <c r="B1" s="198" t="s">
        <v>20</v>
      </c>
      <c r="C1" s="199"/>
      <c r="D1" s="199"/>
      <c r="E1" s="199"/>
      <c r="F1" s="199"/>
      <c r="G1" s="199"/>
      <c r="H1" s="199"/>
      <c r="I1" s="199"/>
      <c r="J1" s="199"/>
    </row>
    <row r="2" spans="1:10" s="52" customFormat="1" ht="20.399999999999999" x14ac:dyDescent="0.35">
      <c r="A2" s="4" t="s">
        <v>110</v>
      </c>
      <c r="B2" s="202" t="s">
        <v>101</v>
      </c>
      <c r="C2" s="203"/>
      <c r="D2" s="203"/>
      <c r="E2" s="203"/>
      <c r="F2" s="203"/>
      <c r="G2" s="203"/>
      <c r="H2" s="203"/>
      <c r="I2" s="203"/>
      <c r="J2" s="203"/>
    </row>
    <row r="4" spans="1:10" x14ac:dyDescent="0.25">
      <c r="A4" s="3"/>
      <c r="B4" s="196" t="s">
        <v>1</v>
      </c>
      <c r="C4" s="197"/>
      <c r="D4" s="196" t="s">
        <v>2</v>
      </c>
      <c r="E4" s="197"/>
      <c r="F4" s="59"/>
      <c r="G4" s="196" t="s">
        <v>3</v>
      </c>
      <c r="H4" s="200"/>
      <c r="I4" s="200"/>
      <c r="J4" s="197"/>
    </row>
    <row r="5" spans="1:10" x14ac:dyDescent="0.25">
      <c r="A5" s="27"/>
      <c r="B5" s="57">
        <f>VALUE(RIGHT(B2, 4))</f>
        <v>2022</v>
      </c>
      <c r="C5" s="58">
        <f>B5-1</f>
        <v>2021</v>
      </c>
      <c r="D5" s="57">
        <f>B5</f>
        <v>2022</v>
      </c>
      <c r="E5" s="58">
        <f>C5</f>
        <v>2021</v>
      </c>
      <c r="F5" s="64"/>
      <c r="G5" s="57" t="s">
        <v>4</v>
      </c>
      <c r="H5" s="58" t="s">
        <v>2</v>
      </c>
      <c r="I5" s="57" t="s">
        <v>4</v>
      </c>
      <c r="J5" s="58" t="s">
        <v>2</v>
      </c>
    </row>
    <row r="6" spans="1:10" x14ac:dyDescent="0.25">
      <c r="A6" s="22"/>
      <c r="B6" s="74"/>
      <c r="C6" s="75"/>
      <c r="D6" s="74"/>
      <c r="E6" s="75"/>
      <c r="F6" s="76"/>
      <c r="G6" s="74"/>
      <c r="H6" s="75"/>
      <c r="I6" s="23"/>
      <c r="J6" s="24"/>
    </row>
    <row r="7" spans="1:10" x14ac:dyDescent="0.25">
      <c r="A7" s="22" t="s">
        <v>25</v>
      </c>
      <c r="B7" s="74"/>
      <c r="C7" s="75"/>
      <c r="D7" s="74"/>
      <c r="E7" s="75"/>
      <c r="F7" s="76"/>
      <c r="G7" s="74"/>
      <c r="H7" s="75"/>
      <c r="I7" s="23"/>
      <c r="J7" s="24"/>
    </row>
    <row r="8" spans="1:10" x14ac:dyDescent="0.25">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x14ac:dyDescent="0.25">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x14ac:dyDescent="0.25">
      <c r="A12" s="22"/>
      <c r="B12" s="78"/>
      <c r="C12" s="79"/>
      <c r="D12" s="78"/>
      <c r="E12" s="79"/>
      <c r="F12" s="80"/>
      <c r="G12" s="78"/>
      <c r="H12" s="79"/>
      <c r="I12" s="54"/>
      <c r="J12" s="55"/>
    </row>
    <row r="13" spans="1:10" x14ac:dyDescent="0.25">
      <c r="A13" s="22" t="s">
        <v>27</v>
      </c>
      <c r="B13" s="65"/>
      <c r="C13" s="66"/>
      <c r="D13" s="65"/>
      <c r="E13" s="66"/>
      <c r="F13" s="67"/>
      <c r="G13" s="65"/>
      <c r="H13" s="66"/>
      <c r="I13" s="20"/>
      <c r="J13" s="21"/>
    </row>
    <row r="14" spans="1:10" x14ac:dyDescent="0.25">
      <c r="A14" s="22"/>
      <c r="B14" s="65"/>
      <c r="C14" s="66"/>
      <c r="D14" s="65"/>
      <c r="E14" s="66"/>
      <c r="F14" s="67"/>
      <c r="G14" s="65"/>
      <c r="H14" s="66"/>
      <c r="I14" s="20"/>
      <c r="J14" s="21"/>
    </row>
    <row r="15" spans="1:10" x14ac:dyDescent="0.25">
      <c r="A15" s="7" t="s">
        <v>198</v>
      </c>
      <c r="B15" s="65">
        <v>46</v>
      </c>
      <c r="C15" s="66">
        <v>88</v>
      </c>
      <c r="D15" s="65">
        <v>285</v>
      </c>
      <c r="E15" s="66">
        <v>534</v>
      </c>
      <c r="F15" s="67"/>
      <c r="G15" s="65">
        <f t="shared" ref="G15:G43" si="0">B15-C15</f>
        <v>-42</v>
      </c>
      <c r="H15" s="66">
        <f t="shared" ref="H15:H43" si="1">D15-E15</f>
        <v>-249</v>
      </c>
      <c r="I15" s="20">
        <f t="shared" ref="I15:I43" si="2">IF(C15=0, "-", IF(G15/C15&lt;10, G15/C15, "&gt;999%"))</f>
        <v>-0.47727272727272729</v>
      </c>
      <c r="J15" s="21">
        <f t="shared" ref="J15:J43" si="3">IF(E15=0, "-", IF(H15/E15&lt;10, H15/E15, "&gt;999%"))</f>
        <v>-0.46629213483146065</v>
      </c>
    </row>
    <row r="16" spans="1:10" x14ac:dyDescent="0.25">
      <c r="A16" s="7" t="s">
        <v>197</v>
      </c>
      <c r="B16" s="65">
        <v>6</v>
      </c>
      <c r="C16" s="66">
        <v>18</v>
      </c>
      <c r="D16" s="65">
        <v>114</v>
      </c>
      <c r="E16" s="66">
        <v>101</v>
      </c>
      <c r="F16" s="67"/>
      <c r="G16" s="65">
        <f t="shared" si="0"/>
        <v>-12</v>
      </c>
      <c r="H16" s="66">
        <f t="shared" si="1"/>
        <v>13</v>
      </c>
      <c r="I16" s="20">
        <f t="shared" si="2"/>
        <v>-0.66666666666666663</v>
      </c>
      <c r="J16" s="21">
        <f t="shared" si="3"/>
        <v>0.12871287128712872</v>
      </c>
    </row>
    <row r="17" spans="1:10" x14ac:dyDescent="0.25">
      <c r="A17" s="7" t="s">
        <v>196</v>
      </c>
      <c r="B17" s="65">
        <v>0</v>
      </c>
      <c r="C17" s="66">
        <v>7</v>
      </c>
      <c r="D17" s="65">
        <v>93</v>
      </c>
      <c r="E17" s="66">
        <v>69</v>
      </c>
      <c r="F17" s="67"/>
      <c r="G17" s="65">
        <f t="shared" si="0"/>
        <v>-7</v>
      </c>
      <c r="H17" s="66">
        <f t="shared" si="1"/>
        <v>24</v>
      </c>
      <c r="I17" s="20">
        <f t="shared" si="2"/>
        <v>-1</v>
      </c>
      <c r="J17" s="21">
        <f t="shared" si="3"/>
        <v>0.34782608695652173</v>
      </c>
    </row>
    <row r="18" spans="1:10" x14ac:dyDescent="0.25">
      <c r="A18" s="7" t="s">
        <v>195</v>
      </c>
      <c r="B18" s="65">
        <v>0</v>
      </c>
      <c r="C18" s="66">
        <v>0</v>
      </c>
      <c r="D18" s="65">
        <v>0</v>
      </c>
      <c r="E18" s="66">
        <v>1</v>
      </c>
      <c r="F18" s="67"/>
      <c r="G18" s="65">
        <f t="shared" si="0"/>
        <v>0</v>
      </c>
      <c r="H18" s="66">
        <f t="shared" si="1"/>
        <v>-1</v>
      </c>
      <c r="I18" s="20" t="str">
        <f t="shared" si="2"/>
        <v>-</v>
      </c>
      <c r="J18" s="21">
        <f t="shared" si="3"/>
        <v>-1</v>
      </c>
    </row>
    <row r="19" spans="1:10" x14ac:dyDescent="0.25">
      <c r="A19" s="7" t="s">
        <v>194</v>
      </c>
      <c r="B19" s="65">
        <v>1099</v>
      </c>
      <c r="C19" s="66">
        <v>504</v>
      </c>
      <c r="D19" s="65">
        <v>6640</v>
      </c>
      <c r="E19" s="66">
        <v>4284</v>
      </c>
      <c r="F19" s="67"/>
      <c r="G19" s="65">
        <f t="shared" si="0"/>
        <v>595</v>
      </c>
      <c r="H19" s="66">
        <f t="shared" si="1"/>
        <v>2356</v>
      </c>
      <c r="I19" s="20">
        <f t="shared" si="2"/>
        <v>1.1805555555555556</v>
      </c>
      <c r="J19" s="21">
        <f t="shared" si="3"/>
        <v>0.54995331465919706</v>
      </c>
    </row>
    <row r="20" spans="1:10" x14ac:dyDescent="0.25">
      <c r="A20" s="7" t="s">
        <v>193</v>
      </c>
      <c r="B20" s="65">
        <v>34</v>
      </c>
      <c r="C20" s="66">
        <v>61</v>
      </c>
      <c r="D20" s="65">
        <v>330</v>
      </c>
      <c r="E20" s="66">
        <v>525</v>
      </c>
      <c r="F20" s="67"/>
      <c r="G20" s="65">
        <f t="shared" si="0"/>
        <v>-27</v>
      </c>
      <c r="H20" s="66">
        <f t="shared" si="1"/>
        <v>-195</v>
      </c>
      <c r="I20" s="20">
        <f t="shared" si="2"/>
        <v>-0.44262295081967212</v>
      </c>
      <c r="J20" s="21">
        <f t="shared" si="3"/>
        <v>-0.37142857142857144</v>
      </c>
    </row>
    <row r="21" spans="1:10" x14ac:dyDescent="0.25">
      <c r="A21" s="7" t="s">
        <v>192</v>
      </c>
      <c r="B21" s="65">
        <v>48</v>
      </c>
      <c r="C21" s="66">
        <v>95</v>
      </c>
      <c r="D21" s="65">
        <v>598</v>
      </c>
      <c r="E21" s="66">
        <v>1420</v>
      </c>
      <c r="F21" s="67"/>
      <c r="G21" s="65">
        <f t="shared" si="0"/>
        <v>-47</v>
      </c>
      <c r="H21" s="66">
        <f t="shared" si="1"/>
        <v>-822</v>
      </c>
      <c r="I21" s="20">
        <f t="shared" si="2"/>
        <v>-0.49473684210526314</v>
      </c>
      <c r="J21" s="21">
        <f t="shared" si="3"/>
        <v>-0.57887323943661972</v>
      </c>
    </row>
    <row r="22" spans="1:10" x14ac:dyDescent="0.25">
      <c r="A22" s="7" t="s">
        <v>191</v>
      </c>
      <c r="B22" s="65">
        <v>0</v>
      </c>
      <c r="C22" s="66">
        <v>22</v>
      </c>
      <c r="D22" s="65">
        <v>23</v>
      </c>
      <c r="E22" s="66">
        <v>84</v>
      </c>
      <c r="F22" s="67"/>
      <c r="G22" s="65">
        <f t="shared" si="0"/>
        <v>-22</v>
      </c>
      <c r="H22" s="66">
        <f t="shared" si="1"/>
        <v>-61</v>
      </c>
      <c r="I22" s="20">
        <f t="shared" si="2"/>
        <v>-1</v>
      </c>
      <c r="J22" s="21">
        <f t="shared" si="3"/>
        <v>-0.72619047619047616</v>
      </c>
    </row>
    <row r="23" spans="1:10" x14ac:dyDescent="0.25">
      <c r="A23" s="7" t="s">
        <v>190</v>
      </c>
      <c r="B23" s="65">
        <v>30</v>
      </c>
      <c r="C23" s="66">
        <v>75</v>
      </c>
      <c r="D23" s="65">
        <v>406</v>
      </c>
      <c r="E23" s="66">
        <v>452</v>
      </c>
      <c r="F23" s="67"/>
      <c r="G23" s="65">
        <f t="shared" si="0"/>
        <v>-45</v>
      </c>
      <c r="H23" s="66">
        <f t="shared" si="1"/>
        <v>-46</v>
      </c>
      <c r="I23" s="20">
        <f t="shared" si="2"/>
        <v>-0.6</v>
      </c>
      <c r="J23" s="21">
        <f t="shared" si="3"/>
        <v>-0.10176991150442478</v>
      </c>
    </row>
    <row r="24" spans="1:10" x14ac:dyDescent="0.25">
      <c r="A24" s="7" t="s">
        <v>189</v>
      </c>
      <c r="B24" s="65">
        <v>214</v>
      </c>
      <c r="C24" s="66">
        <v>264</v>
      </c>
      <c r="D24" s="65">
        <v>1953</v>
      </c>
      <c r="E24" s="66">
        <v>2209</v>
      </c>
      <c r="F24" s="67"/>
      <c r="G24" s="65">
        <f t="shared" si="0"/>
        <v>-50</v>
      </c>
      <c r="H24" s="66">
        <f t="shared" si="1"/>
        <v>-256</v>
      </c>
      <c r="I24" s="20">
        <f t="shared" si="2"/>
        <v>-0.18939393939393939</v>
      </c>
      <c r="J24" s="21">
        <f t="shared" si="3"/>
        <v>-0.11588954277953825</v>
      </c>
    </row>
    <row r="25" spans="1:10" x14ac:dyDescent="0.25">
      <c r="A25" s="7" t="s">
        <v>188</v>
      </c>
      <c r="B25" s="65">
        <v>118</v>
      </c>
      <c r="C25" s="66">
        <v>74</v>
      </c>
      <c r="D25" s="65">
        <v>743</v>
      </c>
      <c r="E25" s="66">
        <v>992</v>
      </c>
      <c r="F25" s="67"/>
      <c r="G25" s="65">
        <f t="shared" si="0"/>
        <v>44</v>
      </c>
      <c r="H25" s="66">
        <f t="shared" si="1"/>
        <v>-249</v>
      </c>
      <c r="I25" s="20">
        <f t="shared" si="2"/>
        <v>0.59459459459459463</v>
      </c>
      <c r="J25" s="21">
        <f t="shared" si="3"/>
        <v>-0.25100806451612906</v>
      </c>
    </row>
    <row r="26" spans="1:10" x14ac:dyDescent="0.25">
      <c r="A26" s="7" t="s">
        <v>187</v>
      </c>
      <c r="B26" s="65">
        <v>33</v>
      </c>
      <c r="C26" s="66">
        <v>71</v>
      </c>
      <c r="D26" s="65">
        <v>769</v>
      </c>
      <c r="E26" s="66">
        <v>467</v>
      </c>
      <c r="F26" s="67"/>
      <c r="G26" s="65">
        <f t="shared" si="0"/>
        <v>-38</v>
      </c>
      <c r="H26" s="66">
        <f t="shared" si="1"/>
        <v>302</v>
      </c>
      <c r="I26" s="20">
        <f t="shared" si="2"/>
        <v>-0.53521126760563376</v>
      </c>
      <c r="J26" s="21">
        <f t="shared" si="3"/>
        <v>0.64668094218415417</v>
      </c>
    </row>
    <row r="27" spans="1:10" x14ac:dyDescent="0.25">
      <c r="A27" s="7" t="s">
        <v>186</v>
      </c>
      <c r="B27" s="65">
        <v>12</v>
      </c>
      <c r="C27" s="66">
        <v>0</v>
      </c>
      <c r="D27" s="65">
        <v>30</v>
      </c>
      <c r="E27" s="66">
        <v>0</v>
      </c>
      <c r="F27" s="67"/>
      <c r="G27" s="65">
        <f t="shared" si="0"/>
        <v>12</v>
      </c>
      <c r="H27" s="66">
        <f t="shared" si="1"/>
        <v>30</v>
      </c>
      <c r="I27" s="20" t="str">
        <f t="shared" si="2"/>
        <v>-</v>
      </c>
      <c r="J27" s="21" t="str">
        <f t="shared" si="3"/>
        <v>-</v>
      </c>
    </row>
    <row r="28" spans="1:10" x14ac:dyDescent="0.25">
      <c r="A28" s="7" t="s">
        <v>185</v>
      </c>
      <c r="B28" s="65">
        <v>17</v>
      </c>
      <c r="C28" s="66">
        <v>39</v>
      </c>
      <c r="D28" s="65">
        <v>156</v>
      </c>
      <c r="E28" s="66">
        <v>216</v>
      </c>
      <c r="F28" s="67"/>
      <c r="G28" s="65">
        <f t="shared" si="0"/>
        <v>-22</v>
      </c>
      <c r="H28" s="66">
        <f t="shared" si="1"/>
        <v>-60</v>
      </c>
      <c r="I28" s="20">
        <f t="shared" si="2"/>
        <v>-0.5641025641025641</v>
      </c>
      <c r="J28" s="21">
        <f t="shared" si="3"/>
        <v>-0.27777777777777779</v>
      </c>
    </row>
    <row r="29" spans="1:10" x14ac:dyDescent="0.25">
      <c r="A29" s="7" t="s">
        <v>184</v>
      </c>
      <c r="B29" s="65">
        <v>2660</v>
      </c>
      <c r="C29" s="66">
        <v>3376</v>
      </c>
      <c r="D29" s="65">
        <v>26874</v>
      </c>
      <c r="E29" s="66">
        <v>32060</v>
      </c>
      <c r="F29" s="67"/>
      <c r="G29" s="65">
        <f t="shared" si="0"/>
        <v>-716</v>
      </c>
      <c r="H29" s="66">
        <f t="shared" si="1"/>
        <v>-5186</v>
      </c>
      <c r="I29" s="20">
        <f t="shared" si="2"/>
        <v>-0.21208530805687204</v>
      </c>
      <c r="J29" s="21">
        <f t="shared" si="3"/>
        <v>-0.16175920149719275</v>
      </c>
    </row>
    <row r="30" spans="1:10" x14ac:dyDescent="0.25">
      <c r="A30" s="7" t="s">
        <v>183</v>
      </c>
      <c r="B30" s="65">
        <v>1386</v>
      </c>
      <c r="C30" s="66">
        <v>1261</v>
      </c>
      <c r="D30" s="65">
        <v>10955</v>
      </c>
      <c r="E30" s="66">
        <v>11163</v>
      </c>
      <c r="F30" s="67"/>
      <c r="G30" s="65">
        <f t="shared" si="0"/>
        <v>125</v>
      </c>
      <c r="H30" s="66">
        <f t="shared" si="1"/>
        <v>-208</v>
      </c>
      <c r="I30" s="20">
        <f t="shared" si="2"/>
        <v>9.9127676447264071E-2</v>
      </c>
      <c r="J30" s="21">
        <f t="shared" si="3"/>
        <v>-1.8632983964883991E-2</v>
      </c>
    </row>
    <row r="31" spans="1:10" x14ac:dyDescent="0.25">
      <c r="A31" s="7" t="s">
        <v>182</v>
      </c>
      <c r="B31" s="65">
        <v>96</v>
      </c>
      <c r="C31" s="66">
        <v>100</v>
      </c>
      <c r="D31" s="65">
        <v>563</v>
      </c>
      <c r="E31" s="66">
        <v>908</v>
      </c>
      <c r="F31" s="67"/>
      <c r="G31" s="65">
        <f t="shared" si="0"/>
        <v>-4</v>
      </c>
      <c r="H31" s="66">
        <f t="shared" si="1"/>
        <v>-345</v>
      </c>
      <c r="I31" s="20">
        <f t="shared" si="2"/>
        <v>-0.04</v>
      </c>
      <c r="J31" s="21">
        <f t="shared" si="3"/>
        <v>-0.37995594713656389</v>
      </c>
    </row>
    <row r="32" spans="1:10" x14ac:dyDescent="0.25">
      <c r="A32" s="7" t="s">
        <v>180</v>
      </c>
      <c r="B32" s="65">
        <v>5</v>
      </c>
      <c r="C32" s="66">
        <v>13</v>
      </c>
      <c r="D32" s="65">
        <v>98</v>
      </c>
      <c r="E32" s="66">
        <v>141</v>
      </c>
      <c r="F32" s="67"/>
      <c r="G32" s="65">
        <f t="shared" si="0"/>
        <v>-8</v>
      </c>
      <c r="H32" s="66">
        <f t="shared" si="1"/>
        <v>-43</v>
      </c>
      <c r="I32" s="20">
        <f t="shared" si="2"/>
        <v>-0.61538461538461542</v>
      </c>
      <c r="J32" s="21">
        <f t="shared" si="3"/>
        <v>-0.30496453900709219</v>
      </c>
    </row>
    <row r="33" spans="1:10" x14ac:dyDescent="0.25">
      <c r="A33" s="7" t="s">
        <v>179</v>
      </c>
      <c r="B33" s="65">
        <v>14</v>
      </c>
      <c r="C33" s="66">
        <v>17</v>
      </c>
      <c r="D33" s="65">
        <v>151</v>
      </c>
      <c r="E33" s="66">
        <v>291</v>
      </c>
      <c r="F33" s="67"/>
      <c r="G33" s="65">
        <f t="shared" si="0"/>
        <v>-3</v>
      </c>
      <c r="H33" s="66">
        <f t="shared" si="1"/>
        <v>-140</v>
      </c>
      <c r="I33" s="20">
        <f t="shared" si="2"/>
        <v>-0.17647058823529413</v>
      </c>
      <c r="J33" s="21">
        <f t="shared" si="3"/>
        <v>-0.48109965635738833</v>
      </c>
    </row>
    <row r="34" spans="1:10" x14ac:dyDescent="0.25">
      <c r="A34" s="7" t="s">
        <v>178</v>
      </c>
      <c r="B34" s="65">
        <v>17</v>
      </c>
      <c r="C34" s="66">
        <v>23</v>
      </c>
      <c r="D34" s="65">
        <v>131</v>
      </c>
      <c r="E34" s="66">
        <v>211</v>
      </c>
      <c r="F34" s="67"/>
      <c r="G34" s="65">
        <f t="shared" si="0"/>
        <v>-6</v>
      </c>
      <c r="H34" s="66">
        <f t="shared" si="1"/>
        <v>-80</v>
      </c>
      <c r="I34" s="20">
        <f t="shared" si="2"/>
        <v>-0.2608695652173913</v>
      </c>
      <c r="J34" s="21">
        <f t="shared" si="3"/>
        <v>-0.37914691943127959</v>
      </c>
    </row>
    <row r="35" spans="1:10" x14ac:dyDescent="0.25">
      <c r="A35" s="7" t="s">
        <v>177</v>
      </c>
      <c r="B35" s="65">
        <v>30</v>
      </c>
      <c r="C35" s="66">
        <v>41</v>
      </c>
      <c r="D35" s="65">
        <v>298</v>
      </c>
      <c r="E35" s="66">
        <v>408</v>
      </c>
      <c r="F35" s="67"/>
      <c r="G35" s="65">
        <f t="shared" si="0"/>
        <v>-11</v>
      </c>
      <c r="H35" s="66">
        <f t="shared" si="1"/>
        <v>-110</v>
      </c>
      <c r="I35" s="20">
        <f t="shared" si="2"/>
        <v>-0.26829268292682928</v>
      </c>
      <c r="J35" s="21">
        <f t="shared" si="3"/>
        <v>-0.26960784313725489</v>
      </c>
    </row>
    <row r="36" spans="1:10" x14ac:dyDescent="0.25">
      <c r="A36" s="7" t="s">
        <v>176</v>
      </c>
      <c r="B36" s="65">
        <v>25</v>
      </c>
      <c r="C36" s="66">
        <v>66</v>
      </c>
      <c r="D36" s="65">
        <v>342</v>
      </c>
      <c r="E36" s="66">
        <v>630</v>
      </c>
      <c r="F36" s="67"/>
      <c r="G36" s="65">
        <f t="shared" si="0"/>
        <v>-41</v>
      </c>
      <c r="H36" s="66">
        <f t="shared" si="1"/>
        <v>-288</v>
      </c>
      <c r="I36" s="20">
        <f t="shared" si="2"/>
        <v>-0.62121212121212122</v>
      </c>
      <c r="J36" s="21">
        <f t="shared" si="3"/>
        <v>-0.45714285714285713</v>
      </c>
    </row>
    <row r="37" spans="1:10" x14ac:dyDescent="0.25">
      <c r="A37" s="7" t="s">
        <v>175</v>
      </c>
      <c r="B37" s="65">
        <v>66</v>
      </c>
      <c r="C37" s="66">
        <v>85</v>
      </c>
      <c r="D37" s="65">
        <v>689</v>
      </c>
      <c r="E37" s="66">
        <v>774</v>
      </c>
      <c r="F37" s="67"/>
      <c r="G37" s="65">
        <f t="shared" si="0"/>
        <v>-19</v>
      </c>
      <c r="H37" s="66">
        <f t="shared" si="1"/>
        <v>-85</v>
      </c>
      <c r="I37" s="20">
        <f t="shared" si="2"/>
        <v>-0.22352941176470589</v>
      </c>
      <c r="J37" s="21">
        <f t="shared" si="3"/>
        <v>-0.10981912144702842</v>
      </c>
    </row>
    <row r="38" spans="1:10" x14ac:dyDescent="0.25">
      <c r="A38" s="7" t="s">
        <v>174</v>
      </c>
      <c r="B38" s="65">
        <v>7</v>
      </c>
      <c r="C38" s="66">
        <v>8</v>
      </c>
      <c r="D38" s="65">
        <v>39</v>
      </c>
      <c r="E38" s="66">
        <v>182</v>
      </c>
      <c r="F38" s="67"/>
      <c r="G38" s="65">
        <f t="shared" si="0"/>
        <v>-1</v>
      </c>
      <c r="H38" s="66">
        <f t="shared" si="1"/>
        <v>-143</v>
      </c>
      <c r="I38" s="20">
        <f t="shared" si="2"/>
        <v>-0.125</v>
      </c>
      <c r="J38" s="21">
        <f t="shared" si="3"/>
        <v>-0.7857142857142857</v>
      </c>
    </row>
    <row r="39" spans="1:10" x14ac:dyDescent="0.25">
      <c r="A39" s="7" t="s">
        <v>173</v>
      </c>
      <c r="B39" s="65">
        <v>2147</v>
      </c>
      <c r="C39" s="66">
        <v>2223</v>
      </c>
      <c r="D39" s="65">
        <v>20985</v>
      </c>
      <c r="E39" s="66">
        <v>20876</v>
      </c>
      <c r="F39" s="67"/>
      <c r="G39" s="65">
        <f t="shared" si="0"/>
        <v>-76</v>
      </c>
      <c r="H39" s="66">
        <f t="shared" si="1"/>
        <v>109</v>
      </c>
      <c r="I39" s="20">
        <f t="shared" si="2"/>
        <v>-3.4188034188034191E-2</v>
      </c>
      <c r="J39" s="21">
        <f t="shared" si="3"/>
        <v>5.2213067637478447E-3</v>
      </c>
    </row>
    <row r="40" spans="1:10" x14ac:dyDescent="0.25">
      <c r="A40" s="7" t="s">
        <v>172</v>
      </c>
      <c r="B40" s="65">
        <v>36</v>
      </c>
      <c r="C40" s="66">
        <v>13</v>
      </c>
      <c r="D40" s="65">
        <v>164</v>
      </c>
      <c r="E40" s="66">
        <v>287</v>
      </c>
      <c r="F40" s="67"/>
      <c r="G40" s="65">
        <f t="shared" si="0"/>
        <v>23</v>
      </c>
      <c r="H40" s="66">
        <f t="shared" si="1"/>
        <v>-123</v>
      </c>
      <c r="I40" s="20">
        <f t="shared" si="2"/>
        <v>1.7692307692307692</v>
      </c>
      <c r="J40" s="21">
        <f t="shared" si="3"/>
        <v>-0.42857142857142855</v>
      </c>
    </row>
    <row r="41" spans="1:10" x14ac:dyDescent="0.25">
      <c r="A41" s="7" t="s">
        <v>170</v>
      </c>
      <c r="B41" s="65">
        <v>167</v>
      </c>
      <c r="C41" s="66">
        <v>311</v>
      </c>
      <c r="D41" s="65">
        <v>2153</v>
      </c>
      <c r="E41" s="66">
        <v>1820</v>
      </c>
      <c r="F41" s="67"/>
      <c r="G41" s="65">
        <f t="shared" si="0"/>
        <v>-144</v>
      </c>
      <c r="H41" s="66">
        <f t="shared" si="1"/>
        <v>333</v>
      </c>
      <c r="I41" s="20">
        <f t="shared" si="2"/>
        <v>-0.46302250803858519</v>
      </c>
      <c r="J41" s="21">
        <f t="shared" si="3"/>
        <v>0.18296703296703296</v>
      </c>
    </row>
    <row r="42" spans="1:10" x14ac:dyDescent="0.25">
      <c r="A42" s="7" t="s">
        <v>171</v>
      </c>
      <c r="B42" s="65">
        <v>1</v>
      </c>
      <c r="C42" s="66">
        <v>0</v>
      </c>
      <c r="D42" s="65">
        <v>3</v>
      </c>
      <c r="E42" s="66">
        <v>0</v>
      </c>
      <c r="F42" s="67"/>
      <c r="G42" s="65">
        <f t="shared" si="0"/>
        <v>1</v>
      </c>
      <c r="H42" s="66">
        <f t="shared" si="1"/>
        <v>3</v>
      </c>
      <c r="I42" s="20" t="str">
        <f t="shared" si="2"/>
        <v>-</v>
      </c>
      <c r="J42" s="21" t="str">
        <f t="shared" si="3"/>
        <v>-</v>
      </c>
    </row>
    <row r="43" spans="1:10" x14ac:dyDescent="0.25">
      <c r="A43" s="7" t="s">
        <v>181</v>
      </c>
      <c r="B43" s="65">
        <v>330</v>
      </c>
      <c r="C43" s="66">
        <v>336</v>
      </c>
      <c r="D43" s="65">
        <v>2967</v>
      </c>
      <c r="E43" s="66">
        <v>2870</v>
      </c>
      <c r="F43" s="67"/>
      <c r="G43" s="65">
        <f t="shared" si="0"/>
        <v>-6</v>
      </c>
      <c r="H43" s="66">
        <f t="shared" si="1"/>
        <v>97</v>
      </c>
      <c r="I43" s="20">
        <f t="shared" si="2"/>
        <v>-1.7857142857142856E-2</v>
      </c>
      <c r="J43" s="21">
        <f t="shared" si="3"/>
        <v>3.3797909407665506E-2</v>
      </c>
    </row>
    <row r="44" spans="1:10" x14ac:dyDescent="0.25">
      <c r="A44" s="7"/>
      <c r="B44" s="65"/>
      <c r="C44" s="66"/>
      <c r="D44" s="65"/>
      <c r="E44" s="66"/>
      <c r="F44" s="67"/>
      <c r="G44" s="65"/>
      <c r="H44" s="66"/>
      <c r="I44" s="20"/>
      <c r="J44" s="21"/>
    </row>
    <row r="45" spans="1:10" s="43" customFormat="1" x14ac:dyDescent="0.25">
      <c r="A45" s="27" t="s">
        <v>28</v>
      </c>
      <c r="B45" s="71">
        <f>SUM(B15:B44)</f>
        <v>8644</v>
      </c>
      <c r="C45" s="72">
        <f>SUM(C15:C44)</f>
        <v>9191</v>
      </c>
      <c r="D45" s="71">
        <f>SUM(D15:D44)</f>
        <v>78552</v>
      </c>
      <c r="E45" s="72">
        <f>SUM(E15:E44)</f>
        <v>83975</v>
      </c>
      <c r="F45" s="73"/>
      <c r="G45" s="71">
        <f>B45-C45</f>
        <v>-547</v>
      </c>
      <c r="H45" s="72">
        <f>D45-E45</f>
        <v>-5423</v>
      </c>
      <c r="I45" s="37">
        <f>IF(C45=0, "-", G45/C45)</f>
        <v>-5.9514742683059514E-2</v>
      </c>
      <c r="J45" s="38">
        <f>IF(E45=0, "-", H45/E45)</f>
        <v>-6.4578743673712413E-2</v>
      </c>
    </row>
    <row r="46" spans="1:10" s="43" customFormat="1" x14ac:dyDescent="0.25">
      <c r="A46" s="27" t="s">
        <v>0</v>
      </c>
      <c r="B46" s="71">
        <f>B11+B45</f>
        <v>8644</v>
      </c>
      <c r="C46" s="77">
        <f>C11+C45</f>
        <v>9191</v>
      </c>
      <c r="D46" s="71">
        <f>D11+D45</f>
        <v>78552</v>
      </c>
      <c r="E46" s="77">
        <f>E11+E45</f>
        <v>83975</v>
      </c>
      <c r="F46" s="73"/>
      <c r="G46" s="71">
        <f>B46-C46</f>
        <v>-547</v>
      </c>
      <c r="H46" s="72">
        <f>D46-E46</f>
        <v>-5423</v>
      </c>
      <c r="I46" s="37">
        <f>IF(C46=0, "-", G46/C46)</f>
        <v>-5.9514742683059514E-2</v>
      </c>
      <c r="J46" s="38">
        <f>IF(E46=0, "-", H46/E46)</f>
        <v>-6.4578743673712413E-2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49"/>
  <sheetViews>
    <sheetView tabSelected="1" zoomScaleNormal="100" workbookViewId="0">
      <selection activeCell="M1" sqref="M1"/>
    </sheetView>
  </sheetViews>
  <sheetFormatPr defaultRowHeight="13.2" x14ac:dyDescent="0.25"/>
  <cols>
    <col min="1" max="1" width="29.88671875" bestFit="1" customWidth="1"/>
    <col min="2" max="2" width="7.33203125" bestFit="1" customWidth="1"/>
    <col min="3" max="3" width="7.33203125" customWidth="1"/>
    <col min="4" max="4" width="7.33203125" bestFit="1" customWidth="1"/>
    <col min="5" max="5" width="7.33203125" customWidth="1"/>
    <col min="6" max="6" width="7.33203125" bestFit="1" customWidth="1"/>
    <col min="7" max="7" width="7.33203125" customWidth="1"/>
    <col min="8" max="8" width="7.33203125" bestFit="1" customWidth="1"/>
    <col min="9" max="9" width="7.33203125" customWidth="1"/>
    <col min="10" max="11" width="7.6640625" customWidth="1"/>
  </cols>
  <sheetData>
    <row r="1" spans="1:11" s="52" customFormat="1" ht="20.399999999999999" x14ac:dyDescent="0.35">
      <c r="A1" s="4" t="s">
        <v>10</v>
      </c>
      <c r="B1" s="198" t="s">
        <v>17</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164" t="s">
        <v>112</v>
      </c>
      <c r="B4" s="196" t="s">
        <v>1</v>
      </c>
      <c r="C4" s="200"/>
      <c r="D4" s="200"/>
      <c r="E4" s="197"/>
      <c r="F4" s="196" t="s">
        <v>14</v>
      </c>
      <c r="G4" s="200"/>
      <c r="H4" s="200"/>
      <c r="I4" s="197"/>
      <c r="J4" s="196" t="s">
        <v>15</v>
      </c>
      <c r="K4" s="197"/>
    </row>
    <row r="5" spans="1:11" x14ac:dyDescent="0.25">
      <c r="A5" s="22"/>
      <c r="B5" s="196">
        <f>VALUE(RIGHT($B$2, 4))</f>
        <v>2022</v>
      </c>
      <c r="C5" s="197"/>
      <c r="D5" s="196">
        <f>B5-1</f>
        <v>2021</v>
      </c>
      <c r="E5" s="204"/>
      <c r="F5" s="196">
        <f>B5</f>
        <v>2022</v>
      </c>
      <c r="G5" s="204"/>
      <c r="H5" s="196">
        <f>D5</f>
        <v>2021</v>
      </c>
      <c r="I5" s="204"/>
      <c r="J5" s="140" t="s">
        <v>4</v>
      </c>
      <c r="K5" s="141" t="s">
        <v>2</v>
      </c>
    </row>
    <row r="6" spans="1:11" x14ac:dyDescent="0.25">
      <c r="A6" s="163" t="s">
        <v>112</v>
      </c>
      <c r="B6" s="61" t="s">
        <v>12</v>
      </c>
      <c r="C6" s="62" t="s">
        <v>13</v>
      </c>
      <c r="D6" s="61" t="s">
        <v>12</v>
      </c>
      <c r="E6" s="63" t="s">
        <v>13</v>
      </c>
      <c r="F6" s="62" t="s">
        <v>12</v>
      </c>
      <c r="G6" s="62" t="s">
        <v>13</v>
      </c>
      <c r="H6" s="61" t="s">
        <v>12</v>
      </c>
      <c r="I6" s="63" t="s">
        <v>13</v>
      </c>
      <c r="J6" s="61"/>
      <c r="K6" s="63"/>
    </row>
    <row r="7" spans="1:11" x14ac:dyDescent="0.25">
      <c r="A7" s="7" t="s">
        <v>199</v>
      </c>
      <c r="B7" s="65">
        <v>3</v>
      </c>
      <c r="C7" s="34">
        <f>IF(B11=0, "-", B7/B11)</f>
        <v>4.5454545454545456E-2</v>
      </c>
      <c r="D7" s="65">
        <v>10</v>
      </c>
      <c r="E7" s="9">
        <f>IF(D11=0, "-", D7/D11)</f>
        <v>9.9009900990099015E-2</v>
      </c>
      <c r="F7" s="81">
        <v>38</v>
      </c>
      <c r="G7" s="34">
        <f>IF(F11=0, "-", F7/F11)</f>
        <v>8.1896551724137928E-2</v>
      </c>
      <c r="H7" s="65">
        <v>51</v>
      </c>
      <c r="I7" s="9">
        <f>IF(H11=0, "-", H7/H11)</f>
        <v>5.7627118644067797E-2</v>
      </c>
      <c r="J7" s="8">
        <f>IF(D7=0, "-", IF((B7-D7)/D7&lt;10, (B7-D7)/D7, "&gt;999%"))</f>
        <v>-0.7</v>
      </c>
      <c r="K7" s="9">
        <f>IF(H7=0, "-", IF((F7-H7)/H7&lt;10, (F7-H7)/H7, "&gt;999%"))</f>
        <v>-0.25490196078431371</v>
      </c>
    </row>
    <row r="8" spans="1:11" x14ac:dyDescent="0.25">
      <c r="A8" s="7" t="s">
        <v>200</v>
      </c>
      <c r="B8" s="65">
        <v>63</v>
      </c>
      <c r="C8" s="34">
        <f>IF(B11=0, "-", B8/B11)</f>
        <v>0.95454545454545459</v>
      </c>
      <c r="D8" s="65">
        <v>90</v>
      </c>
      <c r="E8" s="9">
        <f>IF(D11=0, "-", D8/D11)</f>
        <v>0.8910891089108911</v>
      </c>
      <c r="F8" s="81">
        <v>360</v>
      </c>
      <c r="G8" s="34">
        <f>IF(F11=0, "-", F8/F11)</f>
        <v>0.77586206896551724</v>
      </c>
      <c r="H8" s="65">
        <v>754</v>
      </c>
      <c r="I8" s="9">
        <f>IF(H11=0, "-", H8/H11)</f>
        <v>0.85197740112994347</v>
      </c>
      <c r="J8" s="8">
        <f>IF(D8=0, "-", IF((B8-D8)/D8&lt;10, (B8-D8)/D8, "&gt;999%"))</f>
        <v>-0.3</v>
      </c>
      <c r="K8" s="9">
        <f>IF(H8=0, "-", IF((F8-H8)/H8&lt;10, (F8-H8)/H8, "&gt;999%"))</f>
        <v>-0.52254641909814326</v>
      </c>
    </row>
    <row r="9" spans="1:11" x14ac:dyDescent="0.25">
      <c r="A9" s="7" t="s">
        <v>201</v>
      </c>
      <c r="B9" s="65">
        <v>0</v>
      </c>
      <c r="C9" s="34">
        <f>IF(B11=0, "-", B9/B11)</f>
        <v>0</v>
      </c>
      <c r="D9" s="65">
        <v>1</v>
      </c>
      <c r="E9" s="9">
        <f>IF(D11=0, "-", D9/D11)</f>
        <v>9.9009900990099011E-3</v>
      </c>
      <c r="F9" s="81">
        <v>66</v>
      </c>
      <c r="G9" s="34">
        <f>IF(F11=0, "-", F9/F11)</f>
        <v>0.14224137931034483</v>
      </c>
      <c r="H9" s="65">
        <v>80</v>
      </c>
      <c r="I9" s="9">
        <f>IF(H11=0, "-", H9/H11)</f>
        <v>9.03954802259887E-2</v>
      </c>
      <c r="J9" s="8">
        <f>IF(D9=0, "-", IF((B9-D9)/D9&lt;10, (B9-D9)/D9, "&gt;999%"))</f>
        <v>-1</v>
      </c>
      <c r="K9" s="9">
        <f>IF(H9=0, "-", IF((F9-H9)/H9&lt;10, (F9-H9)/H9, "&gt;999%"))</f>
        <v>-0.17499999999999999</v>
      </c>
    </row>
    <row r="10" spans="1:11" x14ac:dyDescent="0.25">
      <c r="A10" s="2"/>
      <c r="B10" s="68"/>
      <c r="C10" s="33"/>
      <c r="D10" s="68"/>
      <c r="E10" s="6"/>
      <c r="F10" s="82"/>
      <c r="G10" s="33"/>
      <c r="H10" s="68"/>
      <c r="I10" s="6"/>
      <c r="J10" s="5"/>
      <c r="K10" s="6"/>
    </row>
    <row r="11" spans="1:11" s="43" customFormat="1" x14ac:dyDescent="0.25">
      <c r="A11" s="162" t="s">
        <v>596</v>
      </c>
      <c r="B11" s="71">
        <f>SUM(B7:B10)</f>
        <v>66</v>
      </c>
      <c r="C11" s="40">
        <f>B11/8644</f>
        <v>7.6353540027764922E-3</v>
      </c>
      <c r="D11" s="71">
        <f>SUM(D7:D10)</f>
        <v>101</v>
      </c>
      <c r="E11" s="41">
        <f>D11/9191</f>
        <v>1.098901098901099E-2</v>
      </c>
      <c r="F11" s="77">
        <f>SUM(F7:F10)</f>
        <v>464</v>
      </c>
      <c r="G11" s="42">
        <f>F11/78552</f>
        <v>5.906915164477034E-3</v>
      </c>
      <c r="H11" s="71">
        <f>SUM(H7:H10)</f>
        <v>885</v>
      </c>
      <c r="I11" s="41">
        <f>H11/83975</f>
        <v>1.0538850848466806E-2</v>
      </c>
      <c r="J11" s="37">
        <f>IF(D11=0, "-", IF((B11-D11)/D11&lt;10, (B11-D11)/D11, "&gt;999%"))</f>
        <v>-0.34653465346534651</v>
      </c>
      <c r="K11" s="38">
        <f>IF(H11=0, "-", IF((F11-H11)/H11&lt;10, (F11-H11)/H11, "&gt;999%"))</f>
        <v>-0.47570621468926555</v>
      </c>
    </row>
    <row r="12" spans="1:11" x14ac:dyDescent="0.25">
      <c r="B12" s="83"/>
      <c r="D12" s="83"/>
      <c r="F12" s="83"/>
      <c r="H12" s="83"/>
    </row>
    <row r="13" spans="1:11" s="43" customFormat="1" x14ac:dyDescent="0.25">
      <c r="A13" s="162" t="s">
        <v>596</v>
      </c>
      <c r="B13" s="71">
        <v>66</v>
      </c>
      <c r="C13" s="40">
        <f>B13/8644</f>
        <v>7.6353540027764922E-3</v>
      </c>
      <c r="D13" s="71">
        <v>101</v>
      </c>
      <c r="E13" s="41">
        <f>D13/9191</f>
        <v>1.098901098901099E-2</v>
      </c>
      <c r="F13" s="77">
        <v>464</v>
      </c>
      <c r="G13" s="42">
        <f>F13/78552</f>
        <v>5.906915164477034E-3</v>
      </c>
      <c r="H13" s="71">
        <v>885</v>
      </c>
      <c r="I13" s="41">
        <f>H13/83975</f>
        <v>1.0538850848466806E-2</v>
      </c>
      <c r="J13" s="37">
        <f>IF(D13=0, "-", IF((B13-D13)/D13&lt;10, (B13-D13)/D13, "&gt;999%"))</f>
        <v>-0.34653465346534651</v>
      </c>
      <c r="K13" s="38">
        <f>IF(H13=0, "-", IF((F13-H13)/H13&lt;10, (F13-H13)/H13, "&gt;999%"))</f>
        <v>-0.47570621468926555</v>
      </c>
    </row>
    <row r="14" spans="1:11" x14ac:dyDescent="0.25">
      <c r="B14" s="83"/>
      <c r="D14" s="83"/>
      <c r="F14" s="83"/>
      <c r="H14" s="83"/>
    </row>
    <row r="15" spans="1:11" ht="15.6" x14ac:dyDescent="0.3">
      <c r="A15" s="164" t="s">
        <v>113</v>
      </c>
      <c r="B15" s="196" t="s">
        <v>1</v>
      </c>
      <c r="C15" s="200"/>
      <c r="D15" s="200"/>
      <c r="E15" s="197"/>
      <c r="F15" s="196" t="s">
        <v>14</v>
      </c>
      <c r="G15" s="200"/>
      <c r="H15" s="200"/>
      <c r="I15" s="197"/>
      <c r="J15" s="196" t="s">
        <v>15</v>
      </c>
      <c r="K15" s="197"/>
    </row>
    <row r="16" spans="1:11" x14ac:dyDescent="0.25">
      <c r="A16" s="22"/>
      <c r="B16" s="196">
        <f>VALUE(RIGHT($B$2, 4))</f>
        <v>2022</v>
      </c>
      <c r="C16" s="197"/>
      <c r="D16" s="196">
        <f>B16-1</f>
        <v>2021</v>
      </c>
      <c r="E16" s="204"/>
      <c r="F16" s="196">
        <f>B16</f>
        <v>2022</v>
      </c>
      <c r="G16" s="204"/>
      <c r="H16" s="196">
        <f>D16</f>
        <v>2021</v>
      </c>
      <c r="I16" s="204"/>
      <c r="J16" s="140" t="s">
        <v>4</v>
      </c>
      <c r="K16" s="141" t="s">
        <v>2</v>
      </c>
    </row>
    <row r="17" spans="1:11" x14ac:dyDescent="0.25">
      <c r="A17" s="163" t="s">
        <v>137</v>
      </c>
      <c r="B17" s="61" t="s">
        <v>12</v>
      </c>
      <c r="C17" s="62" t="s">
        <v>13</v>
      </c>
      <c r="D17" s="61" t="s">
        <v>12</v>
      </c>
      <c r="E17" s="63" t="s">
        <v>13</v>
      </c>
      <c r="F17" s="62" t="s">
        <v>12</v>
      </c>
      <c r="G17" s="62" t="s">
        <v>13</v>
      </c>
      <c r="H17" s="61" t="s">
        <v>12</v>
      </c>
      <c r="I17" s="63" t="s">
        <v>13</v>
      </c>
      <c r="J17" s="61"/>
      <c r="K17" s="63"/>
    </row>
    <row r="18" spans="1:11" x14ac:dyDescent="0.25">
      <c r="A18" s="7" t="s">
        <v>202</v>
      </c>
      <c r="B18" s="65">
        <v>1</v>
      </c>
      <c r="C18" s="34">
        <f>IF(B30=0, "-", B18/B30)</f>
        <v>3.3003300330033004E-3</v>
      </c>
      <c r="D18" s="65">
        <v>2</v>
      </c>
      <c r="E18" s="9">
        <f>IF(D30=0, "-", D18/D30)</f>
        <v>5.263157894736842E-3</v>
      </c>
      <c r="F18" s="81">
        <v>8</v>
      </c>
      <c r="G18" s="34">
        <f>IF(F30=0, "-", F18/F30)</f>
        <v>2.4615384615384616E-3</v>
      </c>
      <c r="H18" s="65">
        <v>28</v>
      </c>
      <c r="I18" s="9">
        <f>IF(H30=0, "-", H18/H30)</f>
        <v>8.0971659919028341E-3</v>
      </c>
      <c r="J18" s="8">
        <f t="shared" ref="J18:J28" si="0">IF(D18=0, "-", IF((B18-D18)/D18&lt;10, (B18-D18)/D18, "&gt;999%"))</f>
        <v>-0.5</v>
      </c>
      <c r="K18" s="9">
        <f t="shared" ref="K18:K28" si="1">IF(H18=0, "-", IF((F18-H18)/H18&lt;10, (F18-H18)/H18, "&gt;999%"))</f>
        <v>-0.7142857142857143</v>
      </c>
    </row>
    <row r="19" spans="1:11" x14ac:dyDescent="0.25">
      <c r="A19" s="7" t="s">
        <v>203</v>
      </c>
      <c r="B19" s="65">
        <v>0</v>
      </c>
      <c r="C19" s="34">
        <f>IF(B30=0, "-", B19/B30)</f>
        <v>0</v>
      </c>
      <c r="D19" s="65">
        <v>0</v>
      </c>
      <c r="E19" s="9">
        <f>IF(D30=0, "-", D19/D30)</f>
        <v>0</v>
      </c>
      <c r="F19" s="81">
        <v>0</v>
      </c>
      <c r="G19" s="34">
        <f>IF(F30=0, "-", F19/F30)</f>
        <v>0</v>
      </c>
      <c r="H19" s="65">
        <v>16</v>
      </c>
      <c r="I19" s="9">
        <f>IF(H30=0, "-", H19/H30)</f>
        <v>4.6269519953730477E-3</v>
      </c>
      <c r="J19" s="8" t="str">
        <f t="shared" si="0"/>
        <v>-</v>
      </c>
      <c r="K19" s="9">
        <f t="shared" si="1"/>
        <v>-1</v>
      </c>
    </row>
    <row r="20" spans="1:11" x14ac:dyDescent="0.25">
      <c r="A20" s="7" t="s">
        <v>204</v>
      </c>
      <c r="B20" s="65">
        <v>8</v>
      </c>
      <c r="C20" s="34">
        <f>IF(B30=0, "-", B20/B30)</f>
        <v>2.6402640264026403E-2</v>
      </c>
      <c r="D20" s="65">
        <v>0</v>
      </c>
      <c r="E20" s="9">
        <f>IF(D30=0, "-", D20/D30)</f>
        <v>0</v>
      </c>
      <c r="F20" s="81">
        <v>48</v>
      </c>
      <c r="G20" s="34">
        <f>IF(F30=0, "-", F20/F30)</f>
        <v>1.4769230769230769E-2</v>
      </c>
      <c r="H20" s="65">
        <v>0</v>
      </c>
      <c r="I20" s="9">
        <f>IF(H30=0, "-", H20/H30)</f>
        <v>0</v>
      </c>
      <c r="J20" s="8" t="str">
        <f t="shared" si="0"/>
        <v>-</v>
      </c>
      <c r="K20" s="9" t="str">
        <f t="shared" si="1"/>
        <v>-</v>
      </c>
    </row>
    <row r="21" spans="1:11" x14ac:dyDescent="0.25">
      <c r="A21" s="7" t="s">
        <v>205</v>
      </c>
      <c r="B21" s="65">
        <v>44</v>
      </c>
      <c r="C21" s="34">
        <f>IF(B30=0, "-", B21/B30)</f>
        <v>0.14521452145214522</v>
      </c>
      <c r="D21" s="65">
        <v>67</v>
      </c>
      <c r="E21" s="9">
        <f>IF(D30=0, "-", D21/D30)</f>
        <v>0.1763157894736842</v>
      </c>
      <c r="F21" s="81">
        <v>265</v>
      </c>
      <c r="G21" s="34">
        <f>IF(F30=0, "-", F21/F30)</f>
        <v>8.1538461538461532E-2</v>
      </c>
      <c r="H21" s="65">
        <v>433</v>
      </c>
      <c r="I21" s="9">
        <f>IF(H30=0, "-", H21/H30)</f>
        <v>0.12521688837478312</v>
      </c>
      <c r="J21" s="8">
        <f t="shared" si="0"/>
        <v>-0.34328358208955223</v>
      </c>
      <c r="K21" s="9">
        <f t="shared" si="1"/>
        <v>-0.38799076212471134</v>
      </c>
    </row>
    <row r="22" spans="1:11" x14ac:dyDescent="0.25">
      <c r="A22" s="7" t="s">
        <v>206</v>
      </c>
      <c r="B22" s="65">
        <v>18</v>
      </c>
      <c r="C22" s="34">
        <f>IF(B30=0, "-", B22/B30)</f>
        <v>5.9405940594059403E-2</v>
      </c>
      <c r="D22" s="65">
        <v>21</v>
      </c>
      <c r="E22" s="9">
        <f>IF(D30=0, "-", D22/D30)</f>
        <v>5.526315789473684E-2</v>
      </c>
      <c r="F22" s="81">
        <v>242</v>
      </c>
      <c r="G22" s="34">
        <f>IF(F30=0, "-", F22/F30)</f>
        <v>7.4461538461538468E-2</v>
      </c>
      <c r="H22" s="65">
        <v>236</v>
      </c>
      <c r="I22" s="9">
        <f>IF(H30=0, "-", H22/H30)</f>
        <v>6.8247541931752462E-2</v>
      </c>
      <c r="J22" s="8">
        <f t="shared" si="0"/>
        <v>-0.14285714285714285</v>
      </c>
      <c r="K22" s="9">
        <f t="shared" si="1"/>
        <v>2.5423728813559324E-2</v>
      </c>
    </row>
    <row r="23" spans="1:11" x14ac:dyDescent="0.25">
      <c r="A23" s="7" t="s">
        <v>207</v>
      </c>
      <c r="B23" s="65">
        <v>123</v>
      </c>
      <c r="C23" s="34">
        <f>IF(B30=0, "-", B23/B30)</f>
        <v>0.40594059405940597</v>
      </c>
      <c r="D23" s="65">
        <v>126</v>
      </c>
      <c r="E23" s="9">
        <f>IF(D30=0, "-", D23/D30)</f>
        <v>0.33157894736842103</v>
      </c>
      <c r="F23" s="81">
        <v>1203</v>
      </c>
      <c r="G23" s="34">
        <f>IF(F30=0, "-", F23/F30)</f>
        <v>0.37015384615384617</v>
      </c>
      <c r="H23" s="65">
        <v>1105</v>
      </c>
      <c r="I23" s="9">
        <f>IF(H30=0, "-", H23/H30)</f>
        <v>0.31954887218045114</v>
      </c>
      <c r="J23" s="8">
        <f t="shared" si="0"/>
        <v>-2.3809523809523808E-2</v>
      </c>
      <c r="K23" s="9">
        <f t="shared" si="1"/>
        <v>8.8687782805429868E-2</v>
      </c>
    </row>
    <row r="24" spans="1:11" x14ac:dyDescent="0.25">
      <c r="A24" s="7" t="s">
        <v>208</v>
      </c>
      <c r="B24" s="65">
        <v>0</v>
      </c>
      <c r="C24" s="34">
        <f>IF(B30=0, "-", B24/B30)</f>
        <v>0</v>
      </c>
      <c r="D24" s="65">
        <v>5</v>
      </c>
      <c r="E24" s="9">
        <f>IF(D30=0, "-", D24/D30)</f>
        <v>1.3157894736842105E-2</v>
      </c>
      <c r="F24" s="81">
        <v>1</v>
      </c>
      <c r="G24" s="34">
        <f>IF(F30=0, "-", F24/F30)</f>
        <v>3.076923076923077E-4</v>
      </c>
      <c r="H24" s="65">
        <v>39</v>
      </c>
      <c r="I24" s="9">
        <f>IF(H30=0, "-", H24/H30)</f>
        <v>1.1278195488721804E-2</v>
      </c>
      <c r="J24" s="8">
        <f t="shared" si="0"/>
        <v>-1</v>
      </c>
      <c r="K24" s="9">
        <f t="shared" si="1"/>
        <v>-0.97435897435897434</v>
      </c>
    </row>
    <row r="25" spans="1:11" x14ac:dyDescent="0.25">
      <c r="A25" s="7" t="s">
        <v>209</v>
      </c>
      <c r="B25" s="65">
        <v>33</v>
      </c>
      <c r="C25" s="34">
        <f>IF(B30=0, "-", B25/B30)</f>
        <v>0.10891089108910891</v>
      </c>
      <c r="D25" s="65">
        <v>71</v>
      </c>
      <c r="E25" s="9">
        <f>IF(D30=0, "-", D25/D30)</f>
        <v>0.18684210526315789</v>
      </c>
      <c r="F25" s="81">
        <v>769</v>
      </c>
      <c r="G25" s="34">
        <f>IF(F30=0, "-", F25/F30)</f>
        <v>0.23661538461538462</v>
      </c>
      <c r="H25" s="65">
        <v>428</v>
      </c>
      <c r="I25" s="9">
        <f>IF(H30=0, "-", H25/H30)</f>
        <v>0.12377096587622903</v>
      </c>
      <c r="J25" s="8">
        <f t="shared" si="0"/>
        <v>-0.53521126760563376</v>
      </c>
      <c r="K25" s="9">
        <f t="shared" si="1"/>
        <v>0.79672897196261683</v>
      </c>
    </row>
    <row r="26" spans="1:11" x14ac:dyDescent="0.25">
      <c r="A26" s="7" t="s">
        <v>210</v>
      </c>
      <c r="B26" s="65">
        <v>64</v>
      </c>
      <c r="C26" s="34">
        <f>IF(B30=0, "-", B26/B30)</f>
        <v>0.21122112211221122</v>
      </c>
      <c r="D26" s="65">
        <v>27</v>
      </c>
      <c r="E26" s="9">
        <f>IF(D30=0, "-", D26/D30)</f>
        <v>7.1052631578947367E-2</v>
      </c>
      <c r="F26" s="81">
        <v>415</v>
      </c>
      <c r="G26" s="34">
        <f>IF(F30=0, "-", F26/F30)</f>
        <v>0.12769230769230769</v>
      </c>
      <c r="H26" s="65">
        <v>474</v>
      </c>
      <c r="I26" s="9">
        <f>IF(H30=0, "-", H26/H30)</f>
        <v>0.13707345286292655</v>
      </c>
      <c r="J26" s="8">
        <f t="shared" si="0"/>
        <v>1.3703703703703705</v>
      </c>
      <c r="K26" s="9">
        <f t="shared" si="1"/>
        <v>-0.12447257383966245</v>
      </c>
    </row>
    <row r="27" spans="1:11" x14ac:dyDescent="0.25">
      <c r="A27" s="7" t="s">
        <v>211</v>
      </c>
      <c r="B27" s="65">
        <v>9</v>
      </c>
      <c r="C27" s="34">
        <f>IF(B30=0, "-", B27/B30)</f>
        <v>2.9702970297029702E-2</v>
      </c>
      <c r="D27" s="65">
        <v>28</v>
      </c>
      <c r="E27" s="9">
        <f>IF(D30=0, "-", D27/D30)</f>
        <v>7.3684210526315783E-2</v>
      </c>
      <c r="F27" s="81">
        <v>217</v>
      </c>
      <c r="G27" s="34">
        <f>IF(F30=0, "-", F27/F30)</f>
        <v>6.6769230769230775E-2</v>
      </c>
      <c r="H27" s="65">
        <v>412</v>
      </c>
      <c r="I27" s="9">
        <f>IF(H30=0, "-", H27/H30)</f>
        <v>0.11914401388085599</v>
      </c>
      <c r="J27" s="8">
        <f t="shared" si="0"/>
        <v>-0.6785714285714286</v>
      </c>
      <c r="K27" s="9">
        <f t="shared" si="1"/>
        <v>-0.47330097087378642</v>
      </c>
    </row>
    <row r="28" spans="1:11" x14ac:dyDescent="0.25">
      <c r="A28" s="7" t="s">
        <v>212</v>
      </c>
      <c r="B28" s="65">
        <v>3</v>
      </c>
      <c r="C28" s="34">
        <f>IF(B30=0, "-", B28/B30)</f>
        <v>9.9009900990099011E-3</v>
      </c>
      <c r="D28" s="65">
        <v>33</v>
      </c>
      <c r="E28" s="9">
        <f>IF(D30=0, "-", D28/D30)</f>
        <v>8.6842105263157901E-2</v>
      </c>
      <c r="F28" s="81">
        <v>82</v>
      </c>
      <c r="G28" s="34">
        <f>IF(F30=0, "-", F28/F30)</f>
        <v>2.523076923076923E-2</v>
      </c>
      <c r="H28" s="65">
        <v>287</v>
      </c>
      <c r="I28" s="9">
        <f>IF(H30=0, "-", H28/H30)</f>
        <v>8.2995951417004055E-2</v>
      </c>
      <c r="J28" s="8">
        <f t="shared" si="0"/>
        <v>-0.90909090909090906</v>
      </c>
      <c r="K28" s="9">
        <f t="shared" si="1"/>
        <v>-0.7142857142857143</v>
      </c>
    </row>
    <row r="29" spans="1:11" x14ac:dyDescent="0.25">
      <c r="A29" s="2"/>
      <c r="B29" s="68"/>
      <c r="C29" s="33"/>
      <c r="D29" s="68"/>
      <c r="E29" s="6"/>
      <c r="F29" s="82"/>
      <c r="G29" s="33"/>
      <c r="H29" s="68"/>
      <c r="I29" s="6"/>
      <c r="J29" s="5"/>
      <c r="K29" s="6"/>
    </row>
    <row r="30" spans="1:11" s="43" customFormat="1" x14ac:dyDescent="0.25">
      <c r="A30" s="162" t="s">
        <v>595</v>
      </c>
      <c r="B30" s="71">
        <f>SUM(B18:B29)</f>
        <v>303</v>
      </c>
      <c r="C30" s="40">
        <f>B30/8644</f>
        <v>3.5053216103655714E-2</v>
      </c>
      <c r="D30" s="71">
        <f>SUM(D18:D29)</f>
        <v>380</v>
      </c>
      <c r="E30" s="41">
        <f>D30/9191</f>
        <v>4.1344793820041345E-2</v>
      </c>
      <c r="F30" s="77">
        <f>SUM(F18:F29)</f>
        <v>3250</v>
      </c>
      <c r="G30" s="42">
        <f>F30/78552</f>
        <v>4.1373866992565435E-2</v>
      </c>
      <c r="H30" s="71">
        <f>SUM(H18:H29)</f>
        <v>3458</v>
      </c>
      <c r="I30" s="41">
        <f>H30/83975</f>
        <v>4.1178922298303069E-2</v>
      </c>
      <c r="J30" s="37">
        <f>IF(D30=0, "-", IF((B30-D30)/D30&lt;10, (B30-D30)/D30, "&gt;999%"))</f>
        <v>-0.20263157894736841</v>
      </c>
      <c r="K30" s="38">
        <f>IF(H30=0, "-", IF((F30-H30)/H30&lt;10, (F30-H30)/H30, "&gt;999%"))</f>
        <v>-6.0150375939849621E-2</v>
      </c>
    </row>
    <row r="31" spans="1:11" x14ac:dyDescent="0.25">
      <c r="B31" s="83"/>
      <c r="D31" s="83"/>
      <c r="F31" s="83"/>
      <c r="H31" s="83"/>
    </row>
    <row r="32" spans="1:11" x14ac:dyDescent="0.25">
      <c r="A32" s="163" t="s">
        <v>138</v>
      </c>
      <c r="B32" s="61" t="s">
        <v>12</v>
      </c>
      <c r="C32" s="62" t="s">
        <v>13</v>
      </c>
      <c r="D32" s="61" t="s">
        <v>12</v>
      </c>
      <c r="E32" s="63" t="s">
        <v>13</v>
      </c>
      <c r="F32" s="62" t="s">
        <v>12</v>
      </c>
      <c r="G32" s="62" t="s">
        <v>13</v>
      </c>
      <c r="H32" s="61" t="s">
        <v>12</v>
      </c>
      <c r="I32" s="63" t="s">
        <v>13</v>
      </c>
      <c r="J32" s="61"/>
      <c r="K32" s="63"/>
    </row>
    <row r="33" spans="1:11" x14ac:dyDescent="0.25">
      <c r="A33" s="7" t="s">
        <v>213</v>
      </c>
      <c r="B33" s="65">
        <v>0</v>
      </c>
      <c r="C33" s="34">
        <f>IF(B37=0, "-", B33/B37)</f>
        <v>0</v>
      </c>
      <c r="D33" s="65">
        <v>6</v>
      </c>
      <c r="E33" s="9">
        <f>IF(D37=0, "-", D33/D37)</f>
        <v>0.5</v>
      </c>
      <c r="F33" s="81">
        <v>20</v>
      </c>
      <c r="G33" s="34">
        <f>IF(F37=0, "-", F33/F37)</f>
        <v>0.16528925619834711</v>
      </c>
      <c r="H33" s="65">
        <v>33</v>
      </c>
      <c r="I33" s="9">
        <f>IF(H37=0, "-", H33/H37)</f>
        <v>0.2578125</v>
      </c>
      <c r="J33" s="8">
        <f>IF(D33=0, "-", IF((B33-D33)/D33&lt;10, (B33-D33)/D33, "&gt;999%"))</f>
        <v>-1</v>
      </c>
      <c r="K33" s="9">
        <f>IF(H33=0, "-", IF((F33-H33)/H33&lt;10, (F33-H33)/H33, "&gt;999%"))</f>
        <v>-0.39393939393939392</v>
      </c>
    </row>
    <row r="34" spans="1:11" x14ac:dyDescent="0.25">
      <c r="A34" s="7" t="s">
        <v>214</v>
      </c>
      <c r="B34" s="65">
        <v>0</v>
      </c>
      <c r="C34" s="34">
        <f>IF(B37=0, "-", B34/B37)</f>
        <v>0</v>
      </c>
      <c r="D34" s="65">
        <v>0</v>
      </c>
      <c r="E34" s="9">
        <f>IF(D37=0, "-", D34/D37)</f>
        <v>0</v>
      </c>
      <c r="F34" s="81">
        <v>3</v>
      </c>
      <c r="G34" s="34">
        <f>IF(F37=0, "-", F34/F37)</f>
        <v>2.4793388429752067E-2</v>
      </c>
      <c r="H34" s="65">
        <v>3</v>
      </c>
      <c r="I34" s="9">
        <f>IF(H37=0, "-", H34/H37)</f>
        <v>2.34375E-2</v>
      </c>
      <c r="J34" s="8" t="str">
        <f>IF(D34=0, "-", IF((B34-D34)/D34&lt;10, (B34-D34)/D34, "&gt;999%"))</f>
        <v>-</v>
      </c>
      <c r="K34" s="9">
        <f>IF(H34=0, "-", IF((F34-H34)/H34&lt;10, (F34-H34)/H34, "&gt;999%"))</f>
        <v>0</v>
      </c>
    </row>
    <row r="35" spans="1:11" x14ac:dyDescent="0.25">
      <c r="A35" s="7" t="s">
        <v>215</v>
      </c>
      <c r="B35" s="65">
        <v>11</v>
      </c>
      <c r="C35" s="34">
        <f>IF(B37=0, "-", B35/B37)</f>
        <v>1</v>
      </c>
      <c r="D35" s="65">
        <v>6</v>
      </c>
      <c r="E35" s="9">
        <f>IF(D37=0, "-", D35/D37)</f>
        <v>0.5</v>
      </c>
      <c r="F35" s="81">
        <v>98</v>
      </c>
      <c r="G35" s="34">
        <f>IF(F37=0, "-", F35/F37)</f>
        <v>0.80991735537190079</v>
      </c>
      <c r="H35" s="65">
        <v>92</v>
      </c>
      <c r="I35" s="9">
        <f>IF(H37=0, "-", H35/H37)</f>
        <v>0.71875</v>
      </c>
      <c r="J35" s="8">
        <f>IF(D35=0, "-", IF((B35-D35)/D35&lt;10, (B35-D35)/D35, "&gt;999%"))</f>
        <v>0.83333333333333337</v>
      </c>
      <c r="K35" s="9">
        <f>IF(H35=0, "-", IF((F35-H35)/H35&lt;10, (F35-H35)/H35, "&gt;999%"))</f>
        <v>6.5217391304347824E-2</v>
      </c>
    </row>
    <row r="36" spans="1:11" x14ac:dyDescent="0.25">
      <c r="A36" s="2"/>
      <c r="B36" s="68"/>
      <c r="C36" s="33"/>
      <c r="D36" s="68"/>
      <c r="E36" s="6"/>
      <c r="F36" s="82"/>
      <c r="G36" s="33"/>
      <c r="H36" s="68"/>
      <c r="I36" s="6"/>
      <c r="J36" s="5"/>
      <c r="K36" s="6"/>
    </row>
    <row r="37" spans="1:11" s="43" customFormat="1" x14ac:dyDescent="0.25">
      <c r="A37" s="162" t="s">
        <v>594</v>
      </c>
      <c r="B37" s="71">
        <f>SUM(B33:B36)</f>
        <v>11</v>
      </c>
      <c r="C37" s="40">
        <f>B37/8644</f>
        <v>1.2725590004627487E-3</v>
      </c>
      <c r="D37" s="71">
        <f>SUM(D33:D36)</f>
        <v>12</v>
      </c>
      <c r="E37" s="41">
        <f>D37/9191</f>
        <v>1.3056250680013057E-3</v>
      </c>
      <c r="F37" s="77">
        <f>SUM(F33:F36)</f>
        <v>121</v>
      </c>
      <c r="G37" s="42">
        <f>F37/78552</f>
        <v>1.5403808941847439E-3</v>
      </c>
      <c r="H37" s="71">
        <f>SUM(H33:H36)</f>
        <v>128</v>
      </c>
      <c r="I37" s="41">
        <f>H37/83975</f>
        <v>1.5242631735635605E-3</v>
      </c>
      <c r="J37" s="37">
        <f>IF(D37=0, "-", IF((B37-D37)/D37&lt;10, (B37-D37)/D37, "&gt;999%"))</f>
        <v>-8.3333333333333329E-2</v>
      </c>
      <c r="K37" s="38">
        <f>IF(H37=0, "-", IF((F37-H37)/H37&lt;10, (F37-H37)/H37, "&gt;999%"))</f>
        <v>-5.46875E-2</v>
      </c>
    </row>
    <row r="38" spans="1:11" x14ac:dyDescent="0.25">
      <c r="B38" s="83"/>
      <c r="D38" s="83"/>
      <c r="F38" s="83"/>
      <c r="H38" s="83"/>
    </row>
    <row r="39" spans="1:11" s="43" customFormat="1" x14ac:dyDescent="0.25">
      <c r="A39" s="162" t="s">
        <v>593</v>
      </c>
      <c r="B39" s="71">
        <v>314</v>
      </c>
      <c r="C39" s="40">
        <f>B39/8644</f>
        <v>3.6325775104118462E-2</v>
      </c>
      <c r="D39" s="71">
        <v>392</v>
      </c>
      <c r="E39" s="41">
        <f>D39/9191</f>
        <v>4.2650418888042649E-2</v>
      </c>
      <c r="F39" s="77">
        <v>3371</v>
      </c>
      <c r="G39" s="42">
        <f>F39/78552</f>
        <v>4.2914247886750176E-2</v>
      </c>
      <c r="H39" s="71">
        <v>3586</v>
      </c>
      <c r="I39" s="41">
        <f>H39/83975</f>
        <v>4.2703185471866627E-2</v>
      </c>
      <c r="J39" s="37">
        <f>IF(D39=0, "-", IF((B39-D39)/D39&lt;10, (B39-D39)/D39, "&gt;999%"))</f>
        <v>-0.19897959183673469</v>
      </c>
      <c r="K39" s="38">
        <f>IF(H39=0, "-", IF((F39-H39)/H39&lt;10, (F39-H39)/H39, "&gt;999%"))</f>
        <v>-5.9955382041271613E-2</v>
      </c>
    </row>
    <row r="40" spans="1:11" x14ac:dyDescent="0.25">
      <c r="B40" s="83"/>
      <c r="D40" s="83"/>
      <c r="F40" s="83"/>
      <c r="H40" s="83"/>
    </row>
    <row r="41" spans="1:11" ht="15.6" x14ac:dyDescent="0.3">
      <c r="A41" s="164" t="s">
        <v>114</v>
      </c>
      <c r="B41" s="196" t="s">
        <v>1</v>
      </c>
      <c r="C41" s="200"/>
      <c r="D41" s="200"/>
      <c r="E41" s="197"/>
      <c r="F41" s="196" t="s">
        <v>14</v>
      </c>
      <c r="G41" s="200"/>
      <c r="H41" s="200"/>
      <c r="I41" s="197"/>
      <c r="J41" s="196" t="s">
        <v>15</v>
      </c>
      <c r="K41" s="197"/>
    </row>
    <row r="42" spans="1:11" x14ac:dyDescent="0.25">
      <c r="A42" s="22"/>
      <c r="B42" s="196">
        <f>VALUE(RIGHT($B$2, 4))</f>
        <v>2022</v>
      </c>
      <c r="C42" s="197"/>
      <c r="D42" s="196">
        <f>B42-1</f>
        <v>2021</v>
      </c>
      <c r="E42" s="204"/>
      <c r="F42" s="196">
        <f>B42</f>
        <v>2022</v>
      </c>
      <c r="G42" s="204"/>
      <c r="H42" s="196">
        <f>D42</f>
        <v>2021</v>
      </c>
      <c r="I42" s="204"/>
      <c r="J42" s="140" t="s">
        <v>4</v>
      </c>
      <c r="K42" s="141" t="s">
        <v>2</v>
      </c>
    </row>
    <row r="43" spans="1:11" x14ac:dyDescent="0.25">
      <c r="A43" s="163" t="s">
        <v>139</v>
      </c>
      <c r="B43" s="61" t="s">
        <v>12</v>
      </c>
      <c r="C43" s="62" t="s">
        <v>13</v>
      </c>
      <c r="D43" s="61" t="s">
        <v>12</v>
      </c>
      <c r="E43" s="63" t="s">
        <v>13</v>
      </c>
      <c r="F43" s="62" t="s">
        <v>12</v>
      </c>
      <c r="G43" s="62" t="s">
        <v>13</v>
      </c>
      <c r="H43" s="61" t="s">
        <v>12</v>
      </c>
      <c r="I43" s="63" t="s">
        <v>13</v>
      </c>
      <c r="J43" s="61"/>
      <c r="K43" s="63"/>
    </row>
    <row r="44" spans="1:11" x14ac:dyDescent="0.25">
      <c r="A44" s="7" t="s">
        <v>216</v>
      </c>
      <c r="B44" s="65">
        <v>0</v>
      </c>
      <c r="C44" s="34">
        <f>IF(B60=0, "-", B44/B60)</f>
        <v>0</v>
      </c>
      <c r="D44" s="65">
        <v>0</v>
      </c>
      <c r="E44" s="9">
        <f>IF(D60=0, "-", D44/D60)</f>
        <v>0</v>
      </c>
      <c r="F44" s="81">
        <v>0</v>
      </c>
      <c r="G44" s="34">
        <f>IF(F60=0, "-", F44/F60)</f>
        <v>0</v>
      </c>
      <c r="H44" s="65">
        <v>5</v>
      </c>
      <c r="I44" s="9">
        <f>IF(H60=0, "-", H44/H60)</f>
        <v>6.4808813998703824E-4</v>
      </c>
      <c r="J44" s="8" t="str">
        <f t="shared" ref="J44:J58" si="2">IF(D44=0, "-", IF((B44-D44)/D44&lt;10, (B44-D44)/D44, "&gt;999%"))</f>
        <v>-</v>
      </c>
      <c r="K44" s="9">
        <f t="shared" ref="K44:K58" si="3">IF(H44=0, "-", IF((F44-H44)/H44&lt;10, (F44-H44)/H44, "&gt;999%"))</f>
        <v>-1</v>
      </c>
    </row>
    <row r="45" spans="1:11" x14ac:dyDescent="0.25">
      <c r="A45" s="7" t="s">
        <v>217</v>
      </c>
      <c r="B45" s="65">
        <v>0</v>
      </c>
      <c r="C45" s="34">
        <f>IF(B60=0, "-", B45/B60)</f>
        <v>0</v>
      </c>
      <c r="D45" s="65">
        <v>9</v>
      </c>
      <c r="E45" s="9">
        <f>IF(D60=0, "-", D45/D60)</f>
        <v>9.3945720250521916E-3</v>
      </c>
      <c r="F45" s="81">
        <v>8</v>
      </c>
      <c r="G45" s="34">
        <f>IF(F60=0, "-", F45/F60)</f>
        <v>1.4566642388929353E-3</v>
      </c>
      <c r="H45" s="65">
        <v>84</v>
      </c>
      <c r="I45" s="9">
        <f>IF(H60=0, "-", H45/H60)</f>
        <v>1.0887880751782243E-2</v>
      </c>
      <c r="J45" s="8">
        <f t="shared" si="2"/>
        <v>-1</v>
      </c>
      <c r="K45" s="9">
        <f t="shared" si="3"/>
        <v>-0.90476190476190477</v>
      </c>
    </row>
    <row r="46" spans="1:11" x14ac:dyDescent="0.25">
      <c r="A46" s="7" t="s">
        <v>218</v>
      </c>
      <c r="B46" s="65">
        <v>3</v>
      </c>
      <c r="C46" s="34">
        <f>IF(B60=0, "-", B46/B60)</f>
        <v>4.2979942693409743E-3</v>
      </c>
      <c r="D46" s="65">
        <v>39</v>
      </c>
      <c r="E46" s="9">
        <f>IF(D60=0, "-", D46/D60)</f>
        <v>4.07098121085595E-2</v>
      </c>
      <c r="F46" s="81">
        <v>46</v>
      </c>
      <c r="G46" s="34">
        <f>IF(F60=0, "-", F46/F60)</f>
        <v>8.3758193736343765E-3</v>
      </c>
      <c r="H46" s="65">
        <v>195</v>
      </c>
      <c r="I46" s="9">
        <f>IF(H60=0, "-", H46/H60)</f>
        <v>2.5275437459494492E-2</v>
      </c>
      <c r="J46" s="8">
        <f t="shared" si="2"/>
        <v>-0.92307692307692313</v>
      </c>
      <c r="K46" s="9">
        <f t="shared" si="3"/>
        <v>-0.76410256410256405</v>
      </c>
    </row>
    <row r="47" spans="1:11" x14ac:dyDescent="0.25">
      <c r="A47" s="7" t="s">
        <v>219</v>
      </c>
      <c r="B47" s="65">
        <v>210</v>
      </c>
      <c r="C47" s="34">
        <f>IF(B60=0, "-", B47/B60)</f>
        <v>0.3008595988538682</v>
      </c>
      <c r="D47" s="65">
        <v>246</v>
      </c>
      <c r="E47" s="9">
        <f>IF(D60=0, "-", D47/D60)</f>
        <v>0.25678496868475992</v>
      </c>
      <c r="F47" s="81">
        <v>1548</v>
      </c>
      <c r="G47" s="34">
        <f>IF(F60=0, "-", F47/F60)</f>
        <v>0.28186453022578295</v>
      </c>
      <c r="H47" s="65">
        <v>2035</v>
      </c>
      <c r="I47" s="9">
        <f>IF(H60=0, "-", H47/H60)</f>
        <v>0.26377187297472454</v>
      </c>
      <c r="J47" s="8">
        <f t="shared" si="2"/>
        <v>-0.14634146341463414</v>
      </c>
      <c r="K47" s="9">
        <f t="shared" si="3"/>
        <v>-0.23931203931203932</v>
      </c>
    </row>
    <row r="48" spans="1:11" x14ac:dyDescent="0.25">
      <c r="A48" s="7" t="s">
        <v>220</v>
      </c>
      <c r="B48" s="65">
        <v>6</v>
      </c>
      <c r="C48" s="34">
        <f>IF(B60=0, "-", B48/B60)</f>
        <v>8.5959885386819486E-3</v>
      </c>
      <c r="D48" s="65">
        <v>2</v>
      </c>
      <c r="E48" s="9">
        <f>IF(D60=0, "-", D48/D60)</f>
        <v>2.0876826722338203E-3</v>
      </c>
      <c r="F48" s="81">
        <v>59</v>
      </c>
      <c r="G48" s="34">
        <f>IF(F60=0, "-", F48/F60)</f>
        <v>1.0742898761835398E-2</v>
      </c>
      <c r="H48" s="65">
        <v>35</v>
      </c>
      <c r="I48" s="9">
        <f>IF(H60=0, "-", H48/H60)</f>
        <v>4.5366169799092677E-3</v>
      </c>
      <c r="J48" s="8">
        <f t="shared" si="2"/>
        <v>2</v>
      </c>
      <c r="K48" s="9">
        <f t="shared" si="3"/>
        <v>0.68571428571428572</v>
      </c>
    </row>
    <row r="49" spans="1:11" x14ac:dyDescent="0.25">
      <c r="A49" s="7" t="s">
        <v>221</v>
      </c>
      <c r="B49" s="65">
        <v>151</v>
      </c>
      <c r="C49" s="34">
        <f>IF(B60=0, "-", B49/B60)</f>
        <v>0.21633237822349571</v>
      </c>
      <c r="D49" s="65">
        <v>156</v>
      </c>
      <c r="E49" s="9">
        <f>IF(D60=0, "-", D49/D60)</f>
        <v>0.162839248434238</v>
      </c>
      <c r="F49" s="81">
        <v>994</v>
      </c>
      <c r="G49" s="34">
        <f>IF(F60=0, "-", F49/F60)</f>
        <v>0.18099053168244719</v>
      </c>
      <c r="H49" s="65">
        <v>1501</v>
      </c>
      <c r="I49" s="9">
        <f>IF(H60=0, "-", H49/H60)</f>
        <v>0.19455605962410888</v>
      </c>
      <c r="J49" s="8">
        <f t="shared" si="2"/>
        <v>-3.2051282051282048E-2</v>
      </c>
      <c r="K49" s="9">
        <f t="shared" si="3"/>
        <v>-0.33777481678880744</v>
      </c>
    </row>
    <row r="50" spans="1:11" x14ac:dyDescent="0.25">
      <c r="A50" s="7" t="s">
        <v>222</v>
      </c>
      <c r="B50" s="65">
        <v>38</v>
      </c>
      <c r="C50" s="34">
        <f>IF(B60=0, "-", B50/B60)</f>
        <v>5.4441260744985676E-2</v>
      </c>
      <c r="D50" s="65">
        <v>81</v>
      </c>
      <c r="E50" s="9">
        <f>IF(D60=0, "-", D50/D60)</f>
        <v>8.4551148225469733E-2</v>
      </c>
      <c r="F50" s="81">
        <v>502</v>
      </c>
      <c r="G50" s="34">
        <f>IF(F60=0, "-", F50/F60)</f>
        <v>9.1405680990531687E-2</v>
      </c>
      <c r="H50" s="65">
        <v>916</v>
      </c>
      <c r="I50" s="9">
        <f>IF(H60=0, "-", H50/H60)</f>
        <v>0.11872974724562541</v>
      </c>
      <c r="J50" s="8">
        <f t="shared" si="2"/>
        <v>-0.53086419753086422</v>
      </c>
      <c r="K50" s="9">
        <f t="shared" si="3"/>
        <v>-0.45196506550218341</v>
      </c>
    </row>
    <row r="51" spans="1:11" x14ac:dyDescent="0.25">
      <c r="A51" s="7" t="s">
        <v>223</v>
      </c>
      <c r="B51" s="65">
        <v>0</v>
      </c>
      <c r="C51" s="34">
        <f>IF(B60=0, "-", B51/B60)</f>
        <v>0</v>
      </c>
      <c r="D51" s="65">
        <v>1</v>
      </c>
      <c r="E51" s="9">
        <f>IF(D60=0, "-", D51/D60)</f>
        <v>1.0438413361169101E-3</v>
      </c>
      <c r="F51" s="81">
        <v>2</v>
      </c>
      <c r="G51" s="34">
        <f>IF(F60=0, "-", F51/F60)</f>
        <v>3.6416605972323381E-4</v>
      </c>
      <c r="H51" s="65">
        <v>8</v>
      </c>
      <c r="I51" s="9">
        <f>IF(H60=0, "-", H51/H60)</f>
        <v>1.0369410239792613E-3</v>
      </c>
      <c r="J51" s="8">
        <f t="shared" si="2"/>
        <v>-1</v>
      </c>
      <c r="K51" s="9">
        <f t="shared" si="3"/>
        <v>-0.75</v>
      </c>
    </row>
    <row r="52" spans="1:11" x14ac:dyDescent="0.25">
      <c r="A52" s="7" t="s">
        <v>224</v>
      </c>
      <c r="B52" s="65">
        <v>2</v>
      </c>
      <c r="C52" s="34">
        <f>IF(B60=0, "-", B52/B60)</f>
        <v>2.8653295128939827E-3</v>
      </c>
      <c r="D52" s="65">
        <v>0</v>
      </c>
      <c r="E52" s="9">
        <f>IF(D60=0, "-", D52/D60)</f>
        <v>0</v>
      </c>
      <c r="F52" s="81">
        <v>15</v>
      </c>
      <c r="G52" s="34">
        <f>IF(F60=0, "-", F52/F60)</f>
        <v>2.7312454479242534E-3</v>
      </c>
      <c r="H52" s="65">
        <v>44</v>
      </c>
      <c r="I52" s="9">
        <f>IF(H60=0, "-", H52/H60)</f>
        <v>5.7031756318859364E-3</v>
      </c>
      <c r="J52" s="8" t="str">
        <f t="shared" si="2"/>
        <v>-</v>
      </c>
      <c r="K52" s="9">
        <f t="shared" si="3"/>
        <v>-0.65909090909090906</v>
      </c>
    </row>
    <row r="53" spans="1:11" x14ac:dyDescent="0.25">
      <c r="A53" s="7" t="s">
        <v>225</v>
      </c>
      <c r="B53" s="65">
        <v>27</v>
      </c>
      <c r="C53" s="34">
        <f>IF(B60=0, "-", B53/B60)</f>
        <v>3.8681948424068767E-2</v>
      </c>
      <c r="D53" s="65">
        <v>33</v>
      </c>
      <c r="E53" s="9">
        <f>IF(D60=0, "-", D53/D60)</f>
        <v>3.444676409185804E-2</v>
      </c>
      <c r="F53" s="81">
        <v>195</v>
      </c>
      <c r="G53" s="34">
        <f>IF(F60=0, "-", F53/F60)</f>
        <v>3.5506190823015295E-2</v>
      </c>
      <c r="H53" s="65">
        <v>236</v>
      </c>
      <c r="I53" s="9">
        <f>IF(H60=0, "-", H53/H60)</f>
        <v>3.0589760207388204E-2</v>
      </c>
      <c r="J53" s="8">
        <f t="shared" si="2"/>
        <v>-0.18181818181818182</v>
      </c>
      <c r="K53" s="9">
        <f t="shared" si="3"/>
        <v>-0.17372881355932204</v>
      </c>
    </row>
    <row r="54" spans="1:11" x14ac:dyDescent="0.25">
      <c r="A54" s="7" t="s">
        <v>226</v>
      </c>
      <c r="B54" s="65">
        <v>33</v>
      </c>
      <c r="C54" s="34">
        <f>IF(B60=0, "-", B54/B60)</f>
        <v>4.7277936962750719E-2</v>
      </c>
      <c r="D54" s="65">
        <v>7</v>
      </c>
      <c r="E54" s="9">
        <f>IF(D60=0, "-", D54/D60)</f>
        <v>7.3068893528183713E-3</v>
      </c>
      <c r="F54" s="81">
        <v>126</v>
      </c>
      <c r="G54" s="34">
        <f>IF(F60=0, "-", F54/F60)</f>
        <v>2.2942461762563728E-2</v>
      </c>
      <c r="H54" s="65">
        <v>79</v>
      </c>
      <c r="I54" s="9">
        <f>IF(H60=0, "-", H54/H60)</f>
        <v>1.0239792611795204E-2</v>
      </c>
      <c r="J54" s="8">
        <f t="shared" si="2"/>
        <v>3.7142857142857144</v>
      </c>
      <c r="K54" s="9">
        <f t="shared" si="3"/>
        <v>0.59493670886075944</v>
      </c>
    </row>
    <row r="55" spans="1:11" x14ac:dyDescent="0.25">
      <c r="A55" s="7" t="s">
        <v>227</v>
      </c>
      <c r="B55" s="65">
        <v>209</v>
      </c>
      <c r="C55" s="34">
        <f>IF(B60=0, "-", B55/B60)</f>
        <v>0.29942693409742122</v>
      </c>
      <c r="D55" s="65">
        <v>368</v>
      </c>
      <c r="E55" s="9">
        <f>IF(D60=0, "-", D55/D60)</f>
        <v>0.38413361169102295</v>
      </c>
      <c r="F55" s="81">
        <v>1815</v>
      </c>
      <c r="G55" s="34">
        <f>IF(F60=0, "-", F55/F60)</f>
        <v>0.33048069919883466</v>
      </c>
      <c r="H55" s="65">
        <v>2448</v>
      </c>
      <c r="I55" s="9">
        <f>IF(H60=0, "-", H55/H60)</f>
        <v>0.31730395333765393</v>
      </c>
      <c r="J55" s="8">
        <f t="shared" si="2"/>
        <v>-0.43206521739130432</v>
      </c>
      <c r="K55" s="9">
        <f t="shared" si="3"/>
        <v>-0.25857843137254904</v>
      </c>
    </row>
    <row r="56" spans="1:11" x14ac:dyDescent="0.25">
      <c r="A56" s="7" t="s">
        <v>228</v>
      </c>
      <c r="B56" s="65">
        <v>0</v>
      </c>
      <c r="C56" s="34">
        <f>IF(B60=0, "-", B56/B60)</f>
        <v>0</v>
      </c>
      <c r="D56" s="65">
        <v>0</v>
      </c>
      <c r="E56" s="9">
        <f>IF(D60=0, "-", D56/D60)</f>
        <v>0</v>
      </c>
      <c r="F56" s="81">
        <v>12</v>
      </c>
      <c r="G56" s="34">
        <f>IF(F60=0, "-", F56/F60)</f>
        <v>2.1849963583394027E-3</v>
      </c>
      <c r="H56" s="65">
        <v>2</v>
      </c>
      <c r="I56" s="9">
        <f>IF(H60=0, "-", H56/H60)</f>
        <v>2.5923525599481532E-4</v>
      </c>
      <c r="J56" s="8" t="str">
        <f t="shared" si="2"/>
        <v>-</v>
      </c>
      <c r="K56" s="9">
        <f t="shared" si="3"/>
        <v>5</v>
      </c>
    </row>
    <row r="57" spans="1:11" x14ac:dyDescent="0.25">
      <c r="A57" s="7" t="s">
        <v>229</v>
      </c>
      <c r="B57" s="65">
        <v>0</v>
      </c>
      <c r="C57" s="34">
        <f>IF(B60=0, "-", B57/B60)</f>
        <v>0</v>
      </c>
      <c r="D57" s="65">
        <v>5</v>
      </c>
      <c r="E57" s="9">
        <f>IF(D60=0, "-", D57/D60)</f>
        <v>5.2192066805845511E-3</v>
      </c>
      <c r="F57" s="81">
        <v>0</v>
      </c>
      <c r="G57" s="34">
        <f>IF(F60=0, "-", F57/F60)</f>
        <v>0</v>
      </c>
      <c r="H57" s="65">
        <v>40</v>
      </c>
      <c r="I57" s="9">
        <f>IF(H60=0, "-", H57/H60)</f>
        <v>5.1847051198963059E-3</v>
      </c>
      <c r="J57" s="8">
        <f t="shared" si="2"/>
        <v>-1</v>
      </c>
      <c r="K57" s="9">
        <f t="shared" si="3"/>
        <v>-1</v>
      </c>
    </row>
    <row r="58" spans="1:11" x14ac:dyDescent="0.25">
      <c r="A58" s="7" t="s">
        <v>230</v>
      </c>
      <c r="B58" s="65">
        <v>19</v>
      </c>
      <c r="C58" s="34">
        <f>IF(B60=0, "-", B58/B60)</f>
        <v>2.7220630372492838E-2</v>
      </c>
      <c r="D58" s="65">
        <v>11</v>
      </c>
      <c r="E58" s="9">
        <f>IF(D60=0, "-", D58/D60)</f>
        <v>1.1482254697286013E-2</v>
      </c>
      <c r="F58" s="81">
        <v>170</v>
      </c>
      <c r="G58" s="34">
        <f>IF(F60=0, "-", F58/F60)</f>
        <v>3.0954115076474872E-2</v>
      </c>
      <c r="H58" s="65">
        <v>87</v>
      </c>
      <c r="I58" s="9">
        <f>IF(H60=0, "-", H58/H60)</f>
        <v>1.1276733635774465E-2</v>
      </c>
      <c r="J58" s="8">
        <f t="shared" si="2"/>
        <v>0.72727272727272729</v>
      </c>
      <c r="K58" s="9">
        <f t="shared" si="3"/>
        <v>0.95402298850574707</v>
      </c>
    </row>
    <row r="59" spans="1:11" x14ac:dyDescent="0.25">
      <c r="A59" s="2"/>
      <c r="B59" s="68"/>
      <c r="C59" s="33"/>
      <c r="D59" s="68"/>
      <c r="E59" s="6"/>
      <c r="F59" s="82"/>
      <c r="G59" s="33"/>
      <c r="H59" s="68"/>
      <c r="I59" s="6"/>
      <c r="J59" s="5"/>
      <c r="K59" s="6"/>
    </row>
    <row r="60" spans="1:11" s="43" customFormat="1" x14ac:dyDescent="0.25">
      <c r="A60" s="162" t="s">
        <v>592</v>
      </c>
      <c r="B60" s="71">
        <f>SUM(B44:B59)</f>
        <v>698</v>
      </c>
      <c r="C60" s="40">
        <f>B60/8644</f>
        <v>8.0749652938454416E-2</v>
      </c>
      <c r="D60" s="71">
        <f>SUM(D44:D59)</f>
        <v>958</v>
      </c>
      <c r="E60" s="41">
        <f>D60/9191</f>
        <v>0.10423240126210423</v>
      </c>
      <c r="F60" s="77">
        <f>SUM(F44:F59)</f>
        <v>5492</v>
      </c>
      <c r="G60" s="42">
        <f>F60/78552</f>
        <v>6.9915470007129041E-2</v>
      </c>
      <c r="H60" s="71">
        <f>SUM(H44:H59)</f>
        <v>7715</v>
      </c>
      <c r="I60" s="41">
        <f>H60/83975</f>
        <v>9.1872581125334918E-2</v>
      </c>
      <c r="J60" s="37">
        <f>IF(D60=0, "-", IF((B60-D60)/D60&lt;10, (B60-D60)/D60, "&gt;999%"))</f>
        <v>-0.27139874739039666</v>
      </c>
      <c r="K60" s="38">
        <f>IF(H60=0, "-", IF((F60-H60)/H60&lt;10, (F60-H60)/H60, "&gt;999%"))</f>
        <v>-0.28813998703823718</v>
      </c>
    </row>
    <row r="61" spans="1:11" x14ac:dyDescent="0.25">
      <c r="B61" s="83"/>
      <c r="D61" s="83"/>
      <c r="F61" s="83"/>
      <c r="H61" s="83"/>
    </row>
    <row r="62" spans="1:11" x14ac:dyDescent="0.25">
      <c r="A62" s="163" t="s">
        <v>140</v>
      </c>
      <c r="B62" s="61" t="s">
        <v>12</v>
      </c>
      <c r="C62" s="62" t="s">
        <v>13</v>
      </c>
      <c r="D62" s="61" t="s">
        <v>12</v>
      </c>
      <c r="E62" s="63" t="s">
        <v>13</v>
      </c>
      <c r="F62" s="62" t="s">
        <v>12</v>
      </c>
      <c r="G62" s="62" t="s">
        <v>13</v>
      </c>
      <c r="H62" s="61" t="s">
        <v>12</v>
      </c>
      <c r="I62" s="63" t="s">
        <v>13</v>
      </c>
      <c r="J62" s="61"/>
      <c r="K62" s="63"/>
    </row>
    <row r="63" spans="1:11" x14ac:dyDescent="0.25">
      <c r="A63" s="7" t="s">
        <v>231</v>
      </c>
      <c r="B63" s="65">
        <v>12</v>
      </c>
      <c r="C63" s="34">
        <f>IF(B74=0, "-", B63/B74)</f>
        <v>0.25531914893617019</v>
      </c>
      <c r="D63" s="65">
        <v>0</v>
      </c>
      <c r="E63" s="9">
        <f>IF(D74=0, "-", D63/D74)</f>
        <v>0</v>
      </c>
      <c r="F63" s="81">
        <v>81</v>
      </c>
      <c r="G63" s="34">
        <f>IF(F74=0, "-", F63/F74)</f>
        <v>0.21542553191489361</v>
      </c>
      <c r="H63" s="65">
        <v>36</v>
      </c>
      <c r="I63" s="9">
        <f>IF(H74=0, "-", H63/H74)</f>
        <v>6.2176165803108807E-2</v>
      </c>
      <c r="J63" s="8" t="str">
        <f t="shared" ref="J63:J72" si="4">IF(D63=0, "-", IF((B63-D63)/D63&lt;10, (B63-D63)/D63, "&gt;999%"))</f>
        <v>-</v>
      </c>
      <c r="K63" s="9">
        <f t="shared" ref="K63:K72" si="5">IF(H63=0, "-", IF((F63-H63)/H63&lt;10, (F63-H63)/H63, "&gt;999%"))</f>
        <v>1.25</v>
      </c>
    </row>
    <row r="64" spans="1:11" x14ac:dyDescent="0.25">
      <c r="A64" s="7" t="s">
        <v>232</v>
      </c>
      <c r="B64" s="65">
        <v>11</v>
      </c>
      <c r="C64" s="34">
        <f>IF(B74=0, "-", B64/B74)</f>
        <v>0.23404255319148937</v>
      </c>
      <c r="D64" s="65">
        <v>19</v>
      </c>
      <c r="E64" s="9">
        <f>IF(D74=0, "-", D64/D74)</f>
        <v>0.27536231884057971</v>
      </c>
      <c r="F64" s="81">
        <v>61</v>
      </c>
      <c r="G64" s="34">
        <f>IF(F74=0, "-", F64/F74)</f>
        <v>0.16223404255319149</v>
      </c>
      <c r="H64" s="65">
        <v>138</v>
      </c>
      <c r="I64" s="9">
        <f>IF(H74=0, "-", H64/H74)</f>
        <v>0.23834196891191708</v>
      </c>
      <c r="J64" s="8">
        <f t="shared" si="4"/>
        <v>-0.42105263157894735</v>
      </c>
      <c r="K64" s="9">
        <f t="shared" si="5"/>
        <v>-0.55797101449275366</v>
      </c>
    </row>
    <row r="65" spans="1:11" x14ac:dyDescent="0.25">
      <c r="A65" s="7" t="s">
        <v>233</v>
      </c>
      <c r="B65" s="65">
        <v>14</v>
      </c>
      <c r="C65" s="34">
        <f>IF(B74=0, "-", B65/B74)</f>
        <v>0.2978723404255319</v>
      </c>
      <c r="D65" s="65">
        <v>23</v>
      </c>
      <c r="E65" s="9">
        <f>IF(D74=0, "-", D65/D74)</f>
        <v>0.33333333333333331</v>
      </c>
      <c r="F65" s="81">
        <v>84</v>
      </c>
      <c r="G65" s="34">
        <f>IF(F74=0, "-", F65/F74)</f>
        <v>0.22340425531914893</v>
      </c>
      <c r="H65" s="65">
        <v>151</v>
      </c>
      <c r="I65" s="9">
        <f>IF(H74=0, "-", H65/H74)</f>
        <v>0.26079447322970639</v>
      </c>
      <c r="J65" s="8">
        <f t="shared" si="4"/>
        <v>-0.39130434782608697</v>
      </c>
      <c r="K65" s="9">
        <f t="shared" si="5"/>
        <v>-0.44370860927152317</v>
      </c>
    </row>
    <row r="66" spans="1:11" x14ac:dyDescent="0.25">
      <c r="A66" s="7" t="s">
        <v>234</v>
      </c>
      <c r="B66" s="65">
        <v>0</v>
      </c>
      <c r="C66" s="34">
        <f>IF(B74=0, "-", B66/B74)</f>
        <v>0</v>
      </c>
      <c r="D66" s="65">
        <v>1</v>
      </c>
      <c r="E66" s="9">
        <f>IF(D74=0, "-", D66/D74)</f>
        <v>1.4492753623188406E-2</v>
      </c>
      <c r="F66" s="81">
        <v>0</v>
      </c>
      <c r="G66" s="34">
        <f>IF(F74=0, "-", F66/F74)</f>
        <v>0</v>
      </c>
      <c r="H66" s="65">
        <v>7</v>
      </c>
      <c r="I66" s="9">
        <f>IF(H74=0, "-", H66/H74)</f>
        <v>1.2089810017271158E-2</v>
      </c>
      <c r="J66" s="8">
        <f t="shared" si="4"/>
        <v>-1</v>
      </c>
      <c r="K66" s="9">
        <f t="shared" si="5"/>
        <v>-1</v>
      </c>
    </row>
    <row r="67" spans="1:11" x14ac:dyDescent="0.25">
      <c r="A67" s="7" t="s">
        <v>235</v>
      </c>
      <c r="B67" s="65">
        <v>0</v>
      </c>
      <c r="C67" s="34">
        <f>IF(B74=0, "-", B67/B74)</f>
        <v>0</v>
      </c>
      <c r="D67" s="65">
        <v>0</v>
      </c>
      <c r="E67" s="9">
        <f>IF(D74=0, "-", D67/D74)</f>
        <v>0</v>
      </c>
      <c r="F67" s="81">
        <v>3</v>
      </c>
      <c r="G67" s="34">
        <f>IF(F74=0, "-", F67/F74)</f>
        <v>7.9787234042553185E-3</v>
      </c>
      <c r="H67" s="65">
        <v>0</v>
      </c>
      <c r="I67" s="9">
        <f>IF(H74=0, "-", H67/H74)</f>
        <v>0</v>
      </c>
      <c r="J67" s="8" t="str">
        <f t="shared" si="4"/>
        <v>-</v>
      </c>
      <c r="K67" s="9" t="str">
        <f t="shared" si="5"/>
        <v>-</v>
      </c>
    </row>
    <row r="68" spans="1:11" x14ac:dyDescent="0.25">
      <c r="A68" s="7" t="s">
        <v>236</v>
      </c>
      <c r="B68" s="65">
        <v>0</v>
      </c>
      <c r="C68" s="34">
        <f>IF(B74=0, "-", B68/B74)</f>
        <v>0</v>
      </c>
      <c r="D68" s="65">
        <v>1</v>
      </c>
      <c r="E68" s="9">
        <f>IF(D74=0, "-", D68/D74)</f>
        <v>1.4492753623188406E-2</v>
      </c>
      <c r="F68" s="81">
        <v>0</v>
      </c>
      <c r="G68" s="34">
        <f>IF(F74=0, "-", F68/F74)</f>
        <v>0</v>
      </c>
      <c r="H68" s="65">
        <v>6</v>
      </c>
      <c r="I68" s="9">
        <f>IF(H74=0, "-", H68/H74)</f>
        <v>1.0362694300518135E-2</v>
      </c>
      <c r="J68" s="8">
        <f t="shared" si="4"/>
        <v>-1</v>
      </c>
      <c r="K68" s="9">
        <f t="shared" si="5"/>
        <v>-1</v>
      </c>
    </row>
    <row r="69" spans="1:11" x14ac:dyDescent="0.25">
      <c r="A69" s="7" t="s">
        <v>237</v>
      </c>
      <c r="B69" s="65">
        <v>8</v>
      </c>
      <c r="C69" s="34">
        <f>IF(B74=0, "-", B69/B74)</f>
        <v>0.1702127659574468</v>
      </c>
      <c r="D69" s="65">
        <v>19</v>
      </c>
      <c r="E69" s="9">
        <f>IF(D74=0, "-", D69/D74)</f>
        <v>0.27536231884057971</v>
      </c>
      <c r="F69" s="81">
        <v>101</v>
      </c>
      <c r="G69" s="34">
        <f>IF(F74=0, "-", F69/F74)</f>
        <v>0.26861702127659576</v>
      </c>
      <c r="H69" s="65">
        <v>171</v>
      </c>
      <c r="I69" s="9">
        <f>IF(H74=0, "-", H69/H74)</f>
        <v>0.29533678756476683</v>
      </c>
      <c r="J69" s="8">
        <f t="shared" si="4"/>
        <v>-0.57894736842105265</v>
      </c>
      <c r="K69" s="9">
        <f t="shared" si="5"/>
        <v>-0.40935672514619881</v>
      </c>
    </row>
    <row r="70" spans="1:11" x14ac:dyDescent="0.25">
      <c r="A70" s="7" t="s">
        <v>238</v>
      </c>
      <c r="B70" s="65">
        <v>0</v>
      </c>
      <c r="C70" s="34">
        <f>IF(B74=0, "-", B70/B74)</f>
        <v>0</v>
      </c>
      <c r="D70" s="65">
        <v>2</v>
      </c>
      <c r="E70" s="9">
        <f>IF(D74=0, "-", D70/D74)</f>
        <v>2.8985507246376812E-2</v>
      </c>
      <c r="F70" s="81">
        <v>12</v>
      </c>
      <c r="G70" s="34">
        <f>IF(F74=0, "-", F70/F74)</f>
        <v>3.1914893617021274E-2</v>
      </c>
      <c r="H70" s="65">
        <v>25</v>
      </c>
      <c r="I70" s="9">
        <f>IF(H74=0, "-", H70/H74)</f>
        <v>4.317789291882556E-2</v>
      </c>
      <c r="J70" s="8">
        <f t="shared" si="4"/>
        <v>-1</v>
      </c>
      <c r="K70" s="9">
        <f t="shared" si="5"/>
        <v>-0.52</v>
      </c>
    </row>
    <row r="71" spans="1:11" x14ac:dyDescent="0.25">
      <c r="A71" s="7" t="s">
        <v>239</v>
      </c>
      <c r="B71" s="65">
        <v>1</v>
      </c>
      <c r="C71" s="34">
        <f>IF(B74=0, "-", B71/B74)</f>
        <v>2.1276595744680851E-2</v>
      </c>
      <c r="D71" s="65">
        <v>2</v>
      </c>
      <c r="E71" s="9">
        <f>IF(D74=0, "-", D71/D74)</f>
        <v>2.8985507246376812E-2</v>
      </c>
      <c r="F71" s="81">
        <v>13</v>
      </c>
      <c r="G71" s="34">
        <f>IF(F74=0, "-", F71/F74)</f>
        <v>3.4574468085106384E-2</v>
      </c>
      <c r="H71" s="65">
        <v>20</v>
      </c>
      <c r="I71" s="9">
        <f>IF(H74=0, "-", H71/H74)</f>
        <v>3.4542314335060449E-2</v>
      </c>
      <c r="J71" s="8">
        <f t="shared" si="4"/>
        <v>-0.5</v>
      </c>
      <c r="K71" s="9">
        <f t="shared" si="5"/>
        <v>-0.35</v>
      </c>
    </row>
    <row r="72" spans="1:11" x14ac:dyDescent="0.25">
      <c r="A72" s="7" t="s">
        <v>240</v>
      </c>
      <c r="B72" s="65">
        <v>1</v>
      </c>
      <c r="C72" s="34">
        <f>IF(B74=0, "-", B72/B74)</f>
        <v>2.1276595744680851E-2</v>
      </c>
      <c r="D72" s="65">
        <v>2</v>
      </c>
      <c r="E72" s="9">
        <f>IF(D74=0, "-", D72/D74)</f>
        <v>2.8985507246376812E-2</v>
      </c>
      <c r="F72" s="81">
        <v>21</v>
      </c>
      <c r="G72" s="34">
        <f>IF(F74=0, "-", F72/F74)</f>
        <v>5.5851063829787231E-2</v>
      </c>
      <c r="H72" s="65">
        <v>25</v>
      </c>
      <c r="I72" s="9">
        <f>IF(H74=0, "-", H72/H74)</f>
        <v>4.317789291882556E-2</v>
      </c>
      <c r="J72" s="8">
        <f t="shared" si="4"/>
        <v>-0.5</v>
      </c>
      <c r="K72" s="9">
        <f t="shared" si="5"/>
        <v>-0.16</v>
      </c>
    </row>
    <row r="73" spans="1:11" x14ac:dyDescent="0.25">
      <c r="A73" s="2"/>
      <c r="B73" s="68"/>
      <c r="C73" s="33"/>
      <c r="D73" s="68"/>
      <c r="E73" s="6"/>
      <c r="F73" s="82"/>
      <c r="G73" s="33"/>
      <c r="H73" s="68"/>
      <c r="I73" s="6"/>
      <c r="J73" s="5"/>
      <c r="K73" s="6"/>
    </row>
    <row r="74" spans="1:11" s="43" customFormat="1" x14ac:dyDescent="0.25">
      <c r="A74" s="162" t="s">
        <v>591</v>
      </c>
      <c r="B74" s="71">
        <f>SUM(B63:B73)</f>
        <v>47</v>
      </c>
      <c r="C74" s="40">
        <f>B74/8644</f>
        <v>5.4372975474317447E-3</v>
      </c>
      <c r="D74" s="71">
        <f>SUM(D63:D73)</f>
        <v>69</v>
      </c>
      <c r="E74" s="41">
        <f>D74/9191</f>
        <v>7.5073441410075077E-3</v>
      </c>
      <c r="F74" s="77">
        <f>SUM(F63:F73)</f>
        <v>376</v>
      </c>
      <c r="G74" s="42">
        <f>F74/78552</f>
        <v>4.7866381505244932E-3</v>
      </c>
      <c r="H74" s="71">
        <f>SUM(H63:H73)</f>
        <v>579</v>
      </c>
      <c r="I74" s="41">
        <f>H74/83975</f>
        <v>6.8949091991664189E-3</v>
      </c>
      <c r="J74" s="37">
        <f>IF(D74=0, "-", IF((B74-D74)/D74&lt;10, (B74-D74)/D74, "&gt;999%"))</f>
        <v>-0.3188405797101449</v>
      </c>
      <c r="K74" s="38">
        <f>IF(H74=0, "-", IF((F74-H74)/H74&lt;10, (F74-H74)/H74, "&gt;999%"))</f>
        <v>-0.35060449050086356</v>
      </c>
    </row>
    <row r="75" spans="1:11" x14ac:dyDescent="0.25">
      <c r="B75" s="83"/>
      <c r="D75" s="83"/>
      <c r="F75" s="83"/>
      <c r="H75" s="83"/>
    </row>
    <row r="76" spans="1:11" s="43" customFormat="1" x14ac:dyDescent="0.25">
      <c r="A76" s="162" t="s">
        <v>590</v>
      </c>
      <c r="B76" s="71">
        <v>745</v>
      </c>
      <c r="C76" s="40">
        <f>B76/8644</f>
        <v>8.6186950485886163E-2</v>
      </c>
      <c r="D76" s="71">
        <v>1027</v>
      </c>
      <c r="E76" s="41">
        <f>D76/9191</f>
        <v>0.11173974540311174</v>
      </c>
      <c r="F76" s="77">
        <v>5868</v>
      </c>
      <c r="G76" s="42">
        <f>F76/78552</f>
        <v>7.4702108157653532E-2</v>
      </c>
      <c r="H76" s="71">
        <v>8294</v>
      </c>
      <c r="I76" s="41">
        <f>H76/83975</f>
        <v>9.8767490324501342E-2</v>
      </c>
      <c r="J76" s="37">
        <f>IF(D76=0, "-", IF((B76-D76)/D76&lt;10, (B76-D76)/D76, "&gt;999%"))</f>
        <v>-0.27458617332035051</v>
      </c>
      <c r="K76" s="38">
        <f>IF(H76=0, "-", IF((F76-H76)/H76&lt;10, (F76-H76)/H76, "&gt;999%"))</f>
        <v>-0.29250060284543045</v>
      </c>
    </row>
    <row r="77" spans="1:11" x14ac:dyDescent="0.25">
      <c r="B77" s="83"/>
      <c r="D77" s="83"/>
      <c r="F77" s="83"/>
      <c r="H77" s="83"/>
    </row>
    <row r="78" spans="1:11" ht="15.6" x14ac:dyDescent="0.3">
      <c r="A78" s="164" t="s">
        <v>115</v>
      </c>
      <c r="B78" s="196" t="s">
        <v>1</v>
      </c>
      <c r="C78" s="200"/>
      <c r="D78" s="200"/>
      <c r="E78" s="197"/>
      <c r="F78" s="196" t="s">
        <v>14</v>
      </c>
      <c r="G78" s="200"/>
      <c r="H78" s="200"/>
      <c r="I78" s="197"/>
      <c r="J78" s="196" t="s">
        <v>15</v>
      </c>
      <c r="K78" s="197"/>
    </row>
    <row r="79" spans="1:11" x14ac:dyDescent="0.25">
      <c r="A79" s="22"/>
      <c r="B79" s="196">
        <f>VALUE(RIGHT($B$2, 4))</f>
        <v>2022</v>
      </c>
      <c r="C79" s="197"/>
      <c r="D79" s="196">
        <f>B79-1</f>
        <v>2021</v>
      </c>
      <c r="E79" s="204"/>
      <c r="F79" s="196">
        <f>B79</f>
        <v>2022</v>
      </c>
      <c r="G79" s="204"/>
      <c r="H79" s="196">
        <f>D79</f>
        <v>2021</v>
      </c>
      <c r="I79" s="204"/>
      <c r="J79" s="140" t="s">
        <v>4</v>
      </c>
      <c r="K79" s="141" t="s">
        <v>2</v>
      </c>
    </row>
    <row r="80" spans="1:11" x14ac:dyDescent="0.25">
      <c r="A80" s="163" t="s">
        <v>141</v>
      </c>
      <c r="B80" s="61" t="s">
        <v>12</v>
      </c>
      <c r="C80" s="62" t="s">
        <v>13</v>
      </c>
      <c r="D80" s="61" t="s">
        <v>12</v>
      </c>
      <c r="E80" s="63" t="s">
        <v>13</v>
      </c>
      <c r="F80" s="62" t="s">
        <v>12</v>
      </c>
      <c r="G80" s="62" t="s">
        <v>13</v>
      </c>
      <c r="H80" s="61" t="s">
        <v>12</v>
      </c>
      <c r="I80" s="63" t="s">
        <v>13</v>
      </c>
      <c r="J80" s="61"/>
      <c r="K80" s="63"/>
    </row>
    <row r="81" spans="1:11" x14ac:dyDescent="0.25">
      <c r="A81" s="7" t="s">
        <v>241</v>
      </c>
      <c r="B81" s="65">
        <v>0</v>
      </c>
      <c r="C81" s="34">
        <f>IF(B92=0, "-", B81/B92)</f>
        <v>0</v>
      </c>
      <c r="D81" s="65">
        <v>0</v>
      </c>
      <c r="E81" s="9">
        <f>IF(D92=0, "-", D81/D92)</f>
        <v>0</v>
      </c>
      <c r="F81" s="81">
        <v>0</v>
      </c>
      <c r="G81" s="34">
        <f>IF(F92=0, "-", F81/F92)</f>
        <v>0</v>
      </c>
      <c r="H81" s="65">
        <v>2</v>
      </c>
      <c r="I81" s="9">
        <f>IF(H92=0, "-", H81/H92)</f>
        <v>1.5243902439024391E-3</v>
      </c>
      <c r="J81" s="8" t="str">
        <f t="shared" ref="J81:J90" si="6">IF(D81=0, "-", IF((B81-D81)/D81&lt;10, (B81-D81)/D81, "&gt;999%"))</f>
        <v>-</v>
      </c>
      <c r="K81" s="9">
        <f t="shared" ref="K81:K90" si="7">IF(H81=0, "-", IF((F81-H81)/H81&lt;10, (F81-H81)/H81, "&gt;999%"))</f>
        <v>-1</v>
      </c>
    </row>
    <row r="82" spans="1:11" x14ac:dyDescent="0.25">
      <c r="A82" s="7" t="s">
        <v>242</v>
      </c>
      <c r="B82" s="65">
        <v>0</v>
      </c>
      <c r="C82" s="34">
        <f>IF(B92=0, "-", B82/B92)</f>
        <v>0</v>
      </c>
      <c r="D82" s="65">
        <v>3</v>
      </c>
      <c r="E82" s="9">
        <f>IF(D92=0, "-", D82/D92)</f>
        <v>1.7045454545454544E-2</v>
      </c>
      <c r="F82" s="81">
        <v>7</v>
      </c>
      <c r="G82" s="34">
        <f>IF(F92=0, "-", F82/F92)</f>
        <v>7.717750826901874E-3</v>
      </c>
      <c r="H82" s="65">
        <v>8</v>
      </c>
      <c r="I82" s="9">
        <f>IF(H92=0, "-", H82/H92)</f>
        <v>6.0975609756097563E-3</v>
      </c>
      <c r="J82" s="8">
        <f t="shared" si="6"/>
        <v>-1</v>
      </c>
      <c r="K82" s="9">
        <f t="shared" si="7"/>
        <v>-0.125</v>
      </c>
    </row>
    <row r="83" spans="1:11" x14ac:dyDescent="0.25">
      <c r="A83" s="7" t="s">
        <v>243</v>
      </c>
      <c r="B83" s="65">
        <v>1</v>
      </c>
      <c r="C83" s="34">
        <f>IF(B92=0, "-", B83/B92)</f>
        <v>1.098901098901099E-2</v>
      </c>
      <c r="D83" s="65">
        <v>5</v>
      </c>
      <c r="E83" s="9">
        <f>IF(D92=0, "-", D83/D92)</f>
        <v>2.8409090909090908E-2</v>
      </c>
      <c r="F83" s="81">
        <v>36</v>
      </c>
      <c r="G83" s="34">
        <f>IF(F92=0, "-", F83/F92)</f>
        <v>3.9691289966923927E-2</v>
      </c>
      <c r="H83" s="65">
        <v>38</v>
      </c>
      <c r="I83" s="9">
        <f>IF(H92=0, "-", H83/H92)</f>
        <v>2.8963414634146343E-2</v>
      </c>
      <c r="J83" s="8">
        <f t="shared" si="6"/>
        <v>-0.8</v>
      </c>
      <c r="K83" s="9">
        <f t="shared" si="7"/>
        <v>-5.2631578947368418E-2</v>
      </c>
    </row>
    <row r="84" spans="1:11" x14ac:dyDescent="0.25">
      <c r="A84" s="7" t="s">
        <v>244</v>
      </c>
      <c r="B84" s="65">
        <v>13</v>
      </c>
      <c r="C84" s="34">
        <f>IF(B92=0, "-", B84/B92)</f>
        <v>0.14285714285714285</v>
      </c>
      <c r="D84" s="65">
        <v>12</v>
      </c>
      <c r="E84" s="9">
        <f>IF(D92=0, "-", D84/D92)</f>
        <v>6.8181818181818177E-2</v>
      </c>
      <c r="F84" s="81">
        <v>83</v>
      </c>
      <c r="G84" s="34">
        <f>IF(F92=0, "-", F84/F92)</f>
        <v>9.1510474090407939E-2</v>
      </c>
      <c r="H84" s="65">
        <v>117</v>
      </c>
      <c r="I84" s="9">
        <f>IF(H92=0, "-", H84/H92)</f>
        <v>8.9176829268292679E-2</v>
      </c>
      <c r="J84" s="8">
        <f t="shared" si="6"/>
        <v>8.3333333333333329E-2</v>
      </c>
      <c r="K84" s="9">
        <f t="shared" si="7"/>
        <v>-0.29059829059829062</v>
      </c>
    </row>
    <row r="85" spans="1:11" x14ac:dyDescent="0.25">
      <c r="A85" s="7" t="s">
        <v>245</v>
      </c>
      <c r="B85" s="65">
        <v>0</v>
      </c>
      <c r="C85" s="34">
        <f>IF(B92=0, "-", B85/B92)</f>
        <v>0</v>
      </c>
      <c r="D85" s="65">
        <v>1</v>
      </c>
      <c r="E85" s="9">
        <f>IF(D92=0, "-", D85/D92)</f>
        <v>5.681818181818182E-3</v>
      </c>
      <c r="F85" s="81">
        <v>6</v>
      </c>
      <c r="G85" s="34">
        <f>IF(F92=0, "-", F85/F92)</f>
        <v>6.615214994487321E-3</v>
      </c>
      <c r="H85" s="65">
        <v>2</v>
      </c>
      <c r="I85" s="9">
        <f>IF(H92=0, "-", H85/H92)</f>
        <v>1.5243902439024391E-3</v>
      </c>
      <c r="J85" s="8">
        <f t="shared" si="6"/>
        <v>-1</v>
      </c>
      <c r="K85" s="9">
        <f t="shared" si="7"/>
        <v>2</v>
      </c>
    </row>
    <row r="86" spans="1:11" x14ac:dyDescent="0.25">
      <c r="A86" s="7" t="s">
        <v>246</v>
      </c>
      <c r="B86" s="65">
        <v>0</v>
      </c>
      <c r="C86" s="34">
        <f>IF(B92=0, "-", B86/B92)</f>
        <v>0</v>
      </c>
      <c r="D86" s="65">
        <v>7</v>
      </c>
      <c r="E86" s="9">
        <f>IF(D92=0, "-", D86/D92)</f>
        <v>3.9772727272727272E-2</v>
      </c>
      <c r="F86" s="81">
        <v>41</v>
      </c>
      <c r="G86" s="34">
        <f>IF(F92=0, "-", F86/F92)</f>
        <v>4.5203969128996692E-2</v>
      </c>
      <c r="H86" s="65">
        <v>54</v>
      </c>
      <c r="I86" s="9">
        <f>IF(H92=0, "-", H86/H92)</f>
        <v>4.1158536585365856E-2</v>
      </c>
      <c r="J86" s="8">
        <f t="shared" si="6"/>
        <v>-1</v>
      </c>
      <c r="K86" s="9">
        <f t="shared" si="7"/>
        <v>-0.24074074074074073</v>
      </c>
    </row>
    <row r="87" spans="1:11" x14ac:dyDescent="0.25">
      <c r="A87" s="7" t="s">
        <v>247</v>
      </c>
      <c r="B87" s="65">
        <v>0</v>
      </c>
      <c r="C87" s="34">
        <f>IF(B92=0, "-", B87/B92)</f>
        <v>0</v>
      </c>
      <c r="D87" s="65">
        <v>0</v>
      </c>
      <c r="E87" s="9">
        <f>IF(D92=0, "-", D87/D92)</f>
        <v>0</v>
      </c>
      <c r="F87" s="81">
        <v>0</v>
      </c>
      <c r="G87" s="34">
        <f>IF(F92=0, "-", F87/F92)</f>
        <v>0</v>
      </c>
      <c r="H87" s="65">
        <v>1</v>
      </c>
      <c r="I87" s="9">
        <f>IF(H92=0, "-", H87/H92)</f>
        <v>7.6219512195121954E-4</v>
      </c>
      <c r="J87" s="8" t="str">
        <f t="shared" si="6"/>
        <v>-</v>
      </c>
      <c r="K87" s="9">
        <f t="shared" si="7"/>
        <v>-1</v>
      </c>
    </row>
    <row r="88" spans="1:11" x14ac:dyDescent="0.25">
      <c r="A88" s="7" t="s">
        <v>248</v>
      </c>
      <c r="B88" s="65">
        <v>0</v>
      </c>
      <c r="C88" s="34">
        <f>IF(B92=0, "-", B88/B92)</f>
        <v>0</v>
      </c>
      <c r="D88" s="65">
        <v>11</v>
      </c>
      <c r="E88" s="9">
        <f>IF(D92=0, "-", D88/D92)</f>
        <v>6.25E-2</v>
      </c>
      <c r="F88" s="81">
        <v>0</v>
      </c>
      <c r="G88" s="34">
        <f>IF(F92=0, "-", F88/F92)</f>
        <v>0</v>
      </c>
      <c r="H88" s="65">
        <v>46</v>
      </c>
      <c r="I88" s="9">
        <f>IF(H92=0, "-", H88/H92)</f>
        <v>3.5060975609756101E-2</v>
      </c>
      <c r="J88" s="8">
        <f t="shared" si="6"/>
        <v>-1</v>
      </c>
      <c r="K88" s="9">
        <f t="shared" si="7"/>
        <v>-1</v>
      </c>
    </row>
    <row r="89" spans="1:11" x14ac:dyDescent="0.25">
      <c r="A89" s="7" t="s">
        <v>249</v>
      </c>
      <c r="B89" s="65">
        <v>77</v>
      </c>
      <c r="C89" s="34">
        <f>IF(B92=0, "-", B89/B92)</f>
        <v>0.84615384615384615</v>
      </c>
      <c r="D89" s="65">
        <v>134</v>
      </c>
      <c r="E89" s="9">
        <f>IF(D92=0, "-", D89/D92)</f>
        <v>0.76136363636363635</v>
      </c>
      <c r="F89" s="81">
        <v>703</v>
      </c>
      <c r="G89" s="34">
        <f>IF(F92=0, "-", F89/F92)</f>
        <v>0.77508269018743114</v>
      </c>
      <c r="H89" s="65">
        <v>1005</v>
      </c>
      <c r="I89" s="9">
        <f>IF(H92=0, "-", H89/H92)</f>
        <v>0.7660060975609756</v>
      </c>
      <c r="J89" s="8">
        <f t="shared" si="6"/>
        <v>-0.42537313432835822</v>
      </c>
      <c r="K89" s="9">
        <f t="shared" si="7"/>
        <v>-0.30049751243781092</v>
      </c>
    </row>
    <row r="90" spans="1:11" x14ac:dyDescent="0.25">
      <c r="A90" s="7" t="s">
        <v>250</v>
      </c>
      <c r="B90" s="65">
        <v>0</v>
      </c>
      <c r="C90" s="34">
        <f>IF(B92=0, "-", B90/B92)</f>
        <v>0</v>
      </c>
      <c r="D90" s="65">
        <v>3</v>
      </c>
      <c r="E90" s="9">
        <f>IF(D92=0, "-", D90/D92)</f>
        <v>1.7045454545454544E-2</v>
      </c>
      <c r="F90" s="81">
        <v>31</v>
      </c>
      <c r="G90" s="34">
        <f>IF(F92=0, "-", F90/F92)</f>
        <v>3.4178610804851156E-2</v>
      </c>
      <c r="H90" s="65">
        <v>39</v>
      </c>
      <c r="I90" s="9">
        <f>IF(H92=0, "-", H90/H92)</f>
        <v>2.972560975609756E-2</v>
      </c>
      <c r="J90" s="8">
        <f t="shared" si="6"/>
        <v>-1</v>
      </c>
      <c r="K90" s="9">
        <f t="shared" si="7"/>
        <v>-0.20512820512820512</v>
      </c>
    </row>
    <row r="91" spans="1:11" x14ac:dyDescent="0.25">
      <c r="A91" s="2"/>
      <c r="B91" s="68"/>
      <c r="C91" s="33"/>
      <c r="D91" s="68"/>
      <c r="E91" s="6"/>
      <c r="F91" s="82"/>
      <c r="G91" s="33"/>
      <c r="H91" s="68"/>
      <c r="I91" s="6"/>
      <c r="J91" s="5"/>
      <c r="K91" s="6"/>
    </row>
    <row r="92" spans="1:11" s="43" customFormat="1" x14ac:dyDescent="0.25">
      <c r="A92" s="162" t="s">
        <v>589</v>
      </c>
      <c r="B92" s="71">
        <f>SUM(B81:B91)</f>
        <v>91</v>
      </c>
      <c r="C92" s="40">
        <f>B92/8644</f>
        <v>1.0527533549282739E-2</v>
      </c>
      <c r="D92" s="71">
        <f>SUM(D81:D91)</f>
        <v>176</v>
      </c>
      <c r="E92" s="41">
        <f>D92/9191</f>
        <v>1.914916766401915E-2</v>
      </c>
      <c r="F92" s="77">
        <f>SUM(F81:F91)</f>
        <v>907</v>
      </c>
      <c r="G92" s="42">
        <f>F92/78552</f>
        <v>1.1546491496079031E-2</v>
      </c>
      <c r="H92" s="71">
        <f>SUM(H81:H91)</f>
        <v>1312</v>
      </c>
      <c r="I92" s="41">
        <f>H92/83975</f>
        <v>1.5623697529026497E-2</v>
      </c>
      <c r="J92" s="37">
        <f>IF(D92=0, "-", IF((B92-D92)/D92&lt;10, (B92-D92)/D92, "&gt;999%"))</f>
        <v>-0.48295454545454547</v>
      </c>
      <c r="K92" s="38">
        <f>IF(H92=0, "-", IF((F92-H92)/H92&lt;10, (F92-H92)/H92, "&gt;999%"))</f>
        <v>-0.30868902439024393</v>
      </c>
    </row>
    <row r="93" spans="1:11" x14ac:dyDescent="0.25">
      <c r="B93" s="83"/>
      <c r="D93" s="83"/>
      <c r="F93" s="83"/>
      <c r="H93" s="83"/>
    </row>
    <row r="94" spans="1:11" x14ac:dyDescent="0.25">
      <c r="A94" s="163" t="s">
        <v>142</v>
      </c>
      <c r="B94" s="61" t="s">
        <v>12</v>
      </c>
      <c r="C94" s="62" t="s">
        <v>13</v>
      </c>
      <c r="D94" s="61" t="s">
        <v>12</v>
      </c>
      <c r="E94" s="63" t="s">
        <v>13</v>
      </c>
      <c r="F94" s="62" t="s">
        <v>12</v>
      </c>
      <c r="G94" s="62" t="s">
        <v>13</v>
      </c>
      <c r="H94" s="61" t="s">
        <v>12</v>
      </c>
      <c r="I94" s="63" t="s">
        <v>13</v>
      </c>
      <c r="J94" s="61"/>
      <c r="K94" s="63"/>
    </row>
    <row r="95" spans="1:11" x14ac:dyDescent="0.25">
      <c r="A95" s="7" t="s">
        <v>251</v>
      </c>
      <c r="B95" s="65">
        <v>6</v>
      </c>
      <c r="C95" s="34">
        <f>IF(B114=0, "-", B95/B114)</f>
        <v>3.0612244897959183E-2</v>
      </c>
      <c r="D95" s="65">
        <v>4</v>
      </c>
      <c r="E95" s="9">
        <f>IF(D114=0, "-", D95/D114)</f>
        <v>6.1538461538461542E-2</v>
      </c>
      <c r="F95" s="81">
        <v>20</v>
      </c>
      <c r="G95" s="34">
        <f>IF(F114=0, "-", F95/F114)</f>
        <v>1.579778830963665E-2</v>
      </c>
      <c r="H95" s="65">
        <v>17</v>
      </c>
      <c r="I95" s="9">
        <f>IF(H114=0, "-", H95/H114)</f>
        <v>2.6356589147286821E-2</v>
      </c>
      <c r="J95" s="8">
        <f t="shared" ref="J95:J112" si="8">IF(D95=0, "-", IF((B95-D95)/D95&lt;10, (B95-D95)/D95, "&gt;999%"))</f>
        <v>0.5</v>
      </c>
      <c r="K95" s="9">
        <f t="shared" ref="K95:K112" si="9">IF(H95=0, "-", IF((F95-H95)/H95&lt;10, (F95-H95)/H95, "&gt;999%"))</f>
        <v>0.17647058823529413</v>
      </c>
    </row>
    <row r="96" spans="1:11" x14ac:dyDescent="0.25">
      <c r="A96" s="7" t="s">
        <v>252</v>
      </c>
      <c r="B96" s="65">
        <v>1</v>
      </c>
      <c r="C96" s="34">
        <f>IF(B114=0, "-", B96/B114)</f>
        <v>5.1020408163265302E-3</v>
      </c>
      <c r="D96" s="65">
        <v>8</v>
      </c>
      <c r="E96" s="9">
        <f>IF(D114=0, "-", D96/D114)</f>
        <v>0.12307692307692308</v>
      </c>
      <c r="F96" s="81">
        <v>20</v>
      </c>
      <c r="G96" s="34">
        <f>IF(F114=0, "-", F96/F114)</f>
        <v>1.579778830963665E-2</v>
      </c>
      <c r="H96" s="65">
        <v>54</v>
      </c>
      <c r="I96" s="9">
        <f>IF(H114=0, "-", H96/H114)</f>
        <v>8.3720930232558138E-2</v>
      </c>
      <c r="J96" s="8">
        <f t="shared" si="8"/>
        <v>-0.875</v>
      </c>
      <c r="K96" s="9">
        <f t="shared" si="9"/>
        <v>-0.62962962962962965</v>
      </c>
    </row>
    <row r="97" spans="1:11" x14ac:dyDescent="0.25">
      <c r="A97" s="7" t="s">
        <v>253</v>
      </c>
      <c r="B97" s="65">
        <v>2</v>
      </c>
      <c r="C97" s="34">
        <f>IF(B114=0, "-", B97/B114)</f>
        <v>1.020408163265306E-2</v>
      </c>
      <c r="D97" s="65">
        <v>4</v>
      </c>
      <c r="E97" s="9">
        <f>IF(D114=0, "-", D97/D114)</f>
        <v>6.1538461538461542E-2</v>
      </c>
      <c r="F97" s="81">
        <v>12</v>
      </c>
      <c r="G97" s="34">
        <f>IF(F114=0, "-", F97/F114)</f>
        <v>9.4786729857819912E-3</v>
      </c>
      <c r="H97" s="65">
        <v>41</v>
      </c>
      <c r="I97" s="9">
        <f>IF(H114=0, "-", H97/H114)</f>
        <v>6.3565891472868216E-2</v>
      </c>
      <c r="J97" s="8">
        <f t="shared" si="8"/>
        <v>-0.5</v>
      </c>
      <c r="K97" s="9">
        <f t="shared" si="9"/>
        <v>-0.70731707317073167</v>
      </c>
    </row>
    <row r="98" spans="1:11" x14ac:dyDescent="0.25">
      <c r="A98" s="7" t="s">
        <v>254</v>
      </c>
      <c r="B98" s="65">
        <v>7</v>
      </c>
      <c r="C98" s="34">
        <f>IF(B114=0, "-", B98/B114)</f>
        <v>3.5714285714285712E-2</v>
      </c>
      <c r="D98" s="65">
        <v>16</v>
      </c>
      <c r="E98" s="9">
        <f>IF(D114=0, "-", D98/D114)</f>
        <v>0.24615384615384617</v>
      </c>
      <c r="F98" s="81">
        <v>74</v>
      </c>
      <c r="G98" s="34">
        <f>IF(F114=0, "-", F98/F114)</f>
        <v>5.845181674565561E-2</v>
      </c>
      <c r="H98" s="65">
        <v>176</v>
      </c>
      <c r="I98" s="9">
        <f>IF(H114=0, "-", H98/H114)</f>
        <v>0.27286821705426356</v>
      </c>
      <c r="J98" s="8">
        <f t="shared" si="8"/>
        <v>-0.5625</v>
      </c>
      <c r="K98" s="9">
        <f t="shared" si="9"/>
        <v>-0.57954545454545459</v>
      </c>
    </row>
    <row r="99" spans="1:11" x14ac:dyDescent="0.25">
      <c r="A99" s="7" t="s">
        <v>255</v>
      </c>
      <c r="B99" s="65">
        <v>3</v>
      </c>
      <c r="C99" s="34">
        <f>IF(B114=0, "-", B99/B114)</f>
        <v>1.5306122448979591E-2</v>
      </c>
      <c r="D99" s="65">
        <v>0</v>
      </c>
      <c r="E99" s="9">
        <f>IF(D114=0, "-", D99/D114)</f>
        <v>0</v>
      </c>
      <c r="F99" s="81">
        <v>38</v>
      </c>
      <c r="G99" s="34">
        <f>IF(F114=0, "-", F99/F114)</f>
        <v>3.0015797788309637E-2</v>
      </c>
      <c r="H99" s="65">
        <v>0</v>
      </c>
      <c r="I99" s="9">
        <f>IF(H114=0, "-", H99/H114)</f>
        <v>0</v>
      </c>
      <c r="J99" s="8" t="str">
        <f t="shared" si="8"/>
        <v>-</v>
      </c>
      <c r="K99" s="9" t="str">
        <f t="shared" si="9"/>
        <v>-</v>
      </c>
    </row>
    <row r="100" spans="1:11" x14ac:dyDescent="0.25">
      <c r="A100" s="7" t="s">
        <v>256</v>
      </c>
      <c r="B100" s="65">
        <v>5</v>
      </c>
      <c r="C100" s="34">
        <f>IF(B114=0, "-", B100/B114)</f>
        <v>2.5510204081632654E-2</v>
      </c>
      <c r="D100" s="65">
        <v>0</v>
      </c>
      <c r="E100" s="9">
        <f>IF(D114=0, "-", D100/D114)</f>
        <v>0</v>
      </c>
      <c r="F100" s="81">
        <v>23</v>
      </c>
      <c r="G100" s="34">
        <f>IF(F114=0, "-", F100/F114)</f>
        <v>1.8167456556082148E-2</v>
      </c>
      <c r="H100" s="65">
        <v>0</v>
      </c>
      <c r="I100" s="9">
        <f>IF(H114=0, "-", H100/H114)</f>
        <v>0</v>
      </c>
      <c r="J100" s="8" t="str">
        <f t="shared" si="8"/>
        <v>-</v>
      </c>
      <c r="K100" s="9" t="str">
        <f t="shared" si="9"/>
        <v>-</v>
      </c>
    </row>
    <row r="101" spans="1:11" x14ac:dyDescent="0.25">
      <c r="A101" s="7" t="s">
        <v>257</v>
      </c>
      <c r="B101" s="65">
        <v>0</v>
      </c>
      <c r="C101" s="34">
        <f>IF(B114=0, "-", B101/B114)</f>
        <v>0</v>
      </c>
      <c r="D101" s="65">
        <v>0</v>
      </c>
      <c r="E101" s="9">
        <f>IF(D114=0, "-", D101/D114)</f>
        <v>0</v>
      </c>
      <c r="F101" s="81">
        <v>7</v>
      </c>
      <c r="G101" s="34">
        <f>IF(F114=0, "-", F101/F114)</f>
        <v>5.5292259083728279E-3</v>
      </c>
      <c r="H101" s="65">
        <v>1</v>
      </c>
      <c r="I101" s="9">
        <f>IF(H114=0, "-", H101/H114)</f>
        <v>1.5503875968992248E-3</v>
      </c>
      <c r="J101" s="8" t="str">
        <f t="shared" si="8"/>
        <v>-</v>
      </c>
      <c r="K101" s="9">
        <f t="shared" si="9"/>
        <v>6</v>
      </c>
    </row>
    <row r="102" spans="1:11" x14ac:dyDescent="0.25">
      <c r="A102" s="7" t="s">
        <v>258</v>
      </c>
      <c r="B102" s="65">
        <v>0</v>
      </c>
      <c r="C102" s="34">
        <f>IF(B114=0, "-", B102/B114)</f>
        <v>0</v>
      </c>
      <c r="D102" s="65">
        <v>1</v>
      </c>
      <c r="E102" s="9">
        <f>IF(D114=0, "-", D102/D114)</f>
        <v>1.5384615384615385E-2</v>
      </c>
      <c r="F102" s="81">
        <v>9</v>
      </c>
      <c r="G102" s="34">
        <f>IF(F114=0, "-", F102/F114)</f>
        <v>7.1090047393364926E-3</v>
      </c>
      <c r="H102" s="65">
        <v>13</v>
      </c>
      <c r="I102" s="9">
        <f>IF(H114=0, "-", H102/H114)</f>
        <v>2.0155038759689922E-2</v>
      </c>
      <c r="J102" s="8">
        <f t="shared" si="8"/>
        <v>-1</v>
      </c>
      <c r="K102" s="9">
        <f t="shared" si="9"/>
        <v>-0.30769230769230771</v>
      </c>
    </row>
    <row r="103" spans="1:11" x14ac:dyDescent="0.25">
      <c r="A103" s="7" t="s">
        <v>259</v>
      </c>
      <c r="B103" s="65">
        <v>3</v>
      </c>
      <c r="C103" s="34">
        <f>IF(B114=0, "-", B103/B114)</f>
        <v>1.5306122448979591E-2</v>
      </c>
      <c r="D103" s="65">
        <v>4</v>
      </c>
      <c r="E103" s="9">
        <f>IF(D114=0, "-", D103/D114)</f>
        <v>6.1538461538461542E-2</v>
      </c>
      <c r="F103" s="81">
        <v>55</v>
      </c>
      <c r="G103" s="34">
        <f>IF(F114=0, "-", F103/F114)</f>
        <v>4.3443917851500792E-2</v>
      </c>
      <c r="H103" s="65">
        <v>36</v>
      </c>
      <c r="I103" s="9">
        <f>IF(H114=0, "-", H103/H114)</f>
        <v>5.5813953488372092E-2</v>
      </c>
      <c r="J103" s="8">
        <f t="shared" si="8"/>
        <v>-0.25</v>
      </c>
      <c r="K103" s="9">
        <f t="shared" si="9"/>
        <v>0.52777777777777779</v>
      </c>
    </row>
    <row r="104" spans="1:11" x14ac:dyDescent="0.25">
      <c r="A104" s="7" t="s">
        <v>260</v>
      </c>
      <c r="B104" s="65">
        <v>0</v>
      </c>
      <c r="C104" s="34">
        <f>IF(B114=0, "-", B104/B114)</f>
        <v>0</v>
      </c>
      <c r="D104" s="65">
        <v>8</v>
      </c>
      <c r="E104" s="9">
        <f>IF(D114=0, "-", D104/D114)</f>
        <v>0.12307692307692308</v>
      </c>
      <c r="F104" s="81">
        <v>0</v>
      </c>
      <c r="G104" s="34">
        <f>IF(F114=0, "-", F104/F114)</f>
        <v>0</v>
      </c>
      <c r="H104" s="65">
        <v>84</v>
      </c>
      <c r="I104" s="9">
        <f>IF(H114=0, "-", H104/H114)</f>
        <v>0.13023255813953488</v>
      </c>
      <c r="J104" s="8">
        <f t="shared" si="8"/>
        <v>-1</v>
      </c>
      <c r="K104" s="9">
        <f t="shared" si="9"/>
        <v>-1</v>
      </c>
    </row>
    <row r="105" spans="1:11" x14ac:dyDescent="0.25">
      <c r="A105" s="7" t="s">
        <v>261</v>
      </c>
      <c r="B105" s="65">
        <v>13</v>
      </c>
      <c r="C105" s="34">
        <f>IF(B114=0, "-", B105/B114)</f>
        <v>6.6326530612244902E-2</v>
      </c>
      <c r="D105" s="65">
        <v>2</v>
      </c>
      <c r="E105" s="9">
        <f>IF(D114=0, "-", D105/D114)</f>
        <v>3.0769230769230771E-2</v>
      </c>
      <c r="F105" s="81">
        <v>124</v>
      </c>
      <c r="G105" s="34">
        <f>IF(F114=0, "-", F105/F114)</f>
        <v>9.7946287519747238E-2</v>
      </c>
      <c r="H105" s="65">
        <v>151</v>
      </c>
      <c r="I105" s="9">
        <f>IF(H114=0, "-", H105/H114)</f>
        <v>0.23410852713178296</v>
      </c>
      <c r="J105" s="8">
        <f t="shared" si="8"/>
        <v>5.5</v>
      </c>
      <c r="K105" s="9">
        <f t="shared" si="9"/>
        <v>-0.17880794701986755</v>
      </c>
    </row>
    <row r="106" spans="1:11" x14ac:dyDescent="0.25">
      <c r="A106" s="7" t="s">
        <v>262</v>
      </c>
      <c r="B106" s="65">
        <v>3</v>
      </c>
      <c r="C106" s="34">
        <f>IF(B114=0, "-", B106/B114)</f>
        <v>1.5306122448979591E-2</v>
      </c>
      <c r="D106" s="65">
        <v>13</v>
      </c>
      <c r="E106" s="9">
        <f>IF(D114=0, "-", D106/D114)</f>
        <v>0.2</v>
      </c>
      <c r="F106" s="81">
        <v>82</v>
      </c>
      <c r="G106" s="34">
        <f>IF(F114=0, "-", F106/F114)</f>
        <v>6.4770932069510262E-2</v>
      </c>
      <c r="H106" s="65">
        <v>62</v>
      </c>
      <c r="I106" s="9">
        <f>IF(H114=0, "-", H106/H114)</f>
        <v>9.6124031007751937E-2</v>
      </c>
      <c r="J106" s="8">
        <f t="shared" si="8"/>
        <v>-0.76923076923076927</v>
      </c>
      <c r="K106" s="9">
        <f t="shared" si="9"/>
        <v>0.32258064516129031</v>
      </c>
    </row>
    <row r="107" spans="1:11" x14ac:dyDescent="0.25">
      <c r="A107" s="7" t="s">
        <v>263</v>
      </c>
      <c r="B107" s="65">
        <v>3</v>
      </c>
      <c r="C107" s="34">
        <f>IF(B114=0, "-", B107/B114)</f>
        <v>1.5306122448979591E-2</v>
      </c>
      <c r="D107" s="65">
        <v>0</v>
      </c>
      <c r="E107" s="9">
        <f>IF(D114=0, "-", D107/D114)</f>
        <v>0</v>
      </c>
      <c r="F107" s="81">
        <v>48</v>
      </c>
      <c r="G107" s="34">
        <f>IF(F114=0, "-", F107/F114)</f>
        <v>3.7914691943127965E-2</v>
      </c>
      <c r="H107" s="65">
        <v>0</v>
      </c>
      <c r="I107" s="9">
        <f>IF(H114=0, "-", H107/H114)</f>
        <v>0</v>
      </c>
      <c r="J107" s="8" t="str">
        <f t="shared" si="8"/>
        <v>-</v>
      </c>
      <c r="K107" s="9" t="str">
        <f t="shared" si="9"/>
        <v>-</v>
      </c>
    </row>
    <row r="108" spans="1:11" x14ac:dyDescent="0.25">
      <c r="A108" s="7" t="s">
        <v>264</v>
      </c>
      <c r="B108" s="65">
        <v>146</v>
      </c>
      <c r="C108" s="34">
        <f>IF(B114=0, "-", B108/B114)</f>
        <v>0.74489795918367352</v>
      </c>
      <c r="D108" s="65">
        <v>0</v>
      </c>
      <c r="E108" s="9">
        <f>IF(D114=0, "-", D108/D114)</f>
        <v>0</v>
      </c>
      <c r="F108" s="81">
        <v>716</v>
      </c>
      <c r="G108" s="34">
        <f>IF(F114=0, "-", F108/F114)</f>
        <v>0.56556082148499209</v>
      </c>
      <c r="H108" s="65">
        <v>0</v>
      </c>
      <c r="I108" s="9">
        <f>IF(H114=0, "-", H108/H114)</f>
        <v>0</v>
      </c>
      <c r="J108" s="8" t="str">
        <f t="shared" si="8"/>
        <v>-</v>
      </c>
      <c r="K108" s="9" t="str">
        <f t="shared" si="9"/>
        <v>-</v>
      </c>
    </row>
    <row r="109" spans="1:11" x14ac:dyDescent="0.25">
      <c r="A109" s="7" t="s">
        <v>265</v>
      </c>
      <c r="B109" s="65">
        <v>3</v>
      </c>
      <c r="C109" s="34">
        <f>IF(B114=0, "-", B109/B114)</f>
        <v>1.5306122448979591E-2</v>
      </c>
      <c r="D109" s="65">
        <v>0</v>
      </c>
      <c r="E109" s="9">
        <f>IF(D114=0, "-", D109/D114)</f>
        <v>0</v>
      </c>
      <c r="F109" s="81">
        <v>23</v>
      </c>
      <c r="G109" s="34">
        <f>IF(F114=0, "-", F109/F114)</f>
        <v>1.8167456556082148E-2</v>
      </c>
      <c r="H109" s="65">
        <v>0</v>
      </c>
      <c r="I109" s="9">
        <f>IF(H114=0, "-", H109/H114)</f>
        <v>0</v>
      </c>
      <c r="J109" s="8" t="str">
        <f t="shared" si="8"/>
        <v>-</v>
      </c>
      <c r="K109" s="9" t="str">
        <f t="shared" si="9"/>
        <v>-</v>
      </c>
    </row>
    <row r="110" spans="1:11" x14ac:dyDescent="0.25">
      <c r="A110" s="7" t="s">
        <v>266</v>
      </c>
      <c r="B110" s="65">
        <v>1</v>
      </c>
      <c r="C110" s="34">
        <f>IF(B114=0, "-", B110/B114)</f>
        <v>5.1020408163265302E-3</v>
      </c>
      <c r="D110" s="65">
        <v>1</v>
      </c>
      <c r="E110" s="9">
        <f>IF(D114=0, "-", D110/D114)</f>
        <v>1.5384615384615385E-2</v>
      </c>
      <c r="F110" s="81">
        <v>9</v>
      </c>
      <c r="G110" s="34">
        <f>IF(F114=0, "-", F110/F114)</f>
        <v>7.1090047393364926E-3</v>
      </c>
      <c r="H110" s="65">
        <v>5</v>
      </c>
      <c r="I110" s="9">
        <f>IF(H114=0, "-", H110/H114)</f>
        <v>7.7519379844961239E-3</v>
      </c>
      <c r="J110" s="8">
        <f t="shared" si="8"/>
        <v>0</v>
      </c>
      <c r="K110" s="9">
        <f t="shared" si="9"/>
        <v>0.8</v>
      </c>
    </row>
    <row r="111" spans="1:11" x14ac:dyDescent="0.25">
      <c r="A111" s="7" t="s">
        <v>267</v>
      </c>
      <c r="B111" s="65">
        <v>0</v>
      </c>
      <c r="C111" s="34">
        <f>IF(B114=0, "-", B111/B114)</f>
        <v>0</v>
      </c>
      <c r="D111" s="65">
        <v>0</v>
      </c>
      <c r="E111" s="9">
        <f>IF(D114=0, "-", D111/D114)</f>
        <v>0</v>
      </c>
      <c r="F111" s="81">
        <v>0</v>
      </c>
      <c r="G111" s="34">
        <f>IF(F114=0, "-", F111/F114)</f>
        <v>0</v>
      </c>
      <c r="H111" s="65">
        <v>1</v>
      </c>
      <c r="I111" s="9">
        <f>IF(H114=0, "-", H111/H114)</f>
        <v>1.5503875968992248E-3</v>
      </c>
      <c r="J111" s="8" t="str">
        <f t="shared" si="8"/>
        <v>-</v>
      </c>
      <c r="K111" s="9">
        <f t="shared" si="9"/>
        <v>-1</v>
      </c>
    </row>
    <row r="112" spans="1:11" x14ac:dyDescent="0.25">
      <c r="A112" s="7" t="s">
        <v>268</v>
      </c>
      <c r="B112" s="65">
        <v>0</v>
      </c>
      <c r="C112" s="34">
        <f>IF(B114=0, "-", B112/B114)</f>
        <v>0</v>
      </c>
      <c r="D112" s="65">
        <v>4</v>
      </c>
      <c r="E112" s="9">
        <f>IF(D114=0, "-", D112/D114)</f>
        <v>6.1538461538461542E-2</v>
      </c>
      <c r="F112" s="81">
        <v>6</v>
      </c>
      <c r="G112" s="34">
        <f>IF(F114=0, "-", F112/F114)</f>
        <v>4.7393364928909956E-3</v>
      </c>
      <c r="H112" s="65">
        <v>4</v>
      </c>
      <c r="I112" s="9">
        <f>IF(H114=0, "-", H112/H114)</f>
        <v>6.2015503875968991E-3</v>
      </c>
      <c r="J112" s="8">
        <f t="shared" si="8"/>
        <v>-1</v>
      </c>
      <c r="K112" s="9">
        <f t="shared" si="9"/>
        <v>0.5</v>
      </c>
    </row>
    <row r="113" spans="1:11" x14ac:dyDescent="0.25">
      <c r="A113" s="2"/>
      <c r="B113" s="68"/>
      <c r="C113" s="33"/>
      <c r="D113" s="68"/>
      <c r="E113" s="6"/>
      <c r="F113" s="82"/>
      <c r="G113" s="33"/>
      <c r="H113" s="68"/>
      <c r="I113" s="6"/>
      <c r="J113" s="5"/>
      <c r="K113" s="6"/>
    </row>
    <row r="114" spans="1:11" s="43" customFormat="1" x14ac:dyDescent="0.25">
      <c r="A114" s="162" t="s">
        <v>588</v>
      </c>
      <c r="B114" s="71">
        <f>SUM(B95:B113)</f>
        <v>196</v>
      </c>
      <c r="C114" s="40">
        <f>B114/8644</f>
        <v>2.2674687644608976E-2</v>
      </c>
      <c r="D114" s="71">
        <f>SUM(D95:D113)</f>
        <v>65</v>
      </c>
      <c r="E114" s="41">
        <f>D114/9191</f>
        <v>7.0721357850070717E-3</v>
      </c>
      <c r="F114" s="77">
        <f>SUM(F95:F113)</f>
        <v>1266</v>
      </c>
      <c r="G114" s="42">
        <f>F114/78552</f>
        <v>1.6116712496180872E-2</v>
      </c>
      <c r="H114" s="71">
        <f>SUM(H95:H113)</f>
        <v>645</v>
      </c>
      <c r="I114" s="41">
        <f>H114/83975</f>
        <v>7.6808573980351293E-3</v>
      </c>
      <c r="J114" s="37">
        <f>IF(D114=0, "-", IF((B114-D114)/D114&lt;10, (B114-D114)/D114, "&gt;999%"))</f>
        <v>2.0153846153846153</v>
      </c>
      <c r="K114" s="38">
        <f>IF(H114=0, "-", IF((F114-H114)/H114&lt;10, (F114-H114)/H114, "&gt;999%"))</f>
        <v>0.96279069767441861</v>
      </c>
    </row>
    <row r="115" spans="1:11" x14ac:dyDescent="0.25">
      <c r="B115" s="83"/>
      <c r="D115" s="83"/>
      <c r="F115" s="83"/>
      <c r="H115" s="83"/>
    </row>
    <row r="116" spans="1:11" s="43" customFormat="1" x14ac:dyDescent="0.25">
      <c r="A116" s="162" t="s">
        <v>587</v>
      </c>
      <c r="B116" s="71">
        <v>287</v>
      </c>
      <c r="C116" s="40">
        <f>B116/8644</f>
        <v>3.3202221193891719E-2</v>
      </c>
      <c r="D116" s="71">
        <v>241</v>
      </c>
      <c r="E116" s="41">
        <f>D116/9191</f>
        <v>2.622130344902622E-2</v>
      </c>
      <c r="F116" s="77">
        <v>2173</v>
      </c>
      <c r="G116" s="42">
        <f>F116/78552</f>
        <v>2.7663203992259904E-2</v>
      </c>
      <c r="H116" s="71">
        <v>1957</v>
      </c>
      <c r="I116" s="41">
        <f>H116/83975</f>
        <v>2.3304554927061627E-2</v>
      </c>
      <c r="J116" s="37">
        <f>IF(D116=0, "-", IF((B116-D116)/D116&lt;10, (B116-D116)/D116, "&gt;999%"))</f>
        <v>0.1908713692946058</v>
      </c>
      <c r="K116" s="38">
        <f>IF(H116=0, "-", IF((F116-H116)/H116&lt;10, (F116-H116)/H116, "&gt;999%"))</f>
        <v>0.11037301992846194</v>
      </c>
    </row>
    <row r="117" spans="1:11" x14ac:dyDescent="0.25">
      <c r="B117" s="83"/>
      <c r="D117" s="83"/>
      <c r="F117" s="83"/>
      <c r="H117" s="83"/>
    </row>
    <row r="118" spans="1:11" ht="15.6" x14ac:dyDescent="0.3">
      <c r="A118" s="164" t="s">
        <v>116</v>
      </c>
      <c r="B118" s="196" t="s">
        <v>1</v>
      </c>
      <c r="C118" s="200"/>
      <c r="D118" s="200"/>
      <c r="E118" s="197"/>
      <c r="F118" s="196" t="s">
        <v>14</v>
      </c>
      <c r="G118" s="200"/>
      <c r="H118" s="200"/>
      <c r="I118" s="197"/>
      <c r="J118" s="196" t="s">
        <v>15</v>
      </c>
      <c r="K118" s="197"/>
    </row>
    <row r="119" spans="1:11" x14ac:dyDescent="0.25">
      <c r="A119" s="22"/>
      <c r="B119" s="196">
        <f>VALUE(RIGHT($B$2, 4))</f>
        <v>2022</v>
      </c>
      <c r="C119" s="197"/>
      <c r="D119" s="196">
        <f>B119-1</f>
        <v>2021</v>
      </c>
      <c r="E119" s="204"/>
      <c r="F119" s="196">
        <f>B119</f>
        <v>2022</v>
      </c>
      <c r="G119" s="204"/>
      <c r="H119" s="196">
        <f>D119</f>
        <v>2021</v>
      </c>
      <c r="I119" s="204"/>
      <c r="J119" s="140" t="s">
        <v>4</v>
      </c>
      <c r="K119" s="141" t="s">
        <v>2</v>
      </c>
    </row>
    <row r="120" spans="1:11" x14ac:dyDescent="0.25">
      <c r="A120" s="163" t="s">
        <v>143</v>
      </c>
      <c r="B120" s="61" t="s">
        <v>12</v>
      </c>
      <c r="C120" s="62" t="s">
        <v>13</v>
      </c>
      <c r="D120" s="61" t="s">
        <v>12</v>
      </c>
      <c r="E120" s="63" t="s">
        <v>13</v>
      </c>
      <c r="F120" s="62" t="s">
        <v>12</v>
      </c>
      <c r="G120" s="62" t="s">
        <v>13</v>
      </c>
      <c r="H120" s="61" t="s">
        <v>12</v>
      </c>
      <c r="I120" s="63" t="s">
        <v>13</v>
      </c>
      <c r="J120" s="61"/>
      <c r="K120" s="63"/>
    </row>
    <row r="121" spans="1:11" x14ac:dyDescent="0.25">
      <c r="A121" s="7" t="s">
        <v>269</v>
      </c>
      <c r="B121" s="65">
        <v>10</v>
      </c>
      <c r="C121" s="34">
        <f>IF(B124=0, "-", B121/B124)</f>
        <v>0.625</v>
      </c>
      <c r="D121" s="65">
        <v>9</v>
      </c>
      <c r="E121" s="9">
        <f>IF(D124=0, "-", D121/D124)</f>
        <v>0.6428571428571429</v>
      </c>
      <c r="F121" s="81">
        <v>177</v>
      </c>
      <c r="G121" s="34">
        <f>IF(F124=0, "-", F121/F124)</f>
        <v>0.78666666666666663</v>
      </c>
      <c r="H121" s="65">
        <v>98</v>
      </c>
      <c r="I121" s="9">
        <f>IF(H124=0, "-", H121/H124)</f>
        <v>0.77777777777777779</v>
      </c>
      <c r="J121" s="8">
        <f>IF(D121=0, "-", IF((B121-D121)/D121&lt;10, (B121-D121)/D121, "&gt;999%"))</f>
        <v>0.1111111111111111</v>
      </c>
      <c r="K121" s="9">
        <f>IF(H121=0, "-", IF((F121-H121)/H121&lt;10, (F121-H121)/H121, "&gt;999%"))</f>
        <v>0.80612244897959184</v>
      </c>
    </row>
    <row r="122" spans="1:11" x14ac:dyDescent="0.25">
      <c r="A122" s="7" t="s">
        <v>270</v>
      </c>
      <c r="B122" s="65">
        <v>6</v>
      </c>
      <c r="C122" s="34">
        <f>IF(B124=0, "-", B122/B124)</f>
        <v>0.375</v>
      </c>
      <c r="D122" s="65">
        <v>5</v>
      </c>
      <c r="E122" s="9">
        <f>IF(D124=0, "-", D122/D124)</f>
        <v>0.35714285714285715</v>
      </c>
      <c r="F122" s="81">
        <v>48</v>
      </c>
      <c r="G122" s="34">
        <f>IF(F124=0, "-", F122/F124)</f>
        <v>0.21333333333333335</v>
      </c>
      <c r="H122" s="65">
        <v>28</v>
      </c>
      <c r="I122" s="9">
        <f>IF(H124=0, "-", H122/H124)</f>
        <v>0.22222222222222221</v>
      </c>
      <c r="J122" s="8">
        <f>IF(D122=0, "-", IF((B122-D122)/D122&lt;10, (B122-D122)/D122, "&gt;999%"))</f>
        <v>0.2</v>
      </c>
      <c r="K122" s="9">
        <f>IF(H122=0, "-", IF((F122-H122)/H122&lt;10, (F122-H122)/H122, "&gt;999%"))</f>
        <v>0.7142857142857143</v>
      </c>
    </row>
    <row r="123" spans="1:11" x14ac:dyDescent="0.25">
      <c r="A123" s="2"/>
      <c r="B123" s="68"/>
      <c r="C123" s="33"/>
      <c r="D123" s="68"/>
      <c r="E123" s="6"/>
      <c r="F123" s="82"/>
      <c r="G123" s="33"/>
      <c r="H123" s="68"/>
      <c r="I123" s="6"/>
      <c r="J123" s="5"/>
      <c r="K123" s="6"/>
    </row>
    <row r="124" spans="1:11" s="43" customFormat="1" x14ac:dyDescent="0.25">
      <c r="A124" s="162" t="s">
        <v>586</v>
      </c>
      <c r="B124" s="71">
        <f>SUM(B121:B123)</f>
        <v>16</v>
      </c>
      <c r="C124" s="40">
        <f>B124/8644</f>
        <v>1.8509949097639982E-3</v>
      </c>
      <c r="D124" s="71">
        <f>SUM(D121:D123)</f>
        <v>14</v>
      </c>
      <c r="E124" s="41">
        <f>D124/9191</f>
        <v>1.5232292460015233E-3</v>
      </c>
      <c r="F124" s="77">
        <f>SUM(F121:F123)</f>
        <v>225</v>
      </c>
      <c r="G124" s="42">
        <f>F124/78552</f>
        <v>2.8643446379468377E-3</v>
      </c>
      <c r="H124" s="71">
        <f>SUM(H121:H123)</f>
        <v>126</v>
      </c>
      <c r="I124" s="41">
        <f>H124/83975</f>
        <v>1.5004465614766298E-3</v>
      </c>
      <c r="J124" s="37">
        <f>IF(D124=0, "-", IF((B124-D124)/D124&lt;10, (B124-D124)/D124, "&gt;999%"))</f>
        <v>0.14285714285714285</v>
      </c>
      <c r="K124" s="38">
        <f>IF(H124=0, "-", IF((F124-H124)/H124&lt;10, (F124-H124)/H124, "&gt;999%"))</f>
        <v>0.7857142857142857</v>
      </c>
    </row>
    <row r="125" spans="1:11" x14ac:dyDescent="0.25">
      <c r="B125" s="83"/>
      <c r="D125" s="83"/>
      <c r="F125" s="83"/>
      <c r="H125" s="83"/>
    </row>
    <row r="126" spans="1:11" x14ac:dyDescent="0.25">
      <c r="A126" s="163" t="s">
        <v>144</v>
      </c>
      <c r="B126" s="61" t="s">
        <v>12</v>
      </c>
      <c r="C126" s="62" t="s">
        <v>13</v>
      </c>
      <c r="D126" s="61" t="s">
        <v>12</v>
      </c>
      <c r="E126" s="63" t="s">
        <v>13</v>
      </c>
      <c r="F126" s="62" t="s">
        <v>12</v>
      </c>
      <c r="G126" s="62" t="s">
        <v>13</v>
      </c>
      <c r="H126" s="61" t="s">
        <v>12</v>
      </c>
      <c r="I126" s="63" t="s">
        <v>13</v>
      </c>
      <c r="J126" s="61"/>
      <c r="K126" s="63"/>
    </row>
    <row r="127" spans="1:11" x14ac:dyDescent="0.25">
      <c r="A127" s="7" t="s">
        <v>271</v>
      </c>
      <c r="B127" s="65">
        <v>3</v>
      </c>
      <c r="C127" s="34">
        <f>IF(B138=0, "-", B127/B138)</f>
        <v>0.21428571428571427</v>
      </c>
      <c r="D127" s="65">
        <v>3</v>
      </c>
      <c r="E127" s="9">
        <f>IF(D138=0, "-", D127/D138)</f>
        <v>0.25</v>
      </c>
      <c r="F127" s="81">
        <v>11</v>
      </c>
      <c r="G127" s="34">
        <f>IF(F138=0, "-", F127/F138)</f>
        <v>0.12941176470588237</v>
      </c>
      <c r="H127" s="65">
        <v>10</v>
      </c>
      <c r="I127" s="9">
        <f>IF(H138=0, "-", H127/H138)</f>
        <v>7.3529411764705885E-2</v>
      </c>
      <c r="J127" s="8">
        <f t="shared" ref="J127:J136" si="10">IF(D127=0, "-", IF((B127-D127)/D127&lt;10, (B127-D127)/D127, "&gt;999%"))</f>
        <v>0</v>
      </c>
      <c r="K127" s="9">
        <f t="shared" ref="K127:K136" si="11">IF(H127=0, "-", IF((F127-H127)/H127&lt;10, (F127-H127)/H127, "&gt;999%"))</f>
        <v>0.1</v>
      </c>
    </row>
    <row r="128" spans="1:11" x14ac:dyDescent="0.25">
      <c r="A128" s="7" t="s">
        <v>272</v>
      </c>
      <c r="B128" s="65">
        <v>3</v>
      </c>
      <c r="C128" s="34">
        <f>IF(B138=0, "-", B128/B138)</f>
        <v>0.21428571428571427</v>
      </c>
      <c r="D128" s="65">
        <v>0</v>
      </c>
      <c r="E128" s="9">
        <f>IF(D138=0, "-", D128/D138)</f>
        <v>0</v>
      </c>
      <c r="F128" s="81">
        <v>4</v>
      </c>
      <c r="G128" s="34">
        <f>IF(F138=0, "-", F128/F138)</f>
        <v>4.7058823529411764E-2</v>
      </c>
      <c r="H128" s="65">
        <v>4</v>
      </c>
      <c r="I128" s="9">
        <f>IF(H138=0, "-", H128/H138)</f>
        <v>2.9411764705882353E-2</v>
      </c>
      <c r="J128" s="8" t="str">
        <f t="shared" si="10"/>
        <v>-</v>
      </c>
      <c r="K128" s="9">
        <f t="shared" si="11"/>
        <v>0</v>
      </c>
    </row>
    <row r="129" spans="1:11" x14ac:dyDescent="0.25">
      <c r="A129" s="7" t="s">
        <v>273</v>
      </c>
      <c r="B129" s="65">
        <v>3</v>
      </c>
      <c r="C129" s="34">
        <f>IF(B138=0, "-", B129/B138)</f>
        <v>0.21428571428571427</v>
      </c>
      <c r="D129" s="65">
        <v>0</v>
      </c>
      <c r="E129" s="9">
        <f>IF(D138=0, "-", D129/D138)</f>
        <v>0</v>
      </c>
      <c r="F129" s="81">
        <v>11</v>
      </c>
      <c r="G129" s="34">
        <f>IF(F138=0, "-", F129/F138)</f>
        <v>0.12941176470588237</v>
      </c>
      <c r="H129" s="65">
        <v>17</v>
      </c>
      <c r="I129" s="9">
        <f>IF(H138=0, "-", H129/H138)</f>
        <v>0.125</v>
      </c>
      <c r="J129" s="8" t="str">
        <f t="shared" si="10"/>
        <v>-</v>
      </c>
      <c r="K129" s="9">
        <f t="shared" si="11"/>
        <v>-0.35294117647058826</v>
      </c>
    </row>
    <row r="130" spans="1:11" x14ac:dyDescent="0.25">
      <c r="A130" s="7" t="s">
        <v>274</v>
      </c>
      <c r="B130" s="65">
        <v>0</v>
      </c>
      <c r="C130" s="34">
        <f>IF(B138=0, "-", B130/B138)</f>
        <v>0</v>
      </c>
      <c r="D130" s="65">
        <v>1</v>
      </c>
      <c r="E130" s="9">
        <f>IF(D138=0, "-", D130/D138)</f>
        <v>8.3333333333333329E-2</v>
      </c>
      <c r="F130" s="81">
        <v>1</v>
      </c>
      <c r="G130" s="34">
        <f>IF(F138=0, "-", F130/F138)</f>
        <v>1.1764705882352941E-2</v>
      </c>
      <c r="H130" s="65">
        <v>3</v>
      </c>
      <c r="I130" s="9">
        <f>IF(H138=0, "-", H130/H138)</f>
        <v>2.2058823529411766E-2</v>
      </c>
      <c r="J130" s="8">
        <f t="shared" si="10"/>
        <v>-1</v>
      </c>
      <c r="K130" s="9">
        <f t="shared" si="11"/>
        <v>-0.66666666666666663</v>
      </c>
    </row>
    <row r="131" spans="1:11" x14ac:dyDescent="0.25">
      <c r="A131" s="7" t="s">
        <v>275</v>
      </c>
      <c r="B131" s="65">
        <v>0</v>
      </c>
      <c r="C131" s="34">
        <f>IF(B138=0, "-", B131/B138)</f>
        <v>0</v>
      </c>
      <c r="D131" s="65">
        <v>0</v>
      </c>
      <c r="E131" s="9">
        <f>IF(D138=0, "-", D131/D138)</f>
        <v>0</v>
      </c>
      <c r="F131" s="81">
        <v>1</v>
      </c>
      <c r="G131" s="34">
        <f>IF(F138=0, "-", F131/F138)</f>
        <v>1.1764705882352941E-2</v>
      </c>
      <c r="H131" s="65">
        <v>2</v>
      </c>
      <c r="I131" s="9">
        <f>IF(H138=0, "-", H131/H138)</f>
        <v>1.4705882352941176E-2</v>
      </c>
      <c r="J131" s="8" t="str">
        <f t="shared" si="10"/>
        <v>-</v>
      </c>
      <c r="K131" s="9">
        <f t="shared" si="11"/>
        <v>-0.5</v>
      </c>
    </row>
    <row r="132" spans="1:11" x14ac:dyDescent="0.25">
      <c r="A132" s="7" t="s">
        <v>276</v>
      </c>
      <c r="B132" s="65">
        <v>0</v>
      </c>
      <c r="C132" s="34">
        <f>IF(B138=0, "-", B132/B138)</f>
        <v>0</v>
      </c>
      <c r="D132" s="65">
        <v>0</v>
      </c>
      <c r="E132" s="9">
        <f>IF(D138=0, "-", D132/D138)</f>
        <v>0</v>
      </c>
      <c r="F132" s="81">
        <v>0</v>
      </c>
      <c r="G132" s="34">
        <f>IF(F138=0, "-", F132/F138)</f>
        <v>0</v>
      </c>
      <c r="H132" s="65">
        <v>1</v>
      </c>
      <c r="I132" s="9">
        <f>IF(H138=0, "-", H132/H138)</f>
        <v>7.3529411764705881E-3</v>
      </c>
      <c r="J132" s="8" t="str">
        <f t="shared" si="10"/>
        <v>-</v>
      </c>
      <c r="K132" s="9">
        <f t="shared" si="11"/>
        <v>-1</v>
      </c>
    </row>
    <row r="133" spans="1:11" x14ac:dyDescent="0.25">
      <c r="A133" s="7" t="s">
        <v>277</v>
      </c>
      <c r="B133" s="65">
        <v>1</v>
      </c>
      <c r="C133" s="34">
        <f>IF(B138=0, "-", B133/B138)</f>
        <v>7.1428571428571425E-2</v>
      </c>
      <c r="D133" s="65">
        <v>2</v>
      </c>
      <c r="E133" s="9">
        <f>IF(D138=0, "-", D133/D138)</f>
        <v>0.16666666666666666</v>
      </c>
      <c r="F133" s="81">
        <v>8</v>
      </c>
      <c r="G133" s="34">
        <f>IF(F138=0, "-", F133/F138)</f>
        <v>9.4117647058823528E-2</v>
      </c>
      <c r="H133" s="65">
        <v>10</v>
      </c>
      <c r="I133" s="9">
        <f>IF(H138=0, "-", H133/H138)</f>
        <v>7.3529411764705885E-2</v>
      </c>
      <c r="J133" s="8">
        <f t="shared" si="10"/>
        <v>-0.5</v>
      </c>
      <c r="K133" s="9">
        <f t="shared" si="11"/>
        <v>-0.2</v>
      </c>
    </row>
    <row r="134" spans="1:11" x14ac:dyDescent="0.25">
      <c r="A134" s="7" t="s">
        <v>278</v>
      </c>
      <c r="B134" s="65">
        <v>1</v>
      </c>
      <c r="C134" s="34">
        <f>IF(B138=0, "-", B134/B138)</f>
        <v>7.1428571428571425E-2</v>
      </c>
      <c r="D134" s="65">
        <v>0</v>
      </c>
      <c r="E134" s="9">
        <f>IF(D138=0, "-", D134/D138)</f>
        <v>0</v>
      </c>
      <c r="F134" s="81">
        <v>3</v>
      </c>
      <c r="G134" s="34">
        <f>IF(F138=0, "-", F134/F138)</f>
        <v>3.5294117647058823E-2</v>
      </c>
      <c r="H134" s="65">
        <v>3</v>
      </c>
      <c r="I134" s="9">
        <f>IF(H138=0, "-", H134/H138)</f>
        <v>2.2058823529411766E-2</v>
      </c>
      <c r="J134" s="8" t="str">
        <f t="shared" si="10"/>
        <v>-</v>
      </c>
      <c r="K134" s="9">
        <f t="shared" si="11"/>
        <v>0</v>
      </c>
    </row>
    <row r="135" spans="1:11" x14ac:dyDescent="0.25">
      <c r="A135" s="7" t="s">
        <v>279</v>
      </c>
      <c r="B135" s="65">
        <v>2</v>
      </c>
      <c r="C135" s="34">
        <f>IF(B138=0, "-", B135/B138)</f>
        <v>0.14285714285714285</v>
      </c>
      <c r="D135" s="65">
        <v>6</v>
      </c>
      <c r="E135" s="9">
        <f>IF(D138=0, "-", D135/D138)</f>
        <v>0.5</v>
      </c>
      <c r="F135" s="81">
        <v>17</v>
      </c>
      <c r="G135" s="34">
        <f>IF(F138=0, "-", F135/F138)</f>
        <v>0.2</v>
      </c>
      <c r="H135" s="65">
        <v>51</v>
      </c>
      <c r="I135" s="9">
        <f>IF(H138=0, "-", H135/H138)</f>
        <v>0.375</v>
      </c>
      <c r="J135" s="8">
        <f t="shared" si="10"/>
        <v>-0.66666666666666663</v>
      </c>
      <c r="K135" s="9">
        <f t="shared" si="11"/>
        <v>-0.66666666666666663</v>
      </c>
    </row>
    <row r="136" spans="1:11" x14ac:dyDescent="0.25">
      <c r="A136" s="7" t="s">
        <v>280</v>
      </c>
      <c r="B136" s="65">
        <v>1</v>
      </c>
      <c r="C136" s="34">
        <f>IF(B138=0, "-", B136/B138)</f>
        <v>7.1428571428571425E-2</v>
      </c>
      <c r="D136" s="65">
        <v>0</v>
      </c>
      <c r="E136" s="9">
        <f>IF(D138=0, "-", D136/D138)</f>
        <v>0</v>
      </c>
      <c r="F136" s="81">
        <v>29</v>
      </c>
      <c r="G136" s="34">
        <f>IF(F138=0, "-", F136/F138)</f>
        <v>0.3411764705882353</v>
      </c>
      <c r="H136" s="65">
        <v>35</v>
      </c>
      <c r="I136" s="9">
        <f>IF(H138=0, "-", H136/H138)</f>
        <v>0.25735294117647056</v>
      </c>
      <c r="J136" s="8" t="str">
        <f t="shared" si="10"/>
        <v>-</v>
      </c>
      <c r="K136" s="9">
        <f t="shared" si="11"/>
        <v>-0.17142857142857143</v>
      </c>
    </row>
    <row r="137" spans="1:11" x14ac:dyDescent="0.25">
      <c r="A137" s="2"/>
      <c r="B137" s="68"/>
      <c r="C137" s="33"/>
      <c r="D137" s="68"/>
      <c r="E137" s="6"/>
      <c r="F137" s="82"/>
      <c r="G137" s="33"/>
      <c r="H137" s="68"/>
      <c r="I137" s="6"/>
      <c r="J137" s="5"/>
      <c r="K137" s="6"/>
    </row>
    <row r="138" spans="1:11" s="43" customFormat="1" x14ac:dyDescent="0.25">
      <c r="A138" s="162" t="s">
        <v>585</v>
      </c>
      <c r="B138" s="71">
        <f>SUM(B127:B137)</f>
        <v>14</v>
      </c>
      <c r="C138" s="40">
        <f>B138/8644</f>
        <v>1.6196205460434984E-3</v>
      </c>
      <c r="D138" s="71">
        <f>SUM(D127:D137)</f>
        <v>12</v>
      </c>
      <c r="E138" s="41">
        <f>D138/9191</f>
        <v>1.3056250680013057E-3</v>
      </c>
      <c r="F138" s="77">
        <f>SUM(F127:F137)</f>
        <v>85</v>
      </c>
      <c r="G138" s="42">
        <f>F138/78552</f>
        <v>1.0820857521132499E-3</v>
      </c>
      <c r="H138" s="71">
        <f>SUM(H127:H137)</f>
        <v>136</v>
      </c>
      <c r="I138" s="41">
        <f>H138/83975</f>
        <v>1.6195296219112831E-3</v>
      </c>
      <c r="J138" s="37">
        <f>IF(D138=0, "-", IF((B138-D138)/D138&lt;10, (B138-D138)/D138, "&gt;999%"))</f>
        <v>0.16666666666666666</v>
      </c>
      <c r="K138" s="38">
        <f>IF(H138=0, "-", IF((F138-H138)/H138&lt;10, (F138-H138)/H138, "&gt;999%"))</f>
        <v>-0.375</v>
      </c>
    </row>
    <row r="139" spans="1:11" x14ac:dyDescent="0.25">
      <c r="B139" s="83"/>
      <c r="D139" s="83"/>
      <c r="F139" s="83"/>
      <c r="H139" s="83"/>
    </row>
    <row r="140" spans="1:11" s="43" customFormat="1" x14ac:dyDescent="0.25">
      <c r="A140" s="162" t="s">
        <v>584</v>
      </c>
      <c r="B140" s="71">
        <v>30</v>
      </c>
      <c r="C140" s="40">
        <f>B140/8644</f>
        <v>3.4706154558074966E-3</v>
      </c>
      <c r="D140" s="71">
        <v>26</v>
      </c>
      <c r="E140" s="41">
        <f>D140/9191</f>
        <v>2.828854314002829E-3</v>
      </c>
      <c r="F140" s="77">
        <v>310</v>
      </c>
      <c r="G140" s="42">
        <f>F140/78552</f>
        <v>3.9464303900600874E-3</v>
      </c>
      <c r="H140" s="71">
        <v>262</v>
      </c>
      <c r="I140" s="41">
        <f>H140/83975</f>
        <v>3.1199761833879129E-3</v>
      </c>
      <c r="J140" s="37">
        <f>IF(D140=0, "-", IF((B140-D140)/D140&lt;10, (B140-D140)/D140, "&gt;999%"))</f>
        <v>0.15384615384615385</v>
      </c>
      <c r="K140" s="38">
        <f>IF(H140=0, "-", IF((F140-H140)/H140&lt;10, (F140-H140)/H140, "&gt;999%"))</f>
        <v>0.18320610687022901</v>
      </c>
    </row>
    <row r="141" spans="1:11" x14ac:dyDescent="0.25">
      <c r="B141" s="83"/>
      <c r="D141" s="83"/>
      <c r="F141" s="83"/>
      <c r="H141" s="83"/>
    </row>
    <row r="142" spans="1:11" ht="15.6" x14ac:dyDescent="0.3">
      <c r="A142" s="164" t="s">
        <v>117</v>
      </c>
      <c r="B142" s="196" t="s">
        <v>1</v>
      </c>
      <c r="C142" s="200"/>
      <c r="D142" s="200"/>
      <c r="E142" s="197"/>
      <c r="F142" s="196" t="s">
        <v>14</v>
      </c>
      <c r="G142" s="200"/>
      <c r="H142" s="200"/>
      <c r="I142" s="197"/>
      <c r="J142" s="196" t="s">
        <v>15</v>
      </c>
      <c r="K142" s="197"/>
    </row>
    <row r="143" spans="1:11" x14ac:dyDescent="0.25">
      <c r="A143" s="22"/>
      <c r="B143" s="196">
        <f>VALUE(RIGHT($B$2, 4))</f>
        <v>2022</v>
      </c>
      <c r="C143" s="197"/>
      <c r="D143" s="196">
        <f>B143-1</f>
        <v>2021</v>
      </c>
      <c r="E143" s="204"/>
      <c r="F143" s="196">
        <f>B143</f>
        <v>2022</v>
      </c>
      <c r="G143" s="204"/>
      <c r="H143" s="196">
        <f>D143</f>
        <v>2021</v>
      </c>
      <c r="I143" s="204"/>
      <c r="J143" s="140" t="s">
        <v>4</v>
      </c>
      <c r="K143" s="141" t="s">
        <v>2</v>
      </c>
    </row>
    <row r="144" spans="1:11" x14ac:dyDescent="0.25">
      <c r="A144" s="163" t="s">
        <v>145</v>
      </c>
      <c r="B144" s="61" t="s">
        <v>12</v>
      </c>
      <c r="C144" s="62" t="s">
        <v>13</v>
      </c>
      <c r="D144" s="61" t="s">
        <v>12</v>
      </c>
      <c r="E144" s="63" t="s">
        <v>13</v>
      </c>
      <c r="F144" s="62" t="s">
        <v>12</v>
      </c>
      <c r="G144" s="62" t="s">
        <v>13</v>
      </c>
      <c r="H144" s="61" t="s">
        <v>12</v>
      </c>
      <c r="I144" s="63" t="s">
        <v>13</v>
      </c>
      <c r="J144" s="61"/>
      <c r="K144" s="63"/>
    </row>
    <row r="145" spans="1:11" x14ac:dyDescent="0.25">
      <c r="A145" s="7" t="s">
        <v>281</v>
      </c>
      <c r="B145" s="65">
        <v>0</v>
      </c>
      <c r="C145" s="34" t="str">
        <f>IF(B147=0, "-", B145/B147)</f>
        <v>-</v>
      </c>
      <c r="D145" s="65">
        <v>1</v>
      </c>
      <c r="E145" s="9">
        <f>IF(D147=0, "-", D145/D147)</f>
        <v>1</v>
      </c>
      <c r="F145" s="81">
        <v>7</v>
      </c>
      <c r="G145" s="34">
        <f>IF(F147=0, "-", F145/F147)</f>
        <v>1</v>
      </c>
      <c r="H145" s="65">
        <v>6</v>
      </c>
      <c r="I145" s="9">
        <f>IF(H147=0, "-", H145/H147)</f>
        <v>1</v>
      </c>
      <c r="J145" s="8">
        <f>IF(D145=0, "-", IF((B145-D145)/D145&lt;10, (B145-D145)/D145, "&gt;999%"))</f>
        <v>-1</v>
      </c>
      <c r="K145" s="9">
        <f>IF(H145=0, "-", IF((F145-H145)/H145&lt;10, (F145-H145)/H145, "&gt;999%"))</f>
        <v>0.16666666666666666</v>
      </c>
    </row>
    <row r="146" spans="1:11" x14ac:dyDescent="0.25">
      <c r="A146" s="2"/>
      <c r="B146" s="68"/>
      <c r="C146" s="33"/>
      <c r="D146" s="68"/>
      <c r="E146" s="6"/>
      <c r="F146" s="82"/>
      <c r="G146" s="33"/>
      <c r="H146" s="68"/>
      <c r="I146" s="6"/>
      <c r="J146" s="5"/>
      <c r="K146" s="6"/>
    </row>
    <row r="147" spans="1:11" s="43" customFormat="1" x14ac:dyDescent="0.25">
      <c r="A147" s="162" t="s">
        <v>583</v>
      </c>
      <c r="B147" s="71">
        <f>SUM(B145:B146)</f>
        <v>0</v>
      </c>
      <c r="C147" s="40">
        <f>B147/8644</f>
        <v>0</v>
      </c>
      <c r="D147" s="71">
        <f>SUM(D145:D146)</f>
        <v>1</v>
      </c>
      <c r="E147" s="41">
        <f>D147/9191</f>
        <v>1.088020890001088E-4</v>
      </c>
      <c r="F147" s="77">
        <f>SUM(F145:F146)</f>
        <v>7</v>
      </c>
      <c r="G147" s="42">
        <f>F147/78552</f>
        <v>8.9112944291679392E-5</v>
      </c>
      <c r="H147" s="71">
        <f>SUM(H145:H146)</f>
        <v>6</v>
      </c>
      <c r="I147" s="41">
        <f>H147/83975</f>
        <v>7.1449836260791897E-5</v>
      </c>
      <c r="J147" s="37">
        <f>IF(D147=0, "-", IF((B147-D147)/D147&lt;10, (B147-D147)/D147, "&gt;999%"))</f>
        <v>-1</v>
      </c>
      <c r="K147" s="38">
        <f>IF(H147=0, "-", IF((F147-H147)/H147&lt;10, (F147-H147)/H147, "&gt;999%"))</f>
        <v>0.16666666666666666</v>
      </c>
    </row>
    <row r="148" spans="1:11" x14ac:dyDescent="0.25">
      <c r="B148" s="83"/>
      <c r="D148" s="83"/>
      <c r="F148" s="83"/>
      <c r="H148" s="83"/>
    </row>
    <row r="149" spans="1:11" x14ac:dyDescent="0.25">
      <c r="A149" s="163" t="s">
        <v>146</v>
      </c>
      <c r="B149" s="61" t="s">
        <v>12</v>
      </c>
      <c r="C149" s="62" t="s">
        <v>13</v>
      </c>
      <c r="D149" s="61" t="s">
        <v>12</v>
      </c>
      <c r="E149" s="63" t="s">
        <v>13</v>
      </c>
      <c r="F149" s="62" t="s">
        <v>12</v>
      </c>
      <c r="G149" s="62" t="s">
        <v>13</v>
      </c>
      <c r="H149" s="61" t="s">
        <v>12</v>
      </c>
      <c r="I149" s="63" t="s">
        <v>13</v>
      </c>
      <c r="J149" s="61"/>
      <c r="K149" s="63"/>
    </row>
    <row r="150" spans="1:11" x14ac:dyDescent="0.25">
      <c r="A150" s="7" t="s">
        <v>282</v>
      </c>
      <c r="B150" s="65">
        <v>0</v>
      </c>
      <c r="C150" s="34">
        <f>IF(B162=0, "-", B150/B162)</f>
        <v>0</v>
      </c>
      <c r="D150" s="65">
        <v>1</v>
      </c>
      <c r="E150" s="9">
        <f>IF(D162=0, "-", D150/D162)</f>
        <v>0.33333333333333331</v>
      </c>
      <c r="F150" s="81">
        <v>0</v>
      </c>
      <c r="G150" s="34">
        <f>IF(F162=0, "-", F150/F162)</f>
        <v>0</v>
      </c>
      <c r="H150" s="65">
        <v>2</v>
      </c>
      <c r="I150" s="9">
        <f>IF(H162=0, "-", H150/H162)</f>
        <v>8.3333333333333329E-2</v>
      </c>
      <c r="J150" s="8">
        <f t="shared" ref="J150:J160" si="12">IF(D150=0, "-", IF((B150-D150)/D150&lt;10, (B150-D150)/D150, "&gt;999%"))</f>
        <v>-1</v>
      </c>
      <c r="K150" s="9">
        <f t="shared" ref="K150:K160" si="13">IF(H150=0, "-", IF((F150-H150)/H150&lt;10, (F150-H150)/H150, "&gt;999%"))</f>
        <v>-1</v>
      </c>
    </row>
    <row r="151" spans="1:11" x14ac:dyDescent="0.25">
      <c r="A151" s="7" t="s">
        <v>283</v>
      </c>
      <c r="B151" s="65">
        <v>0</v>
      </c>
      <c r="C151" s="34">
        <f>IF(B162=0, "-", B151/B162)</f>
        <v>0</v>
      </c>
      <c r="D151" s="65">
        <v>0</v>
      </c>
      <c r="E151" s="9">
        <f>IF(D162=0, "-", D151/D162)</f>
        <v>0</v>
      </c>
      <c r="F151" s="81">
        <v>2</v>
      </c>
      <c r="G151" s="34">
        <f>IF(F162=0, "-", F151/F162)</f>
        <v>0.08</v>
      </c>
      <c r="H151" s="65">
        <v>1</v>
      </c>
      <c r="I151" s="9">
        <f>IF(H162=0, "-", H151/H162)</f>
        <v>4.1666666666666664E-2</v>
      </c>
      <c r="J151" s="8" t="str">
        <f t="shared" si="12"/>
        <v>-</v>
      </c>
      <c r="K151" s="9">
        <f t="shared" si="13"/>
        <v>1</v>
      </c>
    </row>
    <row r="152" spans="1:11" x14ac:dyDescent="0.25">
      <c r="A152" s="7" t="s">
        <v>284</v>
      </c>
      <c r="B152" s="65">
        <v>0</v>
      </c>
      <c r="C152" s="34">
        <f>IF(B162=0, "-", B152/B162)</f>
        <v>0</v>
      </c>
      <c r="D152" s="65">
        <v>0</v>
      </c>
      <c r="E152" s="9">
        <f>IF(D162=0, "-", D152/D162)</f>
        <v>0</v>
      </c>
      <c r="F152" s="81">
        <v>0</v>
      </c>
      <c r="G152" s="34">
        <f>IF(F162=0, "-", F152/F162)</f>
        <v>0</v>
      </c>
      <c r="H152" s="65">
        <v>2</v>
      </c>
      <c r="I152" s="9">
        <f>IF(H162=0, "-", H152/H162)</f>
        <v>8.3333333333333329E-2</v>
      </c>
      <c r="J152" s="8" t="str">
        <f t="shared" si="12"/>
        <v>-</v>
      </c>
      <c r="K152" s="9">
        <f t="shared" si="13"/>
        <v>-1</v>
      </c>
    </row>
    <row r="153" spans="1:11" x14ac:dyDescent="0.25">
      <c r="A153" s="7" t="s">
        <v>285</v>
      </c>
      <c r="B153" s="65">
        <v>0</v>
      </c>
      <c r="C153" s="34">
        <f>IF(B162=0, "-", B153/B162)</f>
        <v>0</v>
      </c>
      <c r="D153" s="65">
        <v>0</v>
      </c>
      <c r="E153" s="9">
        <f>IF(D162=0, "-", D153/D162)</f>
        <v>0</v>
      </c>
      <c r="F153" s="81">
        <v>0</v>
      </c>
      <c r="G153" s="34">
        <f>IF(F162=0, "-", F153/F162)</f>
        <v>0</v>
      </c>
      <c r="H153" s="65">
        <v>2</v>
      </c>
      <c r="I153" s="9">
        <f>IF(H162=0, "-", H153/H162)</f>
        <v>8.3333333333333329E-2</v>
      </c>
      <c r="J153" s="8" t="str">
        <f t="shared" si="12"/>
        <v>-</v>
      </c>
      <c r="K153" s="9">
        <f t="shared" si="13"/>
        <v>-1</v>
      </c>
    </row>
    <row r="154" spans="1:11" x14ac:dyDescent="0.25">
      <c r="A154" s="7" t="s">
        <v>286</v>
      </c>
      <c r="B154" s="65">
        <v>0</v>
      </c>
      <c r="C154" s="34">
        <f>IF(B162=0, "-", B154/B162)</f>
        <v>0</v>
      </c>
      <c r="D154" s="65">
        <v>1</v>
      </c>
      <c r="E154" s="9">
        <f>IF(D162=0, "-", D154/D162)</f>
        <v>0.33333333333333331</v>
      </c>
      <c r="F154" s="81">
        <v>0</v>
      </c>
      <c r="G154" s="34">
        <f>IF(F162=0, "-", F154/F162)</f>
        <v>0</v>
      </c>
      <c r="H154" s="65">
        <v>2</v>
      </c>
      <c r="I154" s="9">
        <f>IF(H162=0, "-", H154/H162)</f>
        <v>8.3333333333333329E-2</v>
      </c>
      <c r="J154" s="8">
        <f t="shared" si="12"/>
        <v>-1</v>
      </c>
      <c r="K154" s="9">
        <f t="shared" si="13"/>
        <v>-1</v>
      </c>
    </row>
    <row r="155" spans="1:11" x14ac:dyDescent="0.25">
      <c r="A155" s="7" t="s">
        <v>287</v>
      </c>
      <c r="B155" s="65">
        <v>0</v>
      </c>
      <c r="C155" s="34">
        <f>IF(B162=0, "-", B155/B162)</f>
        <v>0</v>
      </c>
      <c r="D155" s="65">
        <v>0</v>
      </c>
      <c r="E155" s="9">
        <f>IF(D162=0, "-", D155/D162)</f>
        <v>0</v>
      </c>
      <c r="F155" s="81">
        <v>2</v>
      </c>
      <c r="G155" s="34">
        <f>IF(F162=0, "-", F155/F162)</f>
        <v>0.08</v>
      </c>
      <c r="H155" s="65">
        <v>3</v>
      </c>
      <c r="I155" s="9">
        <f>IF(H162=0, "-", H155/H162)</f>
        <v>0.125</v>
      </c>
      <c r="J155" s="8" t="str">
        <f t="shared" si="12"/>
        <v>-</v>
      </c>
      <c r="K155" s="9">
        <f t="shared" si="13"/>
        <v>-0.33333333333333331</v>
      </c>
    </row>
    <row r="156" spans="1:11" x14ac:dyDescent="0.25">
      <c r="A156" s="7" t="s">
        <v>288</v>
      </c>
      <c r="B156" s="65">
        <v>1</v>
      </c>
      <c r="C156" s="34">
        <f>IF(B162=0, "-", B156/B162)</f>
        <v>0.33333333333333331</v>
      </c>
      <c r="D156" s="65">
        <v>0</v>
      </c>
      <c r="E156" s="9">
        <f>IF(D162=0, "-", D156/D162)</f>
        <v>0</v>
      </c>
      <c r="F156" s="81">
        <v>2</v>
      </c>
      <c r="G156" s="34">
        <f>IF(F162=0, "-", F156/F162)</f>
        <v>0.08</v>
      </c>
      <c r="H156" s="65">
        <v>0</v>
      </c>
      <c r="I156" s="9">
        <f>IF(H162=0, "-", H156/H162)</f>
        <v>0</v>
      </c>
      <c r="J156" s="8" t="str">
        <f t="shared" si="12"/>
        <v>-</v>
      </c>
      <c r="K156" s="9" t="str">
        <f t="shared" si="13"/>
        <v>-</v>
      </c>
    </row>
    <row r="157" spans="1:11" x14ac:dyDescent="0.25">
      <c r="A157" s="7" t="s">
        <v>289</v>
      </c>
      <c r="B157" s="65">
        <v>0</v>
      </c>
      <c r="C157" s="34">
        <f>IF(B162=0, "-", B157/B162)</f>
        <v>0</v>
      </c>
      <c r="D157" s="65">
        <v>0</v>
      </c>
      <c r="E157" s="9">
        <f>IF(D162=0, "-", D157/D162)</f>
        <v>0</v>
      </c>
      <c r="F157" s="81">
        <v>4</v>
      </c>
      <c r="G157" s="34">
        <f>IF(F162=0, "-", F157/F162)</f>
        <v>0.16</v>
      </c>
      <c r="H157" s="65">
        <v>0</v>
      </c>
      <c r="I157" s="9">
        <f>IF(H162=0, "-", H157/H162)</f>
        <v>0</v>
      </c>
      <c r="J157" s="8" t="str">
        <f t="shared" si="12"/>
        <v>-</v>
      </c>
      <c r="K157" s="9" t="str">
        <f t="shared" si="13"/>
        <v>-</v>
      </c>
    </row>
    <row r="158" spans="1:11" x14ac:dyDescent="0.25">
      <c r="A158" s="7" t="s">
        <v>290</v>
      </c>
      <c r="B158" s="65">
        <v>1</v>
      </c>
      <c r="C158" s="34">
        <f>IF(B162=0, "-", B158/B162)</f>
        <v>0.33333333333333331</v>
      </c>
      <c r="D158" s="65">
        <v>0</v>
      </c>
      <c r="E158" s="9">
        <f>IF(D162=0, "-", D158/D162)</f>
        <v>0</v>
      </c>
      <c r="F158" s="81">
        <v>11</v>
      </c>
      <c r="G158" s="34">
        <f>IF(F162=0, "-", F158/F162)</f>
        <v>0.44</v>
      </c>
      <c r="H158" s="65">
        <v>9</v>
      </c>
      <c r="I158" s="9">
        <f>IF(H162=0, "-", H158/H162)</f>
        <v>0.375</v>
      </c>
      <c r="J158" s="8" t="str">
        <f t="shared" si="12"/>
        <v>-</v>
      </c>
      <c r="K158" s="9">
        <f t="shared" si="13"/>
        <v>0.22222222222222221</v>
      </c>
    </row>
    <row r="159" spans="1:11" x14ac:dyDescent="0.25">
      <c r="A159" s="7" t="s">
        <v>291</v>
      </c>
      <c r="B159" s="65">
        <v>0</v>
      </c>
      <c r="C159" s="34">
        <f>IF(B162=0, "-", B159/B162)</f>
        <v>0</v>
      </c>
      <c r="D159" s="65">
        <v>1</v>
      </c>
      <c r="E159" s="9">
        <f>IF(D162=0, "-", D159/D162)</f>
        <v>0.33333333333333331</v>
      </c>
      <c r="F159" s="81">
        <v>2</v>
      </c>
      <c r="G159" s="34">
        <f>IF(F162=0, "-", F159/F162)</f>
        <v>0.08</v>
      </c>
      <c r="H159" s="65">
        <v>2</v>
      </c>
      <c r="I159" s="9">
        <f>IF(H162=0, "-", H159/H162)</f>
        <v>8.3333333333333329E-2</v>
      </c>
      <c r="J159" s="8">
        <f t="shared" si="12"/>
        <v>-1</v>
      </c>
      <c r="K159" s="9">
        <f t="shared" si="13"/>
        <v>0</v>
      </c>
    </row>
    <row r="160" spans="1:11" x14ac:dyDescent="0.25">
      <c r="A160" s="7" t="s">
        <v>292</v>
      </c>
      <c r="B160" s="65">
        <v>1</v>
      </c>
      <c r="C160" s="34">
        <f>IF(B162=0, "-", B160/B162)</f>
        <v>0.33333333333333331</v>
      </c>
      <c r="D160" s="65">
        <v>0</v>
      </c>
      <c r="E160" s="9">
        <f>IF(D162=0, "-", D160/D162)</f>
        <v>0</v>
      </c>
      <c r="F160" s="81">
        <v>2</v>
      </c>
      <c r="G160" s="34">
        <f>IF(F162=0, "-", F160/F162)</f>
        <v>0.08</v>
      </c>
      <c r="H160" s="65">
        <v>1</v>
      </c>
      <c r="I160" s="9">
        <f>IF(H162=0, "-", H160/H162)</f>
        <v>4.1666666666666664E-2</v>
      </c>
      <c r="J160" s="8" t="str">
        <f t="shared" si="12"/>
        <v>-</v>
      </c>
      <c r="K160" s="9">
        <f t="shared" si="13"/>
        <v>1</v>
      </c>
    </row>
    <row r="161" spans="1:11" x14ac:dyDescent="0.25">
      <c r="A161" s="2"/>
      <c r="B161" s="68"/>
      <c r="C161" s="33"/>
      <c r="D161" s="68"/>
      <c r="E161" s="6"/>
      <c r="F161" s="82"/>
      <c r="G161" s="33"/>
      <c r="H161" s="68"/>
      <c r="I161" s="6"/>
      <c r="J161" s="5"/>
      <c r="K161" s="6"/>
    </row>
    <row r="162" spans="1:11" s="43" customFormat="1" x14ac:dyDescent="0.25">
      <c r="A162" s="162" t="s">
        <v>582</v>
      </c>
      <c r="B162" s="71">
        <f>SUM(B150:B161)</f>
        <v>3</v>
      </c>
      <c r="C162" s="40">
        <f>B162/8644</f>
        <v>3.4706154558074965E-4</v>
      </c>
      <c r="D162" s="71">
        <f>SUM(D150:D161)</f>
        <v>3</v>
      </c>
      <c r="E162" s="41">
        <f>D162/9191</f>
        <v>3.2640626700032642E-4</v>
      </c>
      <c r="F162" s="77">
        <f>SUM(F150:F161)</f>
        <v>25</v>
      </c>
      <c r="G162" s="42">
        <f>F162/78552</f>
        <v>3.1826051532742641E-4</v>
      </c>
      <c r="H162" s="71">
        <f>SUM(H150:H161)</f>
        <v>24</v>
      </c>
      <c r="I162" s="41">
        <f>H162/83975</f>
        <v>2.8579934504316759E-4</v>
      </c>
      <c r="J162" s="37">
        <f>IF(D162=0, "-", IF((B162-D162)/D162&lt;10, (B162-D162)/D162, "&gt;999%"))</f>
        <v>0</v>
      </c>
      <c r="K162" s="38">
        <f>IF(H162=0, "-", IF((F162-H162)/H162&lt;10, (F162-H162)/H162, "&gt;999%"))</f>
        <v>4.1666666666666664E-2</v>
      </c>
    </row>
    <row r="163" spans="1:11" x14ac:dyDescent="0.25">
      <c r="B163" s="83"/>
      <c r="D163" s="83"/>
      <c r="F163" s="83"/>
      <c r="H163" s="83"/>
    </row>
    <row r="164" spans="1:11" s="43" customFormat="1" x14ac:dyDescent="0.25">
      <c r="A164" s="162" t="s">
        <v>581</v>
      </c>
      <c r="B164" s="71">
        <v>3</v>
      </c>
      <c r="C164" s="40">
        <f>B164/8644</f>
        <v>3.4706154558074965E-4</v>
      </c>
      <c r="D164" s="71">
        <v>4</v>
      </c>
      <c r="E164" s="41">
        <f>D164/9191</f>
        <v>4.3520835600043521E-4</v>
      </c>
      <c r="F164" s="77">
        <v>32</v>
      </c>
      <c r="G164" s="42">
        <f>F164/78552</f>
        <v>4.0737345961910584E-4</v>
      </c>
      <c r="H164" s="71">
        <v>30</v>
      </c>
      <c r="I164" s="41">
        <f>H164/83975</f>
        <v>3.572491813039595E-4</v>
      </c>
      <c r="J164" s="37">
        <f>IF(D164=0, "-", IF((B164-D164)/D164&lt;10, (B164-D164)/D164, "&gt;999%"))</f>
        <v>-0.25</v>
      </c>
      <c r="K164" s="38">
        <f>IF(H164=0, "-", IF((F164-H164)/H164&lt;10, (F164-H164)/H164, "&gt;999%"))</f>
        <v>6.6666666666666666E-2</v>
      </c>
    </row>
    <row r="165" spans="1:11" x14ac:dyDescent="0.25">
      <c r="B165" s="83"/>
      <c r="D165" s="83"/>
      <c r="F165" s="83"/>
      <c r="H165" s="83"/>
    </row>
    <row r="166" spans="1:11" ht="15.6" x14ac:dyDescent="0.3">
      <c r="A166" s="164" t="s">
        <v>118</v>
      </c>
      <c r="B166" s="196" t="s">
        <v>1</v>
      </c>
      <c r="C166" s="200"/>
      <c r="D166" s="200"/>
      <c r="E166" s="197"/>
      <c r="F166" s="196" t="s">
        <v>14</v>
      </c>
      <c r="G166" s="200"/>
      <c r="H166" s="200"/>
      <c r="I166" s="197"/>
      <c r="J166" s="196" t="s">
        <v>15</v>
      </c>
      <c r="K166" s="197"/>
    </row>
    <row r="167" spans="1:11" x14ac:dyDescent="0.25">
      <c r="A167" s="22"/>
      <c r="B167" s="196">
        <f>VALUE(RIGHT($B$2, 4))</f>
        <v>2022</v>
      </c>
      <c r="C167" s="197"/>
      <c r="D167" s="196">
        <f>B167-1</f>
        <v>2021</v>
      </c>
      <c r="E167" s="204"/>
      <c r="F167" s="196">
        <f>B167</f>
        <v>2022</v>
      </c>
      <c r="G167" s="204"/>
      <c r="H167" s="196">
        <f>D167</f>
        <v>2021</v>
      </c>
      <c r="I167" s="204"/>
      <c r="J167" s="140" t="s">
        <v>4</v>
      </c>
      <c r="K167" s="141" t="s">
        <v>2</v>
      </c>
    </row>
    <row r="168" spans="1:11" x14ac:dyDescent="0.25">
      <c r="A168" s="163" t="s">
        <v>147</v>
      </c>
      <c r="B168" s="61" t="s">
        <v>12</v>
      </c>
      <c r="C168" s="62" t="s">
        <v>13</v>
      </c>
      <c r="D168" s="61" t="s">
        <v>12</v>
      </c>
      <c r="E168" s="63" t="s">
        <v>13</v>
      </c>
      <c r="F168" s="62" t="s">
        <v>12</v>
      </c>
      <c r="G168" s="62" t="s">
        <v>13</v>
      </c>
      <c r="H168" s="61" t="s">
        <v>12</v>
      </c>
      <c r="I168" s="63" t="s">
        <v>13</v>
      </c>
      <c r="J168" s="61"/>
      <c r="K168" s="63"/>
    </row>
    <row r="169" spans="1:11" x14ac:dyDescent="0.25">
      <c r="A169" s="7" t="s">
        <v>293</v>
      </c>
      <c r="B169" s="65">
        <v>0</v>
      </c>
      <c r="C169" s="34">
        <f>IF(B178=0, "-", B169/B178)</f>
        <v>0</v>
      </c>
      <c r="D169" s="65">
        <v>5</v>
      </c>
      <c r="E169" s="9">
        <f>IF(D178=0, "-", D169/D178)</f>
        <v>5.6818181818181816E-2</v>
      </c>
      <c r="F169" s="81">
        <v>37</v>
      </c>
      <c r="G169" s="34">
        <f>IF(F178=0, "-", F169/F178)</f>
        <v>5.5389221556886227E-2</v>
      </c>
      <c r="H169" s="65">
        <v>64</v>
      </c>
      <c r="I169" s="9">
        <f>IF(H178=0, "-", H169/H178)</f>
        <v>0.10977701543739279</v>
      </c>
      <c r="J169" s="8">
        <f t="shared" ref="J169:J176" si="14">IF(D169=0, "-", IF((B169-D169)/D169&lt;10, (B169-D169)/D169, "&gt;999%"))</f>
        <v>-1</v>
      </c>
      <c r="K169" s="9">
        <f t="shared" ref="K169:K176" si="15">IF(H169=0, "-", IF((F169-H169)/H169&lt;10, (F169-H169)/H169, "&gt;999%"))</f>
        <v>-0.421875</v>
      </c>
    </row>
    <row r="170" spans="1:11" x14ac:dyDescent="0.25">
      <c r="A170" s="7" t="s">
        <v>294</v>
      </c>
      <c r="B170" s="65">
        <v>0</v>
      </c>
      <c r="C170" s="34">
        <f>IF(B178=0, "-", B170/B178)</f>
        <v>0</v>
      </c>
      <c r="D170" s="65">
        <v>0</v>
      </c>
      <c r="E170" s="9">
        <f>IF(D178=0, "-", D170/D178)</f>
        <v>0</v>
      </c>
      <c r="F170" s="81">
        <v>0</v>
      </c>
      <c r="G170" s="34">
        <f>IF(F178=0, "-", F170/F178)</f>
        <v>0</v>
      </c>
      <c r="H170" s="65">
        <v>29</v>
      </c>
      <c r="I170" s="9">
        <f>IF(H178=0, "-", H170/H178)</f>
        <v>4.974271012006861E-2</v>
      </c>
      <c r="J170" s="8" t="str">
        <f t="shared" si="14"/>
        <v>-</v>
      </c>
      <c r="K170" s="9">
        <f t="shared" si="15"/>
        <v>-1</v>
      </c>
    </row>
    <row r="171" spans="1:11" x14ac:dyDescent="0.25">
      <c r="A171" s="7" t="s">
        <v>295</v>
      </c>
      <c r="B171" s="65">
        <v>27</v>
      </c>
      <c r="C171" s="34">
        <f>IF(B178=0, "-", B171/B178)</f>
        <v>0.25</v>
      </c>
      <c r="D171" s="65">
        <v>5</v>
      </c>
      <c r="E171" s="9">
        <f>IF(D178=0, "-", D171/D178)</f>
        <v>5.6818181818181816E-2</v>
      </c>
      <c r="F171" s="81">
        <v>94</v>
      </c>
      <c r="G171" s="34">
        <f>IF(F178=0, "-", F171/F178)</f>
        <v>0.1407185628742515</v>
      </c>
      <c r="H171" s="65">
        <v>15</v>
      </c>
      <c r="I171" s="9">
        <f>IF(H178=0, "-", H171/H178)</f>
        <v>2.5728987993138937E-2</v>
      </c>
      <c r="J171" s="8">
        <f t="shared" si="14"/>
        <v>4.4000000000000004</v>
      </c>
      <c r="K171" s="9">
        <f t="shared" si="15"/>
        <v>5.2666666666666666</v>
      </c>
    </row>
    <row r="172" spans="1:11" x14ac:dyDescent="0.25">
      <c r="A172" s="7" t="s">
        <v>296</v>
      </c>
      <c r="B172" s="65">
        <v>79</v>
      </c>
      <c r="C172" s="34">
        <f>IF(B178=0, "-", B172/B178)</f>
        <v>0.73148148148148151</v>
      </c>
      <c r="D172" s="65">
        <v>69</v>
      </c>
      <c r="E172" s="9">
        <f>IF(D178=0, "-", D172/D178)</f>
        <v>0.78409090909090906</v>
      </c>
      <c r="F172" s="81">
        <v>514</v>
      </c>
      <c r="G172" s="34">
        <f>IF(F178=0, "-", F172/F178)</f>
        <v>0.76946107784431139</v>
      </c>
      <c r="H172" s="65">
        <v>387</v>
      </c>
      <c r="I172" s="9">
        <f>IF(H178=0, "-", H172/H178)</f>
        <v>0.66380789022298459</v>
      </c>
      <c r="J172" s="8">
        <f t="shared" si="14"/>
        <v>0.14492753623188406</v>
      </c>
      <c r="K172" s="9">
        <f t="shared" si="15"/>
        <v>0.32816537467700257</v>
      </c>
    </row>
    <row r="173" spans="1:11" x14ac:dyDescent="0.25">
      <c r="A173" s="7" t="s">
        <v>297</v>
      </c>
      <c r="B173" s="65">
        <v>0</v>
      </c>
      <c r="C173" s="34">
        <f>IF(B178=0, "-", B173/B178)</f>
        <v>0</v>
      </c>
      <c r="D173" s="65">
        <v>0</v>
      </c>
      <c r="E173" s="9">
        <f>IF(D178=0, "-", D173/D178)</f>
        <v>0</v>
      </c>
      <c r="F173" s="81">
        <v>9</v>
      </c>
      <c r="G173" s="34">
        <f>IF(F178=0, "-", F173/F178)</f>
        <v>1.3473053892215569E-2</v>
      </c>
      <c r="H173" s="65">
        <v>42</v>
      </c>
      <c r="I173" s="9">
        <f>IF(H178=0, "-", H173/H178)</f>
        <v>7.2041166380789029E-2</v>
      </c>
      <c r="J173" s="8" t="str">
        <f t="shared" si="14"/>
        <v>-</v>
      </c>
      <c r="K173" s="9">
        <f t="shared" si="15"/>
        <v>-0.7857142857142857</v>
      </c>
    </row>
    <row r="174" spans="1:11" x14ac:dyDescent="0.25">
      <c r="A174" s="7" t="s">
        <v>298</v>
      </c>
      <c r="B174" s="65">
        <v>0</v>
      </c>
      <c r="C174" s="34">
        <f>IF(B178=0, "-", B174/B178)</f>
        <v>0</v>
      </c>
      <c r="D174" s="65">
        <v>4</v>
      </c>
      <c r="E174" s="9">
        <f>IF(D178=0, "-", D174/D178)</f>
        <v>4.5454545454545456E-2</v>
      </c>
      <c r="F174" s="81">
        <v>5</v>
      </c>
      <c r="G174" s="34">
        <f>IF(F178=0, "-", F174/F178)</f>
        <v>7.4850299401197605E-3</v>
      </c>
      <c r="H174" s="65">
        <v>7</v>
      </c>
      <c r="I174" s="9">
        <f>IF(H178=0, "-", H174/H178)</f>
        <v>1.2006861063464836E-2</v>
      </c>
      <c r="J174" s="8">
        <f t="shared" si="14"/>
        <v>-1</v>
      </c>
      <c r="K174" s="9">
        <f t="shared" si="15"/>
        <v>-0.2857142857142857</v>
      </c>
    </row>
    <row r="175" spans="1:11" x14ac:dyDescent="0.25">
      <c r="A175" s="7" t="s">
        <v>299</v>
      </c>
      <c r="B175" s="65">
        <v>0</v>
      </c>
      <c r="C175" s="34">
        <f>IF(B178=0, "-", B175/B178)</f>
        <v>0</v>
      </c>
      <c r="D175" s="65">
        <v>2</v>
      </c>
      <c r="E175" s="9">
        <f>IF(D178=0, "-", D175/D178)</f>
        <v>2.2727272727272728E-2</v>
      </c>
      <c r="F175" s="81">
        <v>1</v>
      </c>
      <c r="G175" s="34">
        <f>IF(F178=0, "-", F175/F178)</f>
        <v>1.4970059880239522E-3</v>
      </c>
      <c r="H175" s="65">
        <v>4</v>
      </c>
      <c r="I175" s="9">
        <f>IF(H178=0, "-", H175/H178)</f>
        <v>6.8610634648370496E-3</v>
      </c>
      <c r="J175" s="8">
        <f t="shared" si="14"/>
        <v>-1</v>
      </c>
      <c r="K175" s="9">
        <f t="shared" si="15"/>
        <v>-0.75</v>
      </c>
    </row>
    <row r="176" spans="1:11" x14ac:dyDescent="0.25">
      <c r="A176" s="7" t="s">
        <v>300</v>
      </c>
      <c r="B176" s="65">
        <v>2</v>
      </c>
      <c r="C176" s="34">
        <f>IF(B178=0, "-", B176/B178)</f>
        <v>1.8518518518518517E-2</v>
      </c>
      <c r="D176" s="65">
        <v>3</v>
      </c>
      <c r="E176" s="9">
        <f>IF(D178=0, "-", D176/D178)</f>
        <v>3.4090909090909088E-2</v>
      </c>
      <c r="F176" s="81">
        <v>8</v>
      </c>
      <c r="G176" s="34">
        <f>IF(F178=0, "-", F176/F178)</f>
        <v>1.1976047904191617E-2</v>
      </c>
      <c r="H176" s="65">
        <v>35</v>
      </c>
      <c r="I176" s="9">
        <f>IF(H178=0, "-", H176/H178)</f>
        <v>6.0034305317324184E-2</v>
      </c>
      <c r="J176" s="8">
        <f t="shared" si="14"/>
        <v>-0.33333333333333331</v>
      </c>
      <c r="K176" s="9">
        <f t="shared" si="15"/>
        <v>-0.77142857142857146</v>
      </c>
    </row>
    <row r="177" spans="1:11" x14ac:dyDescent="0.25">
      <c r="A177" s="2"/>
      <c r="B177" s="68"/>
      <c r="C177" s="33"/>
      <c r="D177" s="68"/>
      <c r="E177" s="6"/>
      <c r="F177" s="82"/>
      <c r="G177" s="33"/>
      <c r="H177" s="68"/>
      <c r="I177" s="6"/>
      <c r="J177" s="5"/>
      <c r="K177" s="6"/>
    </row>
    <row r="178" spans="1:11" s="43" customFormat="1" x14ac:dyDescent="0.25">
      <c r="A178" s="162" t="s">
        <v>580</v>
      </c>
      <c r="B178" s="71">
        <f>SUM(B169:B177)</f>
        <v>108</v>
      </c>
      <c r="C178" s="40">
        <f>B178/8644</f>
        <v>1.2494215640906987E-2</v>
      </c>
      <c r="D178" s="71">
        <f>SUM(D169:D177)</f>
        <v>88</v>
      </c>
      <c r="E178" s="41">
        <f>D178/9191</f>
        <v>9.5745838320095752E-3</v>
      </c>
      <c r="F178" s="77">
        <f>SUM(F169:F177)</f>
        <v>668</v>
      </c>
      <c r="G178" s="42">
        <f>F178/78552</f>
        <v>8.5039209695488335E-3</v>
      </c>
      <c r="H178" s="71">
        <f>SUM(H169:H177)</f>
        <v>583</v>
      </c>
      <c r="I178" s="41">
        <f>H178/83975</f>
        <v>6.9425424233402798E-3</v>
      </c>
      <c r="J178" s="37">
        <f>IF(D178=0, "-", IF((B178-D178)/D178&lt;10, (B178-D178)/D178, "&gt;999%"))</f>
        <v>0.22727272727272727</v>
      </c>
      <c r="K178" s="38">
        <f>IF(H178=0, "-", IF((F178-H178)/H178&lt;10, (F178-H178)/H178, "&gt;999%"))</f>
        <v>0.14579759862778729</v>
      </c>
    </row>
    <row r="179" spans="1:11" x14ac:dyDescent="0.25">
      <c r="B179" s="83"/>
      <c r="D179" s="83"/>
      <c r="F179" s="83"/>
      <c r="H179" s="83"/>
    </row>
    <row r="180" spans="1:11" x14ac:dyDescent="0.25">
      <c r="A180" s="163" t="s">
        <v>148</v>
      </c>
      <c r="B180" s="61" t="s">
        <v>12</v>
      </c>
      <c r="C180" s="62" t="s">
        <v>13</v>
      </c>
      <c r="D180" s="61" t="s">
        <v>12</v>
      </c>
      <c r="E180" s="63" t="s">
        <v>13</v>
      </c>
      <c r="F180" s="62" t="s">
        <v>12</v>
      </c>
      <c r="G180" s="62" t="s">
        <v>13</v>
      </c>
      <c r="H180" s="61" t="s">
        <v>12</v>
      </c>
      <c r="I180" s="63" t="s">
        <v>13</v>
      </c>
      <c r="J180" s="61"/>
      <c r="K180" s="63"/>
    </row>
    <row r="181" spans="1:11" x14ac:dyDescent="0.25">
      <c r="A181" s="7" t="s">
        <v>301</v>
      </c>
      <c r="B181" s="65">
        <v>0</v>
      </c>
      <c r="C181" s="34">
        <f>IF(B188=0, "-", B181/B188)</f>
        <v>0</v>
      </c>
      <c r="D181" s="65">
        <v>1</v>
      </c>
      <c r="E181" s="9">
        <f>IF(D188=0, "-", D181/D188)</f>
        <v>0.33333333333333331</v>
      </c>
      <c r="F181" s="81">
        <v>1</v>
      </c>
      <c r="G181" s="34">
        <f>IF(F188=0, "-", F181/F188)</f>
        <v>2.2222222222222223E-2</v>
      </c>
      <c r="H181" s="65">
        <v>1</v>
      </c>
      <c r="I181" s="9">
        <f>IF(H188=0, "-", H181/H188)</f>
        <v>1.6949152542372881E-2</v>
      </c>
      <c r="J181" s="8">
        <f t="shared" ref="J181:J186" si="16">IF(D181=0, "-", IF((B181-D181)/D181&lt;10, (B181-D181)/D181, "&gt;999%"))</f>
        <v>-1</v>
      </c>
      <c r="K181" s="9">
        <f t="shared" ref="K181:K186" si="17">IF(H181=0, "-", IF((F181-H181)/H181&lt;10, (F181-H181)/H181, "&gt;999%"))</f>
        <v>0</v>
      </c>
    </row>
    <row r="182" spans="1:11" x14ac:dyDescent="0.25">
      <c r="A182" s="7" t="s">
        <v>302</v>
      </c>
      <c r="B182" s="65">
        <v>0</v>
      </c>
      <c r="C182" s="34">
        <f>IF(B188=0, "-", B182/B188)</f>
        <v>0</v>
      </c>
      <c r="D182" s="65">
        <v>0</v>
      </c>
      <c r="E182" s="9">
        <f>IF(D188=0, "-", D182/D188)</f>
        <v>0</v>
      </c>
      <c r="F182" s="81">
        <v>11</v>
      </c>
      <c r="G182" s="34">
        <f>IF(F188=0, "-", F182/F188)</f>
        <v>0.24444444444444444</v>
      </c>
      <c r="H182" s="65">
        <v>10</v>
      </c>
      <c r="I182" s="9">
        <f>IF(H188=0, "-", H182/H188)</f>
        <v>0.16949152542372881</v>
      </c>
      <c r="J182" s="8" t="str">
        <f t="shared" si="16"/>
        <v>-</v>
      </c>
      <c r="K182" s="9">
        <f t="shared" si="17"/>
        <v>0.1</v>
      </c>
    </row>
    <row r="183" spans="1:11" x14ac:dyDescent="0.25">
      <c r="A183" s="7" t="s">
        <v>303</v>
      </c>
      <c r="B183" s="65">
        <v>3</v>
      </c>
      <c r="C183" s="34">
        <f>IF(B188=0, "-", B183/B188)</f>
        <v>1</v>
      </c>
      <c r="D183" s="65">
        <v>0</v>
      </c>
      <c r="E183" s="9">
        <f>IF(D188=0, "-", D183/D188)</f>
        <v>0</v>
      </c>
      <c r="F183" s="81">
        <v>13</v>
      </c>
      <c r="G183" s="34">
        <f>IF(F188=0, "-", F183/F188)</f>
        <v>0.28888888888888886</v>
      </c>
      <c r="H183" s="65">
        <v>13</v>
      </c>
      <c r="I183" s="9">
        <f>IF(H188=0, "-", H183/H188)</f>
        <v>0.22033898305084745</v>
      </c>
      <c r="J183" s="8" t="str">
        <f t="shared" si="16"/>
        <v>-</v>
      </c>
      <c r="K183" s="9">
        <f t="shared" si="17"/>
        <v>0</v>
      </c>
    </row>
    <row r="184" spans="1:11" x14ac:dyDescent="0.25">
      <c r="A184" s="7" t="s">
        <v>304</v>
      </c>
      <c r="B184" s="65">
        <v>0</v>
      </c>
      <c r="C184" s="34">
        <f>IF(B188=0, "-", B184/B188)</f>
        <v>0</v>
      </c>
      <c r="D184" s="65">
        <v>0</v>
      </c>
      <c r="E184" s="9">
        <f>IF(D188=0, "-", D184/D188)</f>
        <v>0</v>
      </c>
      <c r="F184" s="81">
        <v>2</v>
      </c>
      <c r="G184" s="34">
        <f>IF(F188=0, "-", F184/F188)</f>
        <v>4.4444444444444446E-2</v>
      </c>
      <c r="H184" s="65">
        <v>0</v>
      </c>
      <c r="I184" s="9">
        <f>IF(H188=0, "-", H184/H188)</f>
        <v>0</v>
      </c>
      <c r="J184" s="8" t="str">
        <f t="shared" si="16"/>
        <v>-</v>
      </c>
      <c r="K184" s="9" t="str">
        <f t="shared" si="17"/>
        <v>-</v>
      </c>
    </row>
    <row r="185" spans="1:11" x14ac:dyDescent="0.25">
      <c r="A185" s="7" t="s">
        <v>305</v>
      </c>
      <c r="B185" s="65">
        <v>0</v>
      </c>
      <c r="C185" s="34">
        <f>IF(B188=0, "-", B185/B188)</f>
        <v>0</v>
      </c>
      <c r="D185" s="65">
        <v>1</v>
      </c>
      <c r="E185" s="9">
        <f>IF(D188=0, "-", D185/D188)</f>
        <v>0.33333333333333331</v>
      </c>
      <c r="F185" s="81">
        <v>17</v>
      </c>
      <c r="G185" s="34">
        <f>IF(F188=0, "-", F185/F188)</f>
        <v>0.37777777777777777</v>
      </c>
      <c r="H185" s="65">
        <v>28</v>
      </c>
      <c r="I185" s="9">
        <f>IF(H188=0, "-", H185/H188)</f>
        <v>0.47457627118644069</v>
      </c>
      <c r="J185" s="8">
        <f t="shared" si="16"/>
        <v>-1</v>
      </c>
      <c r="K185" s="9">
        <f t="shared" si="17"/>
        <v>-0.39285714285714285</v>
      </c>
    </row>
    <row r="186" spans="1:11" x14ac:dyDescent="0.25">
      <c r="A186" s="7" t="s">
        <v>306</v>
      </c>
      <c r="B186" s="65">
        <v>0</v>
      </c>
      <c r="C186" s="34">
        <f>IF(B188=0, "-", B186/B188)</f>
        <v>0</v>
      </c>
      <c r="D186" s="65">
        <v>1</v>
      </c>
      <c r="E186" s="9">
        <f>IF(D188=0, "-", D186/D188)</f>
        <v>0.33333333333333331</v>
      </c>
      <c r="F186" s="81">
        <v>1</v>
      </c>
      <c r="G186" s="34">
        <f>IF(F188=0, "-", F186/F188)</f>
        <v>2.2222222222222223E-2</v>
      </c>
      <c r="H186" s="65">
        <v>7</v>
      </c>
      <c r="I186" s="9">
        <f>IF(H188=0, "-", H186/H188)</f>
        <v>0.11864406779661017</v>
      </c>
      <c r="J186" s="8">
        <f t="shared" si="16"/>
        <v>-1</v>
      </c>
      <c r="K186" s="9">
        <f t="shared" si="17"/>
        <v>-0.8571428571428571</v>
      </c>
    </row>
    <row r="187" spans="1:11" x14ac:dyDescent="0.25">
      <c r="A187" s="2"/>
      <c r="B187" s="68"/>
      <c r="C187" s="33"/>
      <c r="D187" s="68"/>
      <c r="E187" s="6"/>
      <c r="F187" s="82"/>
      <c r="G187" s="33"/>
      <c r="H187" s="68"/>
      <c r="I187" s="6"/>
      <c r="J187" s="5"/>
      <c r="K187" s="6"/>
    </row>
    <row r="188" spans="1:11" s="43" customFormat="1" x14ac:dyDescent="0.25">
      <c r="A188" s="162" t="s">
        <v>579</v>
      </c>
      <c r="B188" s="71">
        <f>SUM(B181:B187)</f>
        <v>3</v>
      </c>
      <c r="C188" s="40">
        <f>B188/8644</f>
        <v>3.4706154558074965E-4</v>
      </c>
      <c r="D188" s="71">
        <f>SUM(D181:D187)</f>
        <v>3</v>
      </c>
      <c r="E188" s="41">
        <f>D188/9191</f>
        <v>3.2640626700032642E-4</v>
      </c>
      <c r="F188" s="77">
        <f>SUM(F181:F187)</f>
        <v>45</v>
      </c>
      <c r="G188" s="42">
        <f>F188/78552</f>
        <v>5.7286892758936754E-4</v>
      </c>
      <c r="H188" s="71">
        <f>SUM(H181:H187)</f>
        <v>59</v>
      </c>
      <c r="I188" s="41">
        <f>H188/83975</f>
        <v>7.0259005656445376E-4</v>
      </c>
      <c r="J188" s="37">
        <f>IF(D188=0, "-", IF((B188-D188)/D188&lt;10, (B188-D188)/D188, "&gt;999%"))</f>
        <v>0</v>
      </c>
      <c r="K188" s="38">
        <f>IF(H188=0, "-", IF((F188-H188)/H188&lt;10, (F188-H188)/H188, "&gt;999%"))</f>
        <v>-0.23728813559322035</v>
      </c>
    </row>
    <row r="189" spans="1:11" x14ac:dyDescent="0.25">
      <c r="B189" s="83"/>
      <c r="D189" s="83"/>
      <c r="F189" s="83"/>
      <c r="H189" s="83"/>
    </row>
    <row r="190" spans="1:11" s="43" customFormat="1" x14ac:dyDescent="0.25">
      <c r="A190" s="162" t="s">
        <v>578</v>
      </c>
      <c r="B190" s="71">
        <v>111</v>
      </c>
      <c r="C190" s="40">
        <f>B190/8644</f>
        <v>1.2841277186487737E-2</v>
      </c>
      <c r="D190" s="71">
        <v>91</v>
      </c>
      <c r="E190" s="41">
        <f>D190/9191</f>
        <v>9.9009900990099011E-3</v>
      </c>
      <c r="F190" s="77">
        <v>713</v>
      </c>
      <c r="G190" s="42">
        <f>F190/78552</f>
        <v>9.0767898971382023E-3</v>
      </c>
      <c r="H190" s="71">
        <v>642</v>
      </c>
      <c r="I190" s="41">
        <f>H190/83975</f>
        <v>7.6451324799047338E-3</v>
      </c>
      <c r="J190" s="37">
        <f>IF(D190=0, "-", IF((B190-D190)/D190&lt;10, (B190-D190)/D190, "&gt;999%"))</f>
        <v>0.21978021978021978</v>
      </c>
      <c r="K190" s="38">
        <f>IF(H190=0, "-", IF((F190-H190)/H190&lt;10, (F190-H190)/H190, "&gt;999%"))</f>
        <v>0.11059190031152648</v>
      </c>
    </row>
    <row r="191" spans="1:11" x14ac:dyDescent="0.25">
      <c r="B191" s="83"/>
      <c r="D191" s="83"/>
      <c r="F191" s="83"/>
      <c r="H191" s="83"/>
    </row>
    <row r="192" spans="1:11" ht="15.6" x14ac:dyDescent="0.3">
      <c r="A192" s="164" t="s">
        <v>119</v>
      </c>
      <c r="B192" s="196" t="s">
        <v>1</v>
      </c>
      <c r="C192" s="200"/>
      <c r="D192" s="200"/>
      <c r="E192" s="197"/>
      <c r="F192" s="196" t="s">
        <v>14</v>
      </c>
      <c r="G192" s="200"/>
      <c r="H192" s="200"/>
      <c r="I192" s="197"/>
      <c r="J192" s="196" t="s">
        <v>15</v>
      </c>
      <c r="K192" s="197"/>
    </row>
    <row r="193" spans="1:11" x14ac:dyDescent="0.25">
      <c r="A193" s="22"/>
      <c r="B193" s="196">
        <f>VALUE(RIGHT($B$2, 4))</f>
        <v>2022</v>
      </c>
      <c r="C193" s="197"/>
      <c r="D193" s="196">
        <f>B193-1</f>
        <v>2021</v>
      </c>
      <c r="E193" s="204"/>
      <c r="F193" s="196">
        <f>B193</f>
        <v>2022</v>
      </c>
      <c r="G193" s="204"/>
      <c r="H193" s="196">
        <f>D193</f>
        <v>2021</v>
      </c>
      <c r="I193" s="204"/>
      <c r="J193" s="140" t="s">
        <v>4</v>
      </c>
      <c r="K193" s="141" t="s">
        <v>2</v>
      </c>
    </row>
    <row r="194" spans="1:11" x14ac:dyDescent="0.25">
      <c r="A194" s="163" t="s">
        <v>149</v>
      </c>
      <c r="B194" s="61" t="s">
        <v>12</v>
      </c>
      <c r="C194" s="62" t="s">
        <v>13</v>
      </c>
      <c r="D194" s="61" t="s">
        <v>12</v>
      </c>
      <c r="E194" s="63" t="s">
        <v>13</v>
      </c>
      <c r="F194" s="62" t="s">
        <v>12</v>
      </c>
      <c r="G194" s="62" t="s">
        <v>13</v>
      </c>
      <c r="H194" s="61" t="s">
        <v>12</v>
      </c>
      <c r="I194" s="63" t="s">
        <v>13</v>
      </c>
      <c r="J194" s="61"/>
      <c r="K194" s="63"/>
    </row>
    <row r="195" spans="1:11" x14ac:dyDescent="0.25">
      <c r="A195" s="7" t="s">
        <v>307</v>
      </c>
      <c r="B195" s="65">
        <v>3</v>
      </c>
      <c r="C195" s="34">
        <f>IF(B205=0, "-", B195/B205)</f>
        <v>9.375E-2</v>
      </c>
      <c r="D195" s="65">
        <v>0</v>
      </c>
      <c r="E195" s="9">
        <f>IF(D205=0, "-", D195/D205)</f>
        <v>0</v>
      </c>
      <c r="F195" s="81">
        <v>20</v>
      </c>
      <c r="G195" s="34">
        <f>IF(F205=0, "-", F195/F205)</f>
        <v>9.2165898617511524E-2</v>
      </c>
      <c r="H195" s="65">
        <v>17</v>
      </c>
      <c r="I195" s="9">
        <f>IF(H205=0, "-", H195/H205)</f>
        <v>6.25E-2</v>
      </c>
      <c r="J195" s="8" t="str">
        <f t="shared" ref="J195:J203" si="18">IF(D195=0, "-", IF((B195-D195)/D195&lt;10, (B195-D195)/D195, "&gt;999%"))</f>
        <v>-</v>
      </c>
      <c r="K195" s="9">
        <f t="shared" ref="K195:K203" si="19">IF(H195=0, "-", IF((F195-H195)/H195&lt;10, (F195-H195)/H195, "&gt;999%"))</f>
        <v>0.17647058823529413</v>
      </c>
    </row>
    <row r="196" spans="1:11" x14ac:dyDescent="0.25">
      <c r="A196" s="7" t="s">
        <v>308</v>
      </c>
      <c r="B196" s="65">
        <v>10</v>
      </c>
      <c r="C196" s="34">
        <f>IF(B205=0, "-", B196/B205)</f>
        <v>0.3125</v>
      </c>
      <c r="D196" s="65">
        <v>13</v>
      </c>
      <c r="E196" s="9">
        <f>IF(D205=0, "-", D196/D205)</f>
        <v>0.76470588235294112</v>
      </c>
      <c r="F196" s="81">
        <v>87</v>
      </c>
      <c r="G196" s="34">
        <f>IF(F205=0, "-", F196/F205)</f>
        <v>0.4009216589861751</v>
      </c>
      <c r="H196" s="65">
        <v>137</v>
      </c>
      <c r="I196" s="9">
        <f>IF(H205=0, "-", H196/H205)</f>
        <v>0.50367647058823528</v>
      </c>
      <c r="J196" s="8">
        <f t="shared" si="18"/>
        <v>-0.23076923076923078</v>
      </c>
      <c r="K196" s="9">
        <f t="shared" si="19"/>
        <v>-0.36496350364963503</v>
      </c>
    </row>
    <row r="197" spans="1:11" x14ac:dyDescent="0.25">
      <c r="A197" s="7" t="s">
        <v>309</v>
      </c>
      <c r="B197" s="65">
        <v>0</v>
      </c>
      <c r="C197" s="34">
        <f>IF(B205=0, "-", B197/B205)</f>
        <v>0</v>
      </c>
      <c r="D197" s="65">
        <v>0</v>
      </c>
      <c r="E197" s="9">
        <f>IF(D205=0, "-", D197/D205)</f>
        <v>0</v>
      </c>
      <c r="F197" s="81">
        <v>0</v>
      </c>
      <c r="G197" s="34">
        <f>IF(F205=0, "-", F197/F205)</f>
        <v>0</v>
      </c>
      <c r="H197" s="65">
        <v>19</v>
      </c>
      <c r="I197" s="9">
        <f>IF(H205=0, "-", H197/H205)</f>
        <v>6.985294117647059E-2</v>
      </c>
      <c r="J197" s="8" t="str">
        <f t="shared" si="18"/>
        <v>-</v>
      </c>
      <c r="K197" s="9">
        <f t="shared" si="19"/>
        <v>-1</v>
      </c>
    </row>
    <row r="198" spans="1:11" x14ac:dyDescent="0.25">
      <c r="A198" s="7" t="s">
        <v>310</v>
      </c>
      <c r="B198" s="65">
        <v>4</v>
      </c>
      <c r="C198" s="34">
        <f>IF(B205=0, "-", B198/B205)</f>
        <v>0.125</v>
      </c>
      <c r="D198" s="65">
        <v>0</v>
      </c>
      <c r="E198" s="9">
        <f>IF(D205=0, "-", D198/D205)</f>
        <v>0</v>
      </c>
      <c r="F198" s="81">
        <v>28</v>
      </c>
      <c r="G198" s="34">
        <f>IF(F205=0, "-", F198/F205)</f>
        <v>0.12903225806451613</v>
      </c>
      <c r="H198" s="65">
        <v>36</v>
      </c>
      <c r="I198" s="9">
        <f>IF(H205=0, "-", H198/H205)</f>
        <v>0.13235294117647059</v>
      </c>
      <c r="J198" s="8" t="str">
        <f t="shared" si="18"/>
        <v>-</v>
      </c>
      <c r="K198" s="9">
        <f t="shared" si="19"/>
        <v>-0.22222222222222221</v>
      </c>
    </row>
    <row r="199" spans="1:11" x14ac:dyDescent="0.25">
      <c r="A199" s="7" t="s">
        <v>311</v>
      </c>
      <c r="B199" s="65">
        <v>0</v>
      </c>
      <c r="C199" s="34">
        <f>IF(B205=0, "-", B199/B205)</f>
        <v>0</v>
      </c>
      <c r="D199" s="65">
        <v>0</v>
      </c>
      <c r="E199" s="9">
        <f>IF(D205=0, "-", D199/D205)</f>
        <v>0</v>
      </c>
      <c r="F199" s="81">
        <v>9</v>
      </c>
      <c r="G199" s="34">
        <f>IF(F205=0, "-", F199/F205)</f>
        <v>4.1474654377880185E-2</v>
      </c>
      <c r="H199" s="65">
        <v>12</v>
      </c>
      <c r="I199" s="9">
        <f>IF(H205=0, "-", H199/H205)</f>
        <v>4.4117647058823532E-2</v>
      </c>
      <c r="J199" s="8" t="str">
        <f t="shared" si="18"/>
        <v>-</v>
      </c>
      <c r="K199" s="9">
        <f t="shared" si="19"/>
        <v>-0.25</v>
      </c>
    </row>
    <row r="200" spans="1:11" x14ac:dyDescent="0.25">
      <c r="A200" s="7" t="s">
        <v>312</v>
      </c>
      <c r="B200" s="65">
        <v>0</v>
      </c>
      <c r="C200" s="34">
        <f>IF(B205=0, "-", B200/B205)</f>
        <v>0</v>
      </c>
      <c r="D200" s="65">
        <v>4</v>
      </c>
      <c r="E200" s="9">
        <f>IF(D205=0, "-", D200/D205)</f>
        <v>0.23529411764705882</v>
      </c>
      <c r="F200" s="81">
        <v>2</v>
      </c>
      <c r="G200" s="34">
        <f>IF(F205=0, "-", F200/F205)</f>
        <v>9.2165898617511521E-3</v>
      </c>
      <c r="H200" s="65">
        <v>17</v>
      </c>
      <c r="I200" s="9">
        <f>IF(H205=0, "-", H200/H205)</f>
        <v>6.25E-2</v>
      </c>
      <c r="J200" s="8">
        <f t="shared" si="18"/>
        <v>-1</v>
      </c>
      <c r="K200" s="9">
        <f t="shared" si="19"/>
        <v>-0.88235294117647056</v>
      </c>
    </row>
    <row r="201" spans="1:11" x14ac:dyDescent="0.25">
      <c r="A201" s="7" t="s">
        <v>313</v>
      </c>
      <c r="B201" s="65">
        <v>5</v>
      </c>
      <c r="C201" s="34">
        <f>IF(B205=0, "-", B201/B205)</f>
        <v>0.15625</v>
      </c>
      <c r="D201" s="65">
        <v>0</v>
      </c>
      <c r="E201" s="9">
        <f>IF(D205=0, "-", D201/D205)</f>
        <v>0</v>
      </c>
      <c r="F201" s="81">
        <v>5</v>
      </c>
      <c r="G201" s="34">
        <f>IF(F205=0, "-", F201/F205)</f>
        <v>2.3041474654377881E-2</v>
      </c>
      <c r="H201" s="65">
        <v>0</v>
      </c>
      <c r="I201" s="9">
        <f>IF(H205=0, "-", H201/H205)</f>
        <v>0</v>
      </c>
      <c r="J201" s="8" t="str">
        <f t="shared" si="18"/>
        <v>-</v>
      </c>
      <c r="K201" s="9" t="str">
        <f t="shared" si="19"/>
        <v>-</v>
      </c>
    </row>
    <row r="202" spans="1:11" x14ac:dyDescent="0.25">
      <c r="A202" s="7" t="s">
        <v>314</v>
      </c>
      <c r="B202" s="65">
        <v>3</v>
      </c>
      <c r="C202" s="34">
        <f>IF(B205=0, "-", B202/B205)</f>
        <v>9.375E-2</v>
      </c>
      <c r="D202" s="65">
        <v>0</v>
      </c>
      <c r="E202" s="9">
        <f>IF(D205=0, "-", D202/D205)</f>
        <v>0</v>
      </c>
      <c r="F202" s="81">
        <v>59</v>
      </c>
      <c r="G202" s="34">
        <f>IF(F205=0, "-", F202/F205)</f>
        <v>0.27188940092165897</v>
      </c>
      <c r="H202" s="65">
        <v>19</v>
      </c>
      <c r="I202" s="9">
        <f>IF(H205=0, "-", H202/H205)</f>
        <v>6.985294117647059E-2</v>
      </c>
      <c r="J202" s="8" t="str">
        <f t="shared" si="18"/>
        <v>-</v>
      </c>
      <c r="K202" s="9">
        <f t="shared" si="19"/>
        <v>2.1052631578947367</v>
      </c>
    </row>
    <row r="203" spans="1:11" x14ac:dyDescent="0.25">
      <c r="A203" s="7" t="s">
        <v>315</v>
      </c>
      <c r="B203" s="65">
        <v>7</v>
      </c>
      <c r="C203" s="34">
        <f>IF(B205=0, "-", B203/B205)</f>
        <v>0.21875</v>
      </c>
      <c r="D203" s="65">
        <v>0</v>
      </c>
      <c r="E203" s="9">
        <f>IF(D205=0, "-", D203/D205)</f>
        <v>0</v>
      </c>
      <c r="F203" s="81">
        <v>7</v>
      </c>
      <c r="G203" s="34">
        <f>IF(F205=0, "-", F203/F205)</f>
        <v>3.2258064516129031E-2</v>
      </c>
      <c r="H203" s="65">
        <v>15</v>
      </c>
      <c r="I203" s="9">
        <f>IF(H205=0, "-", H203/H205)</f>
        <v>5.514705882352941E-2</v>
      </c>
      <c r="J203" s="8" t="str">
        <f t="shared" si="18"/>
        <v>-</v>
      </c>
      <c r="K203" s="9">
        <f t="shared" si="19"/>
        <v>-0.53333333333333333</v>
      </c>
    </row>
    <row r="204" spans="1:11" x14ac:dyDescent="0.25">
      <c r="A204" s="2"/>
      <c r="B204" s="68"/>
      <c r="C204" s="33"/>
      <c r="D204" s="68"/>
      <c r="E204" s="6"/>
      <c r="F204" s="82"/>
      <c r="G204" s="33"/>
      <c r="H204" s="68"/>
      <c r="I204" s="6"/>
      <c r="J204" s="5"/>
      <c r="K204" s="6"/>
    </row>
    <row r="205" spans="1:11" s="43" customFormat="1" x14ac:dyDescent="0.25">
      <c r="A205" s="162" t="s">
        <v>577</v>
      </c>
      <c r="B205" s="71">
        <f>SUM(B195:B204)</f>
        <v>32</v>
      </c>
      <c r="C205" s="40">
        <f>B205/8644</f>
        <v>3.7019898195279964E-3</v>
      </c>
      <c r="D205" s="71">
        <f>SUM(D195:D204)</f>
        <v>17</v>
      </c>
      <c r="E205" s="41">
        <f>D205/9191</f>
        <v>1.8496355130018496E-3</v>
      </c>
      <c r="F205" s="77">
        <f>SUM(F195:F204)</f>
        <v>217</v>
      </c>
      <c r="G205" s="42">
        <f>F205/78552</f>
        <v>2.7625012730420613E-3</v>
      </c>
      <c r="H205" s="71">
        <f>SUM(H195:H204)</f>
        <v>272</v>
      </c>
      <c r="I205" s="41">
        <f>H205/83975</f>
        <v>3.2390592438225662E-3</v>
      </c>
      <c r="J205" s="37">
        <f>IF(D205=0, "-", IF((B205-D205)/D205&lt;10, (B205-D205)/D205, "&gt;999%"))</f>
        <v>0.88235294117647056</v>
      </c>
      <c r="K205" s="38">
        <f>IF(H205=0, "-", IF((F205-H205)/H205&lt;10, (F205-H205)/H205, "&gt;999%"))</f>
        <v>-0.20220588235294118</v>
      </c>
    </row>
    <row r="206" spans="1:11" x14ac:dyDescent="0.25">
      <c r="B206" s="83"/>
      <c r="D206" s="83"/>
      <c r="F206" s="83"/>
      <c r="H206" s="83"/>
    </row>
    <row r="207" spans="1:11" x14ac:dyDescent="0.25">
      <c r="A207" s="163" t="s">
        <v>150</v>
      </c>
      <c r="B207" s="61" t="s">
        <v>12</v>
      </c>
      <c r="C207" s="62" t="s">
        <v>13</v>
      </c>
      <c r="D207" s="61" t="s">
        <v>12</v>
      </c>
      <c r="E207" s="63" t="s">
        <v>13</v>
      </c>
      <c r="F207" s="62" t="s">
        <v>12</v>
      </c>
      <c r="G207" s="62" t="s">
        <v>13</v>
      </c>
      <c r="H207" s="61" t="s">
        <v>12</v>
      </c>
      <c r="I207" s="63" t="s">
        <v>13</v>
      </c>
      <c r="J207" s="61"/>
      <c r="K207" s="63"/>
    </row>
    <row r="208" spans="1:11" x14ac:dyDescent="0.25">
      <c r="A208" s="7" t="s">
        <v>316</v>
      </c>
      <c r="B208" s="65">
        <v>0</v>
      </c>
      <c r="C208" s="34">
        <f>IF(B225=0, "-", B208/B225)</f>
        <v>0</v>
      </c>
      <c r="D208" s="65">
        <v>0</v>
      </c>
      <c r="E208" s="9">
        <f>IF(D225=0, "-", D208/D225)</f>
        <v>0</v>
      </c>
      <c r="F208" s="81">
        <v>0</v>
      </c>
      <c r="G208" s="34">
        <f>IF(F225=0, "-", F208/F225)</f>
        <v>0</v>
      </c>
      <c r="H208" s="65">
        <v>1</v>
      </c>
      <c r="I208" s="9">
        <f>IF(H225=0, "-", H208/H225)</f>
        <v>5.7471264367816091E-3</v>
      </c>
      <c r="J208" s="8" t="str">
        <f t="shared" ref="J208:J223" si="20">IF(D208=0, "-", IF((B208-D208)/D208&lt;10, (B208-D208)/D208, "&gt;999%"))</f>
        <v>-</v>
      </c>
      <c r="K208" s="9">
        <f t="shared" ref="K208:K223" si="21">IF(H208=0, "-", IF((F208-H208)/H208&lt;10, (F208-H208)/H208, "&gt;999%"))</f>
        <v>-1</v>
      </c>
    </row>
    <row r="209" spans="1:11" x14ac:dyDescent="0.25">
      <c r="A209" s="7" t="s">
        <v>317</v>
      </c>
      <c r="B209" s="65">
        <v>0</v>
      </c>
      <c r="C209" s="34">
        <f>IF(B225=0, "-", B209/B225)</f>
        <v>0</v>
      </c>
      <c r="D209" s="65">
        <v>0</v>
      </c>
      <c r="E209" s="9">
        <f>IF(D225=0, "-", D209/D225)</f>
        <v>0</v>
      </c>
      <c r="F209" s="81">
        <v>0</v>
      </c>
      <c r="G209" s="34">
        <f>IF(F225=0, "-", F209/F225)</f>
        <v>0</v>
      </c>
      <c r="H209" s="65">
        <v>1</v>
      </c>
      <c r="I209" s="9">
        <f>IF(H225=0, "-", H209/H225)</f>
        <v>5.7471264367816091E-3</v>
      </c>
      <c r="J209" s="8" t="str">
        <f t="shared" si="20"/>
        <v>-</v>
      </c>
      <c r="K209" s="9">
        <f t="shared" si="21"/>
        <v>-1</v>
      </c>
    </row>
    <row r="210" spans="1:11" x14ac:dyDescent="0.25">
      <c r="A210" s="7" t="s">
        <v>318</v>
      </c>
      <c r="B210" s="65">
        <v>0</v>
      </c>
      <c r="C210" s="34">
        <f>IF(B225=0, "-", B210/B225)</f>
        <v>0</v>
      </c>
      <c r="D210" s="65">
        <v>2</v>
      </c>
      <c r="E210" s="9">
        <f>IF(D225=0, "-", D210/D225)</f>
        <v>0.10526315789473684</v>
      </c>
      <c r="F210" s="81">
        <v>8</v>
      </c>
      <c r="G210" s="34">
        <f>IF(F225=0, "-", F210/F225)</f>
        <v>6.0606060606060608E-2</v>
      </c>
      <c r="H210" s="65">
        <v>10</v>
      </c>
      <c r="I210" s="9">
        <f>IF(H225=0, "-", H210/H225)</f>
        <v>5.7471264367816091E-2</v>
      </c>
      <c r="J210" s="8">
        <f t="shared" si="20"/>
        <v>-1</v>
      </c>
      <c r="K210" s="9">
        <f t="shared" si="21"/>
        <v>-0.2</v>
      </c>
    </row>
    <row r="211" spans="1:11" x14ac:dyDescent="0.25">
      <c r="A211" s="7" t="s">
        <v>319</v>
      </c>
      <c r="B211" s="65">
        <v>0</v>
      </c>
      <c r="C211" s="34">
        <f>IF(B225=0, "-", B211/B225)</f>
        <v>0</v>
      </c>
      <c r="D211" s="65">
        <v>0</v>
      </c>
      <c r="E211" s="9">
        <f>IF(D225=0, "-", D211/D225)</f>
        <v>0</v>
      </c>
      <c r="F211" s="81">
        <v>1</v>
      </c>
      <c r="G211" s="34">
        <f>IF(F225=0, "-", F211/F225)</f>
        <v>7.575757575757576E-3</v>
      </c>
      <c r="H211" s="65">
        <v>1</v>
      </c>
      <c r="I211" s="9">
        <f>IF(H225=0, "-", H211/H225)</f>
        <v>5.7471264367816091E-3</v>
      </c>
      <c r="J211" s="8" t="str">
        <f t="shared" si="20"/>
        <v>-</v>
      </c>
      <c r="K211" s="9">
        <f t="shared" si="21"/>
        <v>0</v>
      </c>
    </row>
    <row r="212" spans="1:11" x14ac:dyDescent="0.25">
      <c r="A212" s="7" t="s">
        <v>320</v>
      </c>
      <c r="B212" s="65">
        <v>2</v>
      </c>
      <c r="C212" s="34">
        <f>IF(B225=0, "-", B212/B225)</f>
        <v>0.18181818181818182</v>
      </c>
      <c r="D212" s="65">
        <v>6</v>
      </c>
      <c r="E212" s="9">
        <f>IF(D225=0, "-", D212/D225)</f>
        <v>0.31578947368421051</v>
      </c>
      <c r="F212" s="81">
        <v>48</v>
      </c>
      <c r="G212" s="34">
        <f>IF(F225=0, "-", F212/F225)</f>
        <v>0.36363636363636365</v>
      </c>
      <c r="H212" s="65">
        <v>55</v>
      </c>
      <c r="I212" s="9">
        <f>IF(H225=0, "-", H212/H225)</f>
        <v>0.31609195402298851</v>
      </c>
      <c r="J212" s="8">
        <f t="shared" si="20"/>
        <v>-0.66666666666666663</v>
      </c>
      <c r="K212" s="9">
        <f t="shared" si="21"/>
        <v>-0.12727272727272726</v>
      </c>
    </row>
    <row r="213" spans="1:11" x14ac:dyDescent="0.25">
      <c r="A213" s="7" t="s">
        <v>321</v>
      </c>
      <c r="B213" s="65">
        <v>0</v>
      </c>
      <c r="C213" s="34">
        <f>IF(B225=0, "-", B213/B225)</f>
        <v>0</v>
      </c>
      <c r="D213" s="65">
        <v>0</v>
      </c>
      <c r="E213" s="9">
        <f>IF(D225=0, "-", D213/D225)</f>
        <v>0</v>
      </c>
      <c r="F213" s="81">
        <v>5</v>
      </c>
      <c r="G213" s="34">
        <f>IF(F225=0, "-", F213/F225)</f>
        <v>3.787878787878788E-2</v>
      </c>
      <c r="H213" s="65">
        <v>6</v>
      </c>
      <c r="I213" s="9">
        <f>IF(H225=0, "-", H213/H225)</f>
        <v>3.4482758620689655E-2</v>
      </c>
      <c r="J213" s="8" t="str">
        <f t="shared" si="20"/>
        <v>-</v>
      </c>
      <c r="K213" s="9">
        <f t="shared" si="21"/>
        <v>-0.16666666666666666</v>
      </c>
    </row>
    <row r="214" spans="1:11" x14ac:dyDescent="0.25">
      <c r="A214" s="7" t="s">
        <v>322</v>
      </c>
      <c r="B214" s="65">
        <v>0</v>
      </c>
      <c r="C214" s="34">
        <f>IF(B225=0, "-", B214/B225)</f>
        <v>0</v>
      </c>
      <c r="D214" s="65">
        <v>0</v>
      </c>
      <c r="E214" s="9">
        <f>IF(D225=0, "-", D214/D225)</f>
        <v>0</v>
      </c>
      <c r="F214" s="81">
        <v>14</v>
      </c>
      <c r="G214" s="34">
        <f>IF(F225=0, "-", F214/F225)</f>
        <v>0.10606060606060606</v>
      </c>
      <c r="H214" s="65">
        <v>0</v>
      </c>
      <c r="I214" s="9">
        <f>IF(H225=0, "-", H214/H225)</f>
        <v>0</v>
      </c>
      <c r="J214" s="8" t="str">
        <f t="shared" si="20"/>
        <v>-</v>
      </c>
      <c r="K214" s="9" t="str">
        <f t="shared" si="21"/>
        <v>-</v>
      </c>
    </row>
    <row r="215" spans="1:11" x14ac:dyDescent="0.25">
      <c r="A215" s="7" t="s">
        <v>323</v>
      </c>
      <c r="B215" s="65">
        <v>1</v>
      </c>
      <c r="C215" s="34">
        <f>IF(B225=0, "-", B215/B225)</f>
        <v>9.0909090909090912E-2</v>
      </c>
      <c r="D215" s="65">
        <v>0</v>
      </c>
      <c r="E215" s="9">
        <f>IF(D225=0, "-", D215/D225)</f>
        <v>0</v>
      </c>
      <c r="F215" s="81">
        <v>1</v>
      </c>
      <c r="G215" s="34">
        <f>IF(F225=0, "-", F215/F225)</f>
        <v>7.575757575757576E-3</v>
      </c>
      <c r="H215" s="65">
        <v>1</v>
      </c>
      <c r="I215" s="9">
        <f>IF(H225=0, "-", H215/H225)</f>
        <v>5.7471264367816091E-3</v>
      </c>
      <c r="J215" s="8" t="str">
        <f t="shared" si="20"/>
        <v>-</v>
      </c>
      <c r="K215" s="9">
        <f t="shared" si="21"/>
        <v>0</v>
      </c>
    </row>
    <row r="216" spans="1:11" x14ac:dyDescent="0.25">
      <c r="A216" s="7" t="s">
        <v>324</v>
      </c>
      <c r="B216" s="65">
        <v>1</v>
      </c>
      <c r="C216" s="34">
        <f>IF(B225=0, "-", B216/B225)</f>
        <v>9.0909090909090912E-2</v>
      </c>
      <c r="D216" s="65">
        <v>0</v>
      </c>
      <c r="E216" s="9">
        <f>IF(D225=0, "-", D216/D225)</f>
        <v>0</v>
      </c>
      <c r="F216" s="81">
        <v>1</v>
      </c>
      <c r="G216" s="34">
        <f>IF(F225=0, "-", F216/F225)</f>
        <v>7.575757575757576E-3</v>
      </c>
      <c r="H216" s="65">
        <v>2</v>
      </c>
      <c r="I216" s="9">
        <f>IF(H225=0, "-", H216/H225)</f>
        <v>1.1494252873563218E-2</v>
      </c>
      <c r="J216" s="8" t="str">
        <f t="shared" si="20"/>
        <v>-</v>
      </c>
      <c r="K216" s="9">
        <f t="shared" si="21"/>
        <v>-0.5</v>
      </c>
    </row>
    <row r="217" spans="1:11" x14ac:dyDescent="0.25">
      <c r="A217" s="7" t="s">
        <v>325</v>
      </c>
      <c r="B217" s="65">
        <v>0</v>
      </c>
      <c r="C217" s="34">
        <f>IF(B225=0, "-", B217/B225)</f>
        <v>0</v>
      </c>
      <c r="D217" s="65">
        <v>1</v>
      </c>
      <c r="E217" s="9">
        <f>IF(D225=0, "-", D217/D225)</f>
        <v>5.2631578947368418E-2</v>
      </c>
      <c r="F217" s="81">
        <v>0</v>
      </c>
      <c r="G217" s="34">
        <f>IF(F225=0, "-", F217/F225)</f>
        <v>0</v>
      </c>
      <c r="H217" s="65">
        <v>9</v>
      </c>
      <c r="I217" s="9">
        <f>IF(H225=0, "-", H217/H225)</f>
        <v>5.1724137931034482E-2</v>
      </c>
      <c r="J217" s="8">
        <f t="shared" si="20"/>
        <v>-1</v>
      </c>
      <c r="K217" s="9">
        <f t="shared" si="21"/>
        <v>-1</v>
      </c>
    </row>
    <row r="218" spans="1:11" x14ac:dyDescent="0.25">
      <c r="A218" s="7" t="s">
        <v>326</v>
      </c>
      <c r="B218" s="65">
        <v>0</v>
      </c>
      <c r="C218" s="34">
        <f>IF(B225=0, "-", B218/B225)</f>
        <v>0</v>
      </c>
      <c r="D218" s="65">
        <v>0</v>
      </c>
      <c r="E218" s="9">
        <f>IF(D225=0, "-", D218/D225)</f>
        <v>0</v>
      </c>
      <c r="F218" s="81">
        <v>5</v>
      </c>
      <c r="G218" s="34">
        <f>IF(F225=0, "-", F218/F225)</f>
        <v>3.787878787878788E-2</v>
      </c>
      <c r="H218" s="65">
        <v>4</v>
      </c>
      <c r="I218" s="9">
        <f>IF(H225=0, "-", H218/H225)</f>
        <v>2.2988505747126436E-2</v>
      </c>
      <c r="J218" s="8" t="str">
        <f t="shared" si="20"/>
        <v>-</v>
      </c>
      <c r="K218" s="9">
        <f t="shared" si="21"/>
        <v>0.25</v>
      </c>
    </row>
    <row r="219" spans="1:11" x14ac:dyDescent="0.25">
      <c r="A219" s="7" t="s">
        <v>327</v>
      </c>
      <c r="B219" s="65">
        <v>3</v>
      </c>
      <c r="C219" s="34">
        <f>IF(B225=0, "-", B219/B225)</f>
        <v>0.27272727272727271</v>
      </c>
      <c r="D219" s="65">
        <v>4</v>
      </c>
      <c r="E219" s="9">
        <f>IF(D225=0, "-", D219/D225)</f>
        <v>0.21052631578947367</v>
      </c>
      <c r="F219" s="81">
        <v>16</v>
      </c>
      <c r="G219" s="34">
        <f>IF(F225=0, "-", F219/F225)</f>
        <v>0.12121212121212122</v>
      </c>
      <c r="H219" s="65">
        <v>46</v>
      </c>
      <c r="I219" s="9">
        <f>IF(H225=0, "-", H219/H225)</f>
        <v>0.26436781609195403</v>
      </c>
      <c r="J219" s="8">
        <f t="shared" si="20"/>
        <v>-0.25</v>
      </c>
      <c r="K219" s="9">
        <f t="shared" si="21"/>
        <v>-0.65217391304347827</v>
      </c>
    </row>
    <row r="220" spans="1:11" x14ac:dyDescent="0.25">
      <c r="A220" s="7" t="s">
        <v>328</v>
      </c>
      <c r="B220" s="65">
        <v>2</v>
      </c>
      <c r="C220" s="34">
        <f>IF(B225=0, "-", B220/B225)</f>
        <v>0.18181818181818182</v>
      </c>
      <c r="D220" s="65">
        <v>4</v>
      </c>
      <c r="E220" s="9">
        <f>IF(D225=0, "-", D220/D225)</f>
        <v>0.21052631578947367</v>
      </c>
      <c r="F220" s="81">
        <v>13</v>
      </c>
      <c r="G220" s="34">
        <f>IF(F225=0, "-", F220/F225)</f>
        <v>9.8484848484848481E-2</v>
      </c>
      <c r="H220" s="65">
        <v>16</v>
      </c>
      <c r="I220" s="9">
        <f>IF(H225=0, "-", H220/H225)</f>
        <v>9.1954022988505746E-2</v>
      </c>
      <c r="J220" s="8">
        <f t="shared" si="20"/>
        <v>-0.5</v>
      </c>
      <c r="K220" s="9">
        <f t="shared" si="21"/>
        <v>-0.1875</v>
      </c>
    </row>
    <row r="221" spans="1:11" x14ac:dyDescent="0.25">
      <c r="A221" s="7" t="s">
        <v>329</v>
      </c>
      <c r="B221" s="65">
        <v>1</v>
      </c>
      <c r="C221" s="34">
        <f>IF(B225=0, "-", B221/B225)</f>
        <v>9.0909090909090912E-2</v>
      </c>
      <c r="D221" s="65">
        <v>1</v>
      </c>
      <c r="E221" s="9">
        <f>IF(D225=0, "-", D221/D225)</f>
        <v>5.2631578947368418E-2</v>
      </c>
      <c r="F221" s="81">
        <v>4</v>
      </c>
      <c r="G221" s="34">
        <f>IF(F225=0, "-", F221/F225)</f>
        <v>3.0303030303030304E-2</v>
      </c>
      <c r="H221" s="65">
        <v>6</v>
      </c>
      <c r="I221" s="9">
        <f>IF(H225=0, "-", H221/H225)</f>
        <v>3.4482758620689655E-2</v>
      </c>
      <c r="J221" s="8">
        <f t="shared" si="20"/>
        <v>0</v>
      </c>
      <c r="K221" s="9">
        <f t="shared" si="21"/>
        <v>-0.33333333333333331</v>
      </c>
    </row>
    <row r="222" spans="1:11" x14ac:dyDescent="0.25">
      <c r="A222" s="7" t="s">
        <v>330</v>
      </c>
      <c r="B222" s="65">
        <v>0</v>
      </c>
      <c r="C222" s="34">
        <f>IF(B225=0, "-", B222/B225)</f>
        <v>0</v>
      </c>
      <c r="D222" s="65">
        <v>0</v>
      </c>
      <c r="E222" s="9">
        <f>IF(D225=0, "-", D222/D225)</f>
        <v>0</v>
      </c>
      <c r="F222" s="81">
        <v>6</v>
      </c>
      <c r="G222" s="34">
        <f>IF(F225=0, "-", F222/F225)</f>
        <v>4.5454545454545456E-2</v>
      </c>
      <c r="H222" s="65">
        <v>6</v>
      </c>
      <c r="I222" s="9">
        <f>IF(H225=0, "-", H222/H225)</f>
        <v>3.4482758620689655E-2</v>
      </c>
      <c r="J222" s="8" t="str">
        <f t="shared" si="20"/>
        <v>-</v>
      </c>
      <c r="K222" s="9">
        <f t="shared" si="21"/>
        <v>0</v>
      </c>
    </row>
    <row r="223" spans="1:11" x14ac:dyDescent="0.25">
      <c r="A223" s="7" t="s">
        <v>331</v>
      </c>
      <c r="B223" s="65">
        <v>1</v>
      </c>
      <c r="C223" s="34">
        <f>IF(B225=0, "-", B223/B225)</f>
        <v>9.0909090909090912E-2</v>
      </c>
      <c r="D223" s="65">
        <v>1</v>
      </c>
      <c r="E223" s="9">
        <f>IF(D225=0, "-", D223/D225)</f>
        <v>5.2631578947368418E-2</v>
      </c>
      <c r="F223" s="81">
        <v>10</v>
      </c>
      <c r="G223" s="34">
        <f>IF(F225=0, "-", F223/F225)</f>
        <v>7.575757575757576E-2</v>
      </c>
      <c r="H223" s="65">
        <v>10</v>
      </c>
      <c r="I223" s="9">
        <f>IF(H225=0, "-", H223/H225)</f>
        <v>5.7471264367816091E-2</v>
      </c>
      <c r="J223" s="8">
        <f t="shared" si="20"/>
        <v>0</v>
      </c>
      <c r="K223" s="9">
        <f t="shared" si="21"/>
        <v>0</v>
      </c>
    </row>
    <row r="224" spans="1:11" x14ac:dyDescent="0.25">
      <c r="A224" s="2"/>
      <c r="B224" s="68"/>
      <c r="C224" s="33"/>
      <c r="D224" s="68"/>
      <c r="E224" s="6"/>
      <c r="F224" s="82"/>
      <c r="G224" s="33"/>
      <c r="H224" s="68"/>
      <c r="I224" s="6"/>
      <c r="J224" s="5"/>
      <c r="K224" s="6"/>
    </row>
    <row r="225" spans="1:11" s="43" customFormat="1" x14ac:dyDescent="0.25">
      <c r="A225" s="162" t="s">
        <v>576</v>
      </c>
      <c r="B225" s="71">
        <f>SUM(B208:B224)</f>
        <v>11</v>
      </c>
      <c r="C225" s="40">
        <f>B225/8644</f>
        <v>1.2725590004627487E-3</v>
      </c>
      <c r="D225" s="71">
        <f>SUM(D208:D224)</f>
        <v>19</v>
      </c>
      <c r="E225" s="41">
        <f>D225/9191</f>
        <v>2.0672396910020674E-3</v>
      </c>
      <c r="F225" s="77">
        <f>SUM(F208:F224)</f>
        <v>132</v>
      </c>
      <c r="G225" s="42">
        <f>F225/78552</f>
        <v>1.6804155209288116E-3</v>
      </c>
      <c r="H225" s="71">
        <f>SUM(H208:H224)</f>
        <v>174</v>
      </c>
      <c r="I225" s="41">
        <f>H225/83975</f>
        <v>2.0720452515629651E-3</v>
      </c>
      <c r="J225" s="37">
        <f>IF(D225=0, "-", IF((B225-D225)/D225&lt;10, (B225-D225)/D225, "&gt;999%"))</f>
        <v>-0.42105263157894735</v>
      </c>
      <c r="K225" s="38">
        <f>IF(H225=0, "-", IF((F225-H225)/H225&lt;10, (F225-H225)/H225, "&gt;999%"))</f>
        <v>-0.2413793103448276</v>
      </c>
    </row>
    <row r="226" spans="1:11" x14ac:dyDescent="0.25">
      <c r="B226" s="83"/>
      <c r="D226" s="83"/>
      <c r="F226" s="83"/>
      <c r="H226" s="83"/>
    </row>
    <row r="227" spans="1:11" x14ac:dyDescent="0.25">
      <c r="A227" s="163" t="s">
        <v>151</v>
      </c>
      <c r="B227" s="61" t="s">
        <v>12</v>
      </c>
      <c r="C227" s="62" t="s">
        <v>13</v>
      </c>
      <c r="D227" s="61" t="s">
        <v>12</v>
      </c>
      <c r="E227" s="63" t="s">
        <v>13</v>
      </c>
      <c r="F227" s="62" t="s">
        <v>12</v>
      </c>
      <c r="G227" s="62" t="s">
        <v>13</v>
      </c>
      <c r="H227" s="61" t="s">
        <v>12</v>
      </c>
      <c r="I227" s="63" t="s">
        <v>13</v>
      </c>
      <c r="J227" s="61"/>
      <c r="K227" s="63"/>
    </row>
    <row r="228" spans="1:11" x14ac:dyDescent="0.25">
      <c r="A228" s="7" t="s">
        <v>332</v>
      </c>
      <c r="B228" s="65">
        <v>1</v>
      </c>
      <c r="C228" s="34">
        <f>IF(B241=0, "-", B228/B241)</f>
        <v>0.25</v>
      </c>
      <c r="D228" s="65">
        <v>1</v>
      </c>
      <c r="E228" s="9">
        <f>IF(D241=0, "-", D228/D241)</f>
        <v>0.2</v>
      </c>
      <c r="F228" s="81">
        <v>7</v>
      </c>
      <c r="G228" s="34">
        <f>IF(F241=0, "-", F228/F241)</f>
        <v>0.1</v>
      </c>
      <c r="H228" s="65">
        <v>3</v>
      </c>
      <c r="I228" s="9">
        <f>IF(H241=0, "-", H228/H241)</f>
        <v>4.0540540540540543E-2</v>
      </c>
      <c r="J228" s="8">
        <f t="shared" ref="J228:J239" si="22">IF(D228=0, "-", IF((B228-D228)/D228&lt;10, (B228-D228)/D228, "&gt;999%"))</f>
        <v>0</v>
      </c>
      <c r="K228" s="9">
        <f t="shared" ref="K228:K239" si="23">IF(H228=0, "-", IF((F228-H228)/H228&lt;10, (F228-H228)/H228, "&gt;999%"))</f>
        <v>1.3333333333333333</v>
      </c>
    </row>
    <row r="229" spans="1:11" x14ac:dyDescent="0.25">
      <c r="A229" s="7" t="s">
        <v>333</v>
      </c>
      <c r="B229" s="65">
        <v>0</v>
      </c>
      <c r="C229" s="34">
        <f>IF(B241=0, "-", B229/B241)</f>
        <v>0</v>
      </c>
      <c r="D229" s="65">
        <v>0</v>
      </c>
      <c r="E229" s="9">
        <f>IF(D241=0, "-", D229/D241)</f>
        <v>0</v>
      </c>
      <c r="F229" s="81">
        <v>0</v>
      </c>
      <c r="G229" s="34">
        <f>IF(F241=0, "-", F229/F241)</f>
        <v>0</v>
      </c>
      <c r="H229" s="65">
        <v>2</v>
      </c>
      <c r="I229" s="9">
        <f>IF(H241=0, "-", H229/H241)</f>
        <v>2.7027027027027029E-2</v>
      </c>
      <c r="J229" s="8" t="str">
        <f t="shared" si="22"/>
        <v>-</v>
      </c>
      <c r="K229" s="9">
        <f t="shared" si="23"/>
        <v>-1</v>
      </c>
    </row>
    <row r="230" spans="1:11" x14ac:dyDescent="0.25">
      <c r="A230" s="7" t="s">
        <v>334</v>
      </c>
      <c r="B230" s="65">
        <v>1</v>
      </c>
      <c r="C230" s="34">
        <f>IF(B241=0, "-", B230/B241)</f>
        <v>0.25</v>
      </c>
      <c r="D230" s="65">
        <v>0</v>
      </c>
      <c r="E230" s="9">
        <f>IF(D241=0, "-", D230/D241)</f>
        <v>0</v>
      </c>
      <c r="F230" s="81">
        <v>13</v>
      </c>
      <c r="G230" s="34">
        <f>IF(F241=0, "-", F230/F241)</f>
        <v>0.18571428571428572</v>
      </c>
      <c r="H230" s="65">
        <v>9</v>
      </c>
      <c r="I230" s="9">
        <f>IF(H241=0, "-", H230/H241)</f>
        <v>0.12162162162162163</v>
      </c>
      <c r="J230" s="8" t="str">
        <f t="shared" si="22"/>
        <v>-</v>
      </c>
      <c r="K230" s="9">
        <f t="shared" si="23"/>
        <v>0.44444444444444442</v>
      </c>
    </row>
    <row r="231" spans="1:11" x14ac:dyDescent="0.25">
      <c r="A231" s="7" t="s">
        <v>335</v>
      </c>
      <c r="B231" s="65">
        <v>0</v>
      </c>
      <c r="C231" s="34">
        <f>IF(B241=0, "-", B231/B241)</f>
        <v>0</v>
      </c>
      <c r="D231" s="65">
        <v>0</v>
      </c>
      <c r="E231" s="9">
        <f>IF(D241=0, "-", D231/D241)</f>
        <v>0</v>
      </c>
      <c r="F231" s="81">
        <v>2</v>
      </c>
      <c r="G231" s="34">
        <f>IF(F241=0, "-", F231/F241)</f>
        <v>2.8571428571428571E-2</v>
      </c>
      <c r="H231" s="65">
        <v>0</v>
      </c>
      <c r="I231" s="9">
        <f>IF(H241=0, "-", H231/H241)</f>
        <v>0</v>
      </c>
      <c r="J231" s="8" t="str">
        <f t="shared" si="22"/>
        <v>-</v>
      </c>
      <c r="K231" s="9" t="str">
        <f t="shared" si="23"/>
        <v>-</v>
      </c>
    </row>
    <row r="232" spans="1:11" x14ac:dyDescent="0.25">
      <c r="A232" s="7" t="s">
        <v>336</v>
      </c>
      <c r="B232" s="65">
        <v>0</v>
      </c>
      <c r="C232" s="34">
        <f>IF(B241=0, "-", B232/B241)</f>
        <v>0</v>
      </c>
      <c r="D232" s="65">
        <v>1</v>
      </c>
      <c r="E232" s="9">
        <f>IF(D241=0, "-", D232/D241)</f>
        <v>0.2</v>
      </c>
      <c r="F232" s="81">
        <v>14</v>
      </c>
      <c r="G232" s="34">
        <f>IF(F241=0, "-", F232/F241)</f>
        <v>0.2</v>
      </c>
      <c r="H232" s="65">
        <v>19</v>
      </c>
      <c r="I232" s="9">
        <f>IF(H241=0, "-", H232/H241)</f>
        <v>0.25675675675675674</v>
      </c>
      <c r="J232" s="8">
        <f t="shared" si="22"/>
        <v>-1</v>
      </c>
      <c r="K232" s="9">
        <f t="shared" si="23"/>
        <v>-0.26315789473684209</v>
      </c>
    </row>
    <row r="233" spans="1:11" x14ac:dyDescent="0.25">
      <c r="A233" s="7" t="s">
        <v>337</v>
      </c>
      <c r="B233" s="65">
        <v>0</v>
      </c>
      <c r="C233" s="34">
        <f>IF(B241=0, "-", B233/B241)</f>
        <v>0</v>
      </c>
      <c r="D233" s="65">
        <v>0</v>
      </c>
      <c r="E233" s="9">
        <f>IF(D241=0, "-", D233/D241)</f>
        <v>0</v>
      </c>
      <c r="F233" s="81">
        <v>4</v>
      </c>
      <c r="G233" s="34">
        <f>IF(F241=0, "-", F233/F241)</f>
        <v>5.7142857142857141E-2</v>
      </c>
      <c r="H233" s="65">
        <v>2</v>
      </c>
      <c r="I233" s="9">
        <f>IF(H241=0, "-", H233/H241)</f>
        <v>2.7027027027027029E-2</v>
      </c>
      <c r="J233" s="8" t="str">
        <f t="shared" si="22"/>
        <v>-</v>
      </c>
      <c r="K233" s="9">
        <f t="shared" si="23"/>
        <v>1</v>
      </c>
    </row>
    <row r="234" spans="1:11" x14ac:dyDescent="0.25">
      <c r="A234" s="7" t="s">
        <v>338</v>
      </c>
      <c r="B234" s="65">
        <v>0</v>
      </c>
      <c r="C234" s="34">
        <f>IF(B241=0, "-", B234/B241)</f>
        <v>0</v>
      </c>
      <c r="D234" s="65">
        <v>0</v>
      </c>
      <c r="E234" s="9">
        <f>IF(D241=0, "-", D234/D241)</f>
        <v>0</v>
      </c>
      <c r="F234" s="81">
        <v>3</v>
      </c>
      <c r="G234" s="34">
        <f>IF(F241=0, "-", F234/F241)</f>
        <v>4.2857142857142858E-2</v>
      </c>
      <c r="H234" s="65">
        <v>0</v>
      </c>
      <c r="I234" s="9">
        <f>IF(H241=0, "-", H234/H241)</f>
        <v>0</v>
      </c>
      <c r="J234" s="8" t="str">
        <f t="shared" si="22"/>
        <v>-</v>
      </c>
      <c r="K234" s="9" t="str">
        <f t="shared" si="23"/>
        <v>-</v>
      </c>
    </row>
    <row r="235" spans="1:11" x14ac:dyDescent="0.25">
      <c r="A235" s="7" t="s">
        <v>339</v>
      </c>
      <c r="B235" s="65">
        <v>0</v>
      </c>
      <c r="C235" s="34">
        <f>IF(B241=0, "-", B235/B241)</f>
        <v>0</v>
      </c>
      <c r="D235" s="65">
        <v>0</v>
      </c>
      <c r="E235" s="9">
        <f>IF(D241=0, "-", D235/D241)</f>
        <v>0</v>
      </c>
      <c r="F235" s="81">
        <v>0</v>
      </c>
      <c r="G235" s="34">
        <f>IF(F241=0, "-", F235/F241)</f>
        <v>0</v>
      </c>
      <c r="H235" s="65">
        <v>5</v>
      </c>
      <c r="I235" s="9">
        <f>IF(H241=0, "-", H235/H241)</f>
        <v>6.7567567567567571E-2</v>
      </c>
      <c r="J235" s="8" t="str">
        <f t="shared" si="22"/>
        <v>-</v>
      </c>
      <c r="K235" s="9">
        <f t="shared" si="23"/>
        <v>-1</v>
      </c>
    </row>
    <row r="236" spans="1:11" x14ac:dyDescent="0.25">
      <c r="A236" s="7" t="s">
        <v>340</v>
      </c>
      <c r="B236" s="65">
        <v>0</v>
      </c>
      <c r="C236" s="34">
        <f>IF(B241=0, "-", B236/B241)</f>
        <v>0</v>
      </c>
      <c r="D236" s="65">
        <v>3</v>
      </c>
      <c r="E236" s="9">
        <f>IF(D241=0, "-", D236/D241)</f>
        <v>0.6</v>
      </c>
      <c r="F236" s="81">
        <v>0</v>
      </c>
      <c r="G236" s="34">
        <f>IF(F241=0, "-", F236/F241)</f>
        <v>0</v>
      </c>
      <c r="H236" s="65">
        <v>7</v>
      </c>
      <c r="I236" s="9">
        <f>IF(H241=0, "-", H236/H241)</f>
        <v>9.45945945945946E-2</v>
      </c>
      <c r="J236" s="8">
        <f t="shared" si="22"/>
        <v>-1</v>
      </c>
      <c r="K236" s="9">
        <f t="shared" si="23"/>
        <v>-1</v>
      </c>
    </row>
    <row r="237" spans="1:11" x14ac:dyDescent="0.25">
      <c r="A237" s="7" t="s">
        <v>341</v>
      </c>
      <c r="B237" s="65">
        <v>0</v>
      </c>
      <c r="C237" s="34">
        <f>IF(B241=0, "-", B237/B241)</f>
        <v>0</v>
      </c>
      <c r="D237" s="65">
        <v>0</v>
      </c>
      <c r="E237" s="9">
        <f>IF(D241=0, "-", D237/D241)</f>
        <v>0</v>
      </c>
      <c r="F237" s="81">
        <v>0</v>
      </c>
      <c r="G237" s="34">
        <f>IF(F241=0, "-", F237/F241)</f>
        <v>0</v>
      </c>
      <c r="H237" s="65">
        <v>1</v>
      </c>
      <c r="I237" s="9">
        <f>IF(H241=0, "-", H237/H241)</f>
        <v>1.3513513513513514E-2</v>
      </c>
      <c r="J237" s="8" t="str">
        <f t="shared" si="22"/>
        <v>-</v>
      </c>
      <c r="K237" s="9">
        <f t="shared" si="23"/>
        <v>-1</v>
      </c>
    </row>
    <row r="238" spans="1:11" x14ac:dyDescent="0.25">
      <c r="A238" s="7" t="s">
        <v>342</v>
      </c>
      <c r="B238" s="65">
        <v>2</v>
      </c>
      <c r="C238" s="34">
        <f>IF(B241=0, "-", B238/B241)</f>
        <v>0.5</v>
      </c>
      <c r="D238" s="65">
        <v>0</v>
      </c>
      <c r="E238" s="9">
        <f>IF(D241=0, "-", D238/D241)</f>
        <v>0</v>
      </c>
      <c r="F238" s="81">
        <v>24</v>
      </c>
      <c r="G238" s="34">
        <f>IF(F241=0, "-", F238/F241)</f>
        <v>0.34285714285714286</v>
      </c>
      <c r="H238" s="65">
        <v>23</v>
      </c>
      <c r="I238" s="9">
        <f>IF(H241=0, "-", H238/H241)</f>
        <v>0.3108108108108108</v>
      </c>
      <c r="J238" s="8" t="str">
        <f t="shared" si="22"/>
        <v>-</v>
      </c>
      <c r="K238" s="9">
        <f t="shared" si="23"/>
        <v>4.3478260869565216E-2</v>
      </c>
    </row>
    <row r="239" spans="1:11" x14ac:dyDescent="0.25">
      <c r="A239" s="7" t="s">
        <v>343</v>
      </c>
      <c r="B239" s="65">
        <v>0</v>
      </c>
      <c r="C239" s="34">
        <f>IF(B241=0, "-", B239/B241)</f>
        <v>0</v>
      </c>
      <c r="D239" s="65">
        <v>0</v>
      </c>
      <c r="E239" s="9">
        <f>IF(D241=0, "-", D239/D241)</f>
        <v>0</v>
      </c>
      <c r="F239" s="81">
        <v>3</v>
      </c>
      <c r="G239" s="34">
        <f>IF(F241=0, "-", F239/F241)</f>
        <v>4.2857142857142858E-2</v>
      </c>
      <c r="H239" s="65">
        <v>3</v>
      </c>
      <c r="I239" s="9">
        <f>IF(H241=0, "-", H239/H241)</f>
        <v>4.0540540540540543E-2</v>
      </c>
      <c r="J239" s="8" t="str">
        <f t="shared" si="22"/>
        <v>-</v>
      </c>
      <c r="K239" s="9">
        <f t="shared" si="23"/>
        <v>0</v>
      </c>
    </row>
    <row r="240" spans="1:11" x14ac:dyDescent="0.25">
      <c r="A240" s="2"/>
      <c r="B240" s="68"/>
      <c r="C240" s="33"/>
      <c r="D240" s="68"/>
      <c r="E240" s="6"/>
      <c r="F240" s="82"/>
      <c r="G240" s="33"/>
      <c r="H240" s="68"/>
      <c r="I240" s="6"/>
      <c r="J240" s="5"/>
      <c r="K240" s="6"/>
    </row>
    <row r="241" spans="1:11" s="43" customFormat="1" x14ac:dyDescent="0.25">
      <c r="A241" s="162" t="s">
        <v>575</v>
      </c>
      <c r="B241" s="71">
        <f>SUM(B228:B240)</f>
        <v>4</v>
      </c>
      <c r="C241" s="40">
        <f>B241/8644</f>
        <v>4.6274872744099955E-4</v>
      </c>
      <c r="D241" s="71">
        <f>SUM(D228:D240)</f>
        <v>5</v>
      </c>
      <c r="E241" s="41">
        <f>D241/9191</f>
        <v>5.4401044500054405E-4</v>
      </c>
      <c r="F241" s="77">
        <f>SUM(F228:F240)</f>
        <v>70</v>
      </c>
      <c r="G241" s="42">
        <f>F241/78552</f>
        <v>8.9112944291679401E-4</v>
      </c>
      <c r="H241" s="71">
        <f>SUM(H228:H240)</f>
        <v>74</v>
      </c>
      <c r="I241" s="41">
        <f>H241/83975</f>
        <v>8.8121464721643351E-4</v>
      </c>
      <c r="J241" s="37">
        <f>IF(D241=0, "-", IF((B241-D241)/D241&lt;10, (B241-D241)/D241, "&gt;999%"))</f>
        <v>-0.2</v>
      </c>
      <c r="K241" s="38">
        <f>IF(H241=0, "-", IF((F241-H241)/H241&lt;10, (F241-H241)/H241, "&gt;999%"))</f>
        <v>-5.4054054054054057E-2</v>
      </c>
    </row>
    <row r="242" spans="1:11" x14ac:dyDescent="0.25">
      <c r="B242" s="83"/>
      <c r="D242" s="83"/>
      <c r="F242" s="83"/>
      <c r="H242" s="83"/>
    </row>
    <row r="243" spans="1:11" s="43" customFormat="1" x14ac:dyDescent="0.25">
      <c r="A243" s="162" t="s">
        <v>574</v>
      </c>
      <c r="B243" s="71">
        <v>47</v>
      </c>
      <c r="C243" s="40">
        <f>B243/8644</f>
        <v>5.4372975474317447E-3</v>
      </c>
      <c r="D243" s="71">
        <v>41</v>
      </c>
      <c r="E243" s="41">
        <f>D243/9191</f>
        <v>4.4608856490044608E-3</v>
      </c>
      <c r="F243" s="77">
        <v>419</v>
      </c>
      <c r="G243" s="42">
        <f>F243/78552</f>
        <v>5.3340462368876669E-3</v>
      </c>
      <c r="H243" s="71">
        <v>520</v>
      </c>
      <c r="I243" s="41">
        <f>H243/83975</f>
        <v>6.1923191426019649E-3</v>
      </c>
      <c r="J243" s="37">
        <f>IF(D243=0, "-", IF((B243-D243)/D243&lt;10, (B243-D243)/D243, "&gt;999%"))</f>
        <v>0.14634146341463414</v>
      </c>
      <c r="K243" s="38">
        <f>IF(H243=0, "-", IF((F243-H243)/H243&lt;10, (F243-H243)/H243, "&gt;999%"))</f>
        <v>-0.19423076923076923</v>
      </c>
    </row>
    <row r="244" spans="1:11" x14ac:dyDescent="0.25">
      <c r="B244" s="83"/>
      <c r="D244" s="83"/>
      <c r="F244" s="83"/>
      <c r="H244" s="83"/>
    </row>
    <row r="245" spans="1:11" x14ac:dyDescent="0.25">
      <c r="A245" s="27" t="s">
        <v>572</v>
      </c>
      <c r="B245" s="71">
        <f>B249-B247</f>
        <v>1314</v>
      </c>
      <c r="C245" s="40">
        <f>B245/8644</f>
        <v>0.15201295696436834</v>
      </c>
      <c r="D245" s="71">
        <f>D249-D247</f>
        <v>1735</v>
      </c>
      <c r="E245" s="41">
        <f>D245/9191</f>
        <v>0.18877162441518877</v>
      </c>
      <c r="F245" s="77">
        <f>F249-F247</f>
        <v>11230</v>
      </c>
      <c r="G245" s="42">
        <f>F245/78552</f>
        <v>0.14296262348507996</v>
      </c>
      <c r="H245" s="71">
        <f>H249-H247</f>
        <v>14357</v>
      </c>
      <c r="I245" s="41">
        <f>H245/83975</f>
        <v>0.17096754986603155</v>
      </c>
      <c r="J245" s="37">
        <f>IF(D245=0, "-", IF((B245-D245)/D245&lt;10, (B245-D245)/D245, "&gt;999%"))</f>
        <v>-0.24265129682997119</v>
      </c>
      <c r="K245" s="38">
        <f>IF(H245=0, "-", IF((F245-H245)/H245&lt;10, (F245-H245)/H245, "&gt;999%"))</f>
        <v>-0.2178031622205196</v>
      </c>
    </row>
    <row r="246" spans="1:11" x14ac:dyDescent="0.25">
      <c r="A246" s="27"/>
      <c r="B246" s="71"/>
      <c r="C246" s="40"/>
      <c r="D246" s="71"/>
      <c r="E246" s="41"/>
      <c r="F246" s="77"/>
      <c r="G246" s="42"/>
      <c r="H246" s="71"/>
      <c r="I246" s="41"/>
      <c r="J246" s="37"/>
      <c r="K246" s="38"/>
    </row>
    <row r="247" spans="1:11" x14ac:dyDescent="0.25">
      <c r="A247" s="27" t="s">
        <v>573</v>
      </c>
      <c r="B247" s="71">
        <v>289</v>
      </c>
      <c r="C247" s="40">
        <f>B247/8644</f>
        <v>3.3433595557612217E-2</v>
      </c>
      <c r="D247" s="71">
        <v>188</v>
      </c>
      <c r="E247" s="41">
        <f>D247/9191</f>
        <v>2.0454792732020454E-2</v>
      </c>
      <c r="F247" s="77">
        <v>2120</v>
      </c>
      <c r="G247" s="42">
        <f>F247/78552</f>
        <v>2.6988491699765759E-2</v>
      </c>
      <c r="H247" s="71">
        <v>1819</v>
      </c>
      <c r="I247" s="41">
        <f>H247/83975</f>
        <v>2.1661208693063413E-2</v>
      </c>
      <c r="J247" s="37">
        <f>IF(D247=0, "-", IF((B247-D247)/D247&lt;10, (B247-D247)/D247, "&gt;999%"))</f>
        <v>0.53723404255319152</v>
      </c>
      <c r="K247" s="38">
        <f>IF(H247=0, "-", IF((F247-H247)/H247&lt;10, (F247-H247)/H247, "&gt;999%"))</f>
        <v>0.16547553600879605</v>
      </c>
    </row>
    <row r="248" spans="1:11" x14ac:dyDescent="0.25">
      <c r="A248" s="27"/>
      <c r="B248" s="71"/>
      <c r="C248" s="40"/>
      <c r="D248" s="71"/>
      <c r="E248" s="41"/>
      <c r="F248" s="77"/>
      <c r="G248" s="42"/>
      <c r="H248" s="71"/>
      <c r="I248" s="41"/>
      <c r="J248" s="37"/>
      <c r="K248" s="38"/>
    </row>
    <row r="249" spans="1:11" x14ac:dyDescent="0.25">
      <c r="A249" s="27" t="s">
        <v>571</v>
      </c>
      <c r="B249" s="71">
        <v>1603</v>
      </c>
      <c r="C249" s="40">
        <f>B249/8644</f>
        <v>0.18544655252198056</v>
      </c>
      <c r="D249" s="71">
        <v>1923</v>
      </c>
      <c r="E249" s="41">
        <f>D249/9191</f>
        <v>0.20922641714720921</v>
      </c>
      <c r="F249" s="77">
        <v>13350</v>
      </c>
      <c r="G249" s="42">
        <f>F249/78552</f>
        <v>0.16995111518484571</v>
      </c>
      <c r="H249" s="71">
        <v>16176</v>
      </c>
      <c r="I249" s="41">
        <f>H249/83975</f>
        <v>0.19262875855909498</v>
      </c>
      <c r="J249" s="37">
        <f>IF(D249=0, "-", IF((B249-D249)/D249&lt;10, (B249-D249)/D249, "&gt;999%"))</f>
        <v>-0.16640665626625065</v>
      </c>
      <c r="K249" s="38">
        <f>IF(H249=0, "-", IF((F249-H249)/H249&lt;10, (F249-H249)/H249, "&gt;999%"))</f>
        <v>-0.17470326409495548</v>
      </c>
    </row>
  </sheetData>
  <mergeCells count="58">
    <mergeCell ref="B1:K1"/>
    <mergeCell ref="B2:K2"/>
    <mergeCell ref="B192:E192"/>
    <mergeCell ref="F192:I192"/>
    <mergeCell ref="J192:K192"/>
    <mergeCell ref="B193:C193"/>
    <mergeCell ref="D193:E193"/>
    <mergeCell ref="F193:G193"/>
    <mergeCell ref="H193:I193"/>
    <mergeCell ref="B166:E166"/>
    <mergeCell ref="F166:I166"/>
    <mergeCell ref="J166:K166"/>
    <mergeCell ref="B167:C167"/>
    <mergeCell ref="D167:E167"/>
    <mergeCell ref="F167:G167"/>
    <mergeCell ref="H167:I167"/>
    <mergeCell ref="B142:E142"/>
    <mergeCell ref="F142:I142"/>
    <mergeCell ref="J142:K142"/>
    <mergeCell ref="B143:C143"/>
    <mergeCell ref="D143:E143"/>
    <mergeCell ref="F143:G143"/>
    <mergeCell ref="H143:I143"/>
    <mergeCell ref="B118:E118"/>
    <mergeCell ref="F118:I118"/>
    <mergeCell ref="J118:K118"/>
    <mergeCell ref="B119:C119"/>
    <mergeCell ref="D119:E119"/>
    <mergeCell ref="F119:G119"/>
    <mergeCell ref="H119:I119"/>
    <mergeCell ref="B78:E78"/>
    <mergeCell ref="F78:I78"/>
    <mergeCell ref="J78:K78"/>
    <mergeCell ref="B79:C79"/>
    <mergeCell ref="D79:E79"/>
    <mergeCell ref="F79:G79"/>
    <mergeCell ref="H79:I79"/>
    <mergeCell ref="B41:E41"/>
    <mergeCell ref="F41:I41"/>
    <mergeCell ref="J41:K41"/>
    <mergeCell ref="B42:C42"/>
    <mergeCell ref="D42:E42"/>
    <mergeCell ref="F42:G42"/>
    <mergeCell ref="H42:I42"/>
    <mergeCell ref="B15:E15"/>
    <mergeCell ref="F15:I15"/>
    <mergeCell ref="J15:K15"/>
    <mergeCell ref="B16:C16"/>
    <mergeCell ref="D16:E16"/>
    <mergeCell ref="F16:G16"/>
    <mergeCell ref="H16:I16"/>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4" manualBreakCount="4">
    <brk id="60" max="16383" man="1"/>
    <brk id="117" max="16383" man="1"/>
    <brk id="165" max="16383" man="1"/>
    <brk id="206"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51"/>
  <sheetViews>
    <sheetView tabSelected="1" workbookViewId="0">
      <selection activeCell="M1" sqref="M1"/>
    </sheetView>
  </sheetViews>
  <sheetFormatPr defaultRowHeight="13.2" x14ac:dyDescent="0.25"/>
  <cols>
    <col min="1" max="1" width="18.6640625" bestFit="1" customWidth="1"/>
    <col min="2" max="11" width="8.44140625" customWidth="1"/>
  </cols>
  <sheetData>
    <row r="1" spans="1:11" s="52" customFormat="1" ht="20.399999999999999" x14ac:dyDescent="0.35">
      <c r="A1" s="4" t="s">
        <v>10</v>
      </c>
      <c r="B1" s="198" t="s">
        <v>624</v>
      </c>
      <c r="C1" s="198"/>
      <c r="D1" s="198"/>
      <c r="E1" s="199"/>
      <c r="F1" s="199"/>
      <c r="G1" s="199"/>
      <c r="H1" s="199"/>
      <c r="I1" s="199"/>
      <c r="J1" s="199"/>
      <c r="K1" s="199"/>
    </row>
    <row r="2" spans="1:11" s="52" customFormat="1" ht="20.399999999999999" x14ac:dyDescent="0.35">
      <c r="A2" s="4" t="s">
        <v>110</v>
      </c>
      <c r="B2" s="202" t="s">
        <v>101</v>
      </c>
      <c r="C2" s="198"/>
      <c r="D2" s="198"/>
      <c r="E2" s="203"/>
      <c r="F2" s="203"/>
      <c r="G2" s="203"/>
      <c r="H2" s="203"/>
      <c r="I2" s="203"/>
      <c r="J2" s="203"/>
      <c r="K2" s="203"/>
    </row>
    <row r="4" spans="1:11" ht="15.6" x14ac:dyDescent="0.3">
      <c r="A4" s="56"/>
      <c r="B4" s="196" t="s">
        <v>1</v>
      </c>
      <c r="C4" s="200"/>
      <c r="D4" s="200"/>
      <c r="E4" s="197"/>
      <c r="F4" s="196" t="s">
        <v>14</v>
      </c>
      <c r="G4" s="200"/>
      <c r="H4" s="200"/>
      <c r="I4" s="197"/>
      <c r="J4" s="196" t="s">
        <v>15</v>
      </c>
      <c r="K4" s="197"/>
    </row>
    <row r="5" spans="1:11" x14ac:dyDescent="0.25">
      <c r="A5" s="27"/>
      <c r="B5" s="196">
        <f>VALUE(RIGHT($B$2, 4))</f>
        <v>2022</v>
      </c>
      <c r="C5" s="197"/>
      <c r="D5" s="196">
        <f>B5-1</f>
        <v>2021</v>
      </c>
      <c r="E5" s="204"/>
      <c r="F5" s="196">
        <f>B5</f>
        <v>2022</v>
      </c>
      <c r="G5" s="204"/>
      <c r="H5" s="196">
        <f>D5</f>
        <v>2021</v>
      </c>
      <c r="I5" s="204"/>
      <c r="J5" s="140" t="s">
        <v>4</v>
      </c>
      <c r="K5" s="141" t="s">
        <v>2</v>
      </c>
    </row>
    <row r="6" spans="1:11" x14ac:dyDescent="0.25">
      <c r="A6" s="22"/>
      <c r="B6" s="61" t="s">
        <v>12</v>
      </c>
      <c r="C6" s="62" t="s">
        <v>13</v>
      </c>
      <c r="D6" s="61" t="s">
        <v>12</v>
      </c>
      <c r="E6" s="63" t="s">
        <v>13</v>
      </c>
      <c r="F6" s="84" t="s">
        <v>12</v>
      </c>
      <c r="G6" s="62" t="s">
        <v>13</v>
      </c>
      <c r="H6" s="85" t="s">
        <v>12</v>
      </c>
      <c r="I6" s="63" t="s">
        <v>13</v>
      </c>
      <c r="J6" s="61"/>
      <c r="K6" s="63"/>
    </row>
    <row r="7" spans="1:11" x14ac:dyDescent="0.25">
      <c r="A7" s="7" t="s">
        <v>31</v>
      </c>
      <c r="B7" s="65">
        <v>6</v>
      </c>
      <c r="C7" s="39">
        <f>IF(B51=0, "-", B7/B51)</f>
        <v>3.7429819089207735E-3</v>
      </c>
      <c r="D7" s="65">
        <v>4</v>
      </c>
      <c r="E7" s="21">
        <f>IF(D51=0, "-", D7/D51)</f>
        <v>2.0800832033281333E-3</v>
      </c>
      <c r="F7" s="81">
        <v>20</v>
      </c>
      <c r="G7" s="39">
        <f>IF(F51=0, "-", F7/F51)</f>
        <v>1.4981273408239701E-3</v>
      </c>
      <c r="H7" s="65">
        <v>23</v>
      </c>
      <c r="I7" s="21">
        <f>IF(H51=0, "-", H7/H51)</f>
        <v>1.4218595450049456E-3</v>
      </c>
      <c r="J7" s="20">
        <f t="shared" ref="J7:J49" si="0">IF(D7=0, "-", IF((B7-D7)/D7&lt;10, (B7-D7)/D7, "&gt;999%"))</f>
        <v>0.5</v>
      </c>
      <c r="K7" s="21">
        <f t="shared" ref="K7:K49" si="1">IF(H7=0, "-", IF((F7-H7)/H7&lt;10, (F7-H7)/H7, "&gt;999%"))</f>
        <v>-0.13043478260869565</v>
      </c>
    </row>
    <row r="8" spans="1:11" x14ac:dyDescent="0.25">
      <c r="A8" s="7" t="s">
        <v>32</v>
      </c>
      <c r="B8" s="65">
        <v>0</v>
      </c>
      <c r="C8" s="39">
        <f>IF(B51=0, "-", B8/B51)</f>
        <v>0</v>
      </c>
      <c r="D8" s="65">
        <v>0</v>
      </c>
      <c r="E8" s="21">
        <f>IF(D51=0, "-", D8/D51)</f>
        <v>0</v>
      </c>
      <c r="F8" s="81">
        <v>0</v>
      </c>
      <c r="G8" s="39">
        <f>IF(F51=0, "-", F8/F51)</f>
        <v>0</v>
      </c>
      <c r="H8" s="65">
        <v>1</v>
      </c>
      <c r="I8" s="21">
        <f>IF(H51=0, "-", H8/H51)</f>
        <v>6.1819980217606328E-5</v>
      </c>
      <c r="J8" s="20" t="str">
        <f t="shared" si="0"/>
        <v>-</v>
      </c>
      <c r="K8" s="21">
        <f t="shared" si="1"/>
        <v>-1</v>
      </c>
    </row>
    <row r="9" spans="1:11" x14ac:dyDescent="0.25">
      <c r="A9" s="7" t="s">
        <v>33</v>
      </c>
      <c r="B9" s="65">
        <v>1</v>
      </c>
      <c r="C9" s="39">
        <f>IF(B51=0, "-", B9/B51)</f>
        <v>6.2383031815346226E-4</v>
      </c>
      <c r="D9" s="65">
        <v>1</v>
      </c>
      <c r="E9" s="21">
        <f>IF(D51=0, "-", D9/D51)</f>
        <v>5.2002080083203334E-4</v>
      </c>
      <c r="F9" s="81">
        <v>7</v>
      </c>
      <c r="G9" s="39">
        <f>IF(F51=0, "-", F9/F51)</f>
        <v>5.2434456928838948E-4</v>
      </c>
      <c r="H9" s="65">
        <v>3</v>
      </c>
      <c r="I9" s="21">
        <f>IF(H51=0, "-", H9/H51)</f>
        <v>1.85459940652819E-4</v>
      </c>
      <c r="J9" s="20">
        <f t="shared" si="0"/>
        <v>0</v>
      </c>
      <c r="K9" s="21">
        <f t="shared" si="1"/>
        <v>1.3333333333333333</v>
      </c>
    </row>
    <row r="10" spans="1:11" x14ac:dyDescent="0.25">
      <c r="A10" s="7" t="s">
        <v>34</v>
      </c>
      <c r="B10" s="65">
        <v>21</v>
      </c>
      <c r="C10" s="39">
        <f>IF(B51=0, "-", B10/B51)</f>
        <v>1.3100436681222707E-2</v>
      </c>
      <c r="D10" s="65">
        <v>24</v>
      </c>
      <c r="E10" s="21">
        <f>IF(D51=0, "-", D10/D51)</f>
        <v>1.2480499219968799E-2</v>
      </c>
      <c r="F10" s="81">
        <v>157</v>
      </c>
      <c r="G10" s="39">
        <f>IF(F51=0, "-", F10/F51)</f>
        <v>1.1760299625468165E-2</v>
      </c>
      <c r="H10" s="65">
        <v>193</v>
      </c>
      <c r="I10" s="21">
        <f>IF(H51=0, "-", H10/H51)</f>
        <v>1.1931256181998022E-2</v>
      </c>
      <c r="J10" s="20">
        <f t="shared" si="0"/>
        <v>-0.125</v>
      </c>
      <c r="K10" s="21">
        <f t="shared" si="1"/>
        <v>-0.18652849740932642</v>
      </c>
    </row>
    <row r="11" spans="1:11" x14ac:dyDescent="0.25">
      <c r="A11" s="7" t="s">
        <v>35</v>
      </c>
      <c r="B11" s="65">
        <v>1</v>
      </c>
      <c r="C11" s="39">
        <f>IF(B51=0, "-", B11/B51)</f>
        <v>6.2383031815346226E-4</v>
      </c>
      <c r="D11" s="65">
        <v>0</v>
      </c>
      <c r="E11" s="21">
        <f>IF(D51=0, "-", D11/D51)</f>
        <v>0</v>
      </c>
      <c r="F11" s="81">
        <v>15</v>
      </c>
      <c r="G11" s="39">
        <f>IF(F51=0, "-", F11/F51)</f>
        <v>1.1235955056179776E-3</v>
      </c>
      <c r="H11" s="65">
        <v>10</v>
      </c>
      <c r="I11" s="21">
        <f>IF(H51=0, "-", H11/H51)</f>
        <v>6.1819980217606325E-4</v>
      </c>
      <c r="J11" s="20" t="str">
        <f t="shared" si="0"/>
        <v>-</v>
      </c>
      <c r="K11" s="21">
        <f t="shared" si="1"/>
        <v>0.5</v>
      </c>
    </row>
    <row r="12" spans="1:11" x14ac:dyDescent="0.25">
      <c r="A12" s="7" t="s">
        <v>36</v>
      </c>
      <c r="B12" s="65">
        <v>48</v>
      </c>
      <c r="C12" s="39">
        <f>IF(B51=0, "-", B12/B51)</f>
        <v>2.9943855271366188E-2</v>
      </c>
      <c r="D12" s="65">
        <v>66</v>
      </c>
      <c r="E12" s="21">
        <f>IF(D51=0, "-", D12/D51)</f>
        <v>3.4321372854914198E-2</v>
      </c>
      <c r="F12" s="81">
        <v>366</v>
      </c>
      <c r="G12" s="39">
        <f>IF(F51=0, "-", F12/F51)</f>
        <v>2.7415730337078652E-2</v>
      </c>
      <c r="H12" s="65">
        <v>573</v>
      </c>
      <c r="I12" s="21">
        <f>IF(H51=0, "-", H12/H51)</f>
        <v>3.5422848664688429E-2</v>
      </c>
      <c r="J12" s="20">
        <f t="shared" si="0"/>
        <v>-0.27272727272727271</v>
      </c>
      <c r="K12" s="21">
        <f t="shared" si="1"/>
        <v>-0.36125654450261779</v>
      </c>
    </row>
    <row r="13" spans="1:11" x14ac:dyDescent="0.25">
      <c r="A13" s="7" t="s">
        <v>37</v>
      </c>
      <c r="B13" s="65">
        <v>0</v>
      </c>
      <c r="C13" s="39">
        <f>IF(B51=0, "-", B13/B51)</f>
        <v>0</v>
      </c>
      <c r="D13" s="65">
        <v>0</v>
      </c>
      <c r="E13" s="21">
        <f>IF(D51=0, "-", D13/D51)</f>
        <v>0</v>
      </c>
      <c r="F13" s="81">
        <v>14</v>
      </c>
      <c r="G13" s="39">
        <f>IF(F51=0, "-", F13/F51)</f>
        <v>1.048689138576779E-3</v>
      </c>
      <c r="H13" s="65">
        <v>0</v>
      </c>
      <c r="I13" s="21">
        <f>IF(H51=0, "-", H13/H51)</f>
        <v>0</v>
      </c>
      <c r="J13" s="20" t="str">
        <f t="shared" si="0"/>
        <v>-</v>
      </c>
      <c r="K13" s="21" t="str">
        <f t="shared" si="1"/>
        <v>-</v>
      </c>
    </row>
    <row r="14" spans="1:11" x14ac:dyDescent="0.25">
      <c r="A14" s="7" t="s">
        <v>38</v>
      </c>
      <c r="B14" s="65">
        <v>0</v>
      </c>
      <c r="C14" s="39">
        <f>IF(B51=0, "-", B14/B51)</f>
        <v>0</v>
      </c>
      <c r="D14" s="65">
        <v>1</v>
      </c>
      <c r="E14" s="21">
        <f>IF(D51=0, "-", D14/D51)</f>
        <v>5.2002080083203334E-4</v>
      </c>
      <c r="F14" s="81">
        <v>7</v>
      </c>
      <c r="G14" s="39">
        <f>IF(F51=0, "-", F14/F51)</f>
        <v>5.2434456928838948E-4</v>
      </c>
      <c r="H14" s="65">
        <v>6</v>
      </c>
      <c r="I14" s="21">
        <f>IF(H51=0, "-", H14/H51)</f>
        <v>3.70919881305638E-4</v>
      </c>
      <c r="J14" s="20">
        <f t="shared" si="0"/>
        <v>-1</v>
      </c>
      <c r="K14" s="21">
        <f t="shared" si="1"/>
        <v>0.16666666666666666</v>
      </c>
    </row>
    <row r="15" spans="1:11" x14ac:dyDescent="0.25">
      <c r="A15" s="7" t="s">
        <v>39</v>
      </c>
      <c r="B15" s="65">
        <v>0</v>
      </c>
      <c r="C15" s="39">
        <f>IF(B51=0, "-", B15/B51)</f>
        <v>0</v>
      </c>
      <c r="D15" s="65">
        <v>0</v>
      </c>
      <c r="E15" s="21">
        <f>IF(D51=0, "-", D15/D51)</f>
        <v>0</v>
      </c>
      <c r="F15" s="81">
        <v>3</v>
      </c>
      <c r="G15" s="39">
        <f>IF(F51=0, "-", F15/F51)</f>
        <v>2.2471910112359551E-4</v>
      </c>
      <c r="H15" s="65">
        <v>3</v>
      </c>
      <c r="I15" s="21">
        <f>IF(H51=0, "-", H15/H51)</f>
        <v>1.85459940652819E-4</v>
      </c>
      <c r="J15" s="20" t="str">
        <f t="shared" si="0"/>
        <v>-</v>
      </c>
      <c r="K15" s="21">
        <f t="shared" si="1"/>
        <v>0</v>
      </c>
    </row>
    <row r="16" spans="1:11" x14ac:dyDescent="0.25">
      <c r="A16" s="7" t="s">
        <v>40</v>
      </c>
      <c r="B16" s="65">
        <v>0</v>
      </c>
      <c r="C16" s="39">
        <f>IF(B51=0, "-", B16/B51)</f>
        <v>0</v>
      </c>
      <c r="D16" s="65">
        <v>0</v>
      </c>
      <c r="E16" s="21">
        <f>IF(D51=0, "-", D16/D51)</f>
        <v>0</v>
      </c>
      <c r="F16" s="81">
        <v>3</v>
      </c>
      <c r="G16" s="39">
        <f>IF(F51=0, "-", F16/F51)</f>
        <v>2.2471910112359551E-4</v>
      </c>
      <c r="H16" s="65">
        <v>0</v>
      </c>
      <c r="I16" s="21">
        <f>IF(H51=0, "-", H16/H51)</f>
        <v>0</v>
      </c>
      <c r="J16" s="20" t="str">
        <f t="shared" si="0"/>
        <v>-</v>
      </c>
      <c r="K16" s="21" t="str">
        <f t="shared" si="1"/>
        <v>-</v>
      </c>
    </row>
    <row r="17" spans="1:11" x14ac:dyDescent="0.25">
      <c r="A17" s="7" t="s">
        <v>43</v>
      </c>
      <c r="B17" s="65">
        <v>0</v>
      </c>
      <c r="C17" s="39">
        <f>IF(B51=0, "-", B17/B51)</f>
        <v>0</v>
      </c>
      <c r="D17" s="65">
        <v>1</v>
      </c>
      <c r="E17" s="21">
        <f>IF(D51=0, "-", D17/D51)</f>
        <v>5.2002080083203334E-4</v>
      </c>
      <c r="F17" s="81">
        <v>14</v>
      </c>
      <c r="G17" s="39">
        <f>IF(F51=0, "-", F17/F51)</f>
        <v>1.048689138576779E-3</v>
      </c>
      <c r="H17" s="65">
        <v>19</v>
      </c>
      <c r="I17" s="21">
        <f>IF(H51=0, "-", H17/H51)</f>
        <v>1.1745796241345204E-3</v>
      </c>
      <c r="J17" s="20">
        <f t="shared" si="0"/>
        <v>-1</v>
      </c>
      <c r="K17" s="21">
        <f t="shared" si="1"/>
        <v>-0.26315789473684209</v>
      </c>
    </row>
    <row r="18" spans="1:11" x14ac:dyDescent="0.25">
      <c r="A18" s="7" t="s">
        <v>44</v>
      </c>
      <c r="B18" s="65">
        <v>3</v>
      </c>
      <c r="C18" s="39">
        <f>IF(B51=0, "-", B18/B51)</f>
        <v>1.8714909544603868E-3</v>
      </c>
      <c r="D18" s="65">
        <v>10</v>
      </c>
      <c r="E18" s="21">
        <f>IF(D51=0, "-", D18/D51)</f>
        <v>5.2002080083203327E-3</v>
      </c>
      <c r="F18" s="81">
        <v>38</v>
      </c>
      <c r="G18" s="39">
        <f>IF(F51=0, "-", F18/F51)</f>
        <v>2.8464419475655429E-3</v>
      </c>
      <c r="H18" s="65">
        <v>51</v>
      </c>
      <c r="I18" s="21">
        <f>IF(H51=0, "-", H18/H51)</f>
        <v>3.1528189910979229E-3</v>
      </c>
      <c r="J18" s="20">
        <f t="shared" si="0"/>
        <v>-0.7</v>
      </c>
      <c r="K18" s="21">
        <f t="shared" si="1"/>
        <v>-0.25490196078431371</v>
      </c>
    </row>
    <row r="19" spans="1:11" x14ac:dyDescent="0.25">
      <c r="A19" s="7" t="s">
        <v>46</v>
      </c>
      <c r="B19" s="65">
        <v>11</v>
      </c>
      <c r="C19" s="39">
        <f>IF(B51=0, "-", B19/B51)</f>
        <v>6.8621334996880846E-3</v>
      </c>
      <c r="D19" s="65">
        <v>24</v>
      </c>
      <c r="E19" s="21">
        <f>IF(D51=0, "-", D19/D51)</f>
        <v>1.2480499219968799E-2</v>
      </c>
      <c r="F19" s="81">
        <v>103</v>
      </c>
      <c r="G19" s="39">
        <f>IF(F51=0, "-", F19/F51)</f>
        <v>7.7153558052434458E-3</v>
      </c>
      <c r="H19" s="65">
        <v>251</v>
      </c>
      <c r="I19" s="21">
        <f>IF(H51=0, "-", H19/H51)</f>
        <v>1.5516815034619189E-2</v>
      </c>
      <c r="J19" s="20">
        <f t="shared" si="0"/>
        <v>-0.54166666666666663</v>
      </c>
      <c r="K19" s="21">
        <f t="shared" si="1"/>
        <v>-0.58964143426294824</v>
      </c>
    </row>
    <row r="20" spans="1:11" x14ac:dyDescent="0.25">
      <c r="A20" s="7" t="s">
        <v>49</v>
      </c>
      <c r="B20" s="65">
        <v>0</v>
      </c>
      <c r="C20" s="39">
        <f>IF(B51=0, "-", B20/B51)</f>
        <v>0</v>
      </c>
      <c r="D20" s="65">
        <v>1</v>
      </c>
      <c r="E20" s="21">
        <f>IF(D51=0, "-", D20/D51)</f>
        <v>5.2002080083203334E-4</v>
      </c>
      <c r="F20" s="81">
        <v>8</v>
      </c>
      <c r="G20" s="39">
        <f>IF(F51=0, "-", F20/F51)</f>
        <v>5.9925093632958804E-4</v>
      </c>
      <c r="H20" s="65">
        <v>4</v>
      </c>
      <c r="I20" s="21">
        <f>IF(H51=0, "-", H20/H51)</f>
        <v>2.4727992087042531E-4</v>
      </c>
      <c r="J20" s="20">
        <f t="shared" si="0"/>
        <v>-1</v>
      </c>
      <c r="K20" s="21">
        <f t="shared" si="1"/>
        <v>1</v>
      </c>
    </row>
    <row r="21" spans="1:11" x14ac:dyDescent="0.25">
      <c r="A21" s="7" t="s">
        <v>52</v>
      </c>
      <c r="B21" s="65">
        <v>3</v>
      </c>
      <c r="C21" s="39">
        <f>IF(B51=0, "-", B21/B51)</f>
        <v>1.8714909544603868E-3</v>
      </c>
      <c r="D21" s="65">
        <v>47</v>
      </c>
      <c r="E21" s="21">
        <f>IF(D51=0, "-", D21/D51)</f>
        <v>2.4440977639105563E-2</v>
      </c>
      <c r="F21" s="81">
        <v>90</v>
      </c>
      <c r="G21" s="39">
        <f>IF(F51=0, "-", F21/F51)</f>
        <v>6.7415730337078653E-3</v>
      </c>
      <c r="H21" s="65">
        <v>283</v>
      </c>
      <c r="I21" s="21">
        <f>IF(H51=0, "-", H21/H51)</f>
        <v>1.7495054401582593E-2</v>
      </c>
      <c r="J21" s="20">
        <f t="shared" si="0"/>
        <v>-0.93617021276595747</v>
      </c>
      <c r="K21" s="21">
        <f t="shared" si="1"/>
        <v>-0.6819787985865724</v>
      </c>
    </row>
    <row r="22" spans="1:11" x14ac:dyDescent="0.25">
      <c r="A22" s="7" t="s">
        <v>53</v>
      </c>
      <c r="B22" s="65">
        <v>252</v>
      </c>
      <c r="C22" s="39">
        <f>IF(B51=0, "-", B22/B51)</f>
        <v>0.15720524017467249</v>
      </c>
      <c r="D22" s="65">
        <v>258</v>
      </c>
      <c r="E22" s="21">
        <f>IF(D51=0, "-", D22/D51)</f>
        <v>0.13416536661466458</v>
      </c>
      <c r="F22" s="81">
        <v>1785</v>
      </c>
      <c r="G22" s="39">
        <f>IF(F51=0, "-", F22/F51)</f>
        <v>0.13370786516853933</v>
      </c>
      <c r="H22" s="65">
        <v>2171</v>
      </c>
      <c r="I22" s="21">
        <f>IF(H51=0, "-", H22/H51)</f>
        <v>0.13421117705242333</v>
      </c>
      <c r="J22" s="20">
        <f t="shared" si="0"/>
        <v>-2.3255813953488372E-2</v>
      </c>
      <c r="K22" s="21">
        <f t="shared" si="1"/>
        <v>-0.17779824965453708</v>
      </c>
    </row>
    <row r="23" spans="1:11" x14ac:dyDescent="0.25">
      <c r="A23" s="7" t="s">
        <v>60</v>
      </c>
      <c r="B23" s="65">
        <v>1</v>
      </c>
      <c r="C23" s="39">
        <f>IF(B51=0, "-", B23/B51)</f>
        <v>6.2383031815346226E-4</v>
      </c>
      <c r="D23" s="65">
        <v>1</v>
      </c>
      <c r="E23" s="21">
        <f>IF(D51=0, "-", D23/D51)</f>
        <v>5.2002080083203334E-4</v>
      </c>
      <c r="F23" s="81">
        <v>11</v>
      </c>
      <c r="G23" s="39">
        <f>IF(F51=0, "-", F23/F51)</f>
        <v>8.239700374531835E-4</v>
      </c>
      <c r="H23" s="65">
        <v>16</v>
      </c>
      <c r="I23" s="21">
        <f>IF(H51=0, "-", H23/H51)</f>
        <v>9.8911968348170125E-4</v>
      </c>
      <c r="J23" s="20">
        <f t="shared" si="0"/>
        <v>0</v>
      </c>
      <c r="K23" s="21">
        <f t="shared" si="1"/>
        <v>-0.3125</v>
      </c>
    </row>
    <row r="24" spans="1:11" x14ac:dyDescent="0.25">
      <c r="A24" s="7" t="s">
        <v>63</v>
      </c>
      <c r="B24" s="65">
        <v>347</v>
      </c>
      <c r="C24" s="39">
        <f>IF(B51=0, "-", B24/B51)</f>
        <v>0.2164691203992514</v>
      </c>
      <c r="D24" s="65">
        <v>391</v>
      </c>
      <c r="E24" s="21">
        <f>IF(D51=0, "-", D24/D51)</f>
        <v>0.20332813312532502</v>
      </c>
      <c r="F24" s="81">
        <v>2310</v>
      </c>
      <c r="G24" s="39">
        <f>IF(F51=0, "-", F24/F51)</f>
        <v>0.17303370786516853</v>
      </c>
      <c r="H24" s="65">
        <v>3173</v>
      </c>
      <c r="I24" s="21">
        <f>IF(H51=0, "-", H24/H51)</f>
        <v>0.19615479723046489</v>
      </c>
      <c r="J24" s="20">
        <f t="shared" si="0"/>
        <v>-0.11253196930946291</v>
      </c>
      <c r="K24" s="21">
        <f t="shared" si="1"/>
        <v>-0.27198235108729907</v>
      </c>
    </row>
    <row r="25" spans="1:11" x14ac:dyDescent="0.25">
      <c r="A25" s="7" t="s">
        <v>64</v>
      </c>
      <c r="B25" s="65">
        <v>0</v>
      </c>
      <c r="C25" s="39">
        <f>IF(B51=0, "-", B25/B51)</f>
        <v>0</v>
      </c>
      <c r="D25" s="65">
        <v>0</v>
      </c>
      <c r="E25" s="21">
        <f>IF(D51=0, "-", D25/D51)</f>
        <v>0</v>
      </c>
      <c r="F25" s="81">
        <v>4</v>
      </c>
      <c r="G25" s="39">
        <f>IF(F51=0, "-", F25/F51)</f>
        <v>2.9962546816479402E-4</v>
      </c>
      <c r="H25" s="65">
        <v>2</v>
      </c>
      <c r="I25" s="21">
        <f>IF(H51=0, "-", H25/H51)</f>
        <v>1.2363996043521266E-4</v>
      </c>
      <c r="J25" s="20" t="str">
        <f t="shared" si="0"/>
        <v>-</v>
      </c>
      <c r="K25" s="21">
        <f t="shared" si="1"/>
        <v>1</v>
      </c>
    </row>
    <row r="26" spans="1:11" x14ac:dyDescent="0.25">
      <c r="A26" s="7" t="s">
        <v>66</v>
      </c>
      <c r="B26" s="65">
        <v>0</v>
      </c>
      <c r="C26" s="39">
        <f>IF(B51=0, "-", B26/B51)</f>
        <v>0</v>
      </c>
      <c r="D26" s="65">
        <v>0</v>
      </c>
      <c r="E26" s="21">
        <f>IF(D51=0, "-", D26/D51)</f>
        <v>0</v>
      </c>
      <c r="F26" s="81">
        <v>9</v>
      </c>
      <c r="G26" s="39">
        <f>IF(F51=0, "-", F26/F51)</f>
        <v>6.7415730337078649E-4</v>
      </c>
      <c r="H26" s="65">
        <v>42</v>
      </c>
      <c r="I26" s="21">
        <f>IF(H51=0, "-", H26/H51)</f>
        <v>2.5964391691394658E-3</v>
      </c>
      <c r="J26" s="20" t="str">
        <f t="shared" si="0"/>
        <v>-</v>
      </c>
      <c r="K26" s="21">
        <f t="shared" si="1"/>
        <v>-0.7857142857142857</v>
      </c>
    </row>
    <row r="27" spans="1:11" x14ac:dyDescent="0.25">
      <c r="A27" s="7" t="s">
        <v>67</v>
      </c>
      <c r="B27" s="65">
        <v>4</v>
      </c>
      <c r="C27" s="39">
        <f>IF(B51=0, "-", B27/B51)</f>
        <v>2.495321272613849E-3</v>
      </c>
      <c r="D27" s="65">
        <v>14</v>
      </c>
      <c r="E27" s="21">
        <f>IF(D51=0, "-", D27/D51)</f>
        <v>7.2802912116484656E-3</v>
      </c>
      <c r="F27" s="81">
        <v>58</v>
      </c>
      <c r="G27" s="39">
        <f>IF(F51=0, "-", F27/F51)</f>
        <v>4.3445692883895132E-3</v>
      </c>
      <c r="H27" s="65">
        <v>141</v>
      </c>
      <c r="I27" s="21">
        <f>IF(H51=0, "-", H27/H51)</f>
        <v>8.7166172106824934E-3</v>
      </c>
      <c r="J27" s="20">
        <f t="shared" si="0"/>
        <v>-0.7142857142857143</v>
      </c>
      <c r="K27" s="21">
        <f t="shared" si="1"/>
        <v>-0.58865248226950351</v>
      </c>
    </row>
    <row r="28" spans="1:11" x14ac:dyDescent="0.25">
      <c r="A28" s="7" t="s">
        <v>68</v>
      </c>
      <c r="B28" s="65">
        <v>0</v>
      </c>
      <c r="C28" s="39">
        <f>IF(B51=0, "-", B28/B51)</f>
        <v>0</v>
      </c>
      <c r="D28" s="65">
        <v>0</v>
      </c>
      <c r="E28" s="21">
        <f>IF(D51=0, "-", D28/D51)</f>
        <v>0</v>
      </c>
      <c r="F28" s="81">
        <v>5</v>
      </c>
      <c r="G28" s="39">
        <f>IF(F51=0, "-", F28/F51)</f>
        <v>3.7453183520599252E-4</v>
      </c>
      <c r="H28" s="65">
        <v>4</v>
      </c>
      <c r="I28" s="21">
        <f>IF(H51=0, "-", H28/H51)</f>
        <v>2.4727992087042531E-4</v>
      </c>
      <c r="J28" s="20" t="str">
        <f t="shared" si="0"/>
        <v>-</v>
      </c>
      <c r="K28" s="21">
        <f t="shared" si="1"/>
        <v>0.25</v>
      </c>
    </row>
    <row r="29" spans="1:11" x14ac:dyDescent="0.25">
      <c r="A29" s="7" t="s">
        <v>71</v>
      </c>
      <c r="B29" s="65">
        <v>2</v>
      </c>
      <c r="C29" s="39">
        <f>IF(B51=0, "-", B29/B51)</f>
        <v>1.2476606363069245E-3</v>
      </c>
      <c r="D29" s="65">
        <v>2</v>
      </c>
      <c r="E29" s="21">
        <f>IF(D51=0, "-", D29/D51)</f>
        <v>1.0400416016640667E-3</v>
      </c>
      <c r="F29" s="81">
        <v>13</v>
      </c>
      <c r="G29" s="39">
        <f>IF(F51=0, "-", F29/F51)</f>
        <v>9.7378277153558051E-4</v>
      </c>
      <c r="H29" s="65">
        <v>10</v>
      </c>
      <c r="I29" s="21">
        <f>IF(H51=0, "-", H29/H51)</f>
        <v>6.1819980217606325E-4</v>
      </c>
      <c r="J29" s="20">
        <f t="shared" si="0"/>
        <v>0</v>
      </c>
      <c r="K29" s="21">
        <f t="shared" si="1"/>
        <v>0.3</v>
      </c>
    </row>
    <row r="30" spans="1:11" x14ac:dyDescent="0.25">
      <c r="A30" s="7" t="s">
        <v>72</v>
      </c>
      <c r="B30" s="65">
        <v>73</v>
      </c>
      <c r="C30" s="39">
        <f>IF(B51=0, "-", B30/B51)</f>
        <v>4.5539613225202745E-2</v>
      </c>
      <c r="D30" s="65">
        <v>114</v>
      </c>
      <c r="E30" s="21">
        <f>IF(D51=0, "-", D30/D51)</f>
        <v>5.9282371294851796E-2</v>
      </c>
      <c r="F30" s="81">
        <v>855</v>
      </c>
      <c r="G30" s="39">
        <f>IF(F51=0, "-", F30/F51)</f>
        <v>6.4044943820224715E-2</v>
      </c>
      <c r="H30" s="65">
        <v>1305</v>
      </c>
      <c r="I30" s="21">
        <f>IF(H51=0, "-", H30/H51)</f>
        <v>8.0675074183976264E-2</v>
      </c>
      <c r="J30" s="20">
        <f t="shared" si="0"/>
        <v>-0.35964912280701755</v>
      </c>
      <c r="K30" s="21">
        <f t="shared" si="1"/>
        <v>-0.34482758620689657</v>
      </c>
    </row>
    <row r="31" spans="1:11" x14ac:dyDescent="0.25">
      <c r="A31" s="7" t="s">
        <v>73</v>
      </c>
      <c r="B31" s="65">
        <v>0</v>
      </c>
      <c r="C31" s="39">
        <f>IF(B51=0, "-", B31/B51)</f>
        <v>0</v>
      </c>
      <c r="D31" s="65">
        <v>0</v>
      </c>
      <c r="E31" s="21">
        <f>IF(D51=0, "-", D31/D51)</f>
        <v>0</v>
      </c>
      <c r="F31" s="81">
        <v>0</v>
      </c>
      <c r="G31" s="39">
        <f>IF(F51=0, "-", F31/F51)</f>
        <v>0</v>
      </c>
      <c r="H31" s="65">
        <v>5</v>
      </c>
      <c r="I31" s="21">
        <f>IF(H51=0, "-", H31/H51)</f>
        <v>3.0909990108803163E-4</v>
      </c>
      <c r="J31" s="20" t="str">
        <f t="shared" si="0"/>
        <v>-</v>
      </c>
      <c r="K31" s="21">
        <f t="shared" si="1"/>
        <v>-1</v>
      </c>
    </row>
    <row r="32" spans="1:11" x14ac:dyDescent="0.25">
      <c r="A32" s="7" t="s">
        <v>74</v>
      </c>
      <c r="B32" s="65">
        <v>33</v>
      </c>
      <c r="C32" s="39">
        <f>IF(B51=0, "-", B32/B51)</f>
        <v>2.0586400499064253E-2</v>
      </c>
      <c r="D32" s="65">
        <v>53</v>
      </c>
      <c r="E32" s="21">
        <f>IF(D51=0, "-", D32/D51)</f>
        <v>2.7561102444097763E-2</v>
      </c>
      <c r="F32" s="81">
        <v>383</v>
      </c>
      <c r="G32" s="39">
        <f>IF(F51=0, "-", F32/F51)</f>
        <v>2.8689138576779027E-2</v>
      </c>
      <c r="H32" s="65">
        <v>541</v>
      </c>
      <c r="I32" s="21">
        <f>IF(H51=0, "-", H32/H51)</f>
        <v>3.3444609297725025E-2</v>
      </c>
      <c r="J32" s="20">
        <f t="shared" si="0"/>
        <v>-0.37735849056603776</v>
      </c>
      <c r="K32" s="21">
        <f t="shared" si="1"/>
        <v>-0.29205175600739369</v>
      </c>
    </row>
    <row r="33" spans="1:11" x14ac:dyDescent="0.25">
      <c r="A33" s="7" t="s">
        <v>76</v>
      </c>
      <c r="B33" s="65">
        <v>3</v>
      </c>
      <c r="C33" s="39">
        <f>IF(B51=0, "-", B33/B51)</f>
        <v>1.8714909544603868E-3</v>
      </c>
      <c r="D33" s="65">
        <v>1</v>
      </c>
      <c r="E33" s="21">
        <f>IF(D51=0, "-", D33/D51)</f>
        <v>5.2002080083203334E-4</v>
      </c>
      <c r="F33" s="81">
        <v>27</v>
      </c>
      <c r="G33" s="39">
        <f>IF(F51=0, "-", F33/F51)</f>
        <v>2.0224719101123597E-3</v>
      </c>
      <c r="H33" s="65">
        <v>24</v>
      </c>
      <c r="I33" s="21">
        <f>IF(H51=0, "-", H33/H51)</f>
        <v>1.483679525222552E-3</v>
      </c>
      <c r="J33" s="20">
        <f t="shared" si="0"/>
        <v>2</v>
      </c>
      <c r="K33" s="21">
        <f t="shared" si="1"/>
        <v>0.125</v>
      </c>
    </row>
    <row r="34" spans="1:11" x14ac:dyDescent="0.25">
      <c r="A34" s="7" t="s">
        <v>77</v>
      </c>
      <c r="B34" s="65">
        <v>123</v>
      </c>
      <c r="C34" s="39">
        <f>IF(B51=0, "-", B34/B51)</f>
        <v>7.6731129132875858E-2</v>
      </c>
      <c r="D34" s="65">
        <v>126</v>
      </c>
      <c r="E34" s="21">
        <f>IF(D51=0, "-", D34/D51)</f>
        <v>6.5522620904836196E-2</v>
      </c>
      <c r="F34" s="81">
        <v>1203</v>
      </c>
      <c r="G34" s="39">
        <f>IF(F51=0, "-", F34/F51)</f>
        <v>9.0112359550561794E-2</v>
      </c>
      <c r="H34" s="65">
        <v>1105</v>
      </c>
      <c r="I34" s="21">
        <f>IF(H51=0, "-", H34/H51)</f>
        <v>6.8311078140454992E-2</v>
      </c>
      <c r="J34" s="20">
        <f t="shared" si="0"/>
        <v>-2.3809523809523808E-2</v>
      </c>
      <c r="K34" s="21">
        <f t="shared" si="1"/>
        <v>8.8687782805429868E-2</v>
      </c>
    </row>
    <row r="35" spans="1:11" x14ac:dyDescent="0.25">
      <c r="A35" s="7" t="s">
        <v>78</v>
      </c>
      <c r="B35" s="65">
        <v>12</v>
      </c>
      <c r="C35" s="39">
        <f>IF(B51=0, "-", B35/B51)</f>
        <v>7.4859638178415471E-3</v>
      </c>
      <c r="D35" s="65">
        <v>8</v>
      </c>
      <c r="E35" s="21">
        <f>IF(D51=0, "-", D35/D51)</f>
        <v>4.1601664066562667E-3</v>
      </c>
      <c r="F35" s="81">
        <v>120</v>
      </c>
      <c r="G35" s="39">
        <f>IF(F51=0, "-", F35/F51)</f>
        <v>8.988764044943821E-3</v>
      </c>
      <c r="H35" s="65">
        <v>124</v>
      </c>
      <c r="I35" s="21">
        <f>IF(H51=0, "-", H35/H51)</f>
        <v>7.6656775469831854E-3</v>
      </c>
      <c r="J35" s="20">
        <f t="shared" si="0"/>
        <v>0.5</v>
      </c>
      <c r="K35" s="21">
        <f t="shared" si="1"/>
        <v>-3.2258064516129031E-2</v>
      </c>
    </row>
    <row r="36" spans="1:11" x14ac:dyDescent="0.25">
      <c r="A36" s="7" t="s">
        <v>79</v>
      </c>
      <c r="B36" s="65">
        <v>0</v>
      </c>
      <c r="C36" s="39">
        <f>IF(B51=0, "-", B36/B51)</f>
        <v>0</v>
      </c>
      <c r="D36" s="65">
        <v>1</v>
      </c>
      <c r="E36" s="21">
        <f>IF(D51=0, "-", D36/D51)</f>
        <v>5.2002080083203334E-4</v>
      </c>
      <c r="F36" s="81">
        <v>66</v>
      </c>
      <c r="G36" s="39">
        <f>IF(F51=0, "-", F36/F51)</f>
        <v>4.9438202247191008E-3</v>
      </c>
      <c r="H36" s="65">
        <v>80</v>
      </c>
      <c r="I36" s="21">
        <f>IF(H51=0, "-", H36/H51)</f>
        <v>4.945598417408506E-3</v>
      </c>
      <c r="J36" s="20">
        <f t="shared" si="0"/>
        <v>-1</v>
      </c>
      <c r="K36" s="21">
        <f t="shared" si="1"/>
        <v>-0.17499999999999999</v>
      </c>
    </row>
    <row r="37" spans="1:11" x14ac:dyDescent="0.25">
      <c r="A37" s="7" t="s">
        <v>80</v>
      </c>
      <c r="B37" s="65">
        <v>6</v>
      </c>
      <c r="C37" s="39">
        <f>IF(B51=0, "-", B37/B51)</f>
        <v>3.7429819089207735E-3</v>
      </c>
      <c r="D37" s="65">
        <v>6</v>
      </c>
      <c r="E37" s="21">
        <f>IF(D51=0, "-", D37/D51)</f>
        <v>3.1201248049921998E-3</v>
      </c>
      <c r="F37" s="81">
        <v>28</v>
      </c>
      <c r="G37" s="39">
        <f>IF(F51=0, "-", F37/F51)</f>
        <v>2.0973782771535579E-3</v>
      </c>
      <c r="H37" s="65">
        <v>43</v>
      </c>
      <c r="I37" s="21">
        <f>IF(H51=0, "-", H37/H51)</f>
        <v>2.6582591493570723E-3</v>
      </c>
      <c r="J37" s="20">
        <f t="shared" si="0"/>
        <v>0</v>
      </c>
      <c r="K37" s="21">
        <f t="shared" si="1"/>
        <v>-0.34883720930232559</v>
      </c>
    </row>
    <row r="38" spans="1:11" x14ac:dyDescent="0.25">
      <c r="A38" s="7" t="s">
        <v>81</v>
      </c>
      <c r="B38" s="65">
        <v>0</v>
      </c>
      <c r="C38" s="39">
        <f>IF(B51=0, "-", B38/B51)</f>
        <v>0</v>
      </c>
      <c r="D38" s="65">
        <v>1</v>
      </c>
      <c r="E38" s="21">
        <f>IF(D51=0, "-", D38/D51)</f>
        <v>5.2002080083203334E-4</v>
      </c>
      <c r="F38" s="81">
        <v>6</v>
      </c>
      <c r="G38" s="39">
        <f>IF(F51=0, "-", F38/F51)</f>
        <v>4.4943820224719103E-4</v>
      </c>
      <c r="H38" s="65">
        <v>2</v>
      </c>
      <c r="I38" s="21">
        <f>IF(H51=0, "-", H38/H51)</f>
        <v>1.2363996043521266E-4</v>
      </c>
      <c r="J38" s="20">
        <f t="shared" si="0"/>
        <v>-1</v>
      </c>
      <c r="K38" s="21">
        <f t="shared" si="1"/>
        <v>2</v>
      </c>
    </row>
    <row r="39" spans="1:11" x14ac:dyDescent="0.25">
      <c r="A39" s="7" t="s">
        <v>82</v>
      </c>
      <c r="B39" s="65">
        <v>3</v>
      </c>
      <c r="C39" s="39">
        <f>IF(B51=0, "-", B39/B51)</f>
        <v>1.8714909544603868E-3</v>
      </c>
      <c r="D39" s="65">
        <v>0</v>
      </c>
      <c r="E39" s="21">
        <f>IF(D51=0, "-", D39/D51)</f>
        <v>0</v>
      </c>
      <c r="F39" s="81">
        <v>48</v>
      </c>
      <c r="G39" s="39">
        <f>IF(F51=0, "-", F39/F51)</f>
        <v>3.5955056179775282E-3</v>
      </c>
      <c r="H39" s="65">
        <v>0</v>
      </c>
      <c r="I39" s="21">
        <f>IF(H51=0, "-", H39/H51)</f>
        <v>0</v>
      </c>
      <c r="J39" s="20" t="str">
        <f t="shared" si="0"/>
        <v>-</v>
      </c>
      <c r="K39" s="21" t="str">
        <f t="shared" si="1"/>
        <v>-</v>
      </c>
    </row>
    <row r="40" spans="1:11" x14ac:dyDescent="0.25">
      <c r="A40" s="7" t="s">
        <v>83</v>
      </c>
      <c r="B40" s="65">
        <v>4</v>
      </c>
      <c r="C40" s="39">
        <f>IF(B51=0, "-", B40/B51)</f>
        <v>2.495321272613849E-3</v>
      </c>
      <c r="D40" s="65">
        <v>2</v>
      </c>
      <c r="E40" s="21">
        <f>IF(D51=0, "-", D40/D51)</f>
        <v>1.0400416016640667E-3</v>
      </c>
      <c r="F40" s="81">
        <v>65</v>
      </c>
      <c r="G40" s="39">
        <f>IF(F51=0, "-", F40/F51)</f>
        <v>4.8689138576779025E-3</v>
      </c>
      <c r="H40" s="65">
        <v>72</v>
      </c>
      <c r="I40" s="21">
        <f>IF(H51=0, "-", H40/H51)</f>
        <v>4.4510385756676559E-3</v>
      </c>
      <c r="J40" s="20">
        <f t="shared" si="0"/>
        <v>1</v>
      </c>
      <c r="K40" s="21">
        <f t="shared" si="1"/>
        <v>-9.7222222222222224E-2</v>
      </c>
    </row>
    <row r="41" spans="1:11" x14ac:dyDescent="0.25">
      <c r="A41" s="7" t="s">
        <v>85</v>
      </c>
      <c r="B41" s="65">
        <v>0</v>
      </c>
      <c r="C41" s="39">
        <f>IF(B51=0, "-", B41/B51)</f>
        <v>0</v>
      </c>
      <c r="D41" s="65">
        <v>1</v>
      </c>
      <c r="E41" s="21">
        <f>IF(D51=0, "-", D41/D51)</f>
        <v>5.2002080083203334E-4</v>
      </c>
      <c r="F41" s="81">
        <v>2</v>
      </c>
      <c r="G41" s="39">
        <f>IF(F51=0, "-", F41/F51)</f>
        <v>1.4981273408239701E-4</v>
      </c>
      <c r="H41" s="65">
        <v>8</v>
      </c>
      <c r="I41" s="21">
        <f>IF(H51=0, "-", H41/H51)</f>
        <v>4.9455984174085062E-4</v>
      </c>
      <c r="J41" s="20">
        <f t="shared" si="0"/>
        <v>-1</v>
      </c>
      <c r="K41" s="21">
        <f t="shared" si="1"/>
        <v>-0.75</v>
      </c>
    </row>
    <row r="42" spans="1:11" x14ac:dyDescent="0.25">
      <c r="A42" s="7" t="s">
        <v>86</v>
      </c>
      <c r="B42" s="65">
        <v>1</v>
      </c>
      <c r="C42" s="39">
        <f>IF(B51=0, "-", B42/B51)</f>
        <v>6.2383031815346226E-4</v>
      </c>
      <c r="D42" s="65">
        <v>0</v>
      </c>
      <c r="E42" s="21">
        <f>IF(D51=0, "-", D42/D51)</f>
        <v>0</v>
      </c>
      <c r="F42" s="81">
        <v>5</v>
      </c>
      <c r="G42" s="39">
        <f>IF(F51=0, "-", F42/F51)</f>
        <v>3.7453183520599252E-4</v>
      </c>
      <c r="H42" s="65">
        <v>4</v>
      </c>
      <c r="I42" s="21">
        <f>IF(H51=0, "-", H42/H51)</f>
        <v>2.4727992087042531E-4</v>
      </c>
      <c r="J42" s="20" t="str">
        <f t="shared" si="0"/>
        <v>-</v>
      </c>
      <c r="K42" s="21">
        <f t="shared" si="1"/>
        <v>0.25</v>
      </c>
    </row>
    <row r="43" spans="1:11" x14ac:dyDescent="0.25">
      <c r="A43" s="7" t="s">
        <v>89</v>
      </c>
      <c r="B43" s="65">
        <v>8</v>
      </c>
      <c r="C43" s="39">
        <f>IF(B51=0, "-", B43/B51)</f>
        <v>4.9906425452276981E-3</v>
      </c>
      <c r="D43" s="65">
        <v>17</v>
      </c>
      <c r="E43" s="21">
        <f>IF(D51=0, "-", D43/D51)</f>
        <v>8.8403536141445655E-3</v>
      </c>
      <c r="F43" s="81">
        <v>105</v>
      </c>
      <c r="G43" s="39">
        <f>IF(F51=0, "-", F43/F51)</f>
        <v>7.8651685393258432E-3</v>
      </c>
      <c r="H43" s="65">
        <v>165</v>
      </c>
      <c r="I43" s="21">
        <f>IF(H51=0, "-", H43/H51)</f>
        <v>1.0200296735905045E-2</v>
      </c>
      <c r="J43" s="20">
        <f t="shared" si="0"/>
        <v>-0.52941176470588236</v>
      </c>
      <c r="K43" s="21">
        <f t="shared" si="1"/>
        <v>-0.36363636363636365</v>
      </c>
    </row>
    <row r="44" spans="1:11" x14ac:dyDescent="0.25">
      <c r="A44" s="7" t="s">
        <v>91</v>
      </c>
      <c r="B44" s="65">
        <v>63</v>
      </c>
      <c r="C44" s="39">
        <f>IF(B51=0, "-", B44/B51)</f>
        <v>3.9301310043668124E-2</v>
      </c>
      <c r="D44" s="65">
        <v>51</v>
      </c>
      <c r="E44" s="21">
        <f>IF(D51=0, "-", D44/D51)</f>
        <v>2.6521060842433698E-2</v>
      </c>
      <c r="F44" s="81">
        <v>380</v>
      </c>
      <c r="G44" s="39">
        <f>IF(F51=0, "-", F44/F51)</f>
        <v>2.8464419475655429E-2</v>
      </c>
      <c r="H44" s="65">
        <v>381</v>
      </c>
      <c r="I44" s="21">
        <f>IF(H51=0, "-", H44/H51)</f>
        <v>2.3553412462908013E-2</v>
      </c>
      <c r="J44" s="20">
        <f t="shared" si="0"/>
        <v>0.23529411764705882</v>
      </c>
      <c r="K44" s="21">
        <f t="shared" si="1"/>
        <v>-2.6246719160104987E-3</v>
      </c>
    </row>
    <row r="45" spans="1:11" x14ac:dyDescent="0.25">
      <c r="A45" s="7" t="s">
        <v>92</v>
      </c>
      <c r="B45" s="65">
        <v>97</v>
      </c>
      <c r="C45" s="39">
        <f>IF(B51=0, "-", B45/B51)</f>
        <v>6.0511540860885837E-2</v>
      </c>
      <c r="D45" s="65">
        <v>98</v>
      </c>
      <c r="E45" s="21">
        <f>IF(D51=0, "-", D45/D51)</f>
        <v>5.0962038481539261E-2</v>
      </c>
      <c r="F45" s="81">
        <v>1184</v>
      </c>
      <c r="G45" s="39">
        <f>IF(F51=0, "-", F45/F51)</f>
        <v>8.8689138576779028E-2</v>
      </c>
      <c r="H45" s="65">
        <v>902</v>
      </c>
      <c r="I45" s="21">
        <f>IF(H51=0, "-", H45/H51)</f>
        <v>5.5761622156280909E-2</v>
      </c>
      <c r="J45" s="20">
        <f t="shared" si="0"/>
        <v>-1.020408163265306E-2</v>
      </c>
      <c r="K45" s="21">
        <f t="shared" si="1"/>
        <v>0.31263858093126384</v>
      </c>
    </row>
    <row r="46" spans="1:11" x14ac:dyDescent="0.25">
      <c r="A46" s="7" t="s">
        <v>93</v>
      </c>
      <c r="B46" s="65">
        <v>146</v>
      </c>
      <c r="C46" s="39">
        <f>IF(B51=0, "-", B46/B51)</f>
        <v>9.107922645040549E-2</v>
      </c>
      <c r="D46" s="65">
        <v>0</v>
      </c>
      <c r="E46" s="21">
        <f>IF(D51=0, "-", D46/D51)</f>
        <v>0</v>
      </c>
      <c r="F46" s="81">
        <v>716</v>
      </c>
      <c r="G46" s="39">
        <f>IF(F51=0, "-", F46/F51)</f>
        <v>5.3632958801498126E-2</v>
      </c>
      <c r="H46" s="65">
        <v>0</v>
      </c>
      <c r="I46" s="21">
        <f>IF(H51=0, "-", H46/H51)</f>
        <v>0</v>
      </c>
      <c r="J46" s="20" t="str">
        <f t="shared" si="0"/>
        <v>-</v>
      </c>
      <c r="K46" s="21" t="str">
        <f t="shared" si="1"/>
        <v>-</v>
      </c>
    </row>
    <row r="47" spans="1:11" x14ac:dyDescent="0.25">
      <c r="A47" s="7" t="s">
        <v>94</v>
      </c>
      <c r="B47" s="65">
        <v>303</v>
      </c>
      <c r="C47" s="39">
        <f>IF(B51=0, "-", B47/B51)</f>
        <v>0.18902058640049907</v>
      </c>
      <c r="D47" s="65">
        <v>537</v>
      </c>
      <c r="E47" s="21">
        <f>IF(D51=0, "-", D47/D51)</f>
        <v>0.27925117004680189</v>
      </c>
      <c r="F47" s="81">
        <v>2781</v>
      </c>
      <c r="G47" s="39">
        <f>IF(F51=0, "-", F47/F51)</f>
        <v>0.20831460674157304</v>
      </c>
      <c r="H47" s="65">
        <v>3960</v>
      </c>
      <c r="I47" s="21">
        <f>IF(H51=0, "-", H47/H51)</f>
        <v>0.24480712166172106</v>
      </c>
      <c r="J47" s="20">
        <f t="shared" si="0"/>
        <v>-0.43575418994413406</v>
      </c>
      <c r="K47" s="21">
        <f t="shared" si="1"/>
        <v>-0.29772727272727273</v>
      </c>
    </row>
    <row r="48" spans="1:11" x14ac:dyDescent="0.25">
      <c r="A48" s="7" t="s">
        <v>96</v>
      </c>
      <c r="B48" s="65">
        <v>27</v>
      </c>
      <c r="C48" s="39">
        <f>IF(B51=0, "-", B48/B51)</f>
        <v>1.6843418590143482E-2</v>
      </c>
      <c r="D48" s="65">
        <v>57</v>
      </c>
      <c r="E48" s="21">
        <f>IF(D51=0, "-", D48/D51)</f>
        <v>2.9641185647425898E-2</v>
      </c>
      <c r="F48" s="81">
        <v>321</v>
      </c>
      <c r="G48" s="39">
        <f>IF(F51=0, "-", F48/F51)</f>
        <v>2.4044943820224721E-2</v>
      </c>
      <c r="H48" s="65">
        <v>466</v>
      </c>
      <c r="I48" s="21">
        <f>IF(H51=0, "-", H48/H51)</f>
        <v>2.880811078140455E-2</v>
      </c>
      <c r="J48" s="20">
        <f t="shared" si="0"/>
        <v>-0.52631578947368418</v>
      </c>
      <c r="K48" s="21">
        <f t="shared" si="1"/>
        <v>-0.31115879828326182</v>
      </c>
    </row>
    <row r="49" spans="1:11" x14ac:dyDescent="0.25">
      <c r="A49" s="7" t="s">
        <v>97</v>
      </c>
      <c r="B49" s="65">
        <v>1</v>
      </c>
      <c r="C49" s="39">
        <f>IF(B51=0, "-", B49/B51)</f>
        <v>6.2383031815346226E-4</v>
      </c>
      <c r="D49" s="65">
        <v>5</v>
      </c>
      <c r="E49" s="21">
        <f>IF(D51=0, "-", D49/D51)</f>
        <v>2.6001040041601664E-3</v>
      </c>
      <c r="F49" s="81">
        <v>15</v>
      </c>
      <c r="G49" s="39">
        <f>IF(F51=0, "-", F49/F51)</f>
        <v>1.1235955056179776E-3</v>
      </c>
      <c r="H49" s="65">
        <v>10</v>
      </c>
      <c r="I49" s="21">
        <f>IF(H51=0, "-", H49/H51)</f>
        <v>6.1819980217606325E-4</v>
      </c>
      <c r="J49" s="20">
        <f t="shared" si="0"/>
        <v>-0.8</v>
      </c>
      <c r="K49" s="21">
        <f t="shared" si="1"/>
        <v>0.5</v>
      </c>
    </row>
    <row r="50" spans="1:11" x14ac:dyDescent="0.25">
      <c r="A50" s="2"/>
      <c r="B50" s="68"/>
      <c r="C50" s="33"/>
      <c r="D50" s="68"/>
      <c r="E50" s="6"/>
      <c r="F50" s="82"/>
      <c r="G50" s="33"/>
      <c r="H50" s="68"/>
      <c r="I50" s="6"/>
      <c r="J50" s="5"/>
      <c r="K50" s="6"/>
    </row>
    <row r="51" spans="1:11" s="43" customFormat="1" x14ac:dyDescent="0.25">
      <c r="A51" s="162" t="s">
        <v>571</v>
      </c>
      <c r="B51" s="71">
        <f>SUM(B7:B50)</f>
        <v>1603</v>
      </c>
      <c r="C51" s="40">
        <v>1</v>
      </c>
      <c r="D51" s="71">
        <f>SUM(D7:D50)</f>
        <v>1923</v>
      </c>
      <c r="E51" s="41">
        <v>1</v>
      </c>
      <c r="F51" s="77">
        <f>SUM(F7:F50)</f>
        <v>13350</v>
      </c>
      <c r="G51" s="42">
        <v>1</v>
      </c>
      <c r="H51" s="71">
        <f>SUM(H7:H50)</f>
        <v>16176</v>
      </c>
      <c r="I51" s="41">
        <v>1</v>
      </c>
      <c r="J51" s="37">
        <f>IF(D51=0, "-", (B51-D51)/D51)</f>
        <v>-0.16640665626625065</v>
      </c>
      <c r="K51" s="38">
        <f>IF(H51=0, "-", (F51-H51)/H51)</f>
        <v>-0.17470326409495548</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2022-10-04T19:55:49Z</dcterms:modified>
</cp:coreProperties>
</file>