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VFACTS\Output\2023 Reporting\September\Standard Reports\"/>
    </mc:Choice>
  </mc:AlternateContent>
  <xr:revisionPtr revIDLastSave="0" documentId="13_ncr:1_{6D52F72D-A86A-4A2D-94B5-9A2C296D23F4}" xr6:coauthVersionLast="47" xr6:coauthVersionMax="47" xr10:uidLastSave="{00000000-0000-0000-0000-000000000000}"/>
  <bookViews>
    <workbookView xWindow="-23865" yWindow="555" windowWidth="21480" windowHeight="1488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J10" i="49"/>
  <c r="I10" i="49"/>
  <c r="H10" i="49"/>
  <c r="G10" i="49"/>
  <c r="H11" i="49"/>
  <c r="J11" i="49" s="1"/>
  <c r="G11" i="49"/>
  <c r="I11" i="49" s="1"/>
  <c r="H14" i="49"/>
  <c r="J14" i="49" s="1"/>
  <c r="G14" i="49"/>
  <c r="I14" i="49" s="1"/>
  <c r="H15" i="49"/>
  <c r="J15" i="49" s="1"/>
  <c r="G15" i="49"/>
  <c r="I15" i="49" s="1"/>
  <c r="H16" i="49"/>
  <c r="J16" i="49" s="1"/>
  <c r="G16" i="49"/>
  <c r="I16" i="49" s="1"/>
  <c r="I19" i="49"/>
  <c r="H19" i="49"/>
  <c r="J19" i="49" s="1"/>
  <c r="G19" i="49"/>
  <c r="H20" i="49"/>
  <c r="J20" i="49" s="1"/>
  <c r="G20" i="49"/>
  <c r="I20" i="49" s="1"/>
  <c r="H21" i="49"/>
  <c r="J21" i="49" s="1"/>
  <c r="G21" i="49"/>
  <c r="I21" i="49" s="1"/>
  <c r="I22" i="49"/>
  <c r="H22" i="49"/>
  <c r="J22" i="49" s="1"/>
  <c r="G22" i="49"/>
  <c r="H23" i="49"/>
  <c r="J23" i="49" s="1"/>
  <c r="G23" i="49"/>
  <c r="I23" i="49" s="1"/>
  <c r="H24" i="49"/>
  <c r="J24" i="49" s="1"/>
  <c r="G24" i="49"/>
  <c r="I24" i="49" s="1"/>
  <c r="H25" i="49"/>
  <c r="J25" i="49" s="1"/>
  <c r="G25" i="49"/>
  <c r="I25" i="49" s="1"/>
  <c r="J26" i="49"/>
  <c r="I26" i="49"/>
  <c r="H26" i="49"/>
  <c r="G26" i="49"/>
  <c r="H27" i="49"/>
  <c r="J27" i="49" s="1"/>
  <c r="G27" i="49"/>
  <c r="I27" i="49" s="1"/>
  <c r="J28" i="49"/>
  <c r="I28" i="49"/>
  <c r="H28" i="49"/>
  <c r="G28" i="49"/>
  <c r="H29" i="49"/>
  <c r="J29" i="49" s="1"/>
  <c r="G29" i="49"/>
  <c r="I29" i="49" s="1"/>
  <c r="H30" i="49"/>
  <c r="J30" i="49" s="1"/>
  <c r="G30" i="49"/>
  <c r="I30" i="49" s="1"/>
  <c r="H31" i="49"/>
  <c r="J31" i="49" s="1"/>
  <c r="G31" i="49"/>
  <c r="I31" i="49" s="1"/>
  <c r="H32" i="49"/>
  <c r="J32" i="49" s="1"/>
  <c r="G32" i="49"/>
  <c r="I32" i="49" s="1"/>
  <c r="I33" i="49"/>
  <c r="H33" i="49"/>
  <c r="J33" i="49" s="1"/>
  <c r="G33" i="49"/>
  <c r="I34" i="49"/>
  <c r="H34" i="49"/>
  <c r="J34" i="49" s="1"/>
  <c r="G34" i="49"/>
  <c r="H35" i="49"/>
  <c r="J35" i="49" s="1"/>
  <c r="G35" i="49"/>
  <c r="I35" i="49" s="1"/>
  <c r="H38" i="49"/>
  <c r="J38" i="49" s="1"/>
  <c r="G38" i="49"/>
  <c r="I38" i="49" s="1"/>
  <c r="H39" i="49"/>
  <c r="J39" i="49" s="1"/>
  <c r="G39" i="49"/>
  <c r="I39" i="49" s="1"/>
  <c r="I40" i="49"/>
  <c r="H40" i="49"/>
  <c r="J40" i="49" s="1"/>
  <c r="G40" i="49"/>
  <c r="H41" i="49"/>
  <c r="J41" i="49" s="1"/>
  <c r="G41" i="49"/>
  <c r="I41" i="49" s="1"/>
  <c r="H44" i="49"/>
  <c r="J44" i="49" s="1"/>
  <c r="G44" i="49"/>
  <c r="I44" i="49" s="1"/>
  <c r="H45" i="49"/>
  <c r="J45" i="49" s="1"/>
  <c r="G45" i="49"/>
  <c r="I45" i="49" s="1"/>
  <c r="H46" i="49"/>
  <c r="J46" i="49" s="1"/>
  <c r="G46" i="49"/>
  <c r="I46" i="49" s="1"/>
  <c r="H47" i="49"/>
  <c r="J47" i="49" s="1"/>
  <c r="G47" i="49"/>
  <c r="I47" i="49" s="1"/>
  <c r="H48" i="49"/>
  <c r="J48" i="49" s="1"/>
  <c r="G48" i="49"/>
  <c r="I48" i="49" s="1"/>
  <c r="H49" i="49"/>
  <c r="J49" i="49" s="1"/>
  <c r="G49" i="49"/>
  <c r="I49" i="49" s="1"/>
  <c r="H50" i="49"/>
  <c r="J50" i="49" s="1"/>
  <c r="G50" i="49"/>
  <c r="I50" i="49" s="1"/>
  <c r="J51" i="49"/>
  <c r="I51" i="49"/>
  <c r="H51" i="49"/>
  <c r="G51" i="49"/>
  <c r="I52" i="49"/>
  <c r="H52" i="49"/>
  <c r="J52" i="49" s="1"/>
  <c r="G52" i="49"/>
  <c r="J53" i="49"/>
  <c r="I53" i="49"/>
  <c r="H53" i="49"/>
  <c r="G53" i="49"/>
  <c r="H54" i="49"/>
  <c r="J54" i="49" s="1"/>
  <c r="G54" i="49"/>
  <c r="I54" i="49" s="1"/>
  <c r="J55" i="49"/>
  <c r="I55" i="49"/>
  <c r="H55" i="49"/>
  <c r="G55" i="49"/>
  <c r="H56" i="49"/>
  <c r="J56" i="49" s="1"/>
  <c r="G56" i="49"/>
  <c r="I56" i="49" s="1"/>
  <c r="H57" i="49"/>
  <c r="J57" i="49" s="1"/>
  <c r="G57" i="49"/>
  <c r="I57" i="49" s="1"/>
  <c r="H58" i="49"/>
  <c r="J58" i="49" s="1"/>
  <c r="G58" i="49"/>
  <c r="I58" i="49" s="1"/>
  <c r="H59" i="49"/>
  <c r="J59" i="49" s="1"/>
  <c r="G59" i="49"/>
  <c r="I59" i="49" s="1"/>
  <c r="H60" i="49"/>
  <c r="J60" i="49" s="1"/>
  <c r="G60" i="49"/>
  <c r="I60" i="49" s="1"/>
  <c r="H61" i="49"/>
  <c r="J61" i="49" s="1"/>
  <c r="G61" i="49"/>
  <c r="I61" i="49" s="1"/>
  <c r="H62" i="49"/>
  <c r="J62" i="49" s="1"/>
  <c r="G62" i="49"/>
  <c r="I62" i="49" s="1"/>
  <c r="H63" i="49"/>
  <c r="J63" i="49" s="1"/>
  <c r="G63" i="49"/>
  <c r="I63" i="49" s="1"/>
  <c r="J64" i="49"/>
  <c r="I64" i="49"/>
  <c r="H64" i="49"/>
  <c r="G64" i="49"/>
  <c r="I65" i="49"/>
  <c r="H65" i="49"/>
  <c r="J65" i="49" s="1"/>
  <c r="G65" i="49"/>
  <c r="H66" i="49"/>
  <c r="J66" i="49" s="1"/>
  <c r="G66" i="49"/>
  <c r="I66" i="49" s="1"/>
  <c r="J69" i="49"/>
  <c r="I69" i="49"/>
  <c r="H69" i="49"/>
  <c r="G69" i="49"/>
  <c r="J70" i="49"/>
  <c r="I70" i="49"/>
  <c r="H70" i="49"/>
  <c r="G70" i="49"/>
  <c r="J73" i="49"/>
  <c r="I73" i="49"/>
  <c r="H73" i="49"/>
  <c r="G73" i="49"/>
  <c r="J74" i="49"/>
  <c r="I74" i="49"/>
  <c r="H74" i="49"/>
  <c r="G74" i="49"/>
  <c r="I77" i="49"/>
  <c r="H77" i="49"/>
  <c r="J77" i="49" s="1"/>
  <c r="G77" i="49"/>
  <c r="H78" i="49"/>
  <c r="J78" i="49" s="1"/>
  <c r="G78" i="49"/>
  <c r="I78" i="49" s="1"/>
  <c r="H79" i="49"/>
  <c r="J79" i="49" s="1"/>
  <c r="G79" i="49"/>
  <c r="I79" i="49" s="1"/>
  <c r="H80" i="49"/>
  <c r="J80" i="49" s="1"/>
  <c r="G80" i="49"/>
  <c r="I80" i="49" s="1"/>
  <c r="I83" i="49"/>
  <c r="H83" i="49"/>
  <c r="J83" i="49" s="1"/>
  <c r="G83" i="49"/>
  <c r="I84" i="49"/>
  <c r="H84" i="49"/>
  <c r="J84" i="49" s="1"/>
  <c r="G84" i="49"/>
  <c r="I87" i="49"/>
  <c r="H87" i="49"/>
  <c r="J87" i="49" s="1"/>
  <c r="G87" i="49"/>
  <c r="H88" i="49"/>
  <c r="J88" i="49" s="1"/>
  <c r="G88" i="49"/>
  <c r="I88" i="49" s="1"/>
  <c r="I89" i="49"/>
  <c r="H89" i="49"/>
  <c r="J89" i="49" s="1"/>
  <c r="G89" i="49"/>
  <c r="J90" i="49"/>
  <c r="I90" i="49"/>
  <c r="H90" i="49"/>
  <c r="G90" i="49"/>
  <c r="H91" i="49"/>
  <c r="J91" i="49" s="1"/>
  <c r="G91" i="49"/>
  <c r="I91" i="49" s="1"/>
  <c r="H94" i="49"/>
  <c r="J94" i="49" s="1"/>
  <c r="G94" i="49"/>
  <c r="I94" i="49" s="1"/>
  <c r="J95" i="49"/>
  <c r="I95" i="49"/>
  <c r="H95" i="49"/>
  <c r="G95" i="49"/>
  <c r="H96" i="49"/>
  <c r="J96" i="49" s="1"/>
  <c r="G96" i="49"/>
  <c r="I96" i="49" s="1"/>
  <c r="I97" i="49"/>
  <c r="H97" i="49"/>
  <c r="J97" i="49" s="1"/>
  <c r="G97" i="49"/>
  <c r="H98" i="49"/>
  <c r="J98" i="49" s="1"/>
  <c r="G98" i="49"/>
  <c r="I98" i="49" s="1"/>
  <c r="I101" i="49"/>
  <c r="H101" i="49"/>
  <c r="J101" i="49" s="1"/>
  <c r="G101" i="49"/>
  <c r="I102" i="49"/>
  <c r="H102" i="49"/>
  <c r="J102" i="49" s="1"/>
  <c r="G102" i="49"/>
  <c r="I105" i="49"/>
  <c r="H105" i="49"/>
  <c r="J105" i="49" s="1"/>
  <c r="G105" i="49"/>
  <c r="I106" i="49"/>
  <c r="H106" i="49"/>
  <c r="J106" i="49" s="1"/>
  <c r="G106" i="49"/>
  <c r="I109" i="49"/>
  <c r="H109" i="49"/>
  <c r="J109" i="49" s="1"/>
  <c r="G109" i="49"/>
  <c r="I110" i="49"/>
  <c r="H110" i="49"/>
  <c r="J110" i="49" s="1"/>
  <c r="G110" i="49"/>
  <c r="H113" i="49"/>
  <c r="J113" i="49" s="1"/>
  <c r="G113" i="49"/>
  <c r="I113" i="49" s="1"/>
  <c r="H114" i="49"/>
  <c r="J114" i="49" s="1"/>
  <c r="G114" i="49"/>
  <c r="I114" i="49" s="1"/>
  <c r="H117" i="49"/>
  <c r="J117" i="49" s="1"/>
  <c r="G117" i="49"/>
  <c r="I117" i="49" s="1"/>
  <c r="H118" i="49"/>
  <c r="J118" i="49" s="1"/>
  <c r="G118" i="49"/>
  <c r="I118" i="49" s="1"/>
  <c r="H121" i="49"/>
  <c r="J121" i="49" s="1"/>
  <c r="G121" i="49"/>
  <c r="I121" i="49" s="1"/>
  <c r="H122" i="49"/>
  <c r="J122" i="49" s="1"/>
  <c r="G122" i="49"/>
  <c r="I122" i="49" s="1"/>
  <c r="H123" i="49"/>
  <c r="J123" i="49" s="1"/>
  <c r="G123" i="49"/>
  <c r="I123" i="49" s="1"/>
  <c r="I124" i="49"/>
  <c r="H124" i="49"/>
  <c r="J124" i="49" s="1"/>
  <c r="G124" i="49"/>
  <c r="H125" i="49"/>
  <c r="J125" i="49" s="1"/>
  <c r="G125" i="49"/>
  <c r="I125" i="49" s="1"/>
  <c r="H126" i="49"/>
  <c r="J126" i="49" s="1"/>
  <c r="G126" i="49"/>
  <c r="I126" i="49" s="1"/>
  <c r="H127" i="49"/>
  <c r="J127" i="49" s="1"/>
  <c r="G127" i="49"/>
  <c r="I127" i="49" s="1"/>
  <c r="H128" i="49"/>
  <c r="J128" i="49" s="1"/>
  <c r="G128" i="49"/>
  <c r="I128" i="49" s="1"/>
  <c r="H129" i="49"/>
  <c r="J129" i="49" s="1"/>
  <c r="G129" i="49"/>
  <c r="I129" i="49" s="1"/>
  <c r="H130" i="49"/>
  <c r="J130" i="49" s="1"/>
  <c r="G130" i="49"/>
  <c r="I130" i="49" s="1"/>
  <c r="H131" i="49"/>
  <c r="J131" i="49" s="1"/>
  <c r="G131" i="49"/>
  <c r="I131" i="49" s="1"/>
  <c r="J134" i="49"/>
  <c r="I134" i="49"/>
  <c r="H134" i="49"/>
  <c r="G134" i="49"/>
  <c r="J135" i="49"/>
  <c r="I135" i="49"/>
  <c r="H135" i="49"/>
  <c r="G135" i="49"/>
  <c r="H138" i="49"/>
  <c r="J138" i="49" s="1"/>
  <c r="G138" i="49"/>
  <c r="I138" i="49" s="1"/>
  <c r="H139" i="49"/>
  <c r="J139" i="49" s="1"/>
  <c r="G139" i="49"/>
  <c r="I139" i="49" s="1"/>
  <c r="H142" i="49"/>
  <c r="J142" i="49" s="1"/>
  <c r="G142" i="49"/>
  <c r="I142" i="49" s="1"/>
  <c r="H143" i="49"/>
  <c r="J143" i="49" s="1"/>
  <c r="G143" i="49"/>
  <c r="I143" i="49" s="1"/>
  <c r="H144" i="49"/>
  <c r="J144" i="49" s="1"/>
  <c r="G144" i="49"/>
  <c r="I144" i="49" s="1"/>
  <c r="H145" i="49"/>
  <c r="J145" i="49" s="1"/>
  <c r="G145" i="49"/>
  <c r="I145" i="49" s="1"/>
  <c r="I148" i="49"/>
  <c r="H148" i="49"/>
  <c r="J148" i="49" s="1"/>
  <c r="G148" i="49"/>
  <c r="I149" i="49"/>
  <c r="H149" i="49"/>
  <c r="J149" i="49" s="1"/>
  <c r="G149" i="49"/>
  <c r="H150" i="49"/>
  <c r="J150" i="49" s="1"/>
  <c r="G150" i="49"/>
  <c r="I150" i="49" s="1"/>
  <c r="H151" i="49"/>
  <c r="J151" i="49" s="1"/>
  <c r="G151" i="49"/>
  <c r="I151" i="49" s="1"/>
  <c r="I152" i="49"/>
  <c r="H152" i="49"/>
  <c r="J152" i="49" s="1"/>
  <c r="G152" i="49"/>
  <c r="H153" i="49"/>
  <c r="J153" i="49" s="1"/>
  <c r="G153" i="49"/>
  <c r="I153" i="49" s="1"/>
  <c r="H156" i="49"/>
  <c r="J156" i="49" s="1"/>
  <c r="G156" i="49"/>
  <c r="I156" i="49" s="1"/>
  <c r="H157" i="49"/>
  <c r="J157" i="49" s="1"/>
  <c r="G157" i="49"/>
  <c r="I157" i="49" s="1"/>
  <c r="H158" i="49"/>
  <c r="J158" i="49" s="1"/>
  <c r="G158" i="49"/>
  <c r="I158" i="49" s="1"/>
  <c r="J159" i="49"/>
  <c r="I159" i="49"/>
  <c r="H159" i="49"/>
  <c r="G159" i="49"/>
  <c r="J160" i="49"/>
  <c r="I160" i="49"/>
  <c r="H160" i="49"/>
  <c r="G160" i="49"/>
  <c r="H161" i="49"/>
  <c r="J161" i="49" s="1"/>
  <c r="G161" i="49"/>
  <c r="I161" i="49" s="1"/>
  <c r="H162" i="49"/>
  <c r="J162" i="49" s="1"/>
  <c r="G162" i="49"/>
  <c r="I162" i="49" s="1"/>
  <c r="H163" i="49"/>
  <c r="J163" i="49" s="1"/>
  <c r="G163" i="49"/>
  <c r="I163" i="49" s="1"/>
  <c r="H166" i="49"/>
  <c r="J166" i="49" s="1"/>
  <c r="G166" i="49"/>
  <c r="I166" i="49" s="1"/>
  <c r="H167" i="49"/>
  <c r="J167" i="49" s="1"/>
  <c r="G167" i="49"/>
  <c r="I167" i="49" s="1"/>
  <c r="H168" i="49"/>
  <c r="J168" i="49" s="1"/>
  <c r="G168" i="49"/>
  <c r="I168" i="49" s="1"/>
  <c r="H169" i="49"/>
  <c r="J169" i="49" s="1"/>
  <c r="G169" i="49"/>
  <c r="I169" i="49" s="1"/>
  <c r="I172" i="49"/>
  <c r="H172" i="49"/>
  <c r="J172" i="49" s="1"/>
  <c r="G172" i="49"/>
  <c r="H173" i="49"/>
  <c r="J173" i="49" s="1"/>
  <c r="G173" i="49"/>
  <c r="I173" i="49" s="1"/>
  <c r="H174" i="49"/>
  <c r="J174" i="49" s="1"/>
  <c r="G174" i="49"/>
  <c r="I174" i="49" s="1"/>
  <c r="H175" i="49"/>
  <c r="J175" i="49" s="1"/>
  <c r="G175" i="49"/>
  <c r="I175" i="49" s="1"/>
  <c r="I176" i="49"/>
  <c r="H176" i="49"/>
  <c r="J176" i="49" s="1"/>
  <c r="G176" i="49"/>
  <c r="J177" i="49"/>
  <c r="I177" i="49"/>
  <c r="H177" i="49"/>
  <c r="G177" i="49"/>
  <c r="H178" i="49"/>
  <c r="J178" i="49" s="1"/>
  <c r="G178" i="49"/>
  <c r="I178" i="49" s="1"/>
  <c r="H181" i="49"/>
  <c r="J181" i="49" s="1"/>
  <c r="G181" i="49"/>
  <c r="I181" i="49" s="1"/>
  <c r="H182" i="49"/>
  <c r="J182" i="49" s="1"/>
  <c r="G182" i="49"/>
  <c r="I182" i="49" s="1"/>
  <c r="H183" i="49"/>
  <c r="J183" i="49" s="1"/>
  <c r="G183" i="49"/>
  <c r="I183" i="49" s="1"/>
  <c r="H184" i="49"/>
  <c r="J184" i="49" s="1"/>
  <c r="G184" i="49"/>
  <c r="I184" i="49" s="1"/>
  <c r="J185" i="49"/>
  <c r="I185" i="49"/>
  <c r="H185" i="49"/>
  <c r="G185" i="49"/>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H194" i="49"/>
  <c r="J194" i="49" s="1"/>
  <c r="G194" i="49"/>
  <c r="I194" i="49" s="1"/>
  <c r="H197" i="49"/>
  <c r="J197" i="49" s="1"/>
  <c r="G197" i="49"/>
  <c r="I197" i="49" s="1"/>
  <c r="I198" i="49"/>
  <c r="H198" i="49"/>
  <c r="J198" i="49" s="1"/>
  <c r="G198" i="49"/>
  <c r="I199" i="49"/>
  <c r="H199" i="49"/>
  <c r="J199" i="49" s="1"/>
  <c r="G199" i="49"/>
  <c r="H200" i="49"/>
  <c r="J200" i="49" s="1"/>
  <c r="G200" i="49"/>
  <c r="I200" i="49" s="1"/>
  <c r="I201" i="49"/>
  <c r="H201" i="49"/>
  <c r="J201" i="49" s="1"/>
  <c r="G201" i="49"/>
  <c r="H202" i="49"/>
  <c r="J202" i="49" s="1"/>
  <c r="G202" i="49"/>
  <c r="I202" i="49" s="1"/>
  <c r="I205" i="49"/>
  <c r="H205" i="49"/>
  <c r="J205" i="49" s="1"/>
  <c r="G205" i="49"/>
  <c r="I206" i="49"/>
  <c r="H206" i="49"/>
  <c r="J206" i="49" s="1"/>
  <c r="G206" i="49"/>
  <c r="H209" i="49"/>
  <c r="J209" i="49" s="1"/>
  <c r="G209" i="49"/>
  <c r="I209" i="49" s="1"/>
  <c r="H210" i="49"/>
  <c r="J210" i="49" s="1"/>
  <c r="G210" i="49"/>
  <c r="I210" i="49" s="1"/>
  <c r="H211" i="49"/>
  <c r="J211" i="49" s="1"/>
  <c r="G211" i="49"/>
  <c r="I211" i="49" s="1"/>
  <c r="H212" i="49"/>
  <c r="J212" i="49" s="1"/>
  <c r="G212" i="49"/>
  <c r="I212" i="49" s="1"/>
  <c r="H215" i="49"/>
  <c r="J215" i="49" s="1"/>
  <c r="G215" i="49"/>
  <c r="I215" i="49" s="1"/>
  <c r="H216" i="49"/>
  <c r="J216" i="49" s="1"/>
  <c r="G216" i="49"/>
  <c r="I216" i="49" s="1"/>
  <c r="H217" i="49"/>
  <c r="J217" i="49" s="1"/>
  <c r="G217" i="49"/>
  <c r="I217" i="49" s="1"/>
  <c r="H218" i="49"/>
  <c r="J218" i="49" s="1"/>
  <c r="G218" i="49"/>
  <c r="I218" i="49" s="1"/>
  <c r="I221" i="49"/>
  <c r="H221" i="49"/>
  <c r="J221" i="49" s="1"/>
  <c r="G221" i="49"/>
  <c r="I222" i="49"/>
  <c r="H222" i="49"/>
  <c r="J222" i="49" s="1"/>
  <c r="G222" i="49"/>
  <c r="H225" i="49"/>
  <c r="J225" i="49" s="1"/>
  <c r="G225" i="49"/>
  <c r="I225" i="49" s="1"/>
  <c r="I226" i="49"/>
  <c r="H226" i="49"/>
  <c r="J226" i="49" s="1"/>
  <c r="G226" i="49"/>
  <c r="H227" i="49"/>
  <c r="J227" i="49" s="1"/>
  <c r="G227" i="49"/>
  <c r="I227" i="49" s="1"/>
  <c r="H228" i="49"/>
  <c r="J228" i="49" s="1"/>
  <c r="G228" i="49"/>
  <c r="I228" i="49" s="1"/>
  <c r="H229" i="49"/>
  <c r="J229" i="49" s="1"/>
  <c r="G229" i="49"/>
  <c r="I229" i="49" s="1"/>
  <c r="H232" i="49"/>
  <c r="J232" i="49" s="1"/>
  <c r="G232" i="49"/>
  <c r="I232" i="49" s="1"/>
  <c r="H233" i="49"/>
  <c r="J233" i="49" s="1"/>
  <c r="G233" i="49"/>
  <c r="I233" i="49" s="1"/>
  <c r="J234" i="49"/>
  <c r="H234" i="49"/>
  <c r="G234" i="49"/>
  <c r="I234" i="49" s="1"/>
  <c r="I235" i="49"/>
  <c r="H235" i="49"/>
  <c r="J235" i="49" s="1"/>
  <c r="G235" i="49"/>
  <c r="I236" i="49"/>
  <c r="H236" i="49"/>
  <c r="J236" i="49" s="1"/>
  <c r="G236" i="49"/>
  <c r="I237" i="49"/>
  <c r="H237" i="49"/>
  <c r="J237" i="49" s="1"/>
  <c r="G237" i="49"/>
  <c r="H238" i="49"/>
  <c r="J238" i="49" s="1"/>
  <c r="G238" i="49"/>
  <c r="I238" i="49" s="1"/>
  <c r="H241" i="49"/>
  <c r="J241" i="49" s="1"/>
  <c r="G241" i="49"/>
  <c r="I241" i="49" s="1"/>
  <c r="H242" i="49"/>
  <c r="J242" i="49" s="1"/>
  <c r="G242" i="49"/>
  <c r="I242" i="49" s="1"/>
  <c r="H243" i="49"/>
  <c r="J243" i="49" s="1"/>
  <c r="G243" i="49"/>
  <c r="I243" i="49" s="1"/>
  <c r="H244" i="49"/>
  <c r="J244" i="49" s="1"/>
  <c r="G244" i="49"/>
  <c r="I244" i="49" s="1"/>
  <c r="H245" i="49"/>
  <c r="J245" i="49" s="1"/>
  <c r="G245" i="49"/>
  <c r="I245" i="49" s="1"/>
  <c r="H246" i="49"/>
  <c r="J246" i="49" s="1"/>
  <c r="G246" i="49"/>
  <c r="I246" i="49" s="1"/>
  <c r="H249" i="49"/>
  <c r="J249" i="49" s="1"/>
  <c r="G249" i="49"/>
  <c r="I249" i="49" s="1"/>
  <c r="H250" i="49"/>
  <c r="J250" i="49" s="1"/>
  <c r="G250" i="49"/>
  <c r="I250" i="49" s="1"/>
  <c r="H253" i="49"/>
  <c r="J253" i="49" s="1"/>
  <c r="G253" i="49"/>
  <c r="I253" i="49" s="1"/>
  <c r="H254" i="49"/>
  <c r="J254" i="49" s="1"/>
  <c r="G254" i="49"/>
  <c r="I254"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I267" i="49"/>
  <c r="H267" i="49"/>
  <c r="J267" i="49" s="1"/>
  <c r="G267" i="49"/>
  <c r="I268" i="49"/>
  <c r="H268" i="49"/>
  <c r="J268" i="49" s="1"/>
  <c r="G268" i="49"/>
  <c r="I269" i="49"/>
  <c r="H269" i="49"/>
  <c r="J269" i="49" s="1"/>
  <c r="G269" i="49"/>
  <c r="H272" i="49"/>
  <c r="J272" i="49" s="1"/>
  <c r="G272" i="49"/>
  <c r="I272" i="49" s="1"/>
  <c r="H273" i="49"/>
  <c r="J273" i="49" s="1"/>
  <c r="G273" i="49"/>
  <c r="I273" i="49" s="1"/>
  <c r="H274" i="49"/>
  <c r="J274" i="49" s="1"/>
  <c r="G274" i="49"/>
  <c r="I274" i="49" s="1"/>
  <c r="I275" i="49"/>
  <c r="H275" i="49"/>
  <c r="J275" i="49" s="1"/>
  <c r="G275" i="49"/>
  <c r="I276" i="49"/>
  <c r="H276" i="49"/>
  <c r="J276" i="49" s="1"/>
  <c r="G276" i="49"/>
  <c r="H277" i="49"/>
  <c r="J277" i="49" s="1"/>
  <c r="G277" i="49"/>
  <c r="I277" i="49" s="1"/>
  <c r="I278" i="49"/>
  <c r="H278" i="49"/>
  <c r="J278" i="49" s="1"/>
  <c r="G278" i="49"/>
  <c r="H279" i="49"/>
  <c r="J279" i="49" s="1"/>
  <c r="G279" i="49"/>
  <c r="I279" i="49" s="1"/>
  <c r="H282" i="49"/>
  <c r="J282" i="49" s="1"/>
  <c r="G282" i="49"/>
  <c r="I282" i="49" s="1"/>
  <c r="H283" i="49"/>
  <c r="J283" i="49" s="1"/>
  <c r="G283" i="49"/>
  <c r="I283" i="49" s="1"/>
  <c r="I284" i="49"/>
  <c r="H284" i="49"/>
  <c r="J284" i="49" s="1"/>
  <c r="G284" i="49"/>
  <c r="I285" i="49"/>
  <c r="H285" i="49"/>
  <c r="J285" i="49" s="1"/>
  <c r="G285" i="49"/>
  <c r="H286" i="49"/>
  <c r="J286" i="49" s="1"/>
  <c r="G286" i="49"/>
  <c r="I286" i="49" s="1"/>
  <c r="J287" i="49"/>
  <c r="I287" i="49"/>
  <c r="H287" i="49"/>
  <c r="G287" i="49"/>
  <c r="J288" i="49"/>
  <c r="I288" i="49"/>
  <c r="H288" i="49"/>
  <c r="G288" i="49"/>
  <c r="J289" i="49"/>
  <c r="I289" i="49"/>
  <c r="H289" i="49"/>
  <c r="G289" i="49"/>
  <c r="H290" i="49"/>
  <c r="J290" i="49" s="1"/>
  <c r="G290" i="49"/>
  <c r="I290" i="49" s="1"/>
  <c r="H291" i="49"/>
  <c r="J291" i="49" s="1"/>
  <c r="G291" i="49"/>
  <c r="I291" i="49" s="1"/>
  <c r="H292" i="49"/>
  <c r="J292" i="49" s="1"/>
  <c r="G292" i="49"/>
  <c r="I292" i="49" s="1"/>
  <c r="H295" i="49"/>
  <c r="J295" i="49" s="1"/>
  <c r="G295" i="49"/>
  <c r="I295" i="49" s="1"/>
  <c r="H296" i="49"/>
  <c r="J296" i="49" s="1"/>
  <c r="G296" i="49"/>
  <c r="I296" i="49" s="1"/>
  <c r="I297" i="49"/>
  <c r="H297" i="49"/>
  <c r="J297" i="49" s="1"/>
  <c r="G297" i="49"/>
  <c r="I298" i="49"/>
  <c r="H298" i="49"/>
  <c r="J298" i="49" s="1"/>
  <c r="G298" i="49"/>
  <c r="H299" i="49"/>
  <c r="J299" i="49" s="1"/>
  <c r="G299" i="49"/>
  <c r="I299" i="49" s="1"/>
  <c r="H300" i="49"/>
  <c r="J300" i="49" s="1"/>
  <c r="G300" i="49"/>
  <c r="I300" i="49" s="1"/>
  <c r="J301" i="49"/>
  <c r="I301" i="49"/>
  <c r="H301" i="49"/>
  <c r="G301" i="49"/>
  <c r="H302" i="49"/>
  <c r="J302" i="49" s="1"/>
  <c r="G302" i="49"/>
  <c r="I302" i="49" s="1"/>
  <c r="H303" i="49"/>
  <c r="J303" i="49" s="1"/>
  <c r="G303" i="49"/>
  <c r="I303" i="49" s="1"/>
  <c r="J306" i="49"/>
  <c r="I306" i="49"/>
  <c r="H306" i="49"/>
  <c r="G306" i="49"/>
  <c r="I307" i="49"/>
  <c r="H307" i="49"/>
  <c r="J307" i="49" s="1"/>
  <c r="G307" i="49"/>
  <c r="I308" i="49"/>
  <c r="H308" i="49"/>
  <c r="J308" i="49" s="1"/>
  <c r="G308" i="49"/>
  <c r="H311" i="49"/>
  <c r="J311" i="49" s="1"/>
  <c r="G311" i="49"/>
  <c r="I311" i="49" s="1"/>
  <c r="H312" i="49"/>
  <c r="J312" i="49" s="1"/>
  <c r="G312" i="49"/>
  <c r="I312" i="49" s="1"/>
  <c r="H315" i="49"/>
  <c r="J315" i="49" s="1"/>
  <c r="G315" i="49"/>
  <c r="I315" i="49" s="1"/>
  <c r="H316" i="49"/>
  <c r="J316" i="49" s="1"/>
  <c r="G316" i="49"/>
  <c r="I316" i="49" s="1"/>
  <c r="H317" i="49"/>
  <c r="J317" i="49" s="1"/>
  <c r="G317" i="49"/>
  <c r="I317" i="49" s="1"/>
  <c r="I320" i="49"/>
  <c r="H320" i="49"/>
  <c r="J320" i="49" s="1"/>
  <c r="G320" i="49"/>
  <c r="H321" i="49"/>
  <c r="J321" i="49" s="1"/>
  <c r="G321" i="49"/>
  <c r="I321" i="49" s="1"/>
  <c r="J322" i="49"/>
  <c r="I322" i="49"/>
  <c r="H322" i="49"/>
  <c r="G322" i="49"/>
  <c r="H323" i="49"/>
  <c r="J323" i="49" s="1"/>
  <c r="G323" i="49"/>
  <c r="I323" i="49" s="1"/>
  <c r="H324" i="49"/>
  <c r="J324" i="49" s="1"/>
  <c r="G324" i="49"/>
  <c r="I324" i="49" s="1"/>
  <c r="H325" i="49"/>
  <c r="J325" i="49" s="1"/>
  <c r="G325" i="49"/>
  <c r="I325"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J333" i="49"/>
  <c r="I333" i="49"/>
  <c r="H333" i="49"/>
  <c r="G333" i="49"/>
  <c r="H334" i="49"/>
  <c r="J334" i="49" s="1"/>
  <c r="G334" i="49"/>
  <c r="I334" i="49" s="1"/>
  <c r="H335" i="49"/>
  <c r="J335" i="49" s="1"/>
  <c r="G335" i="49"/>
  <c r="I335" i="49" s="1"/>
  <c r="J336" i="49"/>
  <c r="I336" i="49"/>
  <c r="H336" i="49"/>
  <c r="G336" i="49"/>
  <c r="H337" i="49"/>
  <c r="J337" i="49" s="1"/>
  <c r="G337" i="49"/>
  <c r="I337" i="49" s="1"/>
  <c r="H338" i="49"/>
  <c r="J338" i="49" s="1"/>
  <c r="G338" i="49"/>
  <c r="I338" i="49" s="1"/>
  <c r="H339" i="49"/>
  <c r="J339" i="49" s="1"/>
  <c r="G339" i="49"/>
  <c r="I339" i="49" s="1"/>
  <c r="H340" i="49"/>
  <c r="J340" i="49" s="1"/>
  <c r="G340" i="49"/>
  <c r="I340" i="49" s="1"/>
  <c r="H341" i="49"/>
  <c r="J341" i="49" s="1"/>
  <c r="G341" i="49"/>
  <c r="I341" i="49" s="1"/>
  <c r="H342" i="49"/>
  <c r="J342" i="49" s="1"/>
  <c r="G342" i="49"/>
  <c r="I342" i="49" s="1"/>
  <c r="J345" i="49"/>
  <c r="I345" i="49"/>
  <c r="H345" i="49"/>
  <c r="G345" i="49"/>
  <c r="J346" i="49"/>
  <c r="I346" i="49"/>
  <c r="H346" i="49"/>
  <c r="G346" i="49"/>
  <c r="H349" i="49"/>
  <c r="J349" i="49" s="1"/>
  <c r="G349" i="49"/>
  <c r="I349" i="49" s="1"/>
  <c r="I350" i="49"/>
  <c r="H350" i="49"/>
  <c r="J350" i="49" s="1"/>
  <c r="G350" i="49"/>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58" i="49"/>
  <c r="J358" i="49" s="1"/>
  <c r="G358" i="49"/>
  <c r="I358" i="49" s="1"/>
  <c r="I359" i="49"/>
  <c r="H359" i="49"/>
  <c r="J359" i="49" s="1"/>
  <c r="G359" i="49"/>
  <c r="J360" i="49"/>
  <c r="I360" i="49"/>
  <c r="H360" i="49"/>
  <c r="G360" i="49"/>
  <c r="J361" i="49"/>
  <c r="I361" i="49"/>
  <c r="H361" i="49"/>
  <c r="G361" i="49"/>
  <c r="I362" i="49"/>
  <c r="H362" i="49"/>
  <c r="J362" i="49" s="1"/>
  <c r="G362" i="49"/>
  <c r="J363" i="49"/>
  <c r="I363" i="49"/>
  <c r="H363" i="49"/>
  <c r="G363" i="49"/>
  <c r="I364" i="49"/>
  <c r="H364" i="49"/>
  <c r="J364" i="49" s="1"/>
  <c r="G364" i="49"/>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J373" i="49"/>
  <c r="I373" i="49"/>
  <c r="H373" i="49"/>
  <c r="G373" i="49"/>
  <c r="H374" i="49"/>
  <c r="J374" i="49" s="1"/>
  <c r="G374" i="49"/>
  <c r="I374" i="49" s="1"/>
  <c r="H377" i="49"/>
  <c r="J377" i="49" s="1"/>
  <c r="G377" i="49"/>
  <c r="I377" i="49" s="1"/>
  <c r="I378" i="49"/>
  <c r="H378" i="49"/>
  <c r="J378" i="49" s="1"/>
  <c r="G378" i="49"/>
  <c r="H379" i="49"/>
  <c r="J379" i="49" s="1"/>
  <c r="G379" i="49"/>
  <c r="I379" i="49" s="1"/>
  <c r="J382" i="49"/>
  <c r="I382" i="49"/>
  <c r="H382" i="49"/>
  <c r="G382" i="49"/>
  <c r="I383" i="49"/>
  <c r="H383" i="49"/>
  <c r="J383" i="49" s="1"/>
  <c r="G383" i="49"/>
  <c r="H384" i="49"/>
  <c r="J384" i="49" s="1"/>
  <c r="G384" i="49"/>
  <c r="I384" i="49" s="1"/>
  <c r="I385" i="49"/>
  <c r="H385" i="49"/>
  <c r="J385" i="49" s="1"/>
  <c r="G385" i="49"/>
  <c r="I386" i="49"/>
  <c r="H386" i="49"/>
  <c r="J386" i="49" s="1"/>
  <c r="G386" i="49"/>
  <c r="H387" i="49"/>
  <c r="J387" i="49" s="1"/>
  <c r="G387" i="49"/>
  <c r="I387" i="49" s="1"/>
  <c r="I388" i="49"/>
  <c r="H388" i="49"/>
  <c r="J388" i="49" s="1"/>
  <c r="G388" i="49"/>
  <c r="H389" i="49"/>
  <c r="J389" i="49" s="1"/>
  <c r="G389" i="49"/>
  <c r="I389" i="49" s="1"/>
  <c r="H390" i="49"/>
  <c r="J390" i="49" s="1"/>
  <c r="G390" i="49"/>
  <c r="I390" i="49" s="1"/>
  <c r="H393" i="49"/>
  <c r="J393" i="49" s="1"/>
  <c r="G393" i="49"/>
  <c r="I393" i="49" s="1"/>
  <c r="H394" i="49"/>
  <c r="J394" i="49" s="1"/>
  <c r="G394" i="49"/>
  <c r="I394" i="49" s="1"/>
  <c r="J395" i="49"/>
  <c r="I395" i="49"/>
  <c r="H395" i="49"/>
  <c r="G395" i="49"/>
  <c r="J396" i="49"/>
  <c r="I396" i="49"/>
  <c r="H396" i="49"/>
  <c r="G396" i="49"/>
  <c r="H397" i="49"/>
  <c r="J397" i="49" s="1"/>
  <c r="G397" i="49"/>
  <c r="I397" i="49" s="1"/>
  <c r="H398" i="49"/>
  <c r="J398" i="49" s="1"/>
  <c r="G398" i="49"/>
  <c r="I398" i="49" s="1"/>
  <c r="I401" i="49"/>
  <c r="H401" i="49"/>
  <c r="J401" i="49" s="1"/>
  <c r="G401" i="49"/>
  <c r="H402" i="49"/>
  <c r="J402" i="49" s="1"/>
  <c r="G402" i="49"/>
  <c r="I402" i="49" s="1"/>
  <c r="H403" i="49"/>
  <c r="J403" i="49" s="1"/>
  <c r="G403" i="49"/>
  <c r="I403" i="49" s="1"/>
  <c r="H404" i="49"/>
  <c r="J404" i="49" s="1"/>
  <c r="G404" i="49"/>
  <c r="I404" i="49" s="1"/>
  <c r="H405" i="49"/>
  <c r="J405" i="49" s="1"/>
  <c r="G405" i="49"/>
  <c r="I405" i="49" s="1"/>
  <c r="H408" i="49"/>
  <c r="J408" i="49" s="1"/>
  <c r="G408" i="49"/>
  <c r="I408" i="49" s="1"/>
  <c r="H409" i="49"/>
  <c r="J409" i="49" s="1"/>
  <c r="G409" i="49"/>
  <c r="I409" i="49" s="1"/>
  <c r="H410" i="49"/>
  <c r="J410" i="49" s="1"/>
  <c r="G410" i="49"/>
  <c r="I410" i="49" s="1"/>
  <c r="I411" i="49"/>
  <c r="H411" i="49"/>
  <c r="J411" i="49" s="1"/>
  <c r="G411" i="49"/>
  <c r="H412" i="49"/>
  <c r="J412" i="49" s="1"/>
  <c r="G412" i="49"/>
  <c r="I412" i="49" s="1"/>
  <c r="I413" i="49"/>
  <c r="H413" i="49"/>
  <c r="J413" i="49" s="1"/>
  <c r="G413" i="49"/>
  <c r="H414" i="49"/>
  <c r="J414" i="49" s="1"/>
  <c r="G414" i="49"/>
  <c r="I414" i="49" s="1"/>
  <c r="H415" i="49"/>
  <c r="J415" i="49" s="1"/>
  <c r="G415" i="49"/>
  <c r="I415" i="49" s="1"/>
  <c r="H416" i="49"/>
  <c r="J416" i="49" s="1"/>
  <c r="G416" i="49"/>
  <c r="I416" i="49" s="1"/>
  <c r="H417" i="49"/>
  <c r="J417" i="49" s="1"/>
  <c r="G417" i="49"/>
  <c r="I417" i="49" s="1"/>
  <c r="I420" i="49"/>
  <c r="H420" i="49"/>
  <c r="J420" i="49" s="1"/>
  <c r="G420" i="49"/>
  <c r="H421" i="49"/>
  <c r="J421" i="49" s="1"/>
  <c r="G421" i="49"/>
  <c r="I421" i="49" s="1"/>
  <c r="H422" i="49"/>
  <c r="J422" i="49" s="1"/>
  <c r="G422" i="49"/>
  <c r="I422" i="49" s="1"/>
  <c r="H423" i="49"/>
  <c r="J423" i="49" s="1"/>
  <c r="G423" i="49"/>
  <c r="I423" i="49" s="1"/>
  <c r="H424" i="49"/>
  <c r="J424" i="49" s="1"/>
  <c r="G424" i="49"/>
  <c r="I424" i="49" s="1"/>
  <c r="J425" i="49"/>
  <c r="I425" i="49"/>
  <c r="H425" i="49"/>
  <c r="G425" i="49"/>
  <c r="H426" i="49"/>
  <c r="J426" i="49" s="1"/>
  <c r="G426" i="49"/>
  <c r="I426" i="49" s="1"/>
  <c r="J427" i="49"/>
  <c r="I427" i="49"/>
  <c r="H427" i="49"/>
  <c r="G427" i="49"/>
  <c r="H428" i="49"/>
  <c r="J428" i="49" s="1"/>
  <c r="G428" i="49"/>
  <c r="I428" i="49" s="1"/>
  <c r="H429" i="49"/>
  <c r="J429" i="49" s="1"/>
  <c r="G429" i="49"/>
  <c r="I429" i="49" s="1"/>
  <c r="H430" i="49"/>
  <c r="J430" i="49" s="1"/>
  <c r="G430" i="49"/>
  <c r="I430" i="49" s="1"/>
  <c r="H433" i="49"/>
  <c r="J433" i="49" s="1"/>
  <c r="G433" i="49"/>
  <c r="I433" i="49" s="1"/>
  <c r="H434" i="49"/>
  <c r="J434" i="49" s="1"/>
  <c r="G434" i="49"/>
  <c r="I434" i="49" s="1"/>
  <c r="J435" i="49"/>
  <c r="I435" i="49"/>
  <c r="H435" i="49"/>
  <c r="G435" i="49"/>
  <c r="H436" i="49"/>
  <c r="J436" i="49" s="1"/>
  <c r="G436" i="49"/>
  <c r="I436" i="49" s="1"/>
  <c r="I437" i="49"/>
  <c r="H437" i="49"/>
  <c r="J437" i="49" s="1"/>
  <c r="G437" i="49"/>
  <c r="H438" i="49"/>
  <c r="J438" i="49" s="1"/>
  <c r="G438" i="49"/>
  <c r="I438" i="49" s="1"/>
  <c r="I439" i="49"/>
  <c r="H439" i="49"/>
  <c r="J439" i="49" s="1"/>
  <c r="G439" i="49"/>
  <c r="H440" i="49"/>
  <c r="J440" i="49" s="1"/>
  <c r="G440" i="49"/>
  <c r="I440" i="49" s="1"/>
  <c r="H443" i="49"/>
  <c r="J443" i="49" s="1"/>
  <c r="G443" i="49"/>
  <c r="I443" i="49" s="1"/>
  <c r="H444" i="49"/>
  <c r="J444" i="49" s="1"/>
  <c r="G444" i="49"/>
  <c r="I444" i="49" s="1"/>
  <c r="H447" i="49"/>
  <c r="J447" i="49" s="1"/>
  <c r="G447" i="49"/>
  <c r="I447" i="49" s="1"/>
  <c r="H448" i="49"/>
  <c r="J448" i="49" s="1"/>
  <c r="G448" i="49"/>
  <c r="I448" i="49" s="1"/>
  <c r="I449" i="49"/>
  <c r="H449" i="49"/>
  <c r="J449" i="49" s="1"/>
  <c r="G449" i="49"/>
  <c r="H450" i="49"/>
  <c r="J450" i="49" s="1"/>
  <c r="G450" i="49"/>
  <c r="I450" i="49" s="1"/>
  <c r="I451" i="49"/>
  <c r="H451" i="49"/>
  <c r="J451" i="49" s="1"/>
  <c r="G451" i="49"/>
  <c r="H452" i="49"/>
  <c r="J452" i="49" s="1"/>
  <c r="G452" i="49"/>
  <c r="I452" i="49" s="1"/>
  <c r="I453" i="49"/>
  <c r="H453" i="49"/>
  <c r="J453" i="49" s="1"/>
  <c r="G453" i="49"/>
  <c r="H454" i="49"/>
  <c r="J454" i="49" s="1"/>
  <c r="G454" i="49"/>
  <c r="I454" i="49" s="1"/>
  <c r="H455" i="49"/>
  <c r="J455" i="49" s="1"/>
  <c r="G455" i="49"/>
  <c r="I455" i="49" s="1"/>
  <c r="H458" i="49"/>
  <c r="J458" i="49" s="1"/>
  <c r="G458" i="49"/>
  <c r="I458" i="49" s="1"/>
  <c r="H459" i="49"/>
  <c r="J459" i="49" s="1"/>
  <c r="G459" i="49"/>
  <c r="I459" i="49" s="1"/>
  <c r="I460" i="49"/>
  <c r="H460" i="49"/>
  <c r="J460" i="49" s="1"/>
  <c r="G460" i="49"/>
  <c r="H461" i="49"/>
  <c r="J461" i="49" s="1"/>
  <c r="G461" i="49"/>
  <c r="I461" i="49" s="1"/>
  <c r="H464" i="49"/>
  <c r="J464" i="49" s="1"/>
  <c r="G464" i="49"/>
  <c r="I464" i="49" s="1"/>
  <c r="H465" i="49"/>
  <c r="J465" i="49" s="1"/>
  <c r="G465" i="49"/>
  <c r="I465" i="49" s="1"/>
  <c r="H466" i="49"/>
  <c r="J466" i="49" s="1"/>
  <c r="G466" i="49"/>
  <c r="I466" i="49" s="1"/>
  <c r="H467" i="49"/>
  <c r="J467" i="49" s="1"/>
  <c r="G467" i="49"/>
  <c r="I467" i="49" s="1"/>
  <c r="H468" i="49"/>
  <c r="J468" i="49" s="1"/>
  <c r="G468" i="49"/>
  <c r="I468" i="49" s="1"/>
  <c r="I469" i="49"/>
  <c r="H469" i="49"/>
  <c r="J469" i="49" s="1"/>
  <c r="G469" i="49"/>
  <c r="H470" i="49"/>
  <c r="J470" i="49" s="1"/>
  <c r="G470" i="49"/>
  <c r="I470" i="49" s="1"/>
  <c r="H471" i="49"/>
  <c r="J471" i="49" s="1"/>
  <c r="G471" i="49"/>
  <c r="I471" i="49" s="1"/>
  <c r="I474" i="49"/>
  <c r="H474" i="49"/>
  <c r="J474" i="49" s="1"/>
  <c r="G474" i="49"/>
  <c r="I475" i="49"/>
  <c r="H475" i="49"/>
  <c r="J475" i="49" s="1"/>
  <c r="G475" i="49"/>
  <c r="H476" i="49"/>
  <c r="J476" i="49" s="1"/>
  <c r="G476" i="49"/>
  <c r="I476" i="49" s="1"/>
  <c r="H477" i="49"/>
  <c r="J477" i="49" s="1"/>
  <c r="G477" i="49"/>
  <c r="I477" i="49" s="1"/>
  <c r="H480" i="49"/>
  <c r="J480" i="49" s="1"/>
  <c r="G480" i="49"/>
  <c r="I480" i="49" s="1"/>
  <c r="H481" i="49"/>
  <c r="J481" i="49" s="1"/>
  <c r="G481" i="49"/>
  <c r="I481" i="49" s="1"/>
  <c r="I484" i="49"/>
  <c r="H484" i="49"/>
  <c r="J484" i="49" s="1"/>
  <c r="G484" i="49"/>
  <c r="I485" i="49"/>
  <c r="H485" i="49"/>
  <c r="J485" i="49" s="1"/>
  <c r="G485" i="49"/>
  <c r="I488" i="49"/>
  <c r="H488" i="49"/>
  <c r="J488" i="49" s="1"/>
  <c r="G488" i="49"/>
  <c r="H489" i="49"/>
  <c r="J489" i="49" s="1"/>
  <c r="G489" i="49"/>
  <c r="I489" i="49" s="1"/>
  <c r="H490" i="49"/>
  <c r="J490" i="49" s="1"/>
  <c r="G490" i="49"/>
  <c r="I490" i="49" s="1"/>
  <c r="H491" i="49"/>
  <c r="J491" i="49" s="1"/>
  <c r="G491" i="49"/>
  <c r="I491" i="49" s="1"/>
  <c r="I492" i="49"/>
  <c r="H492" i="49"/>
  <c r="J492" i="49" s="1"/>
  <c r="G492" i="49"/>
  <c r="H493" i="49"/>
  <c r="J493" i="49" s="1"/>
  <c r="G493" i="49"/>
  <c r="I493" i="49" s="1"/>
  <c r="H494" i="49"/>
  <c r="J494" i="49" s="1"/>
  <c r="G494" i="49"/>
  <c r="I494" i="49" s="1"/>
  <c r="H495" i="49"/>
  <c r="J495" i="49" s="1"/>
  <c r="G495" i="49"/>
  <c r="I495" i="49" s="1"/>
  <c r="H498" i="49"/>
  <c r="J498" i="49" s="1"/>
  <c r="G498" i="49"/>
  <c r="I498" i="49" s="1"/>
  <c r="H499" i="49"/>
  <c r="J499" i="49" s="1"/>
  <c r="G499" i="49"/>
  <c r="I499" i="49" s="1"/>
  <c r="H500" i="49"/>
  <c r="J500" i="49" s="1"/>
  <c r="G500" i="49"/>
  <c r="I500" i="49" s="1"/>
  <c r="H501" i="49"/>
  <c r="J501" i="49" s="1"/>
  <c r="G501" i="49"/>
  <c r="I501" i="49" s="1"/>
  <c r="H504" i="49"/>
  <c r="J504" i="49" s="1"/>
  <c r="G504" i="49"/>
  <c r="I504" i="49" s="1"/>
  <c r="J505" i="49"/>
  <c r="I505" i="49"/>
  <c r="H505" i="49"/>
  <c r="G505" i="49"/>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3" i="49"/>
  <c r="J523" i="49" s="1"/>
  <c r="G523" i="49"/>
  <c r="I523" i="49" s="1"/>
  <c r="H524" i="49"/>
  <c r="J524" i="49" s="1"/>
  <c r="G524" i="49"/>
  <c r="I524" i="49" s="1"/>
  <c r="H525" i="49"/>
  <c r="J525" i="49" s="1"/>
  <c r="G525" i="49"/>
  <c r="I525" i="49" s="1"/>
  <c r="H528" i="49"/>
  <c r="J528" i="49" s="1"/>
  <c r="G528" i="49"/>
  <c r="I528" i="49" s="1"/>
  <c r="H529" i="49"/>
  <c r="J529" i="49" s="1"/>
  <c r="G529" i="49"/>
  <c r="I529" i="49" s="1"/>
  <c r="H530" i="49"/>
  <c r="J530" i="49" s="1"/>
  <c r="G530" i="49"/>
  <c r="I530" i="49" s="1"/>
  <c r="H531" i="49"/>
  <c r="J531" i="49" s="1"/>
  <c r="G531" i="49"/>
  <c r="I531" i="49" s="1"/>
  <c r="J532" i="49"/>
  <c r="I532" i="49"/>
  <c r="H532" i="49"/>
  <c r="G532" i="49"/>
  <c r="H533" i="49"/>
  <c r="J533" i="49" s="1"/>
  <c r="G533" i="49"/>
  <c r="I533" i="49" s="1"/>
  <c r="H534" i="49"/>
  <c r="J534" i="49" s="1"/>
  <c r="G534" i="49"/>
  <c r="I534" i="49" s="1"/>
  <c r="I535" i="49"/>
  <c r="H535" i="49"/>
  <c r="J535" i="49" s="1"/>
  <c r="G535" i="49"/>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I544" i="49"/>
  <c r="H544" i="49"/>
  <c r="J544" i="49" s="1"/>
  <c r="G544" i="49"/>
  <c r="H545" i="49"/>
  <c r="J545" i="49" s="1"/>
  <c r="G545" i="49"/>
  <c r="I545" i="49" s="1"/>
  <c r="H546" i="49"/>
  <c r="J546" i="49" s="1"/>
  <c r="G546" i="49"/>
  <c r="I546" i="49" s="1"/>
  <c r="H547" i="49"/>
  <c r="J547" i="49" s="1"/>
  <c r="G547" i="49"/>
  <c r="I547" i="49" s="1"/>
  <c r="H548" i="49"/>
  <c r="J548" i="49" s="1"/>
  <c r="G548" i="49"/>
  <c r="I548" i="49" s="1"/>
  <c r="H549" i="49"/>
  <c r="J549" i="49" s="1"/>
  <c r="G549" i="49"/>
  <c r="I549" i="49" s="1"/>
  <c r="H552" i="49"/>
  <c r="J552" i="49" s="1"/>
  <c r="G552" i="49"/>
  <c r="I552" i="49" s="1"/>
  <c r="H553" i="49"/>
  <c r="J553" i="49" s="1"/>
  <c r="G553" i="49"/>
  <c r="I553" i="49" s="1"/>
  <c r="H554" i="49"/>
  <c r="J554" i="49" s="1"/>
  <c r="G554" i="49"/>
  <c r="I554" i="49" s="1"/>
  <c r="H557" i="49"/>
  <c r="J557" i="49" s="1"/>
  <c r="G557" i="49"/>
  <c r="I557" i="49" s="1"/>
  <c r="H558" i="49"/>
  <c r="J558" i="49" s="1"/>
  <c r="G558" i="49"/>
  <c r="I558" i="49" s="1"/>
  <c r="I559" i="49"/>
  <c r="H559" i="49"/>
  <c r="J559" i="49" s="1"/>
  <c r="G559" i="49"/>
  <c r="H560" i="49"/>
  <c r="J560" i="49" s="1"/>
  <c r="G560" i="49"/>
  <c r="I560" i="49" s="1"/>
  <c r="I561" i="49"/>
  <c r="H561" i="49"/>
  <c r="J561" i="49" s="1"/>
  <c r="G561" i="49"/>
  <c r="I562" i="49"/>
  <c r="H562" i="49"/>
  <c r="J562" i="49" s="1"/>
  <c r="G562" i="49"/>
  <c r="H563" i="49"/>
  <c r="J563" i="49" s="1"/>
  <c r="G563" i="49"/>
  <c r="I563" i="49" s="1"/>
  <c r="I564" i="49"/>
  <c r="H564" i="49"/>
  <c r="J564" i="49" s="1"/>
  <c r="G564" i="49"/>
  <c r="H565" i="49"/>
  <c r="J565" i="49" s="1"/>
  <c r="G565" i="49"/>
  <c r="I565" i="49" s="1"/>
  <c r="H566" i="49"/>
  <c r="J566" i="49" s="1"/>
  <c r="G566" i="49"/>
  <c r="I566" i="49" s="1"/>
  <c r="I567" i="49"/>
  <c r="H567" i="49"/>
  <c r="J567" i="49" s="1"/>
  <c r="G567" i="49"/>
  <c r="I568" i="49"/>
  <c r="H568" i="49"/>
  <c r="J568" i="49" s="1"/>
  <c r="G568" i="49"/>
  <c r="H569" i="49"/>
  <c r="J569" i="49" s="1"/>
  <c r="G569" i="49"/>
  <c r="I569" i="49" s="1"/>
  <c r="H570" i="49"/>
  <c r="J570" i="49" s="1"/>
  <c r="G570" i="49"/>
  <c r="I570" i="49" s="1"/>
  <c r="H571" i="49"/>
  <c r="J571" i="49" s="1"/>
  <c r="G571" i="49"/>
  <c r="I571" i="49" s="1"/>
  <c r="H572" i="49"/>
  <c r="J572" i="49" s="1"/>
  <c r="G572" i="49"/>
  <c r="I572" i="49" s="1"/>
  <c r="H573" i="49"/>
  <c r="J573" i="49" s="1"/>
  <c r="G573" i="49"/>
  <c r="I573" i="49" s="1"/>
  <c r="H574" i="49"/>
  <c r="J574" i="49" s="1"/>
  <c r="G574" i="49"/>
  <c r="I574" i="49" s="1"/>
  <c r="H575" i="49"/>
  <c r="J575" i="49" s="1"/>
  <c r="G575" i="49"/>
  <c r="I575" i="49" s="1"/>
  <c r="H576" i="49"/>
  <c r="J576" i="49" s="1"/>
  <c r="G576" i="49"/>
  <c r="I576" i="49" s="1"/>
  <c r="J579" i="49"/>
  <c r="I579" i="49"/>
  <c r="H579" i="49"/>
  <c r="G579" i="49"/>
  <c r="H580" i="49"/>
  <c r="J580" i="49" s="1"/>
  <c r="G580" i="49"/>
  <c r="I580" i="49" s="1"/>
  <c r="I581" i="49"/>
  <c r="H581" i="49"/>
  <c r="J581" i="49" s="1"/>
  <c r="G581" i="49"/>
  <c r="H582" i="49"/>
  <c r="J582" i="49" s="1"/>
  <c r="G582" i="49"/>
  <c r="I582" i="49" s="1"/>
  <c r="H583" i="49"/>
  <c r="J583" i="49" s="1"/>
  <c r="G583" i="49"/>
  <c r="I583" i="49" s="1"/>
  <c r="H584" i="49"/>
  <c r="J584" i="49" s="1"/>
  <c r="G584" i="49"/>
  <c r="I584" i="49" s="1"/>
  <c r="H585" i="49"/>
  <c r="J585" i="49" s="1"/>
  <c r="G585" i="49"/>
  <c r="I585" i="49" s="1"/>
  <c r="H588" i="49"/>
  <c r="J588" i="49" s="1"/>
  <c r="G588" i="49"/>
  <c r="I588" i="49" s="1"/>
  <c r="I589" i="49"/>
  <c r="H589" i="49"/>
  <c r="J589" i="49" s="1"/>
  <c r="G589" i="49"/>
  <c r="H590" i="49"/>
  <c r="J590" i="49" s="1"/>
  <c r="G590" i="49"/>
  <c r="I590" i="49" s="1"/>
  <c r="I593" i="49"/>
  <c r="H593" i="49"/>
  <c r="J593" i="49" s="1"/>
  <c r="G593" i="49"/>
  <c r="I594" i="49"/>
  <c r="H594" i="49"/>
  <c r="J594" i="49" s="1"/>
  <c r="G594"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28"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K47" i="58"/>
  <c r="J47" i="58"/>
  <c r="H49" i="58"/>
  <c r="I44" i="58" s="1"/>
  <c r="F49" i="58"/>
  <c r="G47" i="58" s="1"/>
  <c r="D49" i="58"/>
  <c r="E46" i="58" s="1"/>
  <c r="B49" i="58"/>
  <c r="C47"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8" i="50" s="1"/>
  <c r="B51" i="50"/>
  <c r="C4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4"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4" i="53" s="1"/>
  <c r="B58" i="53"/>
  <c r="C56" i="53" s="1"/>
  <c r="K41" i="53"/>
  <c r="J41" i="53"/>
  <c r="I60" i="53"/>
  <c r="G60" i="53"/>
  <c r="E60" i="53"/>
  <c r="C60" i="53"/>
  <c r="B5" i="54"/>
  <c r="D5" i="54" s="1"/>
  <c r="H5" i="54" s="1"/>
  <c r="K8" i="54"/>
  <c r="J8" i="54"/>
  <c r="K9" i="54"/>
  <c r="J9" i="54"/>
  <c r="K10" i="54"/>
  <c r="J10" i="54"/>
  <c r="K11" i="54"/>
  <c r="J11" i="54"/>
  <c r="H13" i="54"/>
  <c r="I10" i="54" s="1"/>
  <c r="F13" i="54"/>
  <c r="G11" i="54" s="1"/>
  <c r="D13" i="54"/>
  <c r="E9" i="54" s="1"/>
  <c r="B13" i="54"/>
  <c r="C11" i="54" s="1"/>
  <c r="K7" i="54"/>
  <c r="J7" i="54"/>
  <c r="H18" i="54"/>
  <c r="F18" i="54"/>
  <c r="G18" i="54" s="1"/>
  <c r="D18" i="54"/>
  <c r="B18" i="54"/>
  <c r="C18" i="54" s="1"/>
  <c r="K16" i="54"/>
  <c r="J16" i="54"/>
  <c r="K22" i="54"/>
  <c r="J22" i="54"/>
  <c r="K23" i="54"/>
  <c r="J23" i="54"/>
  <c r="H25" i="54"/>
  <c r="I22" i="54" s="1"/>
  <c r="F25" i="54"/>
  <c r="G23" i="54" s="1"/>
  <c r="D25" i="54"/>
  <c r="E22" i="54" s="1"/>
  <c r="B25" i="54"/>
  <c r="C23" i="54" s="1"/>
  <c r="K21" i="54"/>
  <c r="J21" i="54"/>
  <c r="K29" i="54"/>
  <c r="J29" i="54"/>
  <c r="K30" i="54"/>
  <c r="J30" i="54"/>
  <c r="K31" i="54"/>
  <c r="J31" i="54"/>
  <c r="K32" i="54"/>
  <c r="J32" i="54"/>
  <c r="K33" i="54"/>
  <c r="J33" i="54"/>
  <c r="K34" i="54"/>
  <c r="J34" i="54"/>
  <c r="K35" i="54"/>
  <c r="J35" i="54"/>
  <c r="K36" i="54"/>
  <c r="J36" i="54"/>
  <c r="K37" i="54"/>
  <c r="J37" i="54"/>
  <c r="H39" i="54"/>
  <c r="I36" i="54" s="1"/>
  <c r="F39" i="54"/>
  <c r="G37" i="54" s="1"/>
  <c r="D39" i="54"/>
  <c r="E36" i="54" s="1"/>
  <c r="B39" i="54"/>
  <c r="C37" i="54" s="1"/>
  <c r="K28" i="54"/>
  <c r="J28" i="54"/>
  <c r="K43" i="54"/>
  <c r="J43" i="54"/>
  <c r="K44" i="54"/>
  <c r="J44" i="54"/>
  <c r="K45" i="54"/>
  <c r="J45" i="54"/>
  <c r="K46" i="54"/>
  <c r="J46" i="54"/>
  <c r="K47" i="54"/>
  <c r="J47" i="54"/>
  <c r="K48" i="54"/>
  <c r="J48" i="54"/>
  <c r="K49" i="54"/>
  <c r="J49" i="54"/>
  <c r="H51" i="54"/>
  <c r="I48" i="54" s="1"/>
  <c r="F51" i="54"/>
  <c r="G49" i="54" s="1"/>
  <c r="D51" i="54"/>
  <c r="E48" i="54" s="1"/>
  <c r="B51" i="54"/>
  <c r="C49" i="54" s="1"/>
  <c r="K42" i="54"/>
  <c r="J42" i="54"/>
  <c r="K55" i="54"/>
  <c r="J55" i="54"/>
  <c r="K56" i="54"/>
  <c r="J56" i="54"/>
  <c r="K57" i="54"/>
  <c r="J57" i="54"/>
  <c r="K58" i="54"/>
  <c r="J58" i="54"/>
  <c r="K59" i="54"/>
  <c r="J59" i="54"/>
  <c r="K60" i="54"/>
  <c r="J60" i="54"/>
  <c r="K61" i="54"/>
  <c r="J61" i="54"/>
  <c r="K62" i="54"/>
  <c r="J62" i="54"/>
  <c r="K63" i="54"/>
  <c r="J63" i="54"/>
  <c r="K64" i="54"/>
  <c r="J64" i="54"/>
  <c r="K65" i="54"/>
  <c r="J65" i="54"/>
  <c r="H67" i="54"/>
  <c r="I64" i="54" s="1"/>
  <c r="F67" i="54"/>
  <c r="G65" i="54" s="1"/>
  <c r="D67" i="54"/>
  <c r="E63" i="54" s="1"/>
  <c r="B67" i="54"/>
  <c r="C65" i="54" s="1"/>
  <c r="K54" i="54"/>
  <c r="J54" i="54"/>
  <c r="K71" i="54"/>
  <c r="J71" i="54"/>
  <c r="K72" i="54"/>
  <c r="J72" i="54"/>
  <c r="K73" i="54"/>
  <c r="J73" i="54"/>
  <c r="K74" i="54"/>
  <c r="J74" i="54"/>
  <c r="H76" i="54"/>
  <c r="I73" i="54" s="1"/>
  <c r="F76" i="54"/>
  <c r="G74" i="54" s="1"/>
  <c r="D76" i="54"/>
  <c r="E72" i="54" s="1"/>
  <c r="B76" i="54"/>
  <c r="C74" i="54" s="1"/>
  <c r="K70" i="54"/>
  <c r="J70" i="54"/>
  <c r="I78" i="54"/>
  <c r="G78" i="54"/>
  <c r="E78" i="54"/>
  <c r="C78"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K20" i="55"/>
  <c r="J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5" i="55"/>
  <c r="J25" i="55"/>
  <c r="K53" i="55"/>
  <c r="J53" i="55"/>
  <c r="K54" i="55"/>
  <c r="J54" i="55"/>
  <c r="K55" i="55"/>
  <c r="J55" i="55"/>
  <c r="K56" i="55"/>
  <c r="J56" i="55"/>
  <c r="K57" i="55"/>
  <c r="J57" i="55"/>
  <c r="K58" i="55"/>
  <c r="J58" i="55"/>
  <c r="K59" i="55"/>
  <c r="J59" i="55"/>
  <c r="K60" i="55"/>
  <c r="J60" i="55"/>
  <c r="K61" i="55"/>
  <c r="J61" i="55"/>
  <c r="K62" i="55"/>
  <c r="J62" i="55"/>
  <c r="K63" i="55"/>
  <c r="J63" i="55"/>
  <c r="K64" i="55"/>
  <c r="J64" i="55"/>
  <c r="K65" i="55"/>
  <c r="J65" i="55"/>
  <c r="H67" i="55"/>
  <c r="I64" i="55" s="1"/>
  <c r="F67" i="55"/>
  <c r="G65" i="55" s="1"/>
  <c r="D67" i="55"/>
  <c r="E65" i="55" s="1"/>
  <c r="B67" i="55"/>
  <c r="C65" i="55" s="1"/>
  <c r="K52" i="55"/>
  <c r="J52" i="55"/>
  <c r="I69" i="55"/>
  <c r="G69" i="55"/>
  <c r="E69" i="55"/>
  <c r="C69" i="55"/>
  <c r="J69" i="55"/>
  <c r="K69" i="55"/>
  <c r="B72" i="55"/>
  <c r="F72" i="55" s="1"/>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H98" i="55"/>
  <c r="I95" i="55" s="1"/>
  <c r="F98" i="55"/>
  <c r="G96" i="55" s="1"/>
  <c r="D98" i="55"/>
  <c r="E95" i="55" s="1"/>
  <c r="B98" i="55"/>
  <c r="C96" i="55" s="1"/>
  <c r="K74" i="55"/>
  <c r="J74"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H123" i="55"/>
  <c r="I120" i="55" s="1"/>
  <c r="F123" i="55"/>
  <c r="G121" i="55" s="1"/>
  <c r="D123" i="55"/>
  <c r="E119" i="55" s="1"/>
  <c r="B123" i="55"/>
  <c r="C121" i="55" s="1"/>
  <c r="K101" i="55"/>
  <c r="J101" i="55"/>
  <c r="I125" i="55"/>
  <c r="G125" i="55"/>
  <c r="E125" i="55"/>
  <c r="C125" i="55"/>
  <c r="J125" i="55"/>
  <c r="K125" i="55"/>
  <c r="B128" i="55"/>
  <c r="D128" i="55" s="1"/>
  <c r="H128" i="55" s="1"/>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H152" i="55"/>
  <c r="I149" i="55" s="1"/>
  <c r="F152" i="55"/>
  <c r="G150" i="55" s="1"/>
  <c r="D152" i="55"/>
  <c r="E149" i="55" s="1"/>
  <c r="B152" i="55"/>
  <c r="C150" i="55" s="1"/>
  <c r="K130" i="55"/>
  <c r="J130"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K177" i="55"/>
  <c r="J177" i="55"/>
  <c r="K178" i="55"/>
  <c r="J178" i="55"/>
  <c r="H180" i="55"/>
  <c r="I177" i="55" s="1"/>
  <c r="F180" i="55"/>
  <c r="G178" i="55" s="1"/>
  <c r="D180" i="55"/>
  <c r="E177" i="55" s="1"/>
  <c r="B180" i="55"/>
  <c r="C178" i="55" s="1"/>
  <c r="K155" i="55"/>
  <c r="J155" i="55"/>
  <c r="I182" i="55"/>
  <c r="G182" i="55"/>
  <c r="E182" i="55"/>
  <c r="C182" i="55"/>
  <c r="J182" i="55"/>
  <c r="K182" i="55"/>
  <c r="B185" i="55"/>
  <c r="D185" i="55" s="1"/>
  <c r="H185" i="55" s="1"/>
  <c r="K188" i="55"/>
  <c r="J188" i="55"/>
  <c r="K189" i="55"/>
  <c r="J189" i="55"/>
  <c r="H191" i="55"/>
  <c r="I188" i="55" s="1"/>
  <c r="F191" i="55"/>
  <c r="G189" i="55" s="1"/>
  <c r="D191" i="55"/>
  <c r="E188" i="55" s="1"/>
  <c r="B191" i="55"/>
  <c r="C189" i="55" s="1"/>
  <c r="K187" i="55"/>
  <c r="J187" i="55"/>
  <c r="K195" i="55"/>
  <c r="J195" i="55"/>
  <c r="K196" i="55"/>
  <c r="J196" i="55"/>
  <c r="K197" i="55"/>
  <c r="J197" i="55"/>
  <c r="K198" i="55"/>
  <c r="J198" i="55"/>
  <c r="K199" i="55"/>
  <c r="J199" i="55"/>
  <c r="K200" i="55"/>
  <c r="J200" i="55"/>
  <c r="K201" i="55"/>
  <c r="J201" i="55"/>
  <c r="K202" i="55"/>
  <c r="J202" i="55"/>
  <c r="K203" i="55"/>
  <c r="J203" i="55"/>
  <c r="K204" i="55"/>
  <c r="J204" i="55"/>
  <c r="H206" i="55"/>
  <c r="I203" i="55" s="1"/>
  <c r="F206" i="55"/>
  <c r="G204" i="55" s="1"/>
  <c r="D206" i="55"/>
  <c r="E202" i="55" s="1"/>
  <c r="B206" i="55"/>
  <c r="C204" i="55" s="1"/>
  <c r="K194" i="55"/>
  <c r="J194" i="55"/>
  <c r="I208" i="55"/>
  <c r="G208" i="55"/>
  <c r="E208" i="55"/>
  <c r="C208" i="55"/>
  <c r="K208" i="55"/>
  <c r="J208" i="55"/>
  <c r="I212" i="55"/>
  <c r="G212" i="55"/>
  <c r="E212" i="55"/>
  <c r="C212" i="55"/>
  <c r="H210" i="55"/>
  <c r="I210" i="55" s="1"/>
  <c r="F210" i="55"/>
  <c r="G210" i="55" s="1"/>
  <c r="D210" i="55"/>
  <c r="E210" i="55" s="1"/>
  <c r="B210" i="55"/>
  <c r="C210" i="55" s="1"/>
  <c r="K212" i="55"/>
  <c r="J212" i="55"/>
  <c r="K214" i="55"/>
  <c r="J214" i="55"/>
  <c r="I214" i="55"/>
  <c r="G214" i="55"/>
  <c r="E214" i="55"/>
  <c r="C214" i="55"/>
  <c r="B5" i="48"/>
  <c r="F5" i="48" s="1"/>
  <c r="K8" i="48"/>
  <c r="J8" i="48"/>
  <c r="K9" i="48"/>
  <c r="J9" i="48"/>
  <c r="H11" i="48"/>
  <c r="I8" i="48" s="1"/>
  <c r="F11" i="48"/>
  <c r="G9" i="48" s="1"/>
  <c r="D11" i="48"/>
  <c r="E11"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H28" i="48"/>
  <c r="I25" i="48" s="1"/>
  <c r="F28" i="48"/>
  <c r="G26" i="48" s="1"/>
  <c r="D28" i="48"/>
  <c r="E24" i="48" s="1"/>
  <c r="B28" i="48"/>
  <c r="C26" i="48" s="1"/>
  <c r="K18" i="48"/>
  <c r="J18" i="48"/>
  <c r="K32" i="48"/>
  <c r="J32" i="48"/>
  <c r="K33" i="48"/>
  <c r="J33" i="48"/>
  <c r="K34" i="48"/>
  <c r="J34" i="48"/>
  <c r="H36" i="48"/>
  <c r="I33" i="48" s="1"/>
  <c r="F36" i="48"/>
  <c r="G34" i="48" s="1"/>
  <c r="D36" i="48"/>
  <c r="E32" i="48" s="1"/>
  <c r="B36" i="48"/>
  <c r="C34" i="48" s="1"/>
  <c r="K31" i="48"/>
  <c r="J31" i="48"/>
  <c r="I38" i="48"/>
  <c r="G38" i="48"/>
  <c r="E38" i="48"/>
  <c r="C38" i="48"/>
  <c r="J38" i="48"/>
  <c r="K38" i="48"/>
  <c r="B41" i="48"/>
  <c r="D41" i="48" s="1"/>
  <c r="H41" i="48" s="1"/>
  <c r="K44" i="48"/>
  <c r="J44" i="48"/>
  <c r="K45" i="48"/>
  <c r="J45" i="48"/>
  <c r="K46" i="48"/>
  <c r="J46" i="48"/>
  <c r="K47" i="48"/>
  <c r="J47" i="48"/>
  <c r="K48" i="48"/>
  <c r="J48" i="48"/>
  <c r="K49" i="48"/>
  <c r="J49" i="48"/>
  <c r="K50" i="48"/>
  <c r="J50" i="48"/>
  <c r="K51" i="48"/>
  <c r="J51" i="48"/>
  <c r="H53" i="48"/>
  <c r="I50" i="48" s="1"/>
  <c r="F53" i="48"/>
  <c r="G51" i="48" s="1"/>
  <c r="D53" i="48"/>
  <c r="E49" i="48" s="1"/>
  <c r="B53" i="48"/>
  <c r="C51" i="48" s="1"/>
  <c r="K43" i="48"/>
  <c r="J43"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1" i="48" s="1"/>
  <c r="F74" i="48"/>
  <c r="G72" i="48" s="1"/>
  <c r="D74" i="48"/>
  <c r="E70" i="48" s="1"/>
  <c r="B74" i="48"/>
  <c r="C72" i="48" s="1"/>
  <c r="K56" i="48"/>
  <c r="J56" i="48"/>
  <c r="I76" i="48"/>
  <c r="G76" i="48"/>
  <c r="E76" i="48"/>
  <c r="C76" i="48"/>
  <c r="J76" i="48"/>
  <c r="K76" i="48"/>
  <c r="B79" i="48"/>
  <c r="F79" i="48" s="1"/>
  <c r="K82" i="48"/>
  <c r="J82" i="48"/>
  <c r="K83" i="48"/>
  <c r="J83" i="48"/>
  <c r="K84" i="48"/>
  <c r="J84" i="48"/>
  <c r="K85" i="48"/>
  <c r="J85" i="48"/>
  <c r="K86" i="48"/>
  <c r="J86" i="48"/>
  <c r="H88" i="48"/>
  <c r="I85" i="48" s="1"/>
  <c r="F88" i="48"/>
  <c r="G86" i="48" s="1"/>
  <c r="D88" i="48"/>
  <c r="E84" i="48" s="1"/>
  <c r="B88" i="48"/>
  <c r="C86" i="48" s="1"/>
  <c r="K81" i="48"/>
  <c r="J8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H110" i="48"/>
  <c r="I106" i="48" s="1"/>
  <c r="F110" i="48"/>
  <c r="G108" i="48" s="1"/>
  <c r="D110" i="48"/>
  <c r="E106" i="48" s="1"/>
  <c r="B110" i="48"/>
  <c r="C108" i="48" s="1"/>
  <c r="K91" i="48"/>
  <c r="J91" i="48"/>
  <c r="I112" i="48"/>
  <c r="G112" i="48"/>
  <c r="E112" i="48"/>
  <c r="C112" i="48"/>
  <c r="J112" i="48"/>
  <c r="K112" i="48"/>
  <c r="B115" i="48"/>
  <c r="D115" i="48" s="1"/>
  <c r="H115" i="48" s="1"/>
  <c r="K118" i="48"/>
  <c r="J118" i="48"/>
  <c r="K119" i="48"/>
  <c r="J119" i="48"/>
  <c r="H121" i="48"/>
  <c r="I118" i="48" s="1"/>
  <c r="F121" i="48"/>
  <c r="G119" i="48" s="1"/>
  <c r="D121" i="48"/>
  <c r="E118" i="48" s="1"/>
  <c r="B121" i="48"/>
  <c r="C119" i="48" s="1"/>
  <c r="K117" i="48"/>
  <c r="J117" i="48"/>
  <c r="K125" i="48"/>
  <c r="J125" i="48"/>
  <c r="K126" i="48"/>
  <c r="J126" i="48"/>
  <c r="K127" i="48"/>
  <c r="J127" i="48"/>
  <c r="K128" i="48"/>
  <c r="J128" i="48"/>
  <c r="K129" i="48"/>
  <c r="J129" i="48"/>
  <c r="K130" i="48"/>
  <c r="J130" i="48"/>
  <c r="K131" i="48"/>
  <c r="J131" i="48"/>
  <c r="K132" i="48"/>
  <c r="J132" i="48"/>
  <c r="K133" i="48"/>
  <c r="J133" i="48"/>
  <c r="K134" i="48"/>
  <c r="J134" i="48"/>
  <c r="H136" i="48"/>
  <c r="I133" i="48" s="1"/>
  <c r="F136" i="48"/>
  <c r="G134" i="48" s="1"/>
  <c r="D136" i="48"/>
  <c r="E134" i="48" s="1"/>
  <c r="B136" i="48"/>
  <c r="C134" i="48" s="1"/>
  <c r="K124" i="48"/>
  <c r="J124" i="48"/>
  <c r="I138" i="48"/>
  <c r="G138" i="48"/>
  <c r="E138" i="48"/>
  <c r="C138" i="48"/>
  <c r="J138" i="48"/>
  <c r="K138" i="48"/>
  <c r="B141" i="48"/>
  <c r="F141" i="48" s="1"/>
  <c r="H145" i="48"/>
  <c r="F145" i="48"/>
  <c r="G145" i="48" s="1"/>
  <c r="D145" i="48"/>
  <c r="J145" i="48" s="1"/>
  <c r="B145" i="48"/>
  <c r="C145" i="48" s="1"/>
  <c r="K143" i="48"/>
  <c r="J143" i="48"/>
  <c r="K149" i="48"/>
  <c r="J149" i="48"/>
  <c r="K150" i="48"/>
  <c r="J150" i="48"/>
  <c r="K151" i="48"/>
  <c r="J151" i="48"/>
  <c r="K152" i="48"/>
  <c r="J152" i="48"/>
  <c r="K153" i="48"/>
  <c r="J153" i="48"/>
  <c r="K154" i="48"/>
  <c r="J154" i="48"/>
  <c r="K155" i="48"/>
  <c r="J155" i="48"/>
  <c r="K156" i="48"/>
  <c r="J156" i="48"/>
  <c r="K157" i="48"/>
  <c r="J157" i="48"/>
  <c r="K158" i="48"/>
  <c r="J158" i="48"/>
  <c r="H160" i="48"/>
  <c r="I157" i="48" s="1"/>
  <c r="F160" i="48"/>
  <c r="G158" i="48" s="1"/>
  <c r="D160" i="48"/>
  <c r="E157" i="48" s="1"/>
  <c r="B160" i="48"/>
  <c r="C158" i="48" s="1"/>
  <c r="K148" i="48"/>
  <c r="J148" i="48"/>
  <c r="I162" i="48"/>
  <c r="G162" i="48"/>
  <c r="E162" i="48"/>
  <c r="C162" i="48"/>
  <c r="K162" i="48"/>
  <c r="J162" i="48"/>
  <c r="B165" i="48"/>
  <c r="D165" i="48" s="1"/>
  <c r="H165" i="48" s="1"/>
  <c r="K168" i="48"/>
  <c r="J168" i="48"/>
  <c r="K169" i="48"/>
  <c r="J169" i="48"/>
  <c r="K170" i="48"/>
  <c r="J170" i="48"/>
  <c r="K171" i="48"/>
  <c r="J171" i="48"/>
  <c r="K172" i="48"/>
  <c r="J172" i="48"/>
  <c r="K173" i="48"/>
  <c r="J173" i="48"/>
  <c r="K174" i="48"/>
  <c r="J174" i="48"/>
  <c r="H176" i="48"/>
  <c r="I173" i="48" s="1"/>
  <c r="F176" i="48"/>
  <c r="G174" i="48" s="1"/>
  <c r="D176" i="48"/>
  <c r="E173" i="48" s="1"/>
  <c r="B176" i="48"/>
  <c r="C174" i="48" s="1"/>
  <c r="K167" i="48"/>
  <c r="J167" i="48"/>
  <c r="K180" i="48"/>
  <c r="J180" i="48"/>
  <c r="K181" i="48"/>
  <c r="J181" i="48"/>
  <c r="K182" i="48"/>
  <c r="J182" i="48"/>
  <c r="K183" i="48"/>
  <c r="J183" i="48"/>
  <c r="K184" i="48"/>
  <c r="J184" i="48"/>
  <c r="K185" i="48"/>
  <c r="J185" i="48"/>
  <c r="K186" i="48"/>
  <c r="J186" i="48"/>
  <c r="H188" i="48"/>
  <c r="I185" i="48" s="1"/>
  <c r="F188" i="48"/>
  <c r="G186" i="48" s="1"/>
  <c r="D188" i="48"/>
  <c r="E186" i="48" s="1"/>
  <c r="B188" i="48"/>
  <c r="C186" i="48" s="1"/>
  <c r="K179" i="48"/>
  <c r="J179" i="48"/>
  <c r="I190" i="48"/>
  <c r="G190" i="48"/>
  <c r="E190" i="48"/>
  <c r="C190" i="48"/>
  <c r="K190" i="48"/>
  <c r="J190" i="48"/>
  <c r="B193" i="48"/>
  <c r="D193" i="48" s="1"/>
  <c r="H193" i="48" s="1"/>
  <c r="K196" i="48"/>
  <c r="J196" i="48"/>
  <c r="K197" i="48"/>
  <c r="J197" i="48"/>
  <c r="K198" i="48"/>
  <c r="J198" i="48"/>
  <c r="K199" i="48"/>
  <c r="J199" i="48"/>
  <c r="K200" i="48"/>
  <c r="J200" i="48"/>
  <c r="K201" i="48"/>
  <c r="J201" i="48"/>
  <c r="K202" i="48"/>
  <c r="J202" i="48"/>
  <c r="H204" i="48"/>
  <c r="I201" i="48" s="1"/>
  <c r="F204" i="48"/>
  <c r="G202" i="48" s="1"/>
  <c r="D204" i="48"/>
  <c r="E201" i="48" s="1"/>
  <c r="B204" i="48"/>
  <c r="C202" i="48" s="1"/>
  <c r="K195" i="48"/>
  <c r="J195" i="48"/>
  <c r="K208" i="48"/>
  <c r="J208"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H222" i="48"/>
  <c r="I219" i="48" s="1"/>
  <c r="F222" i="48"/>
  <c r="G220" i="48" s="1"/>
  <c r="D222" i="48"/>
  <c r="E219" i="48" s="1"/>
  <c r="B222" i="48"/>
  <c r="C220" i="48" s="1"/>
  <c r="K207" i="48"/>
  <c r="J207" i="48"/>
  <c r="K226" i="48"/>
  <c r="J226" i="48"/>
  <c r="K227" i="48"/>
  <c r="J227" i="48"/>
  <c r="K228" i="48"/>
  <c r="J228" i="48"/>
  <c r="K229" i="48"/>
  <c r="J229" i="48"/>
  <c r="K230" i="48"/>
  <c r="J230" i="48"/>
  <c r="K231" i="48"/>
  <c r="J231" i="48"/>
  <c r="K232" i="48"/>
  <c r="J232" i="48"/>
  <c r="K233" i="48"/>
  <c r="J233" i="48"/>
  <c r="K234" i="48"/>
  <c r="J234" i="48"/>
  <c r="H236" i="48"/>
  <c r="I233" i="48" s="1"/>
  <c r="F236" i="48"/>
  <c r="G234" i="48" s="1"/>
  <c r="D236" i="48"/>
  <c r="E232" i="48" s="1"/>
  <c r="B236" i="48"/>
  <c r="C234" i="48" s="1"/>
  <c r="K225" i="48"/>
  <c r="J225" i="48"/>
  <c r="I238" i="48"/>
  <c r="G238" i="48"/>
  <c r="E238" i="48"/>
  <c r="C238" i="48"/>
  <c r="J238" i="48"/>
  <c r="K238" i="48"/>
  <c r="I242" i="48"/>
  <c r="G242" i="48"/>
  <c r="E242" i="48"/>
  <c r="C242" i="48"/>
  <c r="H240" i="48"/>
  <c r="I240" i="48" s="1"/>
  <c r="F240" i="48"/>
  <c r="G240" i="48" s="1"/>
  <c r="D240" i="48"/>
  <c r="E240" i="48" s="1"/>
  <c r="B240" i="48"/>
  <c r="C240" i="48" s="1"/>
  <c r="K242" i="48"/>
  <c r="J242" i="48"/>
  <c r="K244" i="48"/>
  <c r="J244" i="48"/>
  <c r="I244" i="48"/>
  <c r="G244" i="48"/>
  <c r="E244" i="48"/>
  <c r="C244" i="48"/>
  <c r="K210" i="55"/>
  <c r="K78" i="54"/>
  <c r="J78" i="54"/>
  <c r="K60" i="53"/>
  <c r="J60" i="53"/>
  <c r="H16" i="44"/>
  <c r="J16" i="44" s="1"/>
  <c r="G16" i="44"/>
  <c r="I16" i="44" s="1"/>
  <c r="I17" i="44"/>
  <c r="H17" i="44"/>
  <c r="J17" i="44" s="1"/>
  <c r="G17" i="44"/>
  <c r="H18" i="44"/>
  <c r="J18" i="44" s="1"/>
  <c r="G18" i="44"/>
  <c r="I18" i="44" s="1"/>
  <c r="H19" i="44"/>
  <c r="J19" i="44" s="1"/>
  <c r="G19" i="44"/>
  <c r="I19" i="44" s="1"/>
  <c r="H20" i="44"/>
  <c r="J20" i="44" s="1"/>
  <c r="G20" i="44"/>
  <c r="I20" i="44" s="1"/>
  <c r="I21" i="44"/>
  <c r="H21" i="44"/>
  <c r="J21" i="44" s="1"/>
  <c r="G21" i="44"/>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I19" i="46" s="1"/>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H76" i="33"/>
  <c r="G76" i="33"/>
  <c r="H7" i="26"/>
  <c r="J7" i="26" s="1"/>
  <c r="G7" i="26"/>
  <c r="I7" i="26" s="1"/>
  <c r="H8" i="26"/>
  <c r="J8" i="26" s="1"/>
  <c r="G8" i="26"/>
  <c r="I8" i="26" s="1"/>
  <c r="H9" i="26"/>
  <c r="J9" i="26" s="1"/>
  <c r="G9" i="26"/>
  <c r="I9" i="26" s="1"/>
  <c r="H10" i="26"/>
  <c r="J10" i="26" s="1"/>
  <c r="G10" i="26"/>
  <c r="I10" i="26" s="1"/>
  <c r="J11" i="26"/>
  <c r="I11" i="26"/>
  <c r="H11" i="26"/>
  <c r="G11" i="26"/>
  <c r="J12" i="26"/>
  <c r="I12" i="26"/>
  <c r="H12" i="26"/>
  <c r="G12" i="26"/>
  <c r="H13" i="26"/>
  <c r="J13" i="26" s="1"/>
  <c r="G13" i="26"/>
  <c r="I13" i="26" s="1"/>
  <c r="I14" i="26"/>
  <c r="H14" i="26"/>
  <c r="J14" i="26" s="1"/>
  <c r="G14" i="26"/>
  <c r="H15" i="26"/>
  <c r="J15" i="26" s="1"/>
  <c r="G15" i="26"/>
  <c r="I15" i="26" s="1"/>
  <c r="H16" i="26"/>
  <c r="J16" i="26" s="1"/>
  <c r="G16" i="26"/>
  <c r="I16" i="26" s="1"/>
  <c r="I17" i="26"/>
  <c r="H17" i="26"/>
  <c r="J17" i="26" s="1"/>
  <c r="G17" i="26"/>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I26" i="26"/>
  <c r="H26" i="26"/>
  <c r="J26" i="26" s="1"/>
  <c r="G26" i="26"/>
  <c r="H27" i="26"/>
  <c r="J27" i="26" s="1"/>
  <c r="G27" i="26"/>
  <c r="I27" i="26" s="1"/>
  <c r="H28" i="26"/>
  <c r="J28" i="26" s="1"/>
  <c r="G28" i="26"/>
  <c r="I28" i="26" s="1"/>
  <c r="H29" i="26"/>
  <c r="J29" i="26" s="1"/>
  <c r="G29" i="26"/>
  <c r="I29" i="26" s="1"/>
  <c r="I30" i="26"/>
  <c r="H30" i="26"/>
  <c r="J30" i="26" s="1"/>
  <c r="G30" i="26"/>
  <c r="H31" i="26"/>
  <c r="J31" i="26" s="1"/>
  <c r="G31" i="26"/>
  <c r="I31" i="26" s="1"/>
  <c r="H32" i="26"/>
  <c r="J32" i="26" s="1"/>
  <c r="G32" i="26"/>
  <c r="I32" i="26" s="1"/>
  <c r="H33" i="26"/>
  <c r="J33" i="26" s="1"/>
  <c r="G33" i="26"/>
  <c r="I33" i="26" s="1"/>
  <c r="I34" i="26"/>
  <c r="H34" i="26"/>
  <c r="J34" i="26" s="1"/>
  <c r="G34" i="26"/>
  <c r="J35" i="26"/>
  <c r="H35" i="26"/>
  <c r="G35" i="26"/>
  <c r="I35" i="26" s="1"/>
  <c r="H36" i="26"/>
  <c r="J36" i="26" s="1"/>
  <c r="G36" i="26"/>
  <c r="I36" i="26" s="1"/>
  <c r="J37" i="26"/>
  <c r="I37" i="26"/>
  <c r="H37" i="26"/>
  <c r="G37" i="26"/>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I58" i="26"/>
  <c r="H58" i="26"/>
  <c r="J58" i="26" s="1"/>
  <c r="G58" i="26"/>
  <c r="I59" i="26"/>
  <c r="H59" i="26"/>
  <c r="J59" i="26" s="1"/>
  <c r="G59" i="26"/>
  <c r="J60" i="26"/>
  <c r="I60" i="26"/>
  <c r="H60" i="26"/>
  <c r="G60" i="26"/>
  <c r="H61" i="26"/>
  <c r="J61" i="26" s="1"/>
  <c r="G61" i="26"/>
  <c r="I61" i="26" s="1"/>
  <c r="H62" i="26"/>
  <c r="J62" i="26" s="1"/>
  <c r="G62" i="26"/>
  <c r="I62" i="26" s="1"/>
  <c r="H63" i="26"/>
  <c r="J63" i="26" s="1"/>
  <c r="G63" i="26"/>
  <c r="I63" i="26" s="1"/>
  <c r="H64" i="26"/>
  <c r="J64" i="26" s="1"/>
  <c r="G64" i="26"/>
  <c r="I64" i="26" s="1"/>
  <c r="I65" i="26"/>
  <c r="H65" i="26"/>
  <c r="J65" i="26" s="1"/>
  <c r="G65" i="26"/>
  <c r="J66" i="26"/>
  <c r="H66" i="26"/>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I73" i="26"/>
  <c r="H73" i="26"/>
  <c r="J73" i="26" s="1"/>
  <c r="G73" i="26"/>
  <c r="H74" i="26"/>
  <c r="J74" i="26" s="1"/>
  <c r="G74" i="26"/>
  <c r="I74" i="26" s="1"/>
  <c r="H75" i="26"/>
  <c r="J75" i="26" s="1"/>
  <c r="G75" i="26"/>
  <c r="I75" i="26" s="1"/>
  <c r="I76" i="26"/>
  <c r="H76" i="26"/>
  <c r="J76" i="26" s="1"/>
  <c r="G76"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K19" i="51"/>
  <c r="I19" i="51"/>
  <c r="H19" i="51"/>
  <c r="J19" i="51" s="1"/>
  <c r="K20" i="51"/>
  <c r="I20" i="51"/>
  <c r="H20" i="51"/>
  <c r="J20" i="51" s="1"/>
  <c r="I21" i="51"/>
  <c r="K21" i="51" s="1"/>
  <c r="H21" i="51"/>
  <c r="J21" i="51" s="1"/>
  <c r="I22" i="51"/>
  <c r="K22" i="51" s="1"/>
  <c r="H22" i="51"/>
  <c r="J22" i="51" s="1"/>
  <c r="I13" i="46" l="1"/>
  <c r="I25" i="46"/>
  <c r="K145" i="48"/>
  <c r="D141" i="48"/>
  <c r="H141" i="48" s="1"/>
  <c r="C7" i="56"/>
  <c r="G7" i="56"/>
  <c r="E7" i="56"/>
  <c r="I7" i="56"/>
  <c r="C8" i="56"/>
  <c r="G8" i="56"/>
  <c r="E8" i="56"/>
  <c r="I8" i="56"/>
  <c r="C9" i="56"/>
  <c r="G9" i="56"/>
  <c r="E9" i="56"/>
  <c r="I9" i="56"/>
  <c r="E10" i="56"/>
  <c r="I10" i="56"/>
  <c r="C10" i="56"/>
  <c r="G10" i="56"/>
  <c r="C11" i="56"/>
  <c r="G11" i="56"/>
  <c r="E11" i="56"/>
  <c r="I11" i="56"/>
  <c r="E12" i="56"/>
  <c r="I12" i="56"/>
  <c r="C12" i="56"/>
  <c r="G12" i="56"/>
  <c r="C13" i="56"/>
  <c r="G13" i="56"/>
  <c r="E13" i="56"/>
  <c r="I13" i="56"/>
  <c r="C14" i="56"/>
  <c r="G14" i="56"/>
  <c r="E14" i="56"/>
  <c r="I14" i="56"/>
  <c r="C15" i="56"/>
  <c r="G15" i="56"/>
  <c r="E15" i="56"/>
  <c r="I15" i="56"/>
  <c r="C16" i="56"/>
  <c r="G16" i="56"/>
  <c r="E16" i="56"/>
  <c r="I16" i="56"/>
  <c r="E17" i="56"/>
  <c r="I17" i="56"/>
  <c r="C17" i="56"/>
  <c r="G17" i="56"/>
  <c r="C18" i="56"/>
  <c r="G18" i="56"/>
  <c r="E18" i="56"/>
  <c r="I18" i="56"/>
  <c r="C19" i="56"/>
  <c r="G19" i="56"/>
  <c r="E19" i="56"/>
  <c r="I19" i="56"/>
  <c r="C20" i="56"/>
  <c r="G20" i="56"/>
  <c r="E20" i="56"/>
  <c r="I20" i="56"/>
  <c r="C21" i="56"/>
  <c r="G21" i="56"/>
  <c r="E21" i="56"/>
  <c r="I21" i="56"/>
  <c r="C22" i="56"/>
  <c r="G22" i="56"/>
  <c r="E22" i="56"/>
  <c r="I22" i="56"/>
  <c r="C23" i="56"/>
  <c r="G23" i="56"/>
  <c r="E23" i="56"/>
  <c r="I23" i="56"/>
  <c r="C24" i="56"/>
  <c r="G24" i="56"/>
  <c r="E24" i="56"/>
  <c r="I24" i="56"/>
  <c r="E25" i="56"/>
  <c r="I25" i="56"/>
  <c r="C25" i="56"/>
  <c r="G25" i="56"/>
  <c r="I26" i="56"/>
  <c r="C26" i="56"/>
  <c r="G26" i="56"/>
  <c r="E26" i="56"/>
  <c r="C27" i="56"/>
  <c r="G27" i="56"/>
  <c r="E27" i="56"/>
  <c r="I27" i="56"/>
  <c r="C28" i="56"/>
  <c r="G28" i="56"/>
  <c r="I28" i="56"/>
  <c r="C29" i="56"/>
  <c r="G29" i="56"/>
  <c r="J33" i="56"/>
  <c r="E29" i="56"/>
  <c r="I29" i="56"/>
  <c r="E30" i="56"/>
  <c r="C30" i="56"/>
  <c r="G30" i="56"/>
  <c r="K33" i="56"/>
  <c r="E31" i="56"/>
  <c r="I31" i="56"/>
  <c r="F5" i="56"/>
  <c r="C7" i="57"/>
  <c r="G7" i="57"/>
  <c r="E7" i="57"/>
  <c r="I7" i="57"/>
  <c r="C8" i="57"/>
  <c r="G8" i="57"/>
  <c r="E8" i="57"/>
  <c r="I8" i="57"/>
  <c r="C9" i="57"/>
  <c r="G9" i="57"/>
  <c r="E9" i="57"/>
  <c r="I9" i="57"/>
  <c r="C10" i="57"/>
  <c r="G10" i="57"/>
  <c r="E10" i="57"/>
  <c r="I10" i="57"/>
  <c r="C11" i="57"/>
  <c r="G11" i="57"/>
  <c r="E11" i="57"/>
  <c r="I11" i="57"/>
  <c r="E12" i="57"/>
  <c r="I12" i="57"/>
  <c r="C12" i="57"/>
  <c r="G12" i="57"/>
  <c r="C13" i="57"/>
  <c r="G13" i="57"/>
  <c r="E13" i="57"/>
  <c r="I13" i="57"/>
  <c r="E14" i="57"/>
  <c r="I14" i="57"/>
  <c r="C14" i="57"/>
  <c r="G14" i="57"/>
  <c r="C15" i="57"/>
  <c r="G15" i="57"/>
  <c r="E15" i="57"/>
  <c r="I15" i="57"/>
  <c r="C16" i="57"/>
  <c r="G16" i="57"/>
  <c r="E16" i="57"/>
  <c r="I16" i="57"/>
  <c r="C17" i="57"/>
  <c r="G17" i="57"/>
  <c r="E17" i="57"/>
  <c r="I17" i="57"/>
  <c r="E18" i="57"/>
  <c r="I18" i="57"/>
  <c r="C18" i="57"/>
  <c r="G18" i="57"/>
  <c r="C19" i="57"/>
  <c r="G19" i="57"/>
  <c r="E19" i="57"/>
  <c r="I19" i="57"/>
  <c r="C20" i="57"/>
  <c r="G20" i="57"/>
  <c r="E20" i="57"/>
  <c r="I20" i="57"/>
  <c r="E21" i="57"/>
  <c r="I21" i="57"/>
  <c r="C21" i="57"/>
  <c r="G21" i="57"/>
  <c r="C22" i="57"/>
  <c r="G22" i="57"/>
  <c r="E22" i="57"/>
  <c r="I22" i="57"/>
  <c r="C23" i="57"/>
  <c r="G23" i="57"/>
  <c r="J26" i="57"/>
  <c r="K26" i="57"/>
  <c r="E24" i="57"/>
  <c r="I24" i="57"/>
  <c r="F5" i="57"/>
  <c r="C7" i="58"/>
  <c r="G7" i="58"/>
  <c r="D5" i="58"/>
  <c r="H5" i="58" s="1"/>
  <c r="E7" i="58"/>
  <c r="I7" i="58"/>
  <c r="C8" i="58"/>
  <c r="G8" i="58"/>
  <c r="E8" i="58"/>
  <c r="I8" i="58"/>
  <c r="C9" i="58"/>
  <c r="G9" i="58"/>
  <c r="E9" i="58"/>
  <c r="I9" i="58"/>
  <c r="C10" i="58"/>
  <c r="G10" i="58"/>
  <c r="E10" i="58"/>
  <c r="I10" i="58"/>
  <c r="C11" i="58"/>
  <c r="G11" i="58"/>
  <c r="E11" i="58"/>
  <c r="I11" i="58"/>
  <c r="C12" i="58"/>
  <c r="G12" i="58"/>
  <c r="E12" i="58"/>
  <c r="I12" i="58"/>
  <c r="E13" i="58"/>
  <c r="I13" i="58"/>
  <c r="C13" i="58"/>
  <c r="G13" i="58"/>
  <c r="C14" i="58"/>
  <c r="G14" i="58"/>
  <c r="E14" i="58"/>
  <c r="I14" i="58"/>
  <c r="C15" i="58"/>
  <c r="G15" i="58"/>
  <c r="E15" i="58"/>
  <c r="I15" i="58"/>
  <c r="E16" i="58"/>
  <c r="I16" i="58"/>
  <c r="C16" i="58"/>
  <c r="G16" i="58"/>
  <c r="C17" i="58"/>
  <c r="G17" i="58"/>
  <c r="E17" i="58"/>
  <c r="I17" i="58"/>
  <c r="C18" i="58"/>
  <c r="G18" i="58"/>
  <c r="E18" i="58"/>
  <c r="I18" i="58"/>
  <c r="E19" i="58"/>
  <c r="I19" i="58"/>
  <c r="C19" i="58"/>
  <c r="G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E38" i="58"/>
  <c r="I38" i="58"/>
  <c r="C38" i="58"/>
  <c r="G38" i="58"/>
  <c r="C39" i="58"/>
  <c r="G39" i="58"/>
  <c r="E39" i="58"/>
  <c r="I39" i="58"/>
  <c r="C40" i="58"/>
  <c r="G40" i="58"/>
  <c r="E40" i="58"/>
  <c r="I40" i="58"/>
  <c r="C41" i="58"/>
  <c r="G41" i="58"/>
  <c r="E41" i="58"/>
  <c r="I41" i="58"/>
  <c r="C42" i="58"/>
  <c r="G42" i="58"/>
  <c r="E42" i="58"/>
  <c r="I42" i="58"/>
  <c r="C43" i="58"/>
  <c r="G43" i="58"/>
  <c r="E43" i="58"/>
  <c r="I43" i="58"/>
  <c r="E44" i="58"/>
  <c r="C44" i="58"/>
  <c r="G44" i="58"/>
  <c r="C45" i="58"/>
  <c r="G45" i="58"/>
  <c r="K49" i="58"/>
  <c r="E45" i="58"/>
  <c r="I45" i="58"/>
  <c r="I46" i="58"/>
  <c r="C46" i="58"/>
  <c r="G46" i="58"/>
  <c r="J49" i="58"/>
  <c r="E47" i="58"/>
  <c r="I47" i="58"/>
  <c r="C7" i="50"/>
  <c r="G7" i="50"/>
  <c r="E7" i="50"/>
  <c r="I7" i="50"/>
  <c r="C8" i="50"/>
  <c r="G8" i="50"/>
  <c r="E8" i="50"/>
  <c r="I8" i="50"/>
  <c r="C9" i="50"/>
  <c r="G9" i="50"/>
  <c r="E9" i="50"/>
  <c r="I9" i="50"/>
  <c r="C10" i="50"/>
  <c r="G10" i="50"/>
  <c r="E10" i="50"/>
  <c r="I10" i="50"/>
  <c r="E11" i="50"/>
  <c r="I11" i="50"/>
  <c r="C11" i="50"/>
  <c r="G11" i="50"/>
  <c r="C12" i="50"/>
  <c r="G12" i="50"/>
  <c r="E12" i="50"/>
  <c r="I12" i="50"/>
  <c r="C13" i="50"/>
  <c r="G13" i="50"/>
  <c r="E13" i="50"/>
  <c r="I13" i="50"/>
  <c r="C14" i="50"/>
  <c r="G14" i="50"/>
  <c r="E14" i="50"/>
  <c r="I14" i="50"/>
  <c r="E15" i="50"/>
  <c r="I15" i="50"/>
  <c r="C15" i="50"/>
  <c r="G15" i="50"/>
  <c r="C16" i="50"/>
  <c r="G16" i="50"/>
  <c r="E16" i="50"/>
  <c r="I16" i="50"/>
  <c r="C17" i="50"/>
  <c r="G17" i="50"/>
  <c r="E17" i="50"/>
  <c r="I17" i="50"/>
  <c r="C18" i="50"/>
  <c r="G18" i="50"/>
  <c r="E18" i="50"/>
  <c r="I18" i="50"/>
  <c r="C19" i="50"/>
  <c r="G19" i="50"/>
  <c r="E19" i="50"/>
  <c r="I19" i="50"/>
  <c r="C20" i="50"/>
  <c r="G20" i="50"/>
  <c r="E20" i="50"/>
  <c r="I20" i="50"/>
  <c r="C21" i="50"/>
  <c r="G21" i="50"/>
  <c r="E21" i="50"/>
  <c r="I21" i="50"/>
  <c r="E22" i="50"/>
  <c r="I22" i="50"/>
  <c r="C22" i="50"/>
  <c r="G22" i="50"/>
  <c r="E23" i="50"/>
  <c r="I23" i="50"/>
  <c r="C23" i="50"/>
  <c r="G23" i="50"/>
  <c r="E24" i="50"/>
  <c r="I24" i="50"/>
  <c r="C24" i="50"/>
  <c r="G24" i="50"/>
  <c r="C25" i="50"/>
  <c r="G25" i="50"/>
  <c r="E25" i="50"/>
  <c r="I25" i="50"/>
  <c r="E26" i="50"/>
  <c r="I26" i="50"/>
  <c r="C26" i="50"/>
  <c r="G26" i="50"/>
  <c r="E27" i="50"/>
  <c r="I27" i="50"/>
  <c r="C27" i="50"/>
  <c r="G27" i="50"/>
  <c r="C28" i="50"/>
  <c r="G28" i="50"/>
  <c r="E28" i="50"/>
  <c r="I28" i="50"/>
  <c r="C29" i="50"/>
  <c r="G29" i="50"/>
  <c r="E29" i="50"/>
  <c r="I29" i="50"/>
  <c r="E30" i="50"/>
  <c r="I30" i="50"/>
  <c r="C30" i="50"/>
  <c r="G30" i="50"/>
  <c r="C31" i="50"/>
  <c r="G31" i="50"/>
  <c r="E31" i="50"/>
  <c r="I31" i="50"/>
  <c r="E32" i="50"/>
  <c r="I32" i="50"/>
  <c r="C32" i="50"/>
  <c r="G32" i="50"/>
  <c r="C33" i="50"/>
  <c r="G33" i="50"/>
  <c r="E33" i="50"/>
  <c r="I33" i="50"/>
  <c r="E34" i="50"/>
  <c r="I34" i="50"/>
  <c r="C34" i="50"/>
  <c r="G34" i="50"/>
  <c r="E35" i="50"/>
  <c r="I35" i="50"/>
  <c r="C35" i="50"/>
  <c r="G35" i="50"/>
  <c r="C36" i="50"/>
  <c r="G36" i="50"/>
  <c r="E36" i="50"/>
  <c r="I36" i="50"/>
  <c r="E37" i="50"/>
  <c r="I37" i="50"/>
  <c r="C37" i="50"/>
  <c r="G37" i="50"/>
  <c r="E38" i="50"/>
  <c r="I38" i="50"/>
  <c r="C38" i="50"/>
  <c r="G38" i="50"/>
  <c r="C39" i="50"/>
  <c r="G39" i="50"/>
  <c r="E39" i="50"/>
  <c r="I39" i="50"/>
  <c r="E40" i="50"/>
  <c r="I40" i="50"/>
  <c r="C40" i="50"/>
  <c r="G40" i="50"/>
  <c r="E41" i="50"/>
  <c r="I41" i="50"/>
  <c r="C41" i="50"/>
  <c r="G41" i="50"/>
  <c r="E42" i="50"/>
  <c r="I42" i="50"/>
  <c r="C42" i="50"/>
  <c r="G42" i="50"/>
  <c r="E43" i="50"/>
  <c r="I43" i="50"/>
  <c r="C43" i="50"/>
  <c r="G43" i="50"/>
  <c r="C44" i="50"/>
  <c r="G44" i="50"/>
  <c r="E44" i="50"/>
  <c r="I44" i="50"/>
  <c r="C45" i="50"/>
  <c r="G45" i="50"/>
  <c r="E45" i="50"/>
  <c r="I45" i="50"/>
  <c r="C46" i="50"/>
  <c r="G46" i="50"/>
  <c r="E46" i="50"/>
  <c r="I46" i="50"/>
  <c r="C47" i="50"/>
  <c r="G47" i="50"/>
  <c r="E47" i="50"/>
  <c r="I47" i="50"/>
  <c r="C48" i="50"/>
  <c r="G48" i="50"/>
  <c r="J51" i="50"/>
  <c r="K51" i="50"/>
  <c r="E49" i="50"/>
  <c r="I49" i="50"/>
  <c r="F5" i="50"/>
  <c r="E41" i="53"/>
  <c r="I41" i="53"/>
  <c r="E58" i="53"/>
  <c r="I58" i="53"/>
  <c r="E25" i="53"/>
  <c r="I25" i="53"/>
  <c r="E38" i="53"/>
  <c r="I38" i="53"/>
  <c r="E7" i="53"/>
  <c r="I7" i="53"/>
  <c r="E22" i="53"/>
  <c r="I22" i="53"/>
  <c r="C41" i="53"/>
  <c r="G41" i="53"/>
  <c r="C58" i="53"/>
  <c r="G58" i="53"/>
  <c r="C25" i="53"/>
  <c r="G25" i="53"/>
  <c r="C38" i="53"/>
  <c r="G38" i="53"/>
  <c r="C7" i="53"/>
  <c r="G7" i="53"/>
  <c r="C22" i="53"/>
  <c r="G22" i="53"/>
  <c r="F5" i="53"/>
  <c r="C8" i="53"/>
  <c r="G8" i="53"/>
  <c r="E8" i="53"/>
  <c r="I8" i="53"/>
  <c r="C9" i="53"/>
  <c r="G9" i="53"/>
  <c r="E9" i="53"/>
  <c r="I9" i="53"/>
  <c r="C10" i="53"/>
  <c r="G10" i="53"/>
  <c r="E10" i="53"/>
  <c r="I10" i="53"/>
  <c r="E11" i="53"/>
  <c r="I11" i="53"/>
  <c r="C11" i="53"/>
  <c r="G11" i="53"/>
  <c r="C12" i="53"/>
  <c r="G12" i="53"/>
  <c r="E12" i="53"/>
  <c r="I12" i="53"/>
  <c r="C13" i="53"/>
  <c r="G13" i="53"/>
  <c r="E13" i="53"/>
  <c r="I13" i="53"/>
  <c r="E14" i="53"/>
  <c r="I14" i="53"/>
  <c r="C14" i="53"/>
  <c r="G14" i="53"/>
  <c r="C15" i="53"/>
  <c r="G15" i="53"/>
  <c r="E15" i="53"/>
  <c r="I15" i="53"/>
  <c r="C16" i="53"/>
  <c r="G16" i="53"/>
  <c r="E16" i="53"/>
  <c r="I16" i="53"/>
  <c r="C17" i="53"/>
  <c r="G17" i="53"/>
  <c r="E17" i="53"/>
  <c r="I17" i="53"/>
  <c r="E18" i="53"/>
  <c r="I18" i="53"/>
  <c r="C18" i="53"/>
  <c r="G18" i="53"/>
  <c r="C19" i="53"/>
  <c r="G19" i="53"/>
  <c r="J22" i="53"/>
  <c r="K22" i="53"/>
  <c r="E20" i="53"/>
  <c r="I20" i="53"/>
  <c r="C26" i="53"/>
  <c r="G26" i="53"/>
  <c r="E26" i="53"/>
  <c r="I26" i="53"/>
  <c r="E27" i="53"/>
  <c r="I27" i="53"/>
  <c r="C27" i="53"/>
  <c r="G27" i="53"/>
  <c r="E28" i="53"/>
  <c r="I28" i="53"/>
  <c r="C28" i="53"/>
  <c r="G28" i="53"/>
  <c r="C29" i="53"/>
  <c r="G29" i="53"/>
  <c r="E29" i="53"/>
  <c r="I29" i="53"/>
  <c r="E30" i="53"/>
  <c r="I30" i="53"/>
  <c r="C30" i="53"/>
  <c r="G30" i="53"/>
  <c r="E31" i="53"/>
  <c r="I31" i="53"/>
  <c r="C31" i="53"/>
  <c r="G31" i="53"/>
  <c r="C32" i="53"/>
  <c r="G32" i="53"/>
  <c r="E32" i="53"/>
  <c r="I32" i="53"/>
  <c r="C33" i="53"/>
  <c r="G33" i="53"/>
  <c r="E33" i="53"/>
  <c r="I33" i="53"/>
  <c r="I34" i="53"/>
  <c r="C34" i="53"/>
  <c r="G34" i="53"/>
  <c r="C35" i="53"/>
  <c r="G35" i="53"/>
  <c r="J38" i="53"/>
  <c r="E35" i="53"/>
  <c r="K38" i="53"/>
  <c r="E36" i="53"/>
  <c r="I36" i="53"/>
  <c r="C42" i="53"/>
  <c r="G42" i="53"/>
  <c r="E42" i="53"/>
  <c r="I42" i="53"/>
  <c r="C43" i="53"/>
  <c r="G43" i="53"/>
  <c r="E43" i="53"/>
  <c r="I43" i="53"/>
  <c r="C44" i="53"/>
  <c r="G44" i="53"/>
  <c r="E44" i="53"/>
  <c r="I44" i="53"/>
  <c r="C45" i="53"/>
  <c r="G45" i="53"/>
  <c r="E45" i="53"/>
  <c r="I45" i="53"/>
  <c r="C46" i="53"/>
  <c r="G46" i="53"/>
  <c r="E46" i="53"/>
  <c r="I46" i="53"/>
  <c r="C47" i="53"/>
  <c r="G47" i="53"/>
  <c r="E47" i="53"/>
  <c r="I47" i="53"/>
  <c r="E48" i="53"/>
  <c r="I48" i="53"/>
  <c r="C48" i="53"/>
  <c r="G48" i="53"/>
  <c r="C49" i="53"/>
  <c r="G49" i="53"/>
  <c r="E49" i="53"/>
  <c r="I49" i="53"/>
  <c r="C50" i="53"/>
  <c r="G50" i="53"/>
  <c r="E50" i="53"/>
  <c r="I50" i="53"/>
  <c r="C51" i="53"/>
  <c r="G51" i="53"/>
  <c r="E51" i="53"/>
  <c r="I51" i="53"/>
  <c r="C52" i="53"/>
  <c r="G52" i="53"/>
  <c r="E52" i="53"/>
  <c r="I52" i="53"/>
  <c r="C53" i="53"/>
  <c r="G53" i="53"/>
  <c r="E53" i="53"/>
  <c r="I53" i="53"/>
  <c r="I54" i="53"/>
  <c r="C54" i="53"/>
  <c r="G54" i="53"/>
  <c r="C55" i="53"/>
  <c r="G55" i="53"/>
  <c r="J58" i="53"/>
  <c r="E55" i="53"/>
  <c r="K58" i="53"/>
  <c r="E56" i="53"/>
  <c r="I56" i="53"/>
  <c r="E70" i="54"/>
  <c r="I70" i="54"/>
  <c r="E76" i="54"/>
  <c r="I76" i="54"/>
  <c r="E54" i="54"/>
  <c r="I54" i="54"/>
  <c r="E67" i="54"/>
  <c r="I67" i="54"/>
  <c r="E42" i="54"/>
  <c r="I42" i="54"/>
  <c r="E51" i="54"/>
  <c r="I51" i="54"/>
  <c r="E28" i="54"/>
  <c r="I28" i="54"/>
  <c r="E39" i="54"/>
  <c r="I39" i="54"/>
  <c r="E21" i="54"/>
  <c r="I21" i="54"/>
  <c r="E25" i="54"/>
  <c r="I25" i="54"/>
  <c r="J18" i="54"/>
  <c r="K18" i="54"/>
  <c r="E16" i="54"/>
  <c r="I16" i="54"/>
  <c r="E18" i="54"/>
  <c r="I18" i="54"/>
  <c r="E7" i="54"/>
  <c r="I7" i="54"/>
  <c r="E13" i="54"/>
  <c r="I13" i="54"/>
  <c r="C70" i="54"/>
  <c r="G70" i="54"/>
  <c r="C76" i="54"/>
  <c r="G76" i="54"/>
  <c r="C54" i="54"/>
  <c r="G54" i="54"/>
  <c r="C67" i="54"/>
  <c r="G67" i="54"/>
  <c r="C42" i="54"/>
  <c r="G42" i="54"/>
  <c r="C51" i="54"/>
  <c r="G51" i="54"/>
  <c r="C28" i="54"/>
  <c r="G28" i="54"/>
  <c r="C39" i="54"/>
  <c r="G39" i="54"/>
  <c r="C21" i="54"/>
  <c r="G21" i="54"/>
  <c r="C25" i="54"/>
  <c r="G25" i="54"/>
  <c r="C16" i="54"/>
  <c r="G16" i="54"/>
  <c r="C7" i="54"/>
  <c r="G7" i="54"/>
  <c r="C13" i="54"/>
  <c r="G13" i="54"/>
  <c r="F5" i="54"/>
  <c r="C8" i="54"/>
  <c r="G8" i="54"/>
  <c r="E8" i="54"/>
  <c r="I8" i="54"/>
  <c r="C9" i="54"/>
  <c r="G9" i="54"/>
  <c r="I9" i="54"/>
  <c r="C10" i="54"/>
  <c r="G10" i="54"/>
  <c r="J13" i="54"/>
  <c r="E10" i="54"/>
  <c r="K13" i="54"/>
  <c r="E11" i="54"/>
  <c r="I11" i="54"/>
  <c r="C22" i="54"/>
  <c r="G22" i="54"/>
  <c r="J25" i="54"/>
  <c r="K25" i="54"/>
  <c r="E23" i="54"/>
  <c r="I23" i="54"/>
  <c r="C29" i="54"/>
  <c r="G29" i="54"/>
  <c r="E29" i="54"/>
  <c r="I29" i="54"/>
  <c r="C30" i="54"/>
  <c r="G30" i="54"/>
  <c r="E30" i="54"/>
  <c r="I30" i="54"/>
  <c r="E31" i="54"/>
  <c r="I31" i="54"/>
  <c r="C31" i="54"/>
  <c r="G31" i="54"/>
  <c r="C32" i="54"/>
  <c r="G32" i="54"/>
  <c r="E32" i="54"/>
  <c r="I32" i="54"/>
  <c r="E33" i="54"/>
  <c r="I33" i="54"/>
  <c r="C33" i="54"/>
  <c r="G33" i="54"/>
  <c r="G34" i="54"/>
  <c r="C34" i="54"/>
  <c r="E34" i="54"/>
  <c r="I34" i="54"/>
  <c r="C35" i="54"/>
  <c r="G35" i="54"/>
  <c r="E35" i="54"/>
  <c r="I35" i="54"/>
  <c r="C36" i="54"/>
  <c r="G36" i="54"/>
  <c r="J39" i="54"/>
  <c r="K39" i="54"/>
  <c r="E37" i="54"/>
  <c r="I37" i="54"/>
  <c r="C43" i="54"/>
  <c r="G43" i="54"/>
  <c r="E43" i="54"/>
  <c r="I43" i="54"/>
  <c r="C44" i="54"/>
  <c r="G44" i="54"/>
  <c r="E44" i="54"/>
  <c r="I44" i="54"/>
  <c r="E45" i="54"/>
  <c r="I45" i="54"/>
  <c r="C45" i="54"/>
  <c r="G45" i="54"/>
  <c r="E46" i="54"/>
  <c r="I46" i="54"/>
  <c r="C46" i="54"/>
  <c r="G46" i="54"/>
  <c r="E47" i="54"/>
  <c r="I47" i="54"/>
  <c r="C47" i="54"/>
  <c r="G47" i="54"/>
  <c r="C48" i="54"/>
  <c r="G48" i="54"/>
  <c r="J51" i="54"/>
  <c r="K51" i="54"/>
  <c r="E49" i="54"/>
  <c r="I49" i="54"/>
  <c r="C55" i="54"/>
  <c r="G55" i="54"/>
  <c r="E55" i="54"/>
  <c r="I55" i="54"/>
  <c r="E56" i="54"/>
  <c r="I56" i="54"/>
  <c r="C56" i="54"/>
  <c r="G56" i="54"/>
  <c r="C57" i="54"/>
  <c r="G57" i="54"/>
  <c r="E57" i="54"/>
  <c r="I57" i="54"/>
  <c r="E58" i="54"/>
  <c r="I58" i="54"/>
  <c r="C58" i="54"/>
  <c r="G58" i="54"/>
  <c r="E59" i="54"/>
  <c r="I59" i="54"/>
  <c r="C59" i="54"/>
  <c r="G59" i="54"/>
  <c r="C60" i="54"/>
  <c r="G60" i="54"/>
  <c r="E60" i="54"/>
  <c r="I60" i="54"/>
  <c r="C61" i="54"/>
  <c r="G61" i="54"/>
  <c r="E61" i="54"/>
  <c r="I61" i="54"/>
  <c r="C62" i="54"/>
  <c r="G62" i="54"/>
  <c r="E62" i="54"/>
  <c r="I62" i="54"/>
  <c r="C63" i="54"/>
  <c r="G63" i="54"/>
  <c r="I63" i="54"/>
  <c r="J67" i="54"/>
  <c r="C64" i="54"/>
  <c r="G64" i="54"/>
  <c r="E64" i="54"/>
  <c r="K67" i="54"/>
  <c r="E65" i="54"/>
  <c r="I65" i="54"/>
  <c r="G71" i="54"/>
  <c r="C71" i="54"/>
  <c r="E71" i="54"/>
  <c r="I71" i="54"/>
  <c r="I72" i="54"/>
  <c r="C72" i="54"/>
  <c r="G72" i="54"/>
  <c r="J76" i="54"/>
  <c r="E73" i="54"/>
  <c r="C73" i="54"/>
  <c r="G73" i="54"/>
  <c r="K76" i="54"/>
  <c r="E74" i="54"/>
  <c r="I74" i="54"/>
  <c r="C194" i="55"/>
  <c r="G194" i="55"/>
  <c r="C206" i="55"/>
  <c r="G206" i="55"/>
  <c r="C187" i="55"/>
  <c r="G187" i="55"/>
  <c r="C191" i="55"/>
  <c r="G191" i="55"/>
  <c r="E155" i="55"/>
  <c r="I155" i="55"/>
  <c r="E180" i="55"/>
  <c r="I180" i="55"/>
  <c r="E130" i="55"/>
  <c r="I130" i="55"/>
  <c r="E152" i="55"/>
  <c r="I152" i="55"/>
  <c r="C101" i="55"/>
  <c r="G101" i="55"/>
  <c r="C123" i="55"/>
  <c r="G123" i="55"/>
  <c r="C74" i="55"/>
  <c r="G74" i="55"/>
  <c r="C98" i="55"/>
  <c r="G98" i="55"/>
  <c r="C52" i="55"/>
  <c r="G52" i="55"/>
  <c r="C67" i="55"/>
  <c r="G67" i="55"/>
  <c r="C25" i="55"/>
  <c r="G25" i="55"/>
  <c r="C49" i="55"/>
  <c r="G49" i="55"/>
  <c r="E7" i="55"/>
  <c r="I7" i="55"/>
  <c r="E18" i="55"/>
  <c r="I18" i="55"/>
  <c r="J210" i="55"/>
  <c r="E194" i="55"/>
  <c r="I194" i="55"/>
  <c r="E206" i="55"/>
  <c r="I206" i="55"/>
  <c r="E187" i="55"/>
  <c r="I187" i="55"/>
  <c r="E191" i="55"/>
  <c r="I191" i="55"/>
  <c r="C155" i="55"/>
  <c r="G155" i="55"/>
  <c r="C180" i="55"/>
  <c r="G180" i="55"/>
  <c r="C130" i="55"/>
  <c r="G130" i="55"/>
  <c r="C152" i="55"/>
  <c r="G152" i="55"/>
  <c r="E101" i="55"/>
  <c r="I101" i="55"/>
  <c r="E123" i="55"/>
  <c r="I123" i="55"/>
  <c r="E74" i="55"/>
  <c r="I74" i="55"/>
  <c r="E98" i="55"/>
  <c r="I98" i="55"/>
  <c r="D72" i="55"/>
  <c r="H72" i="55" s="1"/>
  <c r="E52" i="55"/>
  <c r="I52" i="55"/>
  <c r="E67" i="55"/>
  <c r="I67" i="55"/>
  <c r="E25" i="55"/>
  <c r="I25" i="55"/>
  <c r="E49" i="55"/>
  <c r="I49" i="55"/>
  <c r="C7" i="55"/>
  <c r="G7" i="55"/>
  <c r="C18" i="55"/>
  <c r="G18" i="55"/>
  <c r="F5" i="55"/>
  <c r="C8" i="55"/>
  <c r="G8" i="55"/>
  <c r="E8" i="55"/>
  <c r="I8" i="55"/>
  <c r="E9" i="55"/>
  <c r="I9" i="55"/>
  <c r="C9" i="55"/>
  <c r="G9" i="55"/>
  <c r="E10" i="55"/>
  <c r="I10" i="55"/>
  <c r="C10" i="55"/>
  <c r="G10" i="55"/>
  <c r="E11" i="55"/>
  <c r="I11" i="55"/>
  <c r="C11" i="55"/>
  <c r="G11" i="55"/>
  <c r="E12" i="55"/>
  <c r="I12" i="55"/>
  <c r="C12" i="55"/>
  <c r="G12" i="55"/>
  <c r="C13" i="55"/>
  <c r="G13" i="55"/>
  <c r="E13" i="55"/>
  <c r="I13" i="55"/>
  <c r="C14" i="55"/>
  <c r="G14" i="55"/>
  <c r="E14" i="55"/>
  <c r="I14" i="55"/>
  <c r="C15" i="55"/>
  <c r="G15" i="55"/>
  <c r="K18" i="55"/>
  <c r="J18" i="55"/>
  <c r="E16" i="55"/>
  <c r="I16" i="55"/>
  <c r="F23" i="55"/>
  <c r="E26" i="55"/>
  <c r="I26" i="55"/>
  <c r="C26" i="55"/>
  <c r="G26" i="55"/>
  <c r="C27" i="55"/>
  <c r="G27" i="55"/>
  <c r="E27" i="55"/>
  <c r="I27" i="55"/>
  <c r="C28" i="55"/>
  <c r="G28" i="55"/>
  <c r="E28" i="55"/>
  <c r="I28" i="55"/>
  <c r="C29" i="55"/>
  <c r="G29" i="55"/>
  <c r="E29" i="55"/>
  <c r="I29" i="55"/>
  <c r="C30" i="55"/>
  <c r="G30" i="55"/>
  <c r="E30" i="55"/>
  <c r="I30" i="55"/>
  <c r="C31" i="55"/>
  <c r="G31" i="55"/>
  <c r="E31" i="55"/>
  <c r="I31" i="55"/>
  <c r="C32" i="55"/>
  <c r="G32" i="55"/>
  <c r="E32" i="55"/>
  <c r="I32" i="55"/>
  <c r="E33" i="55"/>
  <c r="I33" i="55"/>
  <c r="C33" i="55"/>
  <c r="G33" i="55"/>
  <c r="C34" i="55"/>
  <c r="G34" i="55"/>
  <c r="E34" i="55"/>
  <c r="I34" i="55"/>
  <c r="C35" i="55"/>
  <c r="G35" i="55"/>
  <c r="E35" i="55"/>
  <c r="I35" i="55"/>
  <c r="C36" i="55"/>
  <c r="G36" i="55"/>
  <c r="E36" i="55"/>
  <c r="I36" i="55"/>
  <c r="E37" i="55"/>
  <c r="I37" i="55"/>
  <c r="C37" i="55"/>
  <c r="G37" i="55"/>
  <c r="E38" i="55"/>
  <c r="I38" i="55"/>
  <c r="C38" i="55"/>
  <c r="G38" i="55"/>
  <c r="C39" i="55"/>
  <c r="G39" i="55"/>
  <c r="E39" i="55"/>
  <c r="I39" i="55"/>
  <c r="E40" i="55"/>
  <c r="I40" i="55"/>
  <c r="C40" i="55"/>
  <c r="G40" i="55"/>
  <c r="C41" i="55"/>
  <c r="G41" i="55"/>
  <c r="E41" i="55"/>
  <c r="I41" i="55"/>
  <c r="E42" i="55"/>
  <c r="I42" i="55"/>
  <c r="C42" i="55"/>
  <c r="G42" i="55"/>
  <c r="C43" i="55"/>
  <c r="G43" i="55"/>
  <c r="E43" i="55"/>
  <c r="I43" i="55"/>
  <c r="E44" i="55"/>
  <c r="I44" i="55"/>
  <c r="C44" i="55"/>
  <c r="G44" i="55"/>
  <c r="E45" i="55"/>
  <c r="I45" i="55"/>
  <c r="C45" i="55"/>
  <c r="G45" i="55"/>
  <c r="C46" i="55"/>
  <c r="G46" i="55"/>
  <c r="J49" i="55"/>
  <c r="K49" i="55"/>
  <c r="E47" i="55"/>
  <c r="I47" i="55"/>
  <c r="C53" i="55"/>
  <c r="G53" i="55"/>
  <c r="E53" i="55"/>
  <c r="I53" i="55"/>
  <c r="E54" i="55"/>
  <c r="I54" i="55"/>
  <c r="C54" i="55"/>
  <c r="G54" i="55"/>
  <c r="C55" i="55"/>
  <c r="G55" i="55"/>
  <c r="E55" i="55"/>
  <c r="I55" i="55"/>
  <c r="C56" i="55"/>
  <c r="G56" i="55"/>
  <c r="E56" i="55"/>
  <c r="I56" i="55"/>
  <c r="E57" i="55"/>
  <c r="I57" i="55"/>
  <c r="C57" i="55"/>
  <c r="G57" i="55"/>
  <c r="E58" i="55"/>
  <c r="I58" i="55"/>
  <c r="C58" i="55"/>
  <c r="G58" i="55"/>
  <c r="C59" i="55"/>
  <c r="G59" i="55"/>
  <c r="E59" i="55"/>
  <c r="I59" i="55"/>
  <c r="C60" i="55"/>
  <c r="G60" i="55"/>
  <c r="E60" i="55"/>
  <c r="I60" i="55"/>
  <c r="E61" i="55"/>
  <c r="I61" i="55"/>
  <c r="C61" i="55"/>
  <c r="G61" i="55"/>
  <c r="C62" i="55"/>
  <c r="G62" i="55"/>
  <c r="E62" i="55"/>
  <c r="I62" i="55"/>
  <c r="C63" i="55"/>
  <c r="G63" i="55"/>
  <c r="E63" i="55"/>
  <c r="I63" i="55"/>
  <c r="C64" i="55"/>
  <c r="G64" i="55"/>
  <c r="E64" i="55"/>
  <c r="K67" i="55"/>
  <c r="J67" i="55"/>
  <c r="I65" i="55"/>
  <c r="E75" i="55"/>
  <c r="I75" i="55"/>
  <c r="C75" i="55"/>
  <c r="G75" i="55"/>
  <c r="C76" i="55"/>
  <c r="G76" i="55"/>
  <c r="E76" i="55"/>
  <c r="I76" i="55"/>
  <c r="C77" i="55"/>
  <c r="G77" i="55"/>
  <c r="E77" i="55"/>
  <c r="I77" i="55"/>
  <c r="C78" i="55"/>
  <c r="G78" i="55"/>
  <c r="E78" i="55"/>
  <c r="I78" i="55"/>
  <c r="C79" i="55"/>
  <c r="G79" i="55"/>
  <c r="E79" i="55"/>
  <c r="I79" i="55"/>
  <c r="E80" i="55"/>
  <c r="I80" i="55"/>
  <c r="C80" i="55"/>
  <c r="G80" i="55"/>
  <c r="C81" i="55"/>
  <c r="G81" i="55"/>
  <c r="E81" i="55"/>
  <c r="I81" i="55"/>
  <c r="E82" i="55"/>
  <c r="I82" i="55"/>
  <c r="C82" i="55"/>
  <c r="G82" i="55"/>
  <c r="C83" i="55"/>
  <c r="G83" i="55"/>
  <c r="E83" i="55"/>
  <c r="I83" i="55"/>
  <c r="E84" i="55"/>
  <c r="I84" i="55"/>
  <c r="C84" i="55"/>
  <c r="G84" i="55"/>
  <c r="E85" i="55"/>
  <c r="I85" i="55"/>
  <c r="C85" i="55"/>
  <c r="G85" i="55"/>
  <c r="C86" i="55"/>
  <c r="G86" i="55"/>
  <c r="E86" i="55"/>
  <c r="I86" i="55"/>
  <c r="C87" i="55"/>
  <c r="G87" i="55"/>
  <c r="E87" i="55"/>
  <c r="I87" i="55"/>
  <c r="C88" i="55"/>
  <c r="G88" i="55"/>
  <c r="E88" i="55"/>
  <c r="I88" i="55"/>
  <c r="E89" i="55"/>
  <c r="I89" i="55"/>
  <c r="C89" i="55"/>
  <c r="G89" i="55"/>
  <c r="C90" i="55"/>
  <c r="G90" i="55"/>
  <c r="E90" i="55"/>
  <c r="I90" i="55"/>
  <c r="E91" i="55"/>
  <c r="I91" i="55"/>
  <c r="C91" i="55"/>
  <c r="G91" i="55"/>
  <c r="C92" i="55"/>
  <c r="G92" i="55"/>
  <c r="E92" i="55"/>
  <c r="I92" i="55"/>
  <c r="C93" i="55"/>
  <c r="G93" i="55"/>
  <c r="E93" i="55"/>
  <c r="I93" i="55"/>
  <c r="C94" i="55"/>
  <c r="G94" i="55"/>
  <c r="E94" i="55"/>
  <c r="I94" i="55"/>
  <c r="C95" i="55"/>
  <c r="G95" i="55"/>
  <c r="K98" i="55"/>
  <c r="J98" i="55"/>
  <c r="E96" i="55"/>
  <c r="I96" i="55"/>
  <c r="C102" i="55"/>
  <c r="G102" i="55"/>
  <c r="E102" i="55"/>
  <c r="I102" i="55"/>
  <c r="C103" i="55"/>
  <c r="G103" i="55"/>
  <c r="E103" i="55"/>
  <c r="I103" i="55"/>
  <c r="E104" i="55"/>
  <c r="I104" i="55"/>
  <c r="C104" i="55"/>
  <c r="G104" i="55"/>
  <c r="E105" i="55"/>
  <c r="I105" i="55"/>
  <c r="C105" i="55"/>
  <c r="G105" i="55"/>
  <c r="C106" i="55"/>
  <c r="G106" i="55"/>
  <c r="E106" i="55"/>
  <c r="I106" i="55"/>
  <c r="C107" i="55"/>
  <c r="G107" i="55"/>
  <c r="E107" i="55"/>
  <c r="I107" i="55"/>
  <c r="C108" i="55"/>
  <c r="G108" i="55"/>
  <c r="E108" i="55"/>
  <c r="I108" i="55"/>
  <c r="C109" i="55"/>
  <c r="G109" i="55"/>
  <c r="E109" i="55"/>
  <c r="I109" i="55"/>
  <c r="C110" i="55"/>
  <c r="G110" i="55"/>
  <c r="E110" i="55"/>
  <c r="I110" i="55"/>
  <c r="E111" i="55"/>
  <c r="I111" i="55"/>
  <c r="C111" i="55"/>
  <c r="G111" i="55"/>
  <c r="E112" i="55"/>
  <c r="I112" i="55"/>
  <c r="C112" i="55"/>
  <c r="G112" i="55"/>
  <c r="E113" i="55"/>
  <c r="I113" i="55"/>
  <c r="C113" i="55"/>
  <c r="G113" i="55"/>
  <c r="E114" i="55"/>
  <c r="I114" i="55"/>
  <c r="C114" i="55"/>
  <c r="G114" i="55"/>
  <c r="C115" i="55"/>
  <c r="G115" i="55"/>
  <c r="E115" i="55"/>
  <c r="I115" i="55"/>
  <c r="E116" i="55"/>
  <c r="I116" i="55"/>
  <c r="C116" i="55"/>
  <c r="G116" i="55"/>
  <c r="C117" i="55"/>
  <c r="G117" i="55"/>
  <c r="E117" i="55"/>
  <c r="I117" i="55"/>
  <c r="E118" i="55"/>
  <c r="I118" i="55"/>
  <c r="C118" i="55"/>
  <c r="G118" i="55"/>
  <c r="C119" i="55"/>
  <c r="G119" i="55"/>
  <c r="I119" i="55"/>
  <c r="J123" i="55"/>
  <c r="E120" i="55"/>
  <c r="C120" i="55"/>
  <c r="G120" i="55"/>
  <c r="K123" i="55"/>
  <c r="E121" i="55"/>
  <c r="I121" i="55"/>
  <c r="F128" i="55"/>
  <c r="C131" i="55"/>
  <c r="G131" i="55"/>
  <c r="E131" i="55"/>
  <c r="I131" i="55"/>
  <c r="E132" i="55"/>
  <c r="I132" i="55"/>
  <c r="C132" i="55"/>
  <c r="G132" i="55"/>
  <c r="E133" i="55"/>
  <c r="I133" i="55"/>
  <c r="C133" i="55"/>
  <c r="G133" i="55"/>
  <c r="C134" i="55"/>
  <c r="G134" i="55"/>
  <c r="E134" i="55"/>
  <c r="I134" i="55"/>
  <c r="C135" i="55"/>
  <c r="G135" i="55"/>
  <c r="E135" i="55"/>
  <c r="I135" i="55"/>
  <c r="E136" i="55"/>
  <c r="I136" i="55"/>
  <c r="C136" i="55"/>
  <c r="G136" i="55"/>
  <c r="E137" i="55"/>
  <c r="I137" i="55"/>
  <c r="C137" i="55"/>
  <c r="G137" i="55"/>
  <c r="C138" i="55"/>
  <c r="G138" i="55"/>
  <c r="E138" i="55"/>
  <c r="I138" i="55"/>
  <c r="C139" i="55"/>
  <c r="G139" i="55"/>
  <c r="E139" i="55"/>
  <c r="I139" i="55"/>
  <c r="C140" i="55"/>
  <c r="G140" i="55"/>
  <c r="E140" i="55"/>
  <c r="I140" i="55"/>
  <c r="E141" i="55"/>
  <c r="I141" i="55"/>
  <c r="C141" i="55"/>
  <c r="G141" i="55"/>
  <c r="E142" i="55"/>
  <c r="I142" i="55"/>
  <c r="C142" i="55"/>
  <c r="G142" i="55"/>
  <c r="C143" i="55"/>
  <c r="G143" i="55"/>
  <c r="E143" i="55"/>
  <c r="I143" i="55"/>
  <c r="C144" i="55"/>
  <c r="G144" i="55"/>
  <c r="E144" i="55"/>
  <c r="I144" i="55"/>
  <c r="E145" i="55"/>
  <c r="I145" i="55"/>
  <c r="C145" i="55"/>
  <c r="G145" i="55"/>
  <c r="E146" i="55"/>
  <c r="I146" i="55"/>
  <c r="C146" i="55"/>
  <c r="G146" i="55"/>
  <c r="C147" i="55"/>
  <c r="G147" i="55"/>
  <c r="E147" i="55"/>
  <c r="I147" i="55"/>
  <c r="C148" i="55"/>
  <c r="G148" i="55"/>
  <c r="E148" i="55"/>
  <c r="I148" i="55"/>
  <c r="C149" i="55"/>
  <c r="G149" i="55"/>
  <c r="K152" i="55"/>
  <c r="J152" i="55"/>
  <c r="E150" i="55"/>
  <c r="I150" i="55"/>
  <c r="C156" i="55"/>
  <c r="G156" i="55"/>
  <c r="E156" i="55"/>
  <c r="I156" i="55"/>
  <c r="E157" i="55"/>
  <c r="I157" i="55"/>
  <c r="C157" i="55"/>
  <c r="G157" i="55"/>
  <c r="C158" i="55"/>
  <c r="G158" i="55"/>
  <c r="E158" i="55"/>
  <c r="I158" i="55"/>
  <c r="E159" i="55"/>
  <c r="I159" i="55"/>
  <c r="C159" i="55"/>
  <c r="G159" i="55"/>
  <c r="C160" i="55"/>
  <c r="G160" i="55"/>
  <c r="E160" i="55"/>
  <c r="I160" i="55"/>
  <c r="E161" i="55"/>
  <c r="I161" i="55"/>
  <c r="C161" i="55"/>
  <c r="G161" i="55"/>
  <c r="E162" i="55"/>
  <c r="I162" i="55"/>
  <c r="C162" i="55"/>
  <c r="G162" i="55"/>
  <c r="C163" i="55"/>
  <c r="G163" i="55"/>
  <c r="E163" i="55"/>
  <c r="I163" i="55"/>
  <c r="C164" i="55"/>
  <c r="G164" i="55"/>
  <c r="E164" i="55"/>
  <c r="I164" i="55"/>
  <c r="C165" i="55"/>
  <c r="G165" i="55"/>
  <c r="E165" i="55"/>
  <c r="I165" i="55"/>
  <c r="C166" i="55"/>
  <c r="G166" i="55"/>
  <c r="E166" i="55"/>
  <c r="I166" i="55"/>
  <c r="E167" i="55"/>
  <c r="I167" i="55"/>
  <c r="C167" i="55"/>
  <c r="G167" i="55"/>
  <c r="C168" i="55"/>
  <c r="G168" i="55"/>
  <c r="E168" i="55"/>
  <c r="I168" i="55"/>
  <c r="C169" i="55"/>
  <c r="G169" i="55"/>
  <c r="E169" i="55"/>
  <c r="I169" i="55"/>
  <c r="E170" i="55"/>
  <c r="I170" i="55"/>
  <c r="C170" i="55"/>
  <c r="G170" i="55"/>
  <c r="C171" i="55"/>
  <c r="G171" i="55"/>
  <c r="E171" i="55"/>
  <c r="I171" i="55"/>
  <c r="C172" i="55"/>
  <c r="G172" i="55"/>
  <c r="E172" i="55"/>
  <c r="I172" i="55"/>
  <c r="C173" i="55"/>
  <c r="G173" i="55"/>
  <c r="E173" i="55"/>
  <c r="I173" i="55"/>
  <c r="E174" i="55"/>
  <c r="I174" i="55"/>
  <c r="C174" i="55"/>
  <c r="G174" i="55"/>
  <c r="E175" i="55"/>
  <c r="I175" i="55"/>
  <c r="C175" i="55"/>
  <c r="G175" i="55"/>
  <c r="E176" i="55"/>
  <c r="I176" i="55"/>
  <c r="C176" i="55"/>
  <c r="G176" i="55"/>
  <c r="C177" i="55"/>
  <c r="G177" i="55"/>
  <c r="K180" i="55"/>
  <c r="J180" i="55"/>
  <c r="E178" i="55"/>
  <c r="I178" i="55"/>
  <c r="F185" i="55"/>
  <c r="C188" i="55"/>
  <c r="G188" i="55"/>
  <c r="J191" i="55"/>
  <c r="K191" i="55"/>
  <c r="E189" i="55"/>
  <c r="I189" i="55"/>
  <c r="C195" i="55"/>
  <c r="G195" i="55"/>
  <c r="E195" i="55"/>
  <c r="I195" i="55"/>
  <c r="C196" i="55"/>
  <c r="G196" i="55"/>
  <c r="E196" i="55"/>
  <c r="I196" i="55"/>
  <c r="E197" i="55"/>
  <c r="I197" i="55"/>
  <c r="C197" i="55"/>
  <c r="G197" i="55"/>
  <c r="E198" i="55"/>
  <c r="I198" i="55"/>
  <c r="C198" i="55"/>
  <c r="G198" i="55"/>
  <c r="C199" i="55"/>
  <c r="G199" i="55"/>
  <c r="E199" i="55"/>
  <c r="I199" i="55"/>
  <c r="E200" i="55"/>
  <c r="I200" i="55"/>
  <c r="C200" i="55"/>
  <c r="G200" i="55"/>
  <c r="C201" i="55"/>
  <c r="G201" i="55"/>
  <c r="E201" i="55"/>
  <c r="I201" i="55"/>
  <c r="I202" i="55"/>
  <c r="C202" i="55"/>
  <c r="G202" i="55"/>
  <c r="C203" i="55"/>
  <c r="G203" i="55"/>
  <c r="J206" i="55"/>
  <c r="E203" i="55"/>
  <c r="K206" i="55"/>
  <c r="E204" i="55"/>
  <c r="I204" i="55"/>
  <c r="C225" i="48"/>
  <c r="G225" i="48"/>
  <c r="C236" i="48"/>
  <c r="G236" i="48"/>
  <c r="C207" i="48"/>
  <c r="G207" i="48"/>
  <c r="C222" i="48"/>
  <c r="G222" i="48"/>
  <c r="C195" i="48"/>
  <c r="G195" i="48"/>
  <c r="C204" i="48"/>
  <c r="G204" i="48"/>
  <c r="E179" i="48"/>
  <c r="I179" i="48"/>
  <c r="E188" i="48"/>
  <c r="I188" i="48"/>
  <c r="E167" i="48"/>
  <c r="I167" i="48"/>
  <c r="E176" i="48"/>
  <c r="I176" i="48"/>
  <c r="C148" i="48"/>
  <c r="G148" i="48"/>
  <c r="C160" i="48"/>
  <c r="G160" i="48"/>
  <c r="C143" i="48"/>
  <c r="G143" i="48"/>
  <c r="C124" i="48"/>
  <c r="G124" i="48"/>
  <c r="C136" i="48"/>
  <c r="G136" i="48"/>
  <c r="C117" i="48"/>
  <c r="G117" i="48"/>
  <c r="C121" i="48"/>
  <c r="G121" i="48"/>
  <c r="E91" i="48"/>
  <c r="I91" i="48"/>
  <c r="E110" i="48"/>
  <c r="I110" i="48"/>
  <c r="E81" i="48"/>
  <c r="I81" i="48"/>
  <c r="E88" i="48"/>
  <c r="I88" i="48"/>
  <c r="D79" i="48"/>
  <c r="H79" i="48" s="1"/>
  <c r="E56" i="48"/>
  <c r="I56" i="48"/>
  <c r="E74" i="48"/>
  <c r="I74" i="48"/>
  <c r="E43" i="48"/>
  <c r="I43" i="48"/>
  <c r="E53" i="48"/>
  <c r="I53" i="48"/>
  <c r="C31" i="48"/>
  <c r="G31" i="48"/>
  <c r="C36" i="48"/>
  <c r="G36" i="48"/>
  <c r="C18" i="48"/>
  <c r="G18" i="48"/>
  <c r="C28" i="48"/>
  <c r="G28" i="48"/>
  <c r="C7" i="48"/>
  <c r="G7" i="48"/>
  <c r="C11" i="48"/>
  <c r="G11" i="48"/>
  <c r="E225" i="48"/>
  <c r="I225" i="48"/>
  <c r="E236" i="48"/>
  <c r="I236" i="48"/>
  <c r="E207" i="48"/>
  <c r="I207" i="48"/>
  <c r="E222" i="48"/>
  <c r="I222" i="48"/>
  <c r="E195" i="48"/>
  <c r="I195" i="48"/>
  <c r="E204" i="48"/>
  <c r="I204" i="48"/>
  <c r="C179" i="48"/>
  <c r="G179" i="48"/>
  <c r="C188" i="48"/>
  <c r="G188" i="48"/>
  <c r="C167" i="48"/>
  <c r="G167" i="48"/>
  <c r="C176" i="48"/>
  <c r="G176" i="48"/>
  <c r="E148" i="48"/>
  <c r="I148" i="48"/>
  <c r="E160" i="48"/>
  <c r="I160" i="48"/>
  <c r="E143" i="48"/>
  <c r="I143" i="48"/>
  <c r="E145" i="48"/>
  <c r="I145" i="48"/>
  <c r="E124" i="48"/>
  <c r="I124" i="48"/>
  <c r="E136" i="48"/>
  <c r="I136" i="48"/>
  <c r="E117" i="48"/>
  <c r="I117" i="48"/>
  <c r="E121" i="48"/>
  <c r="I121" i="48"/>
  <c r="C91" i="48"/>
  <c r="G91" i="48"/>
  <c r="C110" i="48"/>
  <c r="G110" i="48"/>
  <c r="C81" i="48"/>
  <c r="G81" i="48"/>
  <c r="C88" i="48"/>
  <c r="G88" i="48"/>
  <c r="C56" i="48"/>
  <c r="G56" i="48"/>
  <c r="C74" i="48"/>
  <c r="G74" i="48"/>
  <c r="C43" i="48"/>
  <c r="G43" i="48"/>
  <c r="C53" i="48"/>
  <c r="G53" i="48"/>
  <c r="E31" i="48"/>
  <c r="I31" i="48"/>
  <c r="E36" i="48"/>
  <c r="I36" i="48"/>
  <c r="E18" i="48"/>
  <c r="I18" i="48"/>
  <c r="E28" i="48"/>
  <c r="I28" i="48"/>
  <c r="D16" i="48"/>
  <c r="H16" i="48" s="1"/>
  <c r="E7" i="48"/>
  <c r="I7" i="48"/>
  <c r="I11" i="48"/>
  <c r="D5" i="48"/>
  <c r="H5" i="48" s="1"/>
  <c r="C8" i="48"/>
  <c r="G8" i="48"/>
  <c r="J11" i="48"/>
  <c r="E8" i="48"/>
  <c r="K11" i="48"/>
  <c r="E9" i="48"/>
  <c r="I9" i="48"/>
  <c r="C19" i="48"/>
  <c r="G19" i="48"/>
  <c r="E19" i="48"/>
  <c r="I19" i="48"/>
  <c r="C20" i="48"/>
  <c r="G20" i="48"/>
  <c r="E20" i="48"/>
  <c r="I20" i="48"/>
  <c r="C21" i="48"/>
  <c r="G21" i="48"/>
  <c r="E21" i="48"/>
  <c r="I21" i="48"/>
  <c r="C22" i="48"/>
  <c r="G22" i="48"/>
  <c r="E22" i="48"/>
  <c r="I22" i="48"/>
  <c r="C23" i="48"/>
  <c r="G23" i="48"/>
  <c r="E23" i="48"/>
  <c r="I23" i="48"/>
  <c r="C24" i="48"/>
  <c r="G24" i="48"/>
  <c r="I24" i="48"/>
  <c r="J28" i="48"/>
  <c r="C25" i="48"/>
  <c r="G25" i="48"/>
  <c r="E25" i="48"/>
  <c r="K28" i="48"/>
  <c r="E26" i="48"/>
  <c r="I26" i="48"/>
  <c r="C32" i="48"/>
  <c r="G32" i="48"/>
  <c r="I32" i="48"/>
  <c r="C33" i="48"/>
  <c r="G33" i="48"/>
  <c r="J36" i="48"/>
  <c r="E33" i="48"/>
  <c r="K36" i="48"/>
  <c r="E34" i="48"/>
  <c r="I34" i="48"/>
  <c r="F41" i="48"/>
  <c r="E44" i="48"/>
  <c r="I44" i="48"/>
  <c r="C44" i="48"/>
  <c r="G44" i="48"/>
  <c r="E45" i="48"/>
  <c r="I45" i="48"/>
  <c r="C45" i="48"/>
  <c r="G45" i="48"/>
  <c r="C46" i="48"/>
  <c r="G46" i="48"/>
  <c r="E46" i="48"/>
  <c r="I46" i="48"/>
  <c r="C47" i="48"/>
  <c r="G47" i="48"/>
  <c r="E47" i="48"/>
  <c r="I47" i="48"/>
  <c r="C48" i="48"/>
  <c r="G48" i="48"/>
  <c r="E48" i="48"/>
  <c r="I48" i="48"/>
  <c r="I49" i="48"/>
  <c r="C49" i="48"/>
  <c r="G49" i="48"/>
  <c r="C50" i="48"/>
  <c r="G50" i="48"/>
  <c r="J53" i="48"/>
  <c r="E50" i="48"/>
  <c r="K53" i="48"/>
  <c r="E51" i="48"/>
  <c r="I51" i="48"/>
  <c r="E57" i="48"/>
  <c r="I57" i="48"/>
  <c r="C57" i="48"/>
  <c r="G57" i="48"/>
  <c r="E58" i="48"/>
  <c r="I58" i="48"/>
  <c r="C58" i="48"/>
  <c r="G58" i="48"/>
  <c r="C59" i="48"/>
  <c r="G59" i="48"/>
  <c r="E59" i="48"/>
  <c r="I59" i="48"/>
  <c r="C60" i="48"/>
  <c r="G60" i="48"/>
  <c r="E60" i="48"/>
  <c r="I60" i="48"/>
  <c r="E61" i="48"/>
  <c r="I61" i="48"/>
  <c r="C61" i="48"/>
  <c r="G61" i="48"/>
  <c r="C62" i="48"/>
  <c r="G62" i="48"/>
  <c r="E62" i="48"/>
  <c r="I62" i="48"/>
  <c r="C63" i="48"/>
  <c r="G63" i="48"/>
  <c r="E63" i="48"/>
  <c r="I63" i="48"/>
  <c r="C64" i="48"/>
  <c r="G64" i="48"/>
  <c r="E64" i="48"/>
  <c r="I64" i="48"/>
  <c r="E65" i="48"/>
  <c r="I65" i="48"/>
  <c r="C65" i="48"/>
  <c r="G65" i="48"/>
  <c r="E66" i="48"/>
  <c r="I66" i="48"/>
  <c r="C66" i="48"/>
  <c r="G66" i="48"/>
  <c r="C67" i="48"/>
  <c r="G67" i="48"/>
  <c r="E67" i="48"/>
  <c r="I67" i="48"/>
  <c r="C68" i="48"/>
  <c r="G68" i="48"/>
  <c r="E68" i="48"/>
  <c r="I68" i="48"/>
  <c r="C69" i="48"/>
  <c r="G69" i="48"/>
  <c r="E69" i="48"/>
  <c r="I69" i="48"/>
  <c r="C70" i="48"/>
  <c r="G70" i="48"/>
  <c r="I70" i="48"/>
  <c r="C71" i="48"/>
  <c r="G71" i="48"/>
  <c r="J74" i="48"/>
  <c r="E71" i="48"/>
  <c r="K74" i="48"/>
  <c r="E72" i="48"/>
  <c r="I72" i="48"/>
  <c r="E82" i="48"/>
  <c r="I82" i="48"/>
  <c r="C82" i="48"/>
  <c r="G82" i="48"/>
  <c r="E83" i="48"/>
  <c r="I83" i="48"/>
  <c r="C83" i="48"/>
  <c r="G83" i="48"/>
  <c r="C84" i="48"/>
  <c r="G84" i="48"/>
  <c r="I84" i="48"/>
  <c r="C85" i="48"/>
  <c r="G85" i="48"/>
  <c r="J88" i="48"/>
  <c r="E85" i="48"/>
  <c r="K88" i="48"/>
  <c r="E86" i="48"/>
  <c r="I86" i="48"/>
  <c r="C92" i="48"/>
  <c r="G92" i="48"/>
  <c r="E92" i="48"/>
  <c r="I92" i="48"/>
  <c r="C93" i="48"/>
  <c r="G93" i="48"/>
  <c r="E93" i="48"/>
  <c r="I93" i="48"/>
  <c r="E94" i="48"/>
  <c r="I94" i="48"/>
  <c r="C94" i="48"/>
  <c r="G94" i="48"/>
  <c r="E95" i="48"/>
  <c r="I95" i="48"/>
  <c r="C95" i="48"/>
  <c r="G95" i="48"/>
  <c r="E96" i="48"/>
  <c r="I96" i="48"/>
  <c r="C96" i="48"/>
  <c r="G96" i="48"/>
  <c r="C97" i="48"/>
  <c r="G97" i="48"/>
  <c r="E97" i="48"/>
  <c r="I97" i="48"/>
  <c r="C98" i="48"/>
  <c r="G98" i="48"/>
  <c r="E98" i="48"/>
  <c r="I98" i="48"/>
  <c r="C99" i="48"/>
  <c r="G99" i="48"/>
  <c r="E99" i="48"/>
  <c r="I99" i="48"/>
  <c r="C100" i="48"/>
  <c r="G100" i="48"/>
  <c r="E100" i="48"/>
  <c r="I100" i="48"/>
  <c r="E101" i="48"/>
  <c r="I101" i="48"/>
  <c r="C101" i="48"/>
  <c r="G101" i="48"/>
  <c r="C102" i="48"/>
  <c r="G102" i="48"/>
  <c r="E102" i="48"/>
  <c r="I102" i="48"/>
  <c r="C103" i="48"/>
  <c r="G103" i="48"/>
  <c r="E103" i="48"/>
  <c r="I103" i="48"/>
  <c r="C104" i="48"/>
  <c r="G104" i="48"/>
  <c r="E104" i="48"/>
  <c r="I104" i="48"/>
  <c r="C105" i="48"/>
  <c r="G105" i="48"/>
  <c r="E105" i="48"/>
  <c r="I105" i="48"/>
  <c r="C106" i="48"/>
  <c r="G106" i="48"/>
  <c r="K110" i="48"/>
  <c r="J110" i="48"/>
  <c r="E107" i="48"/>
  <c r="I107" i="48"/>
  <c r="C107" i="48"/>
  <c r="G107" i="48"/>
  <c r="E108" i="48"/>
  <c r="I108" i="48"/>
  <c r="F115" i="48"/>
  <c r="C118" i="48"/>
  <c r="G118" i="48"/>
  <c r="J121" i="48"/>
  <c r="K121" i="48"/>
  <c r="E119" i="48"/>
  <c r="I119" i="48"/>
  <c r="E125" i="48"/>
  <c r="I125" i="48"/>
  <c r="C125" i="48"/>
  <c r="G125" i="48"/>
  <c r="E126" i="48"/>
  <c r="I126" i="48"/>
  <c r="C126" i="48"/>
  <c r="G126" i="48"/>
  <c r="E127" i="48"/>
  <c r="I127" i="48"/>
  <c r="C127" i="48"/>
  <c r="G127" i="48"/>
  <c r="C128" i="48"/>
  <c r="G128" i="48"/>
  <c r="E128" i="48"/>
  <c r="I128" i="48"/>
  <c r="C129" i="48"/>
  <c r="G129" i="48"/>
  <c r="E129" i="48"/>
  <c r="I129" i="48"/>
  <c r="C130" i="48"/>
  <c r="G130" i="48"/>
  <c r="E130" i="48"/>
  <c r="I130" i="48"/>
  <c r="E131" i="48"/>
  <c r="I131" i="48"/>
  <c r="C131" i="48"/>
  <c r="G131" i="48"/>
  <c r="C132" i="48"/>
  <c r="G132" i="48"/>
  <c r="E132" i="48"/>
  <c r="I132" i="48"/>
  <c r="E133" i="48"/>
  <c r="C133" i="48"/>
  <c r="G133" i="48"/>
  <c r="K136" i="48"/>
  <c r="J136" i="48"/>
  <c r="I134" i="48"/>
  <c r="E149" i="48"/>
  <c r="I149" i="48"/>
  <c r="C149" i="48"/>
  <c r="G149" i="48"/>
  <c r="E150" i="48"/>
  <c r="I150" i="48"/>
  <c r="C150" i="48"/>
  <c r="G150" i="48"/>
  <c r="E151" i="48"/>
  <c r="I151" i="48"/>
  <c r="C151" i="48"/>
  <c r="G151" i="48"/>
  <c r="C152" i="48"/>
  <c r="G152" i="48"/>
  <c r="E152" i="48"/>
  <c r="I152" i="48"/>
  <c r="C153" i="48"/>
  <c r="G153" i="48"/>
  <c r="E153" i="48"/>
  <c r="I153" i="48"/>
  <c r="C154" i="48"/>
  <c r="G154" i="48"/>
  <c r="E154" i="48"/>
  <c r="I154" i="48"/>
  <c r="C155" i="48"/>
  <c r="G155" i="48"/>
  <c r="E155" i="48"/>
  <c r="I155" i="48"/>
  <c r="C156" i="48"/>
  <c r="G156" i="48"/>
  <c r="E156" i="48"/>
  <c r="I156" i="48"/>
  <c r="C157" i="48"/>
  <c r="G157" i="48"/>
  <c r="J160" i="48"/>
  <c r="K160" i="48"/>
  <c r="E158" i="48"/>
  <c r="I158" i="48"/>
  <c r="F165" i="48"/>
  <c r="E168" i="48"/>
  <c r="I168" i="48"/>
  <c r="C168" i="48"/>
  <c r="G168" i="48"/>
  <c r="C169" i="48"/>
  <c r="G169" i="48"/>
  <c r="E169" i="48"/>
  <c r="I169" i="48"/>
  <c r="C170" i="48"/>
  <c r="G170" i="48"/>
  <c r="E170" i="48"/>
  <c r="I170" i="48"/>
  <c r="C171" i="48"/>
  <c r="G171" i="48"/>
  <c r="E171" i="48"/>
  <c r="I171" i="48"/>
  <c r="C172" i="48"/>
  <c r="G172" i="48"/>
  <c r="E172" i="48"/>
  <c r="I172" i="48"/>
  <c r="C173" i="48"/>
  <c r="G173" i="48"/>
  <c r="J176" i="48"/>
  <c r="K176" i="48"/>
  <c r="E174" i="48"/>
  <c r="I174" i="48"/>
  <c r="C180" i="48"/>
  <c r="G180" i="48"/>
  <c r="E180" i="48"/>
  <c r="I180" i="48"/>
  <c r="C181" i="48"/>
  <c r="G181" i="48"/>
  <c r="E181" i="48"/>
  <c r="I181" i="48"/>
  <c r="C182" i="48"/>
  <c r="G182" i="48"/>
  <c r="E182" i="48"/>
  <c r="I182" i="48"/>
  <c r="C183" i="48"/>
  <c r="G183" i="48"/>
  <c r="E183" i="48"/>
  <c r="I183" i="48"/>
  <c r="C184" i="48"/>
  <c r="G184" i="48"/>
  <c r="E184" i="48"/>
  <c r="I184" i="48"/>
  <c r="C185" i="48"/>
  <c r="G185" i="48"/>
  <c r="E185" i="48"/>
  <c r="K188" i="48"/>
  <c r="J188" i="48"/>
  <c r="I186" i="48"/>
  <c r="F193" i="48"/>
  <c r="C196" i="48"/>
  <c r="G196" i="48"/>
  <c r="E196" i="48"/>
  <c r="I196" i="48"/>
  <c r="C197" i="48"/>
  <c r="G197" i="48"/>
  <c r="E197" i="48"/>
  <c r="I197" i="48"/>
  <c r="C198" i="48"/>
  <c r="G198" i="48"/>
  <c r="E198" i="48"/>
  <c r="I198" i="48"/>
  <c r="C199" i="48"/>
  <c r="G199" i="48"/>
  <c r="E199" i="48"/>
  <c r="I199" i="48"/>
  <c r="C200" i="48"/>
  <c r="G200" i="48"/>
  <c r="E200" i="48"/>
  <c r="I200" i="48"/>
  <c r="C201" i="48"/>
  <c r="G201" i="48"/>
  <c r="K204" i="48"/>
  <c r="J204" i="48"/>
  <c r="E202" i="48"/>
  <c r="I202" i="48"/>
  <c r="E208" i="48"/>
  <c r="I208" i="48"/>
  <c r="C208" i="48"/>
  <c r="G208" i="48"/>
  <c r="C209" i="48"/>
  <c r="G209" i="48"/>
  <c r="E209" i="48"/>
  <c r="I209" i="48"/>
  <c r="C210" i="48"/>
  <c r="G210" i="48"/>
  <c r="E210" i="48"/>
  <c r="I210" i="48"/>
  <c r="E211" i="48"/>
  <c r="I211" i="48"/>
  <c r="C211" i="48"/>
  <c r="G211" i="48"/>
  <c r="E212" i="48"/>
  <c r="I212" i="48"/>
  <c r="C212" i="48"/>
  <c r="G212" i="48"/>
  <c r="C213" i="48"/>
  <c r="G213" i="48"/>
  <c r="E213" i="48"/>
  <c r="I213" i="48"/>
  <c r="C214" i="48"/>
  <c r="G214" i="48"/>
  <c r="E214" i="48"/>
  <c r="I214" i="48"/>
  <c r="C215" i="48"/>
  <c r="G215" i="48"/>
  <c r="E215" i="48"/>
  <c r="I215" i="48"/>
  <c r="E216" i="48"/>
  <c r="I216" i="48"/>
  <c r="C216" i="48"/>
  <c r="G216" i="48"/>
  <c r="C217" i="48"/>
  <c r="G217" i="48"/>
  <c r="E217" i="48"/>
  <c r="I217" i="48"/>
  <c r="C218" i="48"/>
  <c r="G218" i="48"/>
  <c r="E218" i="48"/>
  <c r="I218" i="48"/>
  <c r="C219" i="48"/>
  <c r="G219" i="48"/>
  <c r="J222" i="48"/>
  <c r="K222" i="48"/>
  <c r="E220" i="48"/>
  <c r="I220" i="48"/>
  <c r="C226" i="48"/>
  <c r="G226" i="48"/>
  <c r="E226" i="48"/>
  <c r="I226" i="48"/>
  <c r="E227" i="48"/>
  <c r="I227" i="48"/>
  <c r="C227" i="48"/>
  <c r="G227" i="48"/>
  <c r="C228" i="48"/>
  <c r="G228" i="48"/>
  <c r="E228" i="48"/>
  <c r="I228" i="48"/>
  <c r="E229" i="48"/>
  <c r="I229" i="48"/>
  <c r="C229" i="48"/>
  <c r="G229" i="48"/>
  <c r="C230" i="48"/>
  <c r="G230" i="48"/>
  <c r="E230" i="48"/>
  <c r="I230" i="48"/>
  <c r="E231" i="48"/>
  <c r="C231" i="48"/>
  <c r="G231" i="48"/>
  <c r="I231" i="48"/>
  <c r="C232" i="48"/>
  <c r="G232" i="48"/>
  <c r="I232" i="48"/>
  <c r="J236" i="48"/>
  <c r="C233" i="48"/>
  <c r="G233" i="48"/>
  <c r="E233" i="48"/>
  <c r="K236" i="48"/>
  <c r="E234" i="48"/>
  <c r="I234" i="48"/>
  <c r="E39" i="47"/>
  <c r="D39" i="47"/>
  <c r="C39" i="47"/>
  <c r="B39" i="47"/>
  <c r="H37" i="47"/>
  <c r="J37" i="47" s="1"/>
  <c r="G37" i="47"/>
  <c r="I37" i="47" s="1"/>
  <c r="J31" i="47"/>
  <c r="H31" i="47"/>
  <c r="G31" i="47"/>
  <c r="I31" i="47" s="1"/>
  <c r="E28" i="47"/>
  <c r="D28" i="47"/>
  <c r="C28" i="47"/>
  <c r="B28" i="47"/>
  <c r="H26" i="47"/>
  <c r="J26" i="47" s="1"/>
  <c r="G26" i="47"/>
  <c r="I26" i="47" s="1"/>
  <c r="C13" i="51"/>
  <c r="E13" i="51" s="1"/>
  <c r="D13" i="51"/>
  <c r="F13" i="51" s="1"/>
  <c r="F24" i="51"/>
  <c r="D24" i="51"/>
  <c r="I15" i="51"/>
  <c r="I24" i="51" s="1"/>
  <c r="H15" i="51"/>
  <c r="H24" i="51" s="1"/>
  <c r="E24" i="51"/>
  <c r="C24" i="51"/>
  <c r="B33" i="46"/>
  <c r="E33" i="46"/>
  <c r="D33" i="46"/>
  <c r="C33" i="46"/>
  <c r="K240" i="48"/>
  <c r="J240" i="48"/>
  <c r="C11" i="44"/>
  <c r="C44" i="44"/>
  <c r="D11" i="44"/>
  <c r="D44" i="44"/>
  <c r="E11" i="44"/>
  <c r="E44" i="44"/>
  <c r="B11" i="44"/>
  <c r="B44" i="44"/>
  <c r="G44" i="44" s="1"/>
  <c r="I44" i="44" s="1"/>
  <c r="E11" i="45"/>
  <c r="D11" i="45"/>
  <c r="C11" i="45"/>
  <c r="B11" i="45"/>
  <c r="E596" i="49"/>
  <c r="D596" i="49"/>
  <c r="C596" i="49"/>
  <c r="B596" i="49"/>
  <c r="B5" i="49"/>
  <c r="C5" i="49" s="1"/>
  <c r="E5" i="49" s="1"/>
  <c r="B5" i="47"/>
  <c r="C5" i="47" s="1"/>
  <c r="E5" i="47" s="1"/>
  <c r="E78" i="26"/>
  <c r="C78" i="26"/>
  <c r="H6" i="26"/>
  <c r="H78" i="26" s="1"/>
  <c r="G6" i="26"/>
  <c r="G78" i="26" s="1"/>
  <c r="D78" i="26"/>
  <c r="B78" i="26"/>
  <c r="B5" i="26"/>
  <c r="C5" i="26" s="1"/>
  <c r="E5" i="26" s="1"/>
  <c r="H26" i="46"/>
  <c r="J26" i="46" s="1"/>
  <c r="G26" i="46"/>
  <c r="I26" i="46"/>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78" i="33" s="1"/>
  <c r="G6" i="33"/>
  <c r="G78" i="33" s="1"/>
  <c r="E78" i="33"/>
  <c r="D78" i="33"/>
  <c r="C78" i="33"/>
  <c r="B78" i="33"/>
  <c r="D5" i="26"/>
  <c r="H596" i="49" l="1"/>
  <c r="J596" i="49" s="1"/>
  <c r="G596" i="49"/>
  <c r="I596" i="49" s="1"/>
  <c r="D5" i="49"/>
  <c r="D45" i="44"/>
  <c r="H11" i="44"/>
  <c r="E45" i="44"/>
  <c r="H45" i="44" s="1"/>
  <c r="H44" i="44"/>
  <c r="C45" i="44"/>
  <c r="B45" i="44"/>
  <c r="C5" i="44"/>
  <c r="E5" i="44" s="1"/>
  <c r="H28" i="47"/>
  <c r="J28" i="47" s="1"/>
  <c r="G28" i="47"/>
  <c r="I28" i="47" s="1"/>
  <c r="H39" i="47"/>
  <c r="J39" i="47" s="1"/>
  <c r="G39" i="47"/>
  <c r="I39" i="47" s="1"/>
  <c r="D5" i="47"/>
  <c r="H33" i="46"/>
  <c r="J33" i="46" s="1"/>
  <c r="G33" i="46"/>
  <c r="I33" i="46" s="1"/>
  <c r="D5" i="46"/>
  <c r="D5" i="33"/>
  <c r="I6" i="26"/>
  <c r="J6" i="26"/>
  <c r="I78" i="26"/>
  <c r="J78" i="26"/>
  <c r="D60" i="45"/>
  <c r="D61" i="45"/>
  <c r="D62" i="45"/>
  <c r="D63" i="45"/>
  <c r="D64" i="45"/>
  <c r="D47" i="45"/>
  <c r="D48" i="45"/>
  <c r="D49" i="45"/>
  <c r="D50" i="45"/>
  <c r="D51" i="45"/>
  <c r="D52" i="45"/>
  <c r="D53" i="45"/>
  <c r="D54" i="45"/>
  <c r="D55" i="45"/>
  <c r="D56" i="45"/>
  <c r="D57" i="45"/>
  <c r="D58" i="45"/>
  <c r="D59" i="45"/>
  <c r="D65" i="45"/>
  <c r="D66" i="45"/>
  <c r="D67" i="45"/>
  <c r="C40" i="45"/>
  <c r="C41" i="45"/>
  <c r="C42" i="45"/>
  <c r="C43" i="45"/>
  <c r="E40" i="45"/>
  <c r="E41" i="45"/>
  <c r="E42" i="45"/>
  <c r="E43" i="45"/>
  <c r="E47" i="45"/>
  <c r="E48" i="45"/>
  <c r="E49" i="45"/>
  <c r="E50" i="45"/>
  <c r="E51" i="45"/>
  <c r="E52" i="45"/>
  <c r="E53" i="45"/>
  <c r="H53" i="45" s="1"/>
  <c r="E54" i="45"/>
  <c r="H54" i="45" s="1"/>
  <c r="E55" i="45"/>
  <c r="E56" i="45"/>
  <c r="H56" i="45" s="1"/>
  <c r="E57" i="45"/>
  <c r="H57" i="45" s="1"/>
  <c r="E58" i="45"/>
  <c r="H58" i="45" s="1"/>
  <c r="E59" i="45"/>
  <c r="H59" i="45" s="1"/>
  <c r="E65" i="45"/>
  <c r="E66" i="45"/>
  <c r="E67" i="45"/>
  <c r="H67" i="45" s="1"/>
  <c r="E60" i="45"/>
  <c r="E61" i="45"/>
  <c r="E62" i="45"/>
  <c r="E63" i="45"/>
  <c r="E64" i="45"/>
  <c r="B60" i="45"/>
  <c r="B61" i="45"/>
  <c r="B62" i="45"/>
  <c r="B63" i="45"/>
  <c r="B64" i="45"/>
  <c r="B47" i="45"/>
  <c r="B48" i="45"/>
  <c r="B49" i="45"/>
  <c r="B50" i="45"/>
  <c r="B51" i="45"/>
  <c r="B52" i="45"/>
  <c r="B53" i="45"/>
  <c r="B54" i="45"/>
  <c r="B55" i="45"/>
  <c r="B56" i="45"/>
  <c r="B57" i="45"/>
  <c r="B58" i="45"/>
  <c r="B59" i="45"/>
  <c r="B65" i="45"/>
  <c r="B66" i="45"/>
  <c r="B67" i="45"/>
  <c r="C47" i="45"/>
  <c r="C48" i="45"/>
  <c r="C49" i="45"/>
  <c r="C50" i="45"/>
  <c r="C51" i="45"/>
  <c r="C52" i="45"/>
  <c r="C53" i="45"/>
  <c r="C54" i="45"/>
  <c r="C55" i="45"/>
  <c r="C56" i="45"/>
  <c r="C57" i="45"/>
  <c r="C58" i="45"/>
  <c r="C59" i="45"/>
  <c r="C65" i="45"/>
  <c r="C66" i="45"/>
  <c r="C67" i="45"/>
  <c r="C60" i="45"/>
  <c r="C61" i="45"/>
  <c r="C62" i="45"/>
  <c r="C63" i="45"/>
  <c r="C64" i="45"/>
  <c r="B40" i="45"/>
  <c r="B41" i="45"/>
  <c r="G41" i="45" s="1"/>
  <c r="B42" i="45"/>
  <c r="G42" i="45" s="1"/>
  <c r="B43" i="45"/>
  <c r="D40" i="45"/>
  <c r="D41" i="45"/>
  <c r="H41" i="45" s="1"/>
  <c r="D42" i="45"/>
  <c r="H42" i="45" s="1"/>
  <c r="D43" i="45"/>
  <c r="H35" i="45"/>
  <c r="J35" i="45" s="1"/>
  <c r="G35" i="45"/>
  <c r="I35" i="45" s="1"/>
  <c r="H11" i="45"/>
  <c r="J11" i="45" s="1"/>
  <c r="G11" i="45"/>
  <c r="I11" i="45" s="1"/>
  <c r="J15" i="51"/>
  <c r="J24" i="51"/>
  <c r="K15" i="51"/>
  <c r="K24" i="51"/>
  <c r="G11" i="44"/>
  <c r="C6" i="45"/>
  <c r="J44" i="44"/>
  <c r="B39" i="45"/>
  <c r="I11" i="44"/>
  <c r="G43" i="45" l="1"/>
  <c r="H50" i="45"/>
  <c r="H43" i="45"/>
  <c r="J45" i="44"/>
  <c r="G45" i="44"/>
  <c r="I45" i="44" s="1"/>
  <c r="C68" i="45"/>
  <c r="G66" i="45"/>
  <c r="G59" i="45"/>
  <c r="G57" i="45"/>
  <c r="G55" i="45"/>
  <c r="G53" i="45"/>
  <c r="G51" i="45"/>
  <c r="G49" i="45"/>
  <c r="G47" i="45"/>
  <c r="B68" i="45"/>
  <c r="G63" i="45"/>
  <c r="G61" i="45"/>
  <c r="E68" i="45"/>
  <c r="E44" i="45"/>
  <c r="C44" i="45"/>
  <c r="H66" i="45"/>
  <c r="H55" i="45"/>
  <c r="H51" i="45"/>
  <c r="H49" i="45"/>
  <c r="H47" i="45"/>
  <c r="D68" i="45"/>
  <c r="H68" i="45" s="1"/>
  <c r="H63" i="45"/>
  <c r="H61" i="45"/>
  <c r="H40" i="45"/>
  <c r="D44" i="45"/>
  <c r="G40" i="45"/>
  <c r="B44" i="45"/>
  <c r="G44" i="45" s="1"/>
  <c r="G67" i="45"/>
  <c r="G65" i="45"/>
  <c r="G58" i="45"/>
  <c r="G56" i="45"/>
  <c r="G54" i="45"/>
  <c r="G52" i="45"/>
  <c r="G50" i="45"/>
  <c r="G48" i="45"/>
  <c r="G64" i="45"/>
  <c r="G62" i="45"/>
  <c r="G60" i="45"/>
  <c r="H65" i="45"/>
  <c r="H52" i="45"/>
  <c r="H48" i="45"/>
  <c r="H64" i="45"/>
  <c r="H62" i="45"/>
  <c r="H60" i="45"/>
  <c r="C39" i="45"/>
  <c r="E6" i="45"/>
  <c r="E39" i="45" s="1"/>
  <c r="H44" i="45" l="1"/>
  <c r="G68" i="45"/>
</calcChain>
</file>

<file path=xl/sharedStrings.xml><?xml version="1.0" encoding="utf-8"?>
<sst xmlns="http://schemas.openxmlformats.org/spreadsheetml/2006/main" count="1964" uniqueCount="705">
  <si>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</si>
  <si>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</si>
  <si>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</si>
  <si>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</si>
  <si>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</si>
  <si>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</si>
  <si>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</si>
  <si>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</si>
  <si>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</si>
  <si>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</si>
  <si>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</si>
  <si>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</si>
  <si>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</si>
  <si>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</si>
  <si>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</si>
  <si>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</si>
  <si>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</si>
  <si>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</si>
  <si>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</si>
  <si>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</si>
  <si>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</si>
  <si>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</si>
  <si>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</si>
  <si>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</si>
  <si>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</si>
  <si>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</si>
  <si>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</si>
  <si>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</si>
  <si>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</si>
  <si>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</si>
  <si>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</si>
  <si>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</si>
  <si>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</si>
  <si>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</si>
  <si>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</si>
  <si>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</si>
  <si>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BYD</t>
  </si>
  <si>
    <t>Chery</t>
  </si>
  <si>
    <t>Chevrolet</t>
  </si>
  <si>
    <t>Chrysler</t>
  </si>
  <si>
    <t>Citroen</t>
  </si>
  <si>
    <t>CUPRA</t>
  </si>
  <si>
    <t>Daf</t>
  </si>
  <si>
    <t>Dennis Eagle</t>
  </si>
  <si>
    <t>Ferrari</t>
  </si>
  <si>
    <t>Fiat</t>
  </si>
  <si>
    <t>Fiat Professional</t>
  </si>
  <si>
    <t>Ford</t>
  </si>
  <si>
    <t>Foton Mobility</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</si>
  <si>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</si>
  <si>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</si>
  <si>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</si>
  <si>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</si>
  <si>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</si>
  <si>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</si>
  <si>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</si>
  <si>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</si>
  <si>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</si>
  <si>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</si>
  <si>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</si>
  <si>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</si>
  <si>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</si>
  <si>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</si>
  <si>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</si>
  <si>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</si>
  <si>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</si>
  <si>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</si>
  <si>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</si>
  <si>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</si>
  <si>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</si>
  <si>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</si>
  <si>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</si>
  <si>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</si>
  <si>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</si>
  <si>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</si>
  <si>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</si>
  <si>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</si>
  <si>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</si>
  <si>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</si>
  <si>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</si>
  <si>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</si>
  <si>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</si>
  <si>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</si>
  <si>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</si>
  <si>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</si>
  <si>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</si>
  <si>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</si>
  <si>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</si>
  <si>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</si>
  <si>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</si>
  <si>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</si>
  <si>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</si>
  <si>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</si>
  <si>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</si>
  <si>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</si>
  <si>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</si>
  <si>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</si>
  <si>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</si>
  <si>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</si>
  <si>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</si>
  <si>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</si>
  <si>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</si>
  <si>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WA REPORT</t>
  </si>
  <si>
    <t>SEPTEMBER 2023</t>
  </si>
  <si>
    <t>AUSTRALIAN CAPITAL TERRITORY</t>
  </si>
  <si>
    <t>NEW SOUTH WALES</t>
  </si>
  <si>
    <t>NORTHERN TERRITORY</t>
  </si>
  <si>
    <t>QUEENSLAND</t>
  </si>
  <si>
    <t>SOUTH AUSTRALIA</t>
  </si>
  <si>
    <t>TASMANIA</t>
  </si>
  <si>
    <t>VICTORIA</t>
  </si>
  <si>
    <t>WESTERN AUSTRALIA</t>
  </si>
  <si>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</si>
  <si>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</si>
  <si>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</si>
  <si>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</si>
  <si>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</si>
  <si>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</si>
  <si>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</si>
  <si>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</si>
  <si>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</si>
  <si>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</si>
  <si>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</si>
  <si>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</si>
  <si>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</si>
  <si>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</si>
  <si>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</si>
  <si>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</si>
  <si>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</si>
  <si>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</si>
  <si>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</si>
  <si>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</si>
  <si>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</si>
  <si>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</si>
  <si>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</si>
  <si>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</si>
  <si>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</si>
  <si>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</si>
  <si>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</si>
  <si>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</si>
  <si>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</si>
  <si>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</si>
  <si>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</si>
  <si>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</si>
  <si>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</si>
  <si>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</si>
  <si>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</si>
  <si>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</si>
  <si>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</si>
  <si>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</si>
  <si>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</si>
  <si>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</si>
  <si>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</si>
  <si>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</si>
  <si>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</si>
  <si>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</si>
  <si>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</si>
  <si>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</si>
  <si>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</si>
  <si>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</si>
  <si>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</si>
  <si>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</si>
  <si>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</si>
  <si>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</si>
  <si>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</si>
  <si>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</si>
  <si>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</si>
  <si>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</si>
  <si>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</si>
  <si>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</si>
  <si>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</si>
  <si>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</si>
  <si>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</si>
  <si>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</si>
  <si>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</si>
  <si>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</si>
  <si>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</si>
  <si>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</si>
  <si>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</si>
  <si>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</si>
  <si>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</si>
  <si>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</si>
  <si>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</si>
  <si>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</si>
  <si>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</si>
  <si>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</si>
  <si>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</si>
  <si>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</si>
  <si>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</si>
  <si>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</si>
  <si>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</si>
  <si>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</si>
  <si>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</si>
  <si>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</si>
  <si>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</si>
  <si>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</si>
  <si>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</si>
  <si>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</si>
  <si>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</si>
  <si>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</si>
  <si>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</si>
  <si>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</si>
  <si>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</si>
  <si>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</si>
  <si>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</si>
  <si>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</si>
  <si>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</si>
  <si>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</si>
  <si>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</si>
  <si>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</si>
  <si>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</si>
  <si>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</si>
  <si>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</si>
  <si>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</si>
  <si>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</si>
  <si>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</si>
  <si>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</si>
  <si>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</si>
  <si>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</si>
  <si>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</si>
  <si>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</si>
  <si>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MG MG5</t>
  </si>
  <si>
    <t>Skoda Scala</t>
  </si>
  <si>
    <t>Subaru Impreza</t>
  </si>
  <si>
    <t>Toyota Corolla</t>
  </si>
  <si>
    <t>Toyota Prius</t>
  </si>
  <si>
    <t>Audi A3</t>
  </si>
  <si>
    <t>BMW 1 Series</t>
  </si>
  <si>
    <t>BMW 2 Series Gran Coupe</t>
  </si>
  <si>
    <t>CUPRA Born</t>
  </si>
  <si>
    <t>CUPRA Leon</t>
  </si>
  <si>
    <t>Ford Focus</t>
  </si>
  <si>
    <t>GWM Ora</t>
  </si>
  <si>
    <t>Honda Civic</t>
  </si>
  <si>
    <t>Mercedes-Benz A-Class</t>
  </si>
  <si>
    <t>Mercedes-Benz B-Class</t>
  </si>
  <si>
    <t>MG MG4</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</si>
  <si>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</si>
  <si>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</si>
  <si>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</si>
  <si>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</si>
  <si>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</si>
  <si>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</si>
  <si>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</si>
  <si>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</si>
  <si>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</si>
  <si>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</si>
  <si>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</si>
  <si>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</si>
  <si>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</si>
  <si>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</si>
  <si>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</si>
  <si>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</si>
  <si>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</si>
  <si>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</si>
  <si>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</si>
  <si>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</si>
  <si>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</si>
  <si>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</si>
  <si>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</si>
  <si>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</si>
  <si>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</si>
  <si>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</si>
  <si>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</si>
  <si>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</si>
  <si>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</si>
  <si>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</si>
  <si>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</si>
  <si>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</si>
  <si>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</si>
  <si>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</si>
  <si>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</si>
  <si>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</si>
  <si>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</si>
  <si>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</si>
  <si>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</si>
  <si>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</si>
  <si>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</si>
  <si>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</si>
  <si>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</si>
  <si>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</si>
  <si>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Chrysler 300</t>
  </si>
  <si>
    <t>Audi A8</t>
  </si>
  <si>
    <t>Bentley Sedan</t>
  </si>
  <si>
    <t>BMW 7 Series</t>
  </si>
  <si>
    <t>BMW 8 Series Gran Coupe</t>
  </si>
  <si>
    <t>BMW i7</t>
  </si>
  <si>
    <t>Lexus LS</t>
  </si>
  <si>
    <t>Maserati Quattroporte</t>
  </si>
  <si>
    <t>Mercedes-Benz EQS</t>
  </si>
  <si>
    <t>Mercedes-Benz S-Class</t>
  </si>
  <si>
    <t>Porsche Panamera</t>
  </si>
  <si>
    <t>Rolls-Royce Sedan</t>
  </si>
  <si>
    <t>Honda Odyssey</t>
  </si>
  <si>
    <t>Hyundai Staria</t>
  </si>
  <si>
    <t>Kia Carnival</t>
  </si>
  <si>
    <t>LDV G10 Wagon</t>
  </si>
  <si>
    <t>LDV Mifa</t>
  </si>
  <si>
    <t>Volkswagen Caddy</t>
  </si>
  <si>
    <t>Volkswagen Caravelle</t>
  </si>
  <si>
    <t>Volkswagen Multivan</t>
  </si>
  <si>
    <t>LDV Mifa9</t>
  </si>
  <si>
    <t>Mercedes-Benz EQV</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</si>
  <si>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</si>
  <si>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</si>
  <si>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</si>
  <si>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</si>
  <si>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</si>
  <si>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</si>
  <si>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</si>
  <si>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</si>
  <si>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</si>
  <si>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</si>
  <si>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</si>
  <si>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</si>
  <si>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</si>
  <si>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</si>
  <si>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Audi A5</t>
  </si>
  <si>
    <t>Audi TT</t>
  </si>
  <si>
    <t>BMW 4 Series Coupe/Conv</t>
  </si>
  <si>
    <t>BMW Z4</t>
  </si>
  <si>
    <t>Chevrolet Corvette Stingray</t>
  </si>
  <si>
    <t>Jaguar F-Type</t>
  </si>
  <si>
    <t>Lexus LC</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</si>
  <si>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</si>
  <si>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</si>
  <si>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</si>
  <si>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</si>
  <si>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</si>
  <si>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</si>
  <si>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</si>
  <si>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</si>
  <si>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</si>
  <si>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</si>
  <si>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</si>
  <si>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</si>
  <si>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Maserati Coupe/Conv</t>
  </si>
  <si>
    <t>McLaren Coupe/Conv</t>
  </si>
  <si>
    <t>Mercedes-Benz SL-Class</t>
  </si>
  <si>
    <t>Porsche 911</t>
  </si>
  <si>
    <t>Rolls-Royce Coupe/Conv</t>
  </si>
  <si>
    <t>Ford Puma</t>
  </si>
  <si>
    <t>Hyundai Venue</t>
  </si>
  <si>
    <t>Kia Stonic</t>
  </si>
  <si>
    <t>Mazda CX-3</t>
  </si>
  <si>
    <t>Nissan Juke</t>
  </si>
  <si>
    <t>Renault Captur</t>
  </si>
  <si>
    <t>Suzuki Ignis</t>
  </si>
  <si>
    <t>Suzuki Jimny</t>
  </si>
  <si>
    <t>Toyota Yaris Cross</t>
  </si>
  <si>
    <t>Volkswagen T-Cross</t>
  </si>
  <si>
    <t>Chery Omoda 5</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</si>
  <si>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</si>
  <si>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</si>
  <si>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</si>
  <si>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</si>
  <si>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</si>
  <si>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</si>
  <si>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</si>
  <si>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</si>
  <si>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</si>
  <si>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</si>
  <si>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</si>
  <si>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</si>
  <si>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</si>
  <si>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</si>
  <si>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</si>
  <si>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</si>
  <si>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</si>
  <si>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</si>
  <si>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</si>
  <si>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</si>
  <si>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</si>
  <si>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</si>
  <si>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</si>
  <si>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</si>
  <si>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</si>
  <si>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</si>
  <si>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</si>
  <si>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</si>
  <si>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</si>
  <si>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</si>
  <si>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</si>
  <si>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</si>
  <si>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</si>
  <si>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</si>
  <si>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</si>
  <si>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</si>
  <si>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</si>
  <si>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</si>
  <si>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</si>
  <si>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</si>
  <si>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</si>
  <si>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</si>
  <si>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</si>
  <si>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</si>
  <si>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</si>
  <si>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</si>
  <si>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</si>
  <si>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</si>
  <si>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</si>
  <si>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</si>
  <si>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</si>
  <si>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</si>
  <si>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</si>
  <si>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</si>
  <si>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</si>
  <si>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</si>
  <si>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</si>
  <si>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</si>
  <si>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</si>
  <si>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</si>
  <si>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</si>
  <si>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</si>
  <si>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</si>
  <si>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</si>
  <si>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</si>
  <si>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</si>
  <si>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</si>
  <si>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</si>
  <si>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</si>
  <si>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</si>
  <si>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</si>
  <si>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Mazda CX-60</t>
  </si>
  <si>
    <t>Mercedes-Benz EQB</t>
  </si>
  <si>
    <t>Mercedes-Benz EQC</t>
  </si>
  <si>
    <t>Mercedes-Benz GLB-Class</t>
  </si>
  <si>
    <t>Mercedes-Benz GLC-Class Coupe</t>
  </si>
  <si>
    <t>Mercedes-Benz GLC-Class Wagon</t>
  </si>
  <si>
    <t>Porsche Macan</t>
  </si>
  <si>
    <t>Tesla Model Y</t>
  </si>
  <si>
    <t>Volvo XC60</t>
  </si>
  <si>
    <t>Ford Everest</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</si>
  <si>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</si>
  <si>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</si>
  <si>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</si>
  <si>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</si>
  <si>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</si>
  <si>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</si>
  <si>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</si>
  <si>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</si>
  <si>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</si>
  <si>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</si>
  <si>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</si>
  <si>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</si>
  <si>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</si>
  <si>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</si>
  <si>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</si>
  <si>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</si>
  <si>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</si>
  <si>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</si>
  <si>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</si>
  <si>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</si>
  <si>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</si>
  <si>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</si>
  <si>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</si>
  <si>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</si>
  <si>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</si>
  <si>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</si>
  <si>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</si>
  <si>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</si>
  <si>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</si>
  <si>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</si>
  <si>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</si>
  <si>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</si>
  <si>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</si>
  <si>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</si>
  <si>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</si>
  <si>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</si>
  <si>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Mazda CX-90</t>
  </si>
  <si>
    <t>Mercedes-Benz EQE SUV</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</si>
  <si>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</si>
  <si>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</si>
  <si>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</si>
  <si>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</si>
  <si>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</si>
  <si>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</si>
  <si>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</si>
  <si>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</si>
  <si>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</si>
  <si>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</si>
  <si>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</si>
  <si>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</si>
  <si>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BMW XM</t>
  </si>
  <si>
    <t>Lamborghini Urus</t>
  </si>
  <si>
    <t>Land Rover Range Rover</t>
  </si>
  <si>
    <t>Lexus LX</t>
  </si>
  <si>
    <t>Mercedes-Benz EQS SUV</t>
  </si>
  <si>
    <t>Mercedes-Benz G-Class</t>
  </si>
  <si>
    <t>Mercedes-Benz GLS-Class</t>
  </si>
  <si>
    <t>Rolls-Royce Cullinan</t>
  </si>
  <si>
    <t>Iveco Minibus &lt; 20 Seats</t>
  </si>
  <si>
    <t>LDV Deliver 9 Bus</t>
  </si>
  <si>
    <t>Mercedes-Benz Sprinter Bus</t>
  </si>
  <si>
    <t>Toyota Hiace Commuter</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</si>
  <si>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</si>
  <si>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</si>
  <si>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</si>
  <si>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</si>
  <si>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</si>
  <si>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</si>
  <si>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</si>
  <si>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</si>
  <si>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</si>
  <si>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</si>
  <si>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</si>
  <si>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</si>
  <si>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</si>
  <si>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</si>
  <si>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</si>
  <si>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</si>
  <si>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</si>
  <si>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</si>
  <si>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</si>
  <si>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</si>
  <si>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</si>
  <si>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</si>
  <si>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</si>
  <si>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</si>
  <si>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</si>
  <si>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</si>
  <si>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</si>
  <si>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</si>
  <si>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</si>
  <si>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</si>
  <si>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</si>
  <si>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</si>
  <si>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</si>
  <si>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</si>
  <si>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</si>
  <si>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</si>
  <si>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</si>
  <si>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</si>
  <si>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</si>
  <si>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</si>
  <si>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</si>
  <si>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</si>
  <si>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Foton Mobility T5</t>
  </si>
  <si>
    <t>Fuso Canter (LD)</t>
  </si>
  <si>
    <t>Hino (LD)</t>
  </si>
  <si>
    <t>Hyundai EX4</t>
  </si>
  <si>
    <t>Hyundai EX8</t>
  </si>
  <si>
    <t>Isuzu N-Series (LD)</t>
  </si>
  <si>
    <t>Iveco C/C (LD)</t>
  </si>
  <si>
    <t>Iveco Van (LD)</t>
  </si>
  <si>
    <t>LDV Deliver 9</t>
  </si>
  <si>
    <t>Mercedes-Benz Sprinter</t>
  </si>
  <si>
    <t>Renault Master</t>
  </si>
  <si>
    <t>Volkswagen Crafter</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</si>
  <si>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</si>
  <si>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</si>
  <si>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</si>
  <si>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</si>
  <si>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</si>
  <si>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</si>
  <si>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</si>
  <si>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</si>
  <si>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</si>
  <si>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</si>
  <si>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</si>
  <si>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</si>
  <si>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</si>
  <si>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</si>
  <si>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</si>
  <si>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</si>
  <si>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</si>
  <si>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</si>
  <si>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</si>
  <si>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</si>
  <si>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</si>
  <si>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</si>
  <si>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</si>
  <si>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</si>
  <si>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</si>
  <si>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</si>
  <si>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</si>
  <si>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</si>
  <si>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</si>
  <si>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</si>
  <si>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</si>
  <si>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</si>
  <si>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</si>
  <si>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</si>
  <si>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</si>
  <si>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</si>
  <si>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</si>
  <si>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</si>
  <si>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</si>
  <si>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</si>
  <si>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</si>
  <si>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</si>
  <si>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</si>
  <si>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</si>
  <si>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</si>
  <si>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</si>
  <si>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</si>
  <si>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</si>
  <si>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</si>
  <si>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</si>
  <si>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</si>
  <si>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</si>
  <si>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</si>
  <si>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</si>
  <si>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</si>
  <si>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</si>
  <si>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</si>
  <si>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</si>
  <si>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</si>
  <si>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</si>
  <si>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</si>
  <si>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</si>
  <si>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</si>
  <si>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</si>
  <si>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</si>
  <si>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</si>
  <si>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</si>
  <si>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</si>
  <si>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</si>
  <si>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</si>
  <si>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</si>
  <si>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</si>
  <si>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</si>
  <si>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</si>
  <si>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</si>
  <si>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</si>
  <si>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</si>
  <si>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</si>
  <si>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</si>
  <si>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</si>
  <si>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</si>
  <si>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</si>
  <si>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</si>
  <si>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</si>
  <si>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</si>
  <si>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</si>
  <si>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</si>
  <si>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</si>
  <si>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</si>
  <si>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BYD Total</t>
  </si>
  <si>
    <t>Chery Total</t>
  </si>
  <si>
    <t>Chevrolet Total</t>
  </si>
  <si>
    <t>Chrysler Total</t>
  </si>
  <si>
    <t>Citroen Total</t>
  </si>
  <si>
    <t>CUPRA Total</t>
  </si>
  <si>
    <t>Daf Total</t>
  </si>
  <si>
    <t>Dennis Eagle Total</t>
  </si>
  <si>
    <t>Ferrari Total</t>
  </si>
  <si>
    <t>Fiat Total</t>
  </si>
  <si>
    <t>Fiat Professional Total</t>
  </si>
  <si>
    <t>Ford Total</t>
  </si>
  <si>
    <t>Foton Mobility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</si>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</sst>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102</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103</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104</v>
      </c>
      <c r="C15" s="109">
        <v>1806</v>
      </c>
      <c r="D15" s="110">
        <v>1498</v>
      </c>
      <c r="E15" s="109">
        <v>14011</v>
      </c>
      <c r="F15" s="110">
        <v>12228</v>
      </c>
      <c r="G15" s="111"/>
      <c r="H15" s="109">
        <f t="shared" ref="H15:H22" si="0">C15-D15</f>
        <v>308</v>
      </c>
      <c r="I15" s="110">
        <f t="shared" ref="I15:I22" si="1">E15-F15</f>
        <v>1783</v>
      </c>
      <c r="J15" s="112">
        <f t="shared" ref="J15:J22" si="2">IF(D15=0, "-", IF(H15/D15&lt;10, H15/D15, "&gt;999%"))</f>
        <v>0.20560747663551401</v>
      </c>
      <c r="K15" s="113">
        <f t="shared" ref="K15:K22" si="3">IF(F15=0, "-", IF(I15/F15&lt;10, I15/F15, "&gt;999%"))</f>
        <v>0.14581288845273144</v>
      </c>
      <c r="L15" s="99"/>
    </row>
    <row r="16" spans="1:12" ht="15.5" x14ac:dyDescent="0.35">
      <c r="A16" s="99"/>
      <c r="B16" s="108" t="s">
        <v>105</v>
      </c>
      <c r="C16" s="109">
        <v>35968</v>
      </c>
      <c r="D16" s="110">
        <v>28945</v>
      </c>
      <c r="E16" s="109">
        <v>278028</v>
      </c>
      <c r="F16" s="110">
        <v>255800</v>
      </c>
      <c r="G16" s="111"/>
      <c r="H16" s="109">
        <f t="shared" si="0"/>
        <v>7023</v>
      </c>
      <c r="I16" s="110">
        <f t="shared" si="1"/>
        <v>22228</v>
      </c>
      <c r="J16" s="112">
        <f t="shared" si="2"/>
        <v>0.2426325790291933</v>
      </c>
      <c r="K16" s="113">
        <f t="shared" si="3"/>
        <v>8.689601250977326E-2</v>
      </c>
      <c r="L16" s="99"/>
    </row>
    <row r="17" spans="1:12" ht="15.5" x14ac:dyDescent="0.35">
      <c r="A17" s="99"/>
      <c r="B17" s="108" t="s">
        <v>106</v>
      </c>
      <c r="C17" s="109">
        <v>862</v>
      </c>
      <c r="D17" s="110">
        <v>832</v>
      </c>
      <c r="E17" s="109">
        <v>7863</v>
      </c>
      <c r="F17" s="110">
        <v>7601</v>
      </c>
      <c r="G17" s="111"/>
      <c r="H17" s="109">
        <f t="shared" si="0"/>
        <v>30</v>
      </c>
      <c r="I17" s="110">
        <f t="shared" si="1"/>
        <v>262</v>
      </c>
      <c r="J17" s="112">
        <f t="shared" si="2"/>
        <v>3.6057692307692304E-2</v>
      </c>
      <c r="K17" s="113">
        <f t="shared" si="3"/>
        <v>3.4469148796211026E-2</v>
      </c>
      <c r="L17" s="99"/>
    </row>
    <row r="18" spans="1:12" ht="15.5" x14ac:dyDescent="0.35">
      <c r="A18" s="99"/>
      <c r="B18" s="108" t="s">
        <v>107</v>
      </c>
      <c r="C18" s="109">
        <v>23415</v>
      </c>
      <c r="D18" s="110">
        <v>20634</v>
      </c>
      <c r="E18" s="109">
        <v>194143</v>
      </c>
      <c r="F18" s="110">
        <v>175916</v>
      </c>
      <c r="G18" s="111"/>
      <c r="H18" s="109">
        <f t="shared" si="0"/>
        <v>2781</v>
      </c>
      <c r="I18" s="110">
        <f t="shared" si="1"/>
        <v>18227</v>
      </c>
      <c r="J18" s="112">
        <f t="shared" si="2"/>
        <v>0.13477755161384122</v>
      </c>
      <c r="K18" s="113">
        <f t="shared" si="3"/>
        <v>0.10361195115850746</v>
      </c>
      <c r="L18" s="99"/>
    </row>
    <row r="19" spans="1:12" ht="15.5" x14ac:dyDescent="0.35">
      <c r="A19" s="99"/>
      <c r="B19" s="108" t="s">
        <v>108</v>
      </c>
      <c r="C19" s="109">
        <v>6676</v>
      </c>
      <c r="D19" s="110">
        <v>6005</v>
      </c>
      <c r="E19" s="109">
        <v>57916</v>
      </c>
      <c r="F19" s="110">
        <v>52487</v>
      </c>
      <c r="G19" s="111"/>
      <c r="H19" s="109">
        <f t="shared" si="0"/>
        <v>671</v>
      </c>
      <c r="I19" s="110">
        <f t="shared" si="1"/>
        <v>5429</v>
      </c>
      <c r="J19" s="112">
        <f t="shared" si="2"/>
        <v>0.11174021648626145</v>
      </c>
      <c r="K19" s="113">
        <f t="shared" si="3"/>
        <v>0.10343513631946959</v>
      </c>
      <c r="L19" s="99"/>
    </row>
    <row r="20" spans="1:12" ht="15.5" x14ac:dyDescent="0.35">
      <c r="A20" s="99"/>
      <c r="B20" s="108" t="s">
        <v>109</v>
      </c>
      <c r="C20" s="109">
        <v>1972</v>
      </c>
      <c r="D20" s="110">
        <v>1630</v>
      </c>
      <c r="E20" s="109">
        <v>15027</v>
      </c>
      <c r="F20" s="110">
        <v>14054</v>
      </c>
      <c r="G20" s="111"/>
      <c r="H20" s="109">
        <f t="shared" si="0"/>
        <v>342</v>
      </c>
      <c r="I20" s="110">
        <f t="shared" si="1"/>
        <v>973</v>
      </c>
      <c r="J20" s="112">
        <f t="shared" si="2"/>
        <v>0.20981595092024541</v>
      </c>
      <c r="K20" s="113">
        <f t="shared" si="3"/>
        <v>6.9232958588302265E-2</v>
      </c>
      <c r="L20" s="99"/>
    </row>
    <row r="21" spans="1:12" ht="15.5" x14ac:dyDescent="0.35">
      <c r="A21" s="99"/>
      <c r="B21" s="108" t="s">
        <v>110</v>
      </c>
      <c r="C21" s="109">
        <v>29426</v>
      </c>
      <c r="D21" s="110">
        <v>25367</v>
      </c>
      <c r="E21" s="109">
        <v>239363</v>
      </c>
      <c r="F21" s="110">
        <v>214492</v>
      </c>
      <c r="G21" s="111"/>
      <c r="H21" s="109">
        <f t="shared" si="0"/>
        <v>4059</v>
      </c>
      <c r="I21" s="110">
        <f t="shared" si="1"/>
        <v>24871</v>
      </c>
      <c r="J21" s="112">
        <f t="shared" si="2"/>
        <v>0.16001103796270746</v>
      </c>
      <c r="K21" s="113">
        <f t="shared" si="3"/>
        <v>0.11595304253771703</v>
      </c>
      <c r="L21" s="99"/>
    </row>
    <row r="22" spans="1:12" ht="15.5" x14ac:dyDescent="0.35">
      <c r="A22" s="99"/>
      <c r="B22" s="108" t="s">
        <v>111</v>
      </c>
      <c r="C22" s="109">
        <v>10577</v>
      </c>
      <c r="D22" s="110">
        <v>8644</v>
      </c>
      <c r="E22" s="109">
        <v>92935</v>
      </c>
      <c r="F22" s="110">
        <v>78552</v>
      </c>
      <c r="G22" s="111"/>
      <c r="H22" s="109">
        <f t="shared" si="0"/>
        <v>1933</v>
      </c>
      <c r="I22" s="110">
        <f t="shared" si="1"/>
        <v>14383</v>
      </c>
      <c r="J22" s="112">
        <f t="shared" si="2"/>
        <v>0.22362332253586303</v>
      </c>
      <c r="K22" s="113">
        <f t="shared" si="3"/>
        <v>0.18310163967817497</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110702</v>
      </c>
      <c r="D24" s="121">
        <f>SUM(D15:D23)</f>
        <v>93555</v>
      </c>
      <c r="E24" s="120">
        <f>SUM(E15:E23)</f>
        <v>899286</v>
      </c>
      <c r="F24" s="121">
        <f>SUM(F15:F23)</f>
        <v>811130</v>
      </c>
      <c r="G24" s="122"/>
      <c r="H24" s="120">
        <f>SUM(H15:H23)</f>
        <v>17147</v>
      </c>
      <c r="I24" s="121">
        <f>SUM(I15:I23)</f>
        <v>88156</v>
      </c>
      <c r="J24" s="123">
        <f>IF(D24=0, 0, H24/D24)</f>
        <v>0.18328256106033883</v>
      </c>
      <c r="K24" s="124">
        <f>IF(F24=0, 0, I24/F24)</f>
        <v>0.10868294847928199</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704</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4"/>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123</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123</v>
      </c>
      <c r="B6" s="61" t="s">
        <v>12</v>
      </c>
      <c r="C6" s="62" t="s">
        <v>13</v>
      </c>
      <c r="D6" s="61" t="s">
        <v>12</v>
      </c>
      <c r="E6" s="63" t="s">
        <v>13</v>
      </c>
      <c r="F6" s="62" t="s">
        <v>12</v>
      </c>
      <c r="G6" s="62" t="s">
        <v>13</v>
      </c>
      <c r="H6" s="61" t="s">
        <v>12</v>
      </c>
      <c r="I6" s="63" t="s">
        <v>13</v>
      </c>
      <c r="J6" s="61"/>
      <c r="K6" s="63"/>
    </row>
    <row r="7" spans="1:11" x14ac:dyDescent="0.25">
      <c r="A7" s="7" t="s">
        <v>341</v>
      </c>
      <c r="B7" s="65">
        <v>10</v>
      </c>
      <c r="C7" s="34">
        <f>IF(B18=0, "-", B7/B18)</f>
        <v>2.5510204081632654E-2</v>
      </c>
      <c r="D7" s="65">
        <v>17</v>
      </c>
      <c r="E7" s="9">
        <f>IF(D18=0, "-", D7/D18)</f>
        <v>3.9906103286384977E-2</v>
      </c>
      <c r="F7" s="81">
        <v>157</v>
      </c>
      <c r="G7" s="34">
        <f>IF(F18=0, "-", F7/F18)</f>
        <v>3.9181432493137013E-2</v>
      </c>
      <c r="H7" s="65">
        <v>131</v>
      </c>
      <c r="I7" s="9">
        <f>IF(H18=0, "-", H7/H18)</f>
        <v>3.2273959103227397E-2</v>
      </c>
      <c r="J7" s="8">
        <f t="shared" ref="J7:J16" si="0">IF(D7=0, "-", IF((B7-D7)/D7&lt;10, (B7-D7)/D7, "&gt;999%"))</f>
        <v>-0.41176470588235292</v>
      </c>
      <c r="K7" s="9">
        <f t="shared" ref="K7:K16" si="1">IF(H7=0, "-", IF((F7-H7)/H7&lt;10, (F7-H7)/H7, "&gt;999%"))</f>
        <v>0.19847328244274809</v>
      </c>
    </row>
    <row r="8" spans="1:11" x14ac:dyDescent="0.25">
      <c r="A8" s="7" t="s">
        <v>342</v>
      </c>
      <c r="B8" s="65">
        <v>62</v>
      </c>
      <c r="C8" s="34">
        <f>IF(B18=0, "-", B8/B18)</f>
        <v>0.15816326530612246</v>
      </c>
      <c r="D8" s="65">
        <v>62</v>
      </c>
      <c r="E8" s="9">
        <f>IF(D18=0, "-", D8/D18)</f>
        <v>0.14553990610328638</v>
      </c>
      <c r="F8" s="81">
        <v>550</v>
      </c>
      <c r="G8" s="34">
        <f>IF(F18=0, "-", F8/F18)</f>
        <v>0.13725979535812327</v>
      </c>
      <c r="H8" s="65">
        <v>550</v>
      </c>
      <c r="I8" s="9">
        <f>IF(H18=0, "-", H8/H18)</f>
        <v>0.13550135501355012</v>
      </c>
      <c r="J8" s="8">
        <f t="shared" si="0"/>
        <v>0</v>
      </c>
      <c r="K8" s="9">
        <f t="shared" si="1"/>
        <v>0</v>
      </c>
    </row>
    <row r="9" spans="1:11" x14ac:dyDescent="0.25">
      <c r="A9" s="7" t="s">
        <v>343</v>
      </c>
      <c r="B9" s="65">
        <v>77</v>
      </c>
      <c r="C9" s="34">
        <f>IF(B18=0, "-", B9/B18)</f>
        <v>0.19642857142857142</v>
      </c>
      <c r="D9" s="65">
        <v>91</v>
      </c>
      <c r="E9" s="9">
        <f>IF(D18=0, "-", D9/D18)</f>
        <v>0.21361502347417841</v>
      </c>
      <c r="F9" s="81">
        <v>577</v>
      </c>
      <c r="G9" s="34">
        <f>IF(F18=0, "-", F9/F18)</f>
        <v>0.1439980034938857</v>
      </c>
      <c r="H9" s="65">
        <v>697</v>
      </c>
      <c r="I9" s="9">
        <f>IF(H18=0, "-", H9/H18)</f>
        <v>0.17171717171717171</v>
      </c>
      <c r="J9" s="8">
        <f t="shared" si="0"/>
        <v>-0.15384615384615385</v>
      </c>
      <c r="K9" s="9">
        <f t="shared" si="1"/>
        <v>-0.17216642754662842</v>
      </c>
    </row>
    <row r="10" spans="1:11" x14ac:dyDescent="0.25">
      <c r="A10" s="7" t="s">
        <v>344</v>
      </c>
      <c r="B10" s="65">
        <v>95</v>
      </c>
      <c r="C10" s="34">
        <f>IF(B18=0, "-", B10/B18)</f>
        <v>0.2423469387755102</v>
      </c>
      <c r="D10" s="65">
        <v>113</v>
      </c>
      <c r="E10" s="9">
        <f>IF(D18=0, "-", D10/D18)</f>
        <v>0.26525821596244131</v>
      </c>
      <c r="F10" s="81">
        <v>970</v>
      </c>
      <c r="G10" s="34">
        <f>IF(F18=0, "-", F10/F18)</f>
        <v>0.24207636635887197</v>
      </c>
      <c r="H10" s="65">
        <v>606</v>
      </c>
      <c r="I10" s="9">
        <f>IF(H18=0, "-", H10/H18)</f>
        <v>0.14929785661492978</v>
      </c>
      <c r="J10" s="8">
        <f t="shared" si="0"/>
        <v>-0.15929203539823009</v>
      </c>
      <c r="K10" s="9">
        <f t="shared" si="1"/>
        <v>0.60066006600660071</v>
      </c>
    </row>
    <row r="11" spans="1:11" x14ac:dyDescent="0.25">
      <c r="A11" s="7" t="s">
        <v>345</v>
      </c>
      <c r="B11" s="65">
        <v>7</v>
      </c>
      <c r="C11" s="34">
        <f>IF(B18=0, "-", B11/B18)</f>
        <v>1.7857142857142856E-2</v>
      </c>
      <c r="D11" s="65">
        <v>5</v>
      </c>
      <c r="E11" s="9">
        <f>IF(D18=0, "-", D11/D18)</f>
        <v>1.1737089201877934E-2</v>
      </c>
      <c r="F11" s="81">
        <v>78</v>
      </c>
      <c r="G11" s="34">
        <f>IF(F18=0, "-", F11/F18)</f>
        <v>1.9465934614424758E-2</v>
      </c>
      <c r="H11" s="65">
        <v>90</v>
      </c>
      <c r="I11" s="9">
        <f>IF(H18=0, "-", H11/H18)</f>
        <v>2.2172949002217297E-2</v>
      </c>
      <c r="J11" s="8">
        <f t="shared" si="0"/>
        <v>0.4</v>
      </c>
      <c r="K11" s="9">
        <f t="shared" si="1"/>
        <v>-0.13333333333333333</v>
      </c>
    </row>
    <row r="12" spans="1:11" x14ac:dyDescent="0.25">
      <c r="A12" s="7" t="s">
        <v>346</v>
      </c>
      <c r="B12" s="65">
        <v>4</v>
      </c>
      <c r="C12" s="34">
        <f>IF(B18=0, "-", B12/B18)</f>
        <v>1.020408163265306E-2</v>
      </c>
      <c r="D12" s="65">
        <v>7</v>
      </c>
      <c r="E12" s="9">
        <f>IF(D18=0, "-", D12/D18)</f>
        <v>1.6431924882629109E-2</v>
      </c>
      <c r="F12" s="81">
        <v>27</v>
      </c>
      <c r="G12" s="34">
        <f>IF(F18=0, "-", F12/F18)</f>
        <v>6.7382081357624159E-3</v>
      </c>
      <c r="H12" s="65">
        <v>86</v>
      </c>
      <c r="I12" s="9">
        <f>IF(H18=0, "-", H12/H18)</f>
        <v>2.118748460211875E-2</v>
      </c>
      <c r="J12" s="8">
        <f t="shared" si="0"/>
        <v>-0.42857142857142855</v>
      </c>
      <c r="K12" s="9">
        <f t="shared" si="1"/>
        <v>-0.68604651162790697</v>
      </c>
    </row>
    <row r="13" spans="1:11" x14ac:dyDescent="0.25">
      <c r="A13" s="7" t="s">
        <v>347</v>
      </c>
      <c r="B13" s="65">
        <v>24</v>
      </c>
      <c r="C13" s="34">
        <f>IF(B18=0, "-", B13/B18)</f>
        <v>6.1224489795918366E-2</v>
      </c>
      <c r="D13" s="65">
        <v>17</v>
      </c>
      <c r="E13" s="9">
        <f>IF(D18=0, "-", D13/D18)</f>
        <v>3.9906103286384977E-2</v>
      </c>
      <c r="F13" s="81">
        <v>259</v>
      </c>
      <c r="G13" s="34">
        <f>IF(F18=0, "-", F13/F18)</f>
        <v>6.4636885450461687E-2</v>
      </c>
      <c r="H13" s="65">
        <v>191</v>
      </c>
      <c r="I13" s="9">
        <f>IF(H18=0, "-", H13/H18)</f>
        <v>4.705592510470559E-2</v>
      </c>
      <c r="J13" s="8">
        <f t="shared" si="0"/>
        <v>0.41176470588235292</v>
      </c>
      <c r="K13" s="9">
        <f t="shared" si="1"/>
        <v>0.35602094240837695</v>
      </c>
    </row>
    <row r="14" spans="1:11" x14ac:dyDescent="0.25">
      <c r="A14" s="7" t="s">
        <v>348</v>
      </c>
      <c r="B14" s="65">
        <v>46</v>
      </c>
      <c r="C14" s="34">
        <f>IF(B18=0, "-", B14/B18)</f>
        <v>0.11734693877551021</v>
      </c>
      <c r="D14" s="65">
        <v>76</v>
      </c>
      <c r="E14" s="9">
        <f>IF(D18=0, "-", D14/D18)</f>
        <v>0.17840375586854459</v>
      </c>
      <c r="F14" s="81">
        <v>599</v>
      </c>
      <c r="G14" s="34">
        <f>IF(F18=0, "-", F14/F18)</f>
        <v>0.14948839530821062</v>
      </c>
      <c r="H14" s="65">
        <v>864</v>
      </c>
      <c r="I14" s="9">
        <f>IF(H18=0, "-", H14/H18)</f>
        <v>0.21286031042128603</v>
      </c>
      <c r="J14" s="8">
        <f t="shared" si="0"/>
        <v>-0.39473684210526316</v>
      </c>
      <c r="K14" s="9">
        <f t="shared" si="1"/>
        <v>-0.30671296296296297</v>
      </c>
    </row>
    <row r="15" spans="1:11" x14ac:dyDescent="0.25">
      <c r="A15" s="7" t="s">
        <v>349</v>
      </c>
      <c r="B15" s="65">
        <v>33</v>
      </c>
      <c r="C15" s="34">
        <f>IF(B18=0, "-", B15/B18)</f>
        <v>8.4183673469387751E-2</v>
      </c>
      <c r="D15" s="65">
        <v>20</v>
      </c>
      <c r="E15" s="9">
        <f>IF(D18=0, "-", D15/D18)</f>
        <v>4.6948356807511735E-2</v>
      </c>
      <c r="F15" s="81">
        <v>466</v>
      </c>
      <c r="G15" s="34">
        <f>IF(F18=0, "-", F15/F18)</f>
        <v>0.11629648115797354</v>
      </c>
      <c r="H15" s="65">
        <v>539</v>
      </c>
      <c r="I15" s="9">
        <f>IF(H18=0, "-", H15/H18)</f>
        <v>0.13279132791327913</v>
      </c>
      <c r="J15" s="8">
        <f t="shared" si="0"/>
        <v>0.65</v>
      </c>
      <c r="K15" s="9">
        <f t="shared" si="1"/>
        <v>-0.13543599257884972</v>
      </c>
    </row>
    <row r="16" spans="1:11" x14ac:dyDescent="0.25">
      <c r="A16" s="7" t="s">
        <v>350</v>
      </c>
      <c r="B16" s="65">
        <v>34</v>
      </c>
      <c r="C16" s="34">
        <f>IF(B18=0, "-", B16/B18)</f>
        <v>8.673469387755102E-2</v>
      </c>
      <c r="D16" s="65">
        <v>18</v>
      </c>
      <c r="E16" s="9">
        <f>IF(D18=0, "-", D16/D18)</f>
        <v>4.2253521126760563E-2</v>
      </c>
      <c r="F16" s="81">
        <v>324</v>
      </c>
      <c r="G16" s="34">
        <f>IF(F18=0, "-", F16/F18)</f>
        <v>8.0858497629148984E-2</v>
      </c>
      <c r="H16" s="65">
        <v>305</v>
      </c>
      <c r="I16" s="9">
        <f>IF(H18=0, "-", H16/H18)</f>
        <v>7.5141660507514169E-2</v>
      </c>
      <c r="J16" s="8">
        <f t="shared" si="0"/>
        <v>0.88888888888888884</v>
      </c>
      <c r="K16" s="9">
        <f t="shared" si="1"/>
        <v>6.2295081967213117E-2</v>
      </c>
    </row>
    <row r="17" spans="1:11" x14ac:dyDescent="0.25">
      <c r="A17" s="2"/>
      <c r="B17" s="68"/>
      <c r="C17" s="33"/>
      <c r="D17" s="68"/>
      <c r="E17" s="6"/>
      <c r="F17" s="82"/>
      <c r="G17" s="33"/>
      <c r="H17" s="68"/>
      <c r="I17" s="6"/>
      <c r="J17" s="5"/>
      <c r="K17" s="6"/>
    </row>
    <row r="18" spans="1:11" s="43" customFormat="1" ht="13" x14ac:dyDescent="0.3">
      <c r="A18" s="162" t="s">
        <v>616</v>
      </c>
      <c r="B18" s="71">
        <f>SUM(B7:B17)</f>
        <v>392</v>
      </c>
      <c r="C18" s="40">
        <f>B18/10577</f>
        <v>3.7061548643282594E-2</v>
      </c>
      <c r="D18" s="71">
        <f>SUM(D7:D17)</f>
        <v>426</v>
      </c>
      <c r="E18" s="41">
        <f>D18/8644</f>
        <v>4.9282739472466454E-2</v>
      </c>
      <c r="F18" s="77">
        <f>SUM(F7:F17)</f>
        <v>4007</v>
      </c>
      <c r="G18" s="42">
        <f>F18/92935</f>
        <v>4.3116156453435195E-2</v>
      </c>
      <c r="H18" s="71">
        <f>SUM(H7:H17)</f>
        <v>4059</v>
      </c>
      <c r="I18" s="41">
        <f>H18/78552</f>
        <v>5.1672777268560954E-2</v>
      </c>
      <c r="J18" s="37">
        <f>IF(D18=0, "-", IF((B18-D18)/D18&lt;10, (B18-D18)/D18, "&gt;999%"))</f>
        <v>-7.9812206572769953E-2</v>
      </c>
      <c r="K18" s="38">
        <f>IF(H18=0, "-", IF((F18-H18)/H18&lt;10, (F18-H18)/H18, "&gt;999%"))</f>
        <v>-1.2811037201281104E-2</v>
      </c>
    </row>
    <row r="19" spans="1:11" x14ac:dyDescent="0.25">
      <c r="B19" s="83"/>
      <c r="D19" s="83"/>
      <c r="F19" s="83"/>
      <c r="H19" s="83"/>
    </row>
    <row r="20" spans="1:11" s="43" customFormat="1" ht="13" x14ac:dyDescent="0.3">
      <c r="A20" s="162" t="s">
        <v>616</v>
      </c>
      <c r="B20" s="71">
        <v>392</v>
      </c>
      <c r="C20" s="40">
        <f>B20/10577</f>
        <v>3.7061548643282594E-2</v>
      </c>
      <c r="D20" s="71">
        <v>426</v>
      </c>
      <c r="E20" s="41">
        <f>D20/8644</f>
        <v>4.9282739472466454E-2</v>
      </c>
      <c r="F20" s="77">
        <v>4007</v>
      </c>
      <c r="G20" s="42">
        <f>F20/92935</f>
        <v>4.3116156453435195E-2</v>
      </c>
      <c r="H20" s="71">
        <v>4059</v>
      </c>
      <c r="I20" s="41">
        <f>H20/78552</f>
        <v>5.1672777268560954E-2</v>
      </c>
      <c r="J20" s="37">
        <f>IF(D20=0, "-", IF((B20-D20)/D20&lt;10, (B20-D20)/D20, "&gt;999%"))</f>
        <v>-7.9812206572769953E-2</v>
      </c>
      <c r="K20" s="38">
        <f>IF(H20=0, "-", IF((F20-H20)/H20&lt;10, (F20-H20)/H20, "&gt;999%"))</f>
        <v>-1.2811037201281104E-2</v>
      </c>
    </row>
    <row r="21" spans="1:11" x14ac:dyDescent="0.25">
      <c r="B21" s="83"/>
      <c r="D21" s="83"/>
      <c r="F21" s="83"/>
      <c r="H21" s="83"/>
    </row>
    <row r="22" spans="1:11" ht="15.5" x14ac:dyDescent="0.35">
      <c r="A22" s="164" t="s">
        <v>124</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155</v>
      </c>
      <c r="B24" s="61" t="s">
        <v>12</v>
      </c>
      <c r="C24" s="62" t="s">
        <v>13</v>
      </c>
      <c r="D24" s="61" t="s">
        <v>12</v>
      </c>
      <c r="E24" s="63" t="s">
        <v>13</v>
      </c>
      <c r="F24" s="62" t="s">
        <v>12</v>
      </c>
      <c r="G24" s="62" t="s">
        <v>13</v>
      </c>
      <c r="H24" s="61" t="s">
        <v>12</v>
      </c>
      <c r="I24" s="63" t="s">
        <v>13</v>
      </c>
      <c r="J24" s="61"/>
      <c r="K24" s="63"/>
    </row>
    <row r="25" spans="1:11" x14ac:dyDescent="0.25">
      <c r="A25" s="7" t="s">
        <v>351</v>
      </c>
      <c r="B25" s="65">
        <v>75</v>
      </c>
      <c r="C25" s="34">
        <f>IF(B49=0, "-", B25/B49)</f>
        <v>4.8606610499027869E-2</v>
      </c>
      <c r="D25" s="65">
        <v>0</v>
      </c>
      <c r="E25" s="9">
        <f>IF(D49=0, "-", D25/D49)</f>
        <v>0</v>
      </c>
      <c r="F25" s="81">
        <v>415</v>
      </c>
      <c r="G25" s="34">
        <f>IF(F49=0, "-", F25/F49)</f>
        <v>3.4560293137908059E-2</v>
      </c>
      <c r="H25" s="65">
        <v>0</v>
      </c>
      <c r="I25" s="9">
        <f>IF(H49=0, "-", H25/H49)</f>
        <v>0</v>
      </c>
      <c r="J25" s="8" t="str">
        <f t="shared" ref="J25:J47" si="2">IF(D25=0, "-", IF((B25-D25)/D25&lt;10, (B25-D25)/D25, "&gt;999%"))</f>
        <v>-</v>
      </c>
      <c r="K25" s="9" t="str">
        <f t="shared" ref="K25:K47" si="3">IF(H25=0, "-", IF((F25-H25)/H25&lt;10, (F25-H25)/H25, "&gt;999%"))</f>
        <v>-</v>
      </c>
    </row>
    <row r="26" spans="1:11" x14ac:dyDescent="0.25">
      <c r="A26" s="7" t="s">
        <v>352</v>
      </c>
      <c r="B26" s="65">
        <v>0</v>
      </c>
      <c r="C26" s="34">
        <f>IF(B49=0, "-", B26/B49)</f>
        <v>0</v>
      </c>
      <c r="D26" s="65">
        <v>1</v>
      </c>
      <c r="E26" s="9">
        <f>IF(D49=0, "-", D26/D49)</f>
        <v>1.1695906432748538E-3</v>
      </c>
      <c r="F26" s="81">
        <v>3</v>
      </c>
      <c r="G26" s="34">
        <f>IF(F49=0, "-", F26/F49)</f>
        <v>2.4983344437041972E-4</v>
      </c>
      <c r="H26" s="65">
        <v>7</v>
      </c>
      <c r="I26" s="9">
        <f>IF(H49=0, "-", H26/H49)</f>
        <v>8.4459459459459464E-4</v>
      </c>
      <c r="J26" s="8">
        <f t="shared" si="2"/>
        <v>-1</v>
      </c>
      <c r="K26" s="9">
        <f t="shared" si="3"/>
        <v>-0.5714285714285714</v>
      </c>
    </row>
    <row r="27" spans="1:11" x14ac:dyDescent="0.25">
      <c r="A27" s="7" t="s">
        <v>353</v>
      </c>
      <c r="B27" s="65">
        <v>97</v>
      </c>
      <c r="C27" s="34">
        <f>IF(B49=0, "-", B27/B49)</f>
        <v>6.2864549578742712E-2</v>
      </c>
      <c r="D27" s="65">
        <v>69</v>
      </c>
      <c r="E27" s="9">
        <f>IF(D49=0, "-", D27/D49)</f>
        <v>8.0701754385964913E-2</v>
      </c>
      <c r="F27" s="81">
        <v>755</v>
      </c>
      <c r="G27" s="34">
        <f>IF(F49=0, "-", F27/F49)</f>
        <v>6.2874750166555624E-2</v>
      </c>
      <c r="H27" s="65">
        <v>423</v>
      </c>
      <c r="I27" s="9">
        <f>IF(H49=0, "-", H27/H49)</f>
        <v>5.103764478764479E-2</v>
      </c>
      <c r="J27" s="8">
        <f t="shared" si="2"/>
        <v>0.40579710144927539</v>
      </c>
      <c r="K27" s="9">
        <f t="shared" si="3"/>
        <v>0.78486997635933808</v>
      </c>
    </row>
    <row r="28" spans="1:11" x14ac:dyDescent="0.25">
      <c r="A28" s="7" t="s">
        <v>354</v>
      </c>
      <c r="B28" s="65">
        <v>21</v>
      </c>
      <c r="C28" s="34">
        <f>IF(B49=0, "-", B28/B49)</f>
        <v>1.3609850939727802E-2</v>
      </c>
      <c r="D28" s="65">
        <v>37</v>
      </c>
      <c r="E28" s="9">
        <f>IF(D49=0, "-", D28/D49)</f>
        <v>4.3274853801169591E-2</v>
      </c>
      <c r="F28" s="81">
        <v>183</v>
      </c>
      <c r="G28" s="34">
        <f>IF(F49=0, "-", F28/F49)</f>
        <v>1.5239840106595603E-2</v>
      </c>
      <c r="H28" s="65">
        <v>314</v>
      </c>
      <c r="I28" s="9">
        <f>IF(H49=0, "-", H28/H49)</f>
        <v>3.7886100386100387E-2</v>
      </c>
      <c r="J28" s="8">
        <f t="shared" si="2"/>
        <v>-0.43243243243243246</v>
      </c>
      <c r="K28" s="9">
        <f t="shared" si="3"/>
        <v>-0.41719745222929938</v>
      </c>
    </row>
    <row r="29" spans="1:11" x14ac:dyDescent="0.25">
      <c r="A29" s="7" t="s">
        <v>355</v>
      </c>
      <c r="B29" s="65">
        <v>119</v>
      </c>
      <c r="C29" s="34">
        <f>IF(B49=0, "-", B29/B49)</f>
        <v>7.7122488658457555E-2</v>
      </c>
      <c r="D29" s="65">
        <v>94</v>
      </c>
      <c r="E29" s="9">
        <f>IF(D49=0, "-", D29/D49)</f>
        <v>0.10994152046783626</v>
      </c>
      <c r="F29" s="81">
        <v>961</v>
      </c>
      <c r="G29" s="34">
        <f>IF(F49=0, "-", F29/F49)</f>
        <v>8.0029980013324453E-2</v>
      </c>
      <c r="H29" s="65">
        <v>944</v>
      </c>
      <c r="I29" s="9">
        <f>IF(H49=0, "-", H29/H49)</f>
        <v>0.11389961389961389</v>
      </c>
      <c r="J29" s="8">
        <f t="shared" si="2"/>
        <v>0.26595744680851063</v>
      </c>
      <c r="K29" s="9">
        <f t="shared" si="3"/>
        <v>1.8008474576271187E-2</v>
      </c>
    </row>
    <row r="30" spans="1:11" x14ac:dyDescent="0.25">
      <c r="A30" s="7" t="s">
        <v>356</v>
      </c>
      <c r="B30" s="65">
        <v>7</v>
      </c>
      <c r="C30" s="34">
        <f>IF(B49=0, "-", B30/B49)</f>
        <v>4.5366169799092677E-3</v>
      </c>
      <c r="D30" s="65">
        <v>13</v>
      </c>
      <c r="E30" s="9">
        <f>IF(D49=0, "-", D30/D49)</f>
        <v>1.5204678362573099E-2</v>
      </c>
      <c r="F30" s="81">
        <v>111</v>
      </c>
      <c r="G30" s="34">
        <f>IF(F49=0, "-", F30/F49)</f>
        <v>9.2438374417055293E-3</v>
      </c>
      <c r="H30" s="65">
        <v>111</v>
      </c>
      <c r="I30" s="9">
        <f>IF(H49=0, "-", H30/H49)</f>
        <v>1.3392857142857142E-2</v>
      </c>
      <c r="J30" s="8">
        <f t="shared" si="2"/>
        <v>-0.46153846153846156</v>
      </c>
      <c r="K30" s="9">
        <f t="shared" si="3"/>
        <v>0</v>
      </c>
    </row>
    <row r="31" spans="1:11" x14ac:dyDescent="0.25">
      <c r="A31" s="7" t="s">
        <v>357</v>
      </c>
      <c r="B31" s="65">
        <v>92</v>
      </c>
      <c r="C31" s="34">
        <f>IF(B49=0, "-", B31/B49)</f>
        <v>5.9624108878807515E-2</v>
      </c>
      <c r="D31" s="65">
        <v>47</v>
      </c>
      <c r="E31" s="9">
        <f>IF(D49=0, "-", D31/D49)</f>
        <v>5.4970760233918128E-2</v>
      </c>
      <c r="F31" s="81">
        <v>860</v>
      </c>
      <c r="G31" s="34">
        <f>IF(F49=0, "-", F31/F49)</f>
        <v>7.1618920719520321E-2</v>
      </c>
      <c r="H31" s="65">
        <v>604</v>
      </c>
      <c r="I31" s="9">
        <f>IF(H49=0, "-", H31/H49)</f>
        <v>7.287644787644787E-2</v>
      </c>
      <c r="J31" s="8">
        <f t="shared" si="2"/>
        <v>0.95744680851063835</v>
      </c>
      <c r="K31" s="9">
        <f t="shared" si="3"/>
        <v>0.42384105960264901</v>
      </c>
    </row>
    <row r="32" spans="1:11" x14ac:dyDescent="0.25">
      <c r="A32" s="7" t="s">
        <v>358</v>
      </c>
      <c r="B32" s="65">
        <v>120</v>
      </c>
      <c r="C32" s="34">
        <f>IF(B49=0, "-", B32/B49)</f>
        <v>7.7770576798444582E-2</v>
      </c>
      <c r="D32" s="65">
        <v>83</v>
      </c>
      <c r="E32" s="9">
        <f>IF(D49=0, "-", D32/D49)</f>
        <v>9.7076023391812871E-2</v>
      </c>
      <c r="F32" s="81">
        <v>955</v>
      </c>
      <c r="G32" s="34">
        <f>IF(F49=0, "-", F32/F49)</f>
        <v>7.9530313124583613E-2</v>
      </c>
      <c r="H32" s="65">
        <v>1136</v>
      </c>
      <c r="I32" s="9">
        <f>IF(H49=0, "-", H32/H49)</f>
        <v>0.13706563706563707</v>
      </c>
      <c r="J32" s="8">
        <f t="shared" si="2"/>
        <v>0.44578313253012047</v>
      </c>
      <c r="K32" s="9">
        <f t="shared" si="3"/>
        <v>-0.15933098591549297</v>
      </c>
    </row>
    <row r="33" spans="1:11" x14ac:dyDescent="0.25">
      <c r="A33" s="7" t="s">
        <v>359</v>
      </c>
      <c r="B33" s="65">
        <v>2</v>
      </c>
      <c r="C33" s="34">
        <f>IF(B49=0, "-", B33/B49)</f>
        <v>1.2961762799740765E-3</v>
      </c>
      <c r="D33" s="65">
        <v>1</v>
      </c>
      <c r="E33" s="9">
        <f>IF(D49=0, "-", D33/D49)</f>
        <v>1.1695906432748538E-3</v>
      </c>
      <c r="F33" s="81">
        <v>33</v>
      </c>
      <c r="G33" s="34">
        <f>IF(F49=0, "-", F33/F49)</f>
        <v>2.748167888074617E-3</v>
      </c>
      <c r="H33" s="65">
        <v>44</v>
      </c>
      <c r="I33" s="9">
        <f>IF(H49=0, "-", H33/H49)</f>
        <v>5.3088803088803087E-3</v>
      </c>
      <c r="J33" s="8">
        <f t="shared" si="2"/>
        <v>1</v>
      </c>
      <c r="K33" s="9">
        <f t="shared" si="3"/>
        <v>-0.25</v>
      </c>
    </row>
    <row r="34" spans="1:11" x14ac:dyDescent="0.25">
      <c r="A34" s="7" t="s">
        <v>360</v>
      </c>
      <c r="B34" s="65">
        <v>332</v>
      </c>
      <c r="C34" s="34">
        <f>IF(B49=0, "-", B34/B49)</f>
        <v>0.2151652624756967</v>
      </c>
      <c r="D34" s="65">
        <v>38</v>
      </c>
      <c r="E34" s="9">
        <f>IF(D49=0, "-", D34/D49)</f>
        <v>4.4444444444444446E-2</v>
      </c>
      <c r="F34" s="81">
        <v>3067</v>
      </c>
      <c r="G34" s="34">
        <f>IF(F49=0, "-", F34/F49)</f>
        <v>0.2554130579613591</v>
      </c>
      <c r="H34" s="65">
        <v>1251</v>
      </c>
      <c r="I34" s="9">
        <f>IF(H49=0, "-", H34/H49)</f>
        <v>0.1509411196911197</v>
      </c>
      <c r="J34" s="8">
        <f t="shared" si="2"/>
        <v>7.7368421052631575</v>
      </c>
      <c r="K34" s="9">
        <f t="shared" si="3"/>
        <v>1.4516386890487609</v>
      </c>
    </row>
    <row r="35" spans="1:11" x14ac:dyDescent="0.25">
      <c r="A35" s="7" t="s">
        <v>361</v>
      </c>
      <c r="B35" s="65">
        <v>172</v>
      </c>
      <c r="C35" s="34">
        <f>IF(B49=0, "-", B35/B49)</f>
        <v>0.11147116007777058</v>
      </c>
      <c r="D35" s="65">
        <v>221</v>
      </c>
      <c r="E35" s="9">
        <f>IF(D49=0, "-", D35/D49)</f>
        <v>0.2584795321637427</v>
      </c>
      <c r="F35" s="81">
        <v>789</v>
      </c>
      <c r="G35" s="34">
        <f>IF(F49=0, "-", F35/F49)</f>
        <v>6.5706195869420392E-2</v>
      </c>
      <c r="H35" s="65">
        <v>1128</v>
      </c>
      <c r="I35" s="9">
        <f>IF(H49=0, "-", H35/H49)</f>
        <v>0.13610038610038611</v>
      </c>
      <c r="J35" s="8">
        <f t="shared" si="2"/>
        <v>-0.22171945701357465</v>
      </c>
      <c r="K35" s="9">
        <f t="shared" si="3"/>
        <v>-0.30053191489361702</v>
      </c>
    </row>
    <row r="36" spans="1:11" x14ac:dyDescent="0.25">
      <c r="A36" s="7" t="s">
        <v>362</v>
      </c>
      <c r="B36" s="65">
        <v>89</v>
      </c>
      <c r="C36" s="34">
        <f>IF(B49=0, "-", B36/B49)</f>
        <v>5.7679844458846406E-2</v>
      </c>
      <c r="D36" s="65">
        <v>30</v>
      </c>
      <c r="E36" s="9">
        <f>IF(D49=0, "-", D36/D49)</f>
        <v>3.5087719298245612E-2</v>
      </c>
      <c r="F36" s="81">
        <v>645</v>
      </c>
      <c r="G36" s="34">
        <f>IF(F49=0, "-", F36/F49)</f>
        <v>5.3714190539640237E-2</v>
      </c>
      <c r="H36" s="65">
        <v>517</v>
      </c>
      <c r="I36" s="9">
        <f>IF(H49=0, "-", H36/H49)</f>
        <v>6.237934362934363E-2</v>
      </c>
      <c r="J36" s="8">
        <f t="shared" si="2"/>
        <v>1.9666666666666666</v>
      </c>
      <c r="K36" s="9">
        <f t="shared" si="3"/>
        <v>0.24758220502901354</v>
      </c>
    </row>
    <row r="37" spans="1:11" x14ac:dyDescent="0.25">
      <c r="A37" s="7" t="s">
        <v>363</v>
      </c>
      <c r="B37" s="65">
        <v>49</v>
      </c>
      <c r="C37" s="34">
        <f>IF(B49=0, "-", B37/B49)</f>
        <v>3.1756318859364877E-2</v>
      </c>
      <c r="D37" s="65">
        <v>0</v>
      </c>
      <c r="E37" s="9">
        <f>IF(D49=0, "-", D37/D49)</f>
        <v>0</v>
      </c>
      <c r="F37" s="81">
        <v>431</v>
      </c>
      <c r="G37" s="34">
        <f>IF(F49=0, "-", F37/F49)</f>
        <v>3.5892738174550298E-2</v>
      </c>
      <c r="H37" s="65">
        <v>0</v>
      </c>
      <c r="I37" s="9">
        <f>IF(H49=0, "-", H37/H49)</f>
        <v>0</v>
      </c>
      <c r="J37" s="8" t="str">
        <f t="shared" si="2"/>
        <v>-</v>
      </c>
      <c r="K37" s="9" t="str">
        <f t="shared" si="3"/>
        <v>-</v>
      </c>
    </row>
    <row r="38" spans="1:11" x14ac:dyDescent="0.25">
      <c r="A38" s="7" t="s">
        <v>364</v>
      </c>
      <c r="B38" s="65">
        <v>5</v>
      </c>
      <c r="C38" s="34">
        <f>IF(B49=0, "-", B38/B49)</f>
        <v>3.2404406999351912E-3</v>
      </c>
      <c r="D38" s="65">
        <v>2</v>
      </c>
      <c r="E38" s="9">
        <f>IF(D49=0, "-", D38/D49)</f>
        <v>2.3391812865497076E-3</v>
      </c>
      <c r="F38" s="81">
        <v>13</v>
      </c>
      <c r="G38" s="34">
        <f>IF(F49=0, "-", F38/F49)</f>
        <v>1.0826115922718189E-3</v>
      </c>
      <c r="H38" s="65">
        <v>8</v>
      </c>
      <c r="I38" s="9">
        <f>IF(H49=0, "-", H38/H49)</f>
        <v>9.6525096525096527E-4</v>
      </c>
      <c r="J38" s="8">
        <f t="shared" si="2"/>
        <v>1.5</v>
      </c>
      <c r="K38" s="9">
        <f t="shared" si="3"/>
        <v>0.625</v>
      </c>
    </row>
    <row r="39" spans="1:11" x14ac:dyDescent="0.25">
      <c r="A39" s="7" t="s">
        <v>365</v>
      </c>
      <c r="B39" s="65">
        <v>0</v>
      </c>
      <c r="C39" s="34">
        <f>IF(B49=0, "-", B39/B49)</f>
        <v>0</v>
      </c>
      <c r="D39" s="65">
        <v>9</v>
      </c>
      <c r="E39" s="9">
        <f>IF(D49=0, "-", D39/D49)</f>
        <v>1.0526315789473684E-2</v>
      </c>
      <c r="F39" s="81">
        <v>56</v>
      </c>
      <c r="G39" s="34">
        <f>IF(F49=0, "-", F39/F49)</f>
        <v>4.6635576282478344E-3</v>
      </c>
      <c r="H39" s="65">
        <v>75</v>
      </c>
      <c r="I39" s="9">
        <f>IF(H49=0, "-", H39/H49)</f>
        <v>9.0492277992277985E-3</v>
      </c>
      <c r="J39" s="8">
        <f t="shared" si="2"/>
        <v>-1</v>
      </c>
      <c r="K39" s="9">
        <f t="shared" si="3"/>
        <v>-0.25333333333333335</v>
      </c>
    </row>
    <row r="40" spans="1:11" x14ac:dyDescent="0.25">
      <c r="A40" s="7" t="s">
        <v>366</v>
      </c>
      <c r="B40" s="65">
        <v>6</v>
      </c>
      <c r="C40" s="34">
        <f>IF(B49=0, "-", B40/B49)</f>
        <v>3.8885288399222295E-3</v>
      </c>
      <c r="D40" s="65">
        <v>6</v>
      </c>
      <c r="E40" s="9">
        <f>IF(D49=0, "-", D40/D49)</f>
        <v>7.0175438596491229E-3</v>
      </c>
      <c r="F40" s="81">
        <v>76</v>
      </c>
      <c r="G40" s="34">
        <f>IF(F49=0, "-", F40/F49)</f>
        <v>6.3291139240506328E-3</v>
      </c>
      <c r="H40" s="65">
        <v>68</v>
      </c>
      <c r="I40" s="9">
        <f>IF(H49=0, "-", H40/H49)</f>
        <v>8.2046332046332038E-3</v>
      </c>
      <c r="J40" s="8">
        <f t="shared" si="2"/>
        <v>0</v>
      </c>
      <c r="K40" s="9">
        <f t="shared" si="3"/>
        <v>0.11764705882352941</v>
      </c>
    </row>
    <row r="41" spans="1:11" x14ac:dyDescent="0.25">
      <c r="A41" s="7" t="s">
        <v>367</v>
      </c>
      <c r="B41" s="65">
        <v>113</v>
      </c>
      <c r="C41" s="34">
        <f>IF(B49=0, "-", B41/B49)</f>
        <v>7.3233959818535324E-2</v>
      </c>
      <c r="D41" s="65">
        <v>0</v>
      </c>
      <c r="E41" s="9">
        <f>IF(D49=0, "-", D41/D49)</f>
        <v>0</v>
      </c>
      <c r="F41" s="81">
        <v>592</v>
      </c>
      <c r="G41" s="34">
        <f>IF(F49=0, "-", F41/F49)</f>
        <v>4.9300466355762823E-2</v>
      </c>
      <c r="H41" s="65">
        <v>0</v>
      </c>
      <c r="I41" s="9">
        <f>IF(H49=0, "-", H41/H49)</f>
        <v>0</v>
      </c>
      <c r="J41" s="8" t="str">
        <f t="shared" si="2"/>
        <v>-</v>
      </c>
      <c r="K41" s="9" t="str">
        <f t="shared" si="3"/>
        <v>-</v>
      </c>
    </row>
    <row r="42" spans="1:11" x14ac:dyDescent="0.25">
      <c r="A42" s="7" t="s">
        <v>368</v>
      </c>
      <c r="B42" s="65">
        <v>0</v>
      </c>
      <c r="C42" s="34">
        <f>IF(B49=0, "-", B42/B49)</f>
        <v>0</v>
      </c>
      <c r="D42" s="65">
        <v>82</v>
      </c>
      <c r="E42" s="9">
        <f>IF(D49=0, "-", D42/D49)</f>
        <v>9.5906432748538009E-2</v>
      </c>
      <c r="F42" s="81">
        <v>125</v>
      </c>
      <c r="G42" s="34">
        <f>IF(F49=0, "-", F42/F49)</f>
        <v>1.0409726848767488E-2</v>
      </c>
      <c r="H42" s="65">
        <v>628</v>
      </c>
      <c r="I42" s="9">
        <f>IF(H49=0, "-", H42/H49)</f>
        <v>7.5772200772200773E-2</v>
      </c>
      <c r="J42" s="8">
        <f t="shared" si="2"/>
        <v>-1</v>
      </c>
      <c r="K42" s="9">
        <f t="shared" si="3"/>
        <v>-0.80095541401273884</v>
      </c>
    </row>
    <row r="43" spans="1:11" x14ac:dyDescent="0.25">
      <c r="A43" s="7" t="s">
        <v>369</v>
      </c>
      <c r="B43" s="65">
        <v>22</v>
      </c>
      <c r="C43" s="34">
        <f>IF(B49=0, "-", B43/B49)</f>
        <v>1.4257939079714841E-2</v>
      </c>
      <c r="D43" s="65">
        <v>8</v>
      </c>
      <c r="E43" s="9">
        <f>IF(D49=0, "-", D43/D49)</f>
        <v>9.3567251461988306E-3</v>
      </c>
      <c r="F43" s="81">
        <v>81</v>
      </c>
      <c r="G43" s="34">
        <f>IF(F49=0, "-", F43/F49)</f>
        <v>6.7455029980013322E-3</v>
      </c>
      <c r="H43" s="65">
        <v>15</v>
      </c>
      <c r="I43" s="9">
        <f>IF(H49=0, "-", H43/H49)</f>
        <v>1.8098455598455599E-3</v>
      </c>
      <c r="J43" s="8">
        <f t="shared" si="2"/>
        <v>1.75</v>
      </c>
      <c r="K43" s="9">
        <f t="shared" si="3"/>
        <v>4.4000000000000004</v>
      </c>
    </row>
    <row r="44" spans="1:11" x14ac:dyDescent="0.25">
      <c r="A44" s="7" t="s">
        <v>370</v>
      </c>
      <c r="B44" s="65">
        <v>47</v>
      </c>
      <c r="C44" s="34">
        <f>IF(B49=0, "-", B44/B49)</f>
        <v>3.0460142579390798E-2</v>
      </c>
      <c r="D44" s="65">
        <v>59</v>
      </c>
      <c r="E44" s="9">
        <f>IF(D49=0, "-", D44/D49)</f>
        <v>6.9005847953216376E-2</v>
      </c>
      <c r="F44" s="81">
        <v>198</v>
      </c>
      <c r="G44" s="34">
        <f>IF(F49=0, "-", F44/F49)</f>
        <v>1.6489007328447703E-2</v>
      </c>
      <c r="H44" s="65">
        <v>340</v>
      </c>
      <c r="I44" s="9">
        <f>IF(H49=0, "-", H44/H49)</f>
        <v>4.1023166023166024E-2</v>
      </c>
      <c r="J44" s="8">
        <f t="shared" si="2"/>
        <v>-0.20338983050847459</v>
      </c>
      <c r="K44" s="9">
        <f t="shared" si="3"/>
        <v>-0.41764705882352943</v>
      </c>
    </row>
    <row r="45" spans="1:11" x14ac:dyDescent="0.25">
      <c r="A45" s="7" t="s">
        <v>371</v>
      </c>
      <c r="B45" s="65">
        <v>41</v>
      </c>
      <c r="C45" s="34">
        <f>IF(B49=0, "-", B45/B49)</f>
        <v>2.6571613739468567E-2</v>
      </c>
      <c r="D45" s="65">
        <v>41</v>
      </c>
      <c r="E45" s="9">
        <f>IF(D49=0, "-", D45/D49)</f>
        <v>4.7953216374269005E-2</v>
      </c>
      <c r="F45" s="81">
        <v>548</v>
      </c>
      <c r="G45" s="34">
        <f>IF(F49=0, "-", F45/F49)</f>
        <v>4.563624250499667E-2</v>
      </c>
      <c r="H45" s="65">
        <v>524</v>
      </c>
      <c r="I45" s="9">
        <f>IF(H49=0, "-", H45/H49)</f>
        <v>6.3223938223938222E-2</v>
      </c>
      <c r="J45" s="8">
        <f t="shared" si="2"/>
        <v>0</v>
      </c>
      <c r="K45" s="9">
        <f t="shared" si="3"/>
        <v>4.5801526717557252E-2</v>
      </c>
    </row>
    <row r="46" spans="1:11" x14ac:dyDescent="0.25">
      <c r="A46" s="7" t="s">
        <v>372</v>
      </c>
      <c r="B46" s="65">
        <v>50</v>
      </c>
      <c r="C46" s="34">
        <f>IF(B49=0, "-", B46/B49)</f>
        <v>3.240440699935191E-2</v>
      </c>
      <c r="D46" s="65">
        <v>0</v>
      </c>
      <c r="E46" s="9">
        <f>IF(D49=0, "-", D46/D49)</f>
        <v>0</v>
      </c>
      <c r="F46" s="81">
        <v>587</v>
      </c>
      <c r="G46" s="34">
        <f>IF(F49=0, "-", F46/F49)</f>
        <v>4.8884077281812127E-2</v>
      </c>
      <c r="H46" s="65">
        <v>0</v>
      </c>
      <c r="I46" s="9">
        <f>IF(H49=0, "-", H46/H49)</f>
        <v>0</v>
      </c>
      <c r="J46" s="8" t="str">
        <f t="shared" si="2"/>
        <v>-</v>
      </c>
      <c r="K46" s="9" t="str">
        <f t="shared" si="3"/>
        <v>-</v>
      </c>
    </row>
    <row r="47" spans="1:11" x14ac:dyDescent="0.25">
      <c r="A47" s="7" t="s">
        <v>373</v>
      </c>
      <c r="B47" s="65">
        <v>84</v>
      </c>
      <c r="C47" s="34">
        <f>IF(B49=0, "-", B47/B49)</f>
        <v>5.4439403758911209E-2</v>
      </c>
      <c r="D47" s="65">
        <v>14</v>
      </c>
      <c r="E47" s="9">
        <f>IF(D49=0, "-", D47/D49)</f>
        <v>1.6374269005847954E-2</v>
      </c>
      <c r="F47" s="81">
        <v>524</v>
      </c>
      <c r="G47" s="34">
        <f>IF(F49=0, "-", F47/F49)</f>
        <v>4.3637574950033314E-2</v>
      </c>
      <c r="H47" s="65">
        <v>151</v>
      </c>
      <c r="I47" s="9">
        <f>IF(H49=0, "-", H47/H49)</f>
        <v>1.8219111969111967E-2</v>
      </c>
      <c r="J47" s="8">
        <f t="shared" si="2"/>
        <v>5</v>
      </c>
      <c r="K47" s="9">
        <f t="shared" si="3"/>
        <v>2.4701986754966887</v>
      </c>
    </row>
    <row r="48" spans="1:11" x14ac:dyDescent="0.25">
      <c r="A48" s="2"/>
      <c r="B48" s="68"/>
      <c r="C48" s="33"/>
      <c r="D48" s="68"/>
      <c r="E48" s="6"/>
      <c r="F48" s="82"/>
      <c r="G48" s="33"/>
      <c r="H48" s="68"/>
      <c r="I48" s="6"/>
      <c r="J48" s="5"/>
      <c r="K48" s="6"/>
    </row>
    <row r="49" spans="1:11" s="43" customFormat="1" ht="13" x14ac:dyDescent="0.3">
      <c r="A49" s="162" t="s">
        <v>615</v>
      </c>
      <c r="B49" s="71">
        <f>SUM(B25:B48)</f>
        <v>1543</v>
      </c>
      <c r="C49" s="40">
        <f>B49/10577</f>
        <v>0.14588257539945165</v>
      </c>
      <c r="D49" s="71">
        <f>SUM(D25:D48)</f>
        <v>855</v>
      </c>
      <c r="E49" s="41">
        <f>D49/8644</f>
        <v>9.8912540490513651E-2</v>
      </c>
      <c r="F49" s="77">
        <f>SUM(F25:F48)</f>
        <v>12008</v>
      </c>
      <c r="G49" s="42">
        <f>F49/92935</f>
        <v>0.12920858664658094</v>
      </c>
      <c r="H49" s="71">
        <f>SUM(H25:H48)</f>
        <v>8288</v>
      </c>
      <c r="I49" s="41">
        <f>H49/78552</f>
        <v>0.10550972604134841</v>
      </c>
      <c r="J49" s="37">
        <f>IF(D49=0, "-", IF((B49-D49)/D49&lt;10, (B49-D49)/D49, "&gt;999%"))</f>
        <v>0.80467836257309944</v>
      </c>
      <c r="K49" s="38">
        <f>IF(H49=0, "-", IF((F49-H49)/H49&lt;10, (F49-H49)/H49, "&gt;999%"))</f>
        <v>0.44884169884169883</v>
      </c>
    </row>
    <row r="50" spans="1:11" x14ac:dyDescent="0.25">
      <c r="B50" s="83"/>
      <c r="D50" s="83"/>
      <c r="F50" s="83"/>
      <c r="H50" s="83"/>
    </row>
    <row r="51" spans="1:11" ht="13" x14ac:dyDescent="0.3">
      <c r="A51" s="163" t="s">
        <v>156</v>
      </c>
      <c r="B51" s="61" t="s">
        <v>12</v>
      </c>
      <c r="C51" s="62" t="s">
        <v>13</v>
      </c>
      <c r="D51" s="61" t="s">
        <v>12</v>
      </c>
      <c r="E51" s="63" t="s">
        <v>13</v>
      </c>
      <c r="F51" s="62" t="s">
        <v>12</v>
      </c>
      <c r="G51" s="62" t="s">
        <v>13</v>
      </c>
      <c r="H51" s="61" t="s">
        <v>12</v>
      </c>
      <c r="I51" s="63" t="s">
        <v>13</v>
      </c>
      <c r="J51" s="61"/>
      <c r="K51" s="63"/>
    </row>
    <row r="52" spans="1:11" x14ac:dyDescent="0.25">
      <c r="A52" s="7" t="s">
        <v>374</v>
      </c>
      <c r="B52" s="65">
        <v>3</v>
      </c>
      <c r="C52" s="34">
        <f>IF(B67=0, "-", B52/B67)</f>
        <v>1.935483870967742E-2</v>
      </c>
      <c r="D52" s="65">
        <v>0</v>
      </c>
      <c r="E52" s="9">
        <f>IF(D67=0, "-", D52/D67)</f>
        <v>0</v>
      </c>
      <c r="F52" s="81">
        <v>19</v>
      </c>
      <c r="G52" s="34">
        <f>IF(F67=0, "-", F52/F67)</f>
        <v>1.3610315186246419E-2</v>
      </c>
      <c r="H52" s="65">
        <v>0</v>
      </c>
      <c r="I52" s="9">
        <f>IF(H67=0, "-", H52/H67)</f>
        <v>0</v>
      </c>
      <c r="J52" s="8" t="str">
        <f t="shared" ref="J52:J65" si="4">IF(D52=0, "-", IF((B52-D52)/D52&lt;10, (B52-D52)/D52, "&gt;999%"))</f>
        <v>-</v>
      </c>
      <c r="K52" s="9" t="str">
        <f t="shared" ref="K52:K65" si="5">IF(H52=0, "-", IF((F52-H52)/H52&lt;10, (F52-H52)/H52, "&gt;999%"))</f>
        <v>-</v>
      </c>
    </row>
    <row r="53" spans="1:11" x14ac:dyDescent="0.25">
      <c r="A53" s="7" t="s">
        <v>375</v>
      </c>
      <c r="B53" s="65">
        <v>9</v>
      </c>
      <c r="C53" s="34">
        <f>IF(B67=0, "-", B53/B67)</f>
        <v>5.8064516129032261E-2</v>
      </c>
      <c r="D53" s="65">
        <v>6</v>
      </c>
      <c r="E53" s="9">
        <f>IF(D67=0, "-", D53/D67)</f>
        <v>5.1724137931034482E-2</v>
      </c>
      <c r="F53" s="81">
        <v>69</v>
      </c>
      <c r="G53" s="34">
        <f>IF(F67=0, "-", F53/F67)</f>
        <v>4.9426934097421202E-2</v>
      </c>
      <c r="H53" s="65">
        <v>23</v>
      </c>
      <c r="I53" s="9">
        <f>IF(H67=0, "-", H53/H67)</f>
        <v>2.0947176684881604E-2</v>
      </c>
      <c r="J53" s="8">
        <f t="shared" si="4"/>
        <v>0.5</v>
      </c>
      <c r="K53" s="9">
        <f t="shared" si="5"/>
        <v>2</v>
      </c>
    </row>
    <row r="54" spans="1:11" x14ac:dyDescent="0.25">
      <c r="A54" s="7" t="s">
        <v>376</v>
      </c>
      <c r="B54" s="65">
        <v>9</v>
      </c>
      <c r="C54" s="34">
        <f>IF(B67=0, "-", B54/B67)</f>
        <v>5.8064516129032261E-2</v>
      </c>
      <c r="D54" s="65">
        <v>45</v>
      </c>
      <c r="E54" s="9">
        <f>IF(D67=0, "-", D54/D67)</f>
        <v>0.38793103448275862</v>
      </c>
      <c r="F54" s="81">
        <v>204</v>
      </c>
      <c r="G54" s="34">
        <f>IF(F67=0, "-", F54/F67)</f>
        <v>0.14613180515759314</v>
      </c>
      <c r="H54" s="65">
        <v>266</v>
      </c>
      <c r="I54" s="9">
        <f>IF(H67=0, "-", H54/H67)</f>
        <v>0.24225865209471767</v>
      </c>
      <c r="J54" s="8">
        <f t="shared" si="4"/>
        <v>-0.8</v>
      </c>
      <c r="K54" s="9">
        <f t="shared" si="5"/>
        <v>-0.23308270676691728</v>
      </c>
    </row>
    <row r="55" spans="1:11" x14ac:dyDescent="0.25">
      <c r="A55" s="7" t="s">
        <v>377</v>
      </c>
      <c r="B55" s="65">
        <v>51</v>
      </c>
      <c r="C55" s="34">
        <f>IF(B67=0, "-", B55/B67)</f>
        <v>0.32903225806451614</v>
      </c>
      <c r="D55" s="65">
        <v>10</v>
      </c>
      <c r="E55" s="9">
        <f>IF(D67=0, "-", D55/D67)</f>
        <v>8.6206896551724144E-2</v>
      </c>
      <c r="F55" s="81">
        <v>228</v>
      </c>
      <c r="G55" s="34">
        <f>IF(F67=0, "-", F55/F67)</f>
        <v>0.16332378223495703</v>
      </c>
      <c r="H55" s="65">
        <v>121</v>
      </c>
      <c r="I55" s="9">
        <f>IF(H67=0, "-", H55/H67)</f>
        <v>0.11020036429872496</v>
      </c>
      <c r="J55" s="8">
        <f t="shared" si="4"/>
        <v>4.0999999999999996</v>
      </c>
      <c r="K55" s="9">
        <f t="shared" si="5"/>
        <v>0.88429752066115708</v>
      </c>
    </row>
    <row r="56" spans="1:11" x14ac:dyDescent="0.25">
      <c r="A56" s="7" t="s">
        <v>378</v>
      </c>
      <c r="B56" s="65">
        <v>1</v>
      </c>
      <c r="C56" s="34">
        <f>IF(B67=0, "-", B56/B67)</f>
        <v>6.4516129032258064E-3</v>
      </c>
      <c r="D56" s="65">
        <v>6</v>
      </c>
      <c r="E56" s="9">
        <f>IF(D67=0, "-", D56/D67)</f>
        <v>5.1724137931034482E-2</v>
      </c>
      <c r="F56" s="81">
        <v>20</v>
      </c>
      <c r="G56" s="34">
        <f>IF(F67=0, "-", F56/F67)</f>
        <v>1.4326647564469915E-2</v>
      </c>
      <c r="H56" s="65">
        <v>27</v>
      </c>
      <c r="I56" s="9">
        <f>IF(H67=0, "-", H56/H67)</f>
        <v>2.4590163934426229E-2</v>
      </c>
      <c r="J56" s="8">
        <f t="shared" si="4"/>
        <v>-0.83333333333333337</v>
      </c>
      <c r="K56" s="9">
        <f t="shared" si="5"/>
        <v>-0.25925925925925924</v>
      </c>
    </row>
    <row r="57" spans="1:11" x14ac:dyDescent="0.25">
      <c r="A57" s="7" t="s">
        <v>379</v>
      </c>
      <c r="B57" s="65">
        <v>0</v>
      </c>
      <c r="C57" s="34">
        <f>IF(B67=0, "-", B57/B67)</f>
        <v>0</v>
      </c>
      <c r="D57" s="65">
        <v>1</v>
      </c>
      <c r="E57" s="9">
        <f>IF(D67=0, "-", D57/D67)</f>
        <v>8.6206896551724137E-3</v>
      </c>
      <c r="F57" s="81">
        <v>14</v>
      </c>
      <c r="G57" s="34">
        <f>IF(F67=0, "-", F57/F67)</f>
        <v>1.0028653295128941E-2</v>
      </c>
      <c r="H57" s="65">
        <v>2</v>
      </c>
      <c r="I57" s="9">
        <f>IF(H67=0, "-", H57/H67)</f>
        <v>1.8214936247723133E-3</v>
      </c>
      <c r="J57" s="8">
        <f t="shared" si="4"/>
        <v>-1</v>
      </c>
      <c r="K57" s="9">
        <f t="shared" si="5"/>
        <v>6</v>
      </c>
    </row>
    <row r="58" spans="1:11" x14ac:dyDescent="0.25">
      <c r="A58" s="7" t="s">
        <v>380</v>
      </c>
      <c r="B58" s="65">
        <v>0</v>
      </c>
      <c r="C58" s="34">
        <f>IF(B67=0, "-", B58/B67)</f>
        <v>0</v>
      </c>
      <c r="D58" s="65">
        <v>8</v>
      </c>
      <c r="E58" s="9">
        <f>IF(D67=0, "-", D58/D67)</f>
        <v>6.8965517241379309E-2</v>
      </c>
      <c r="F58" s="81">
        <v>10</v>
      </c>
      <c r="G58" s="34">
        <f>IF(F67=0, "-", F58/F67)</f>
        <v>7.1633237822349575E-3</v>
      </c>
      <c r="H58" s="65">
        <v>38</v>
      </c>
      <c r="I58" s="9">
        <f>IF(H67=0, "-", H58/H67)</f>
        <v>3.4608378870673952E-2</v>
      </c>
      <c r="J58" s="8">
        <f t="shared" si="4"/>
        <v>-1</v>
      </c>
      <c r="K58" s="9">
        <f t="shared" si="5"/>
        <v>-0.73684210526315785</v>
      </c>
    </row>
    <row r="59" spans="1:11" x14ac:dyDescent="0.25">
      <c r="A59" s="7" t="s">
        <v>381</v>
      </c>
      <c r="B59" s="65">
        <v>5</v>
      </c>
      <c r="C59" s="34">
        <f>IF(B67=0, "-", B59/B67)</f>
        <v>3.2258064516129031E-2</v>
      </c>
      <c r="D59" s="65">
        <v>6</v>
      </c>
      <c r="E59" s="9">
        <f>IF(D67=0, "-", D59/D67)</f>
        <v>5.1724137931034482E-2</v>
      </c>
      <c r="F59" s="81">
        <v>69</v>
      </c>
      <c r="G59" s="34">
        <f>IF(F67=0, "-", F59/F67)</f>
        <v>4.9426934097421202E-2</v>
      </c>
      <c r="H59" s="65">
        <v>51</v>
      </c>
      <c r="I59" s="9">
        <f>IF(H67=0, "-", H59/H67)</f>
        <v>4.6448087431693992E-2</v>
      </c>
      <c r="J59" s="8">
        <f t="shared" si="4"/>
        <v>-0.16666666666666666</v>
      </c>
      <c r="K59" s="9">
        <f t="shared" si="5"/>
        <v>0.35294117647058826</v>
      </c>
    </row>
    <row r="60" spans="1:11" x14ac:dyDescent="0.25">
      <c r="A60" s="7" t="s">
        <v>382</v>
      </c>
      <c r="B60" s="65">
        <v>18</v>
      </c>
      <c r="C60" s="34">
        <f>IF(B67=0, "-", B60/B67)</f>
        <v>0.11612903225806452</v>
      </c>
      <c r="D60" s="65">
        <v>5</v>
      </c>
      <c r="E60" s="9">
        <f>IF(D67=0, "-", D60/D67)</f>
        <v>4.3103448275862072E-2</v>
      </c>
      <c r="F60" s="81">
        <v>122</v>
      </c>
      <c r="G60" s="34">
        <f>IF(F67=0, "-", F60/F67)</f>
        <v>8.7392550143266481E-2</v>
      </c>
      <c r="H60" s="65">
        <v>57</v>
      </c>
      <c r="I60" s="9">
        <f>IF(H67=0, "-", H60/H67)</f>
        <v>5.1912568306010931E-2</v>
      </c>
      <c r="J60" s="8">
        <f t="shared" si="4"/>
        <v>2.6</v>
      </c>
      <c r="K60" s="9">
        <f t="shared" si="5"/>
        <v>1.1403508771929824</v>
      </c>
    </row>
    <row r="61" spans="1:11" x14ac:dyDescent="0.25">
      <c r="A61" s="7" t="s">
        <v>383</v>
      </c>
      <c r="B61" s="65">
        <v>13</v>
      </c>
      <c r="C61" s="34">
        <f>IF(B67=0, "-", B61/B67)</f>
        <v>8.387096774193549E-2</v>
      </c>
      <c r="D61" s="65">
        <v>8</v>
      </c>
      <c r="E61" s="9">
        <f>IF(D67=0, "-", D61/D67)</f>
        <v>6.8965517241379309E-2</v>
      </c>
      <c r="F61" s="81">
        <v>71</v>
      </c>
      <c r="G61" s="34">
        <f>IF(F67=0, "-", F61/F67)</f>
        <v>5.0859598853868197E-2</v>
      </c>
      <c r="H61" s="65">
        <v>68</v>
      </c>
      <c r="I61" s="9">
        <f>IF(H67=0, "-", H61/H67)</f>
        <v>6.1930783242258654E-2</v>
      </c>
      <c r="J61" s="8">
        <f t="shared" si="4"/>
        <v>0.625</v>
      </c>
      <c r="K61" s="9">
        <f t="shared" si="5"/>
        <v>4.4117647058823532E-2</v>
      </c>
    </row>
    <row r="62" spans="1:11" x14ac:dyDescent="0.25">
      <c r="A62" s="7" t="s">
        <v>384</v>
      </c>
      <c r="B62" s="65">
        <v>4</v>
      </c>
      <c r="C62" s="34">
        <f>IF(B67=0, "-", B62/B67)</f>
        <v>2.5806451612903226E-2</v>
      </c>
      <c r="D62" s="65">
        <v>13</v>
      </c>
      <c r="E62" s="9">
        <f>IF(D67=0, "-", D62/D67)</f>
        <v>0.11206896551724138</v>
      </c>
      <c r="F62" s="81">
        <v>53</v>
      </c>
      <c r="G62" s="34">
        <f>IF(F67=0, "-", F62/F67)</f>
        <v>3.7965616045845273E-2</v>
      </c>
      <c r="H62" s="65">
        <v>150</v>
      </c>
      <c r="I62" s="9">
        <f>IF(H67=0, "-", H62/H67)</f>
        <v>0.13661202185792351</v>
      </c>
      <c r="J62" s="8">
        <f t="shared" si="4"/>
        <v>-0.69230769230769229</v>
      </c>
      <c r="K62" s="9">
        <f t="shared" si="5"/>
        <v>-0.64666666666666661</v>
      </c>
    </row>
    <row r="63" spans="1:11" x14ac:dyDescent="0.25">
      <c r="A63" s="7" t="s">
        <v>385</v>
      </c>
      <c r="B63" s="65">
        <v>7</v>
      </c>
      <c r="C63" s="34">
        <f>IF(B67=0, "-", B63/B67)</f>
        <v>4.5161290322580643E-2</v>
      </c>
      <c r="D63" s="65">
        <v>3</v>
      </c>
      <c r="E63" s="9">
        <f>IF(D67=0, "-", D63/D67)</f>
        <v>2.5862068965517241E-2</v>
      </c>
      <c r="F63" s="81">
        <v>84</v>
      </c>
      <c r="G63" s="34">
        <f>IF(F67=0, "-", F63/F67)</f>
        <v>6.0171919770773637E-2</v>
      </c>
      <c r="H63" s="65">
        <v>53</v>
      </c>
      <c r="I63" s="9">
        <f>IF(H67=0, "-", H63/H67)</f>
        <v>4.8269581056466303E-2</v>
      </c>
      <c r="J63" s="8">
        <f t="shared" si="4"/>
        <v>1.3333333333333333</v>
      </c>
      <c r="K63" s="9">
        <f t="shared" si="5"/>
        <v>0.58490566037735847</v>
      </c>
    </row>
    <row r="64" spans="1:11" x14ac:dyDescent="0.25">
      <c r="A64" s="7" t="s">
        <v>386</v>
      </c>
      <c r="B64" s="65">
        <v>2</v>
      </c>
      <c r="C64" s="34">
        <f>IF(B67=0, "-", B64/B67)</f>
        <v>1.2903225806451613E-2</v>
      </c>
      <c r="D64" s="65">
        <v>0</v>
      </c>
      <c r="E64" s="9">
        <f>IF(D67=0, "-", D64/D67)</f>
        <v>0</v>
      </c>
      <c r="F64" s="81">
        <v>81</v>
      </c>
      <c r="G64" s="34">
        <f>IF(F67=0, "-", F64/F67)</f>
        <v>5.8022922636103154E-2</v>
      </c>
      <c r="H64" s="65">
        <v>0</v>
      </c>
      <c r="I64" s="9">
        <f>IF(H67=0, "-", H64/H67)</f>
        <v>0</v>
      </c>
      <c r="J64" s="8" t="str">
        <f t="shared" si="4"/>
        <v>-</v>
      </c>
      <c r="K64" s="9" t="str">
        <f t="shared" si="5"/>
        <v>-</v>
      </c>
    </row>
    <row r="65" spans="1:11" x14ac:dyDescent="0.25">
      <c r="A65" s="7" t="s">
        <v>387</v>
      </c>
      <c r="B65" s="65">
        <v>33</v>
      </c>
      <c r="C65" s="34">
        <f>IF(B67=0, "-", B65/B67)</f>
        <v>0.2129032258064516</v>
      </c>
      <c r="D65" s="65">
        <v>5</v>
      </c>
      <c r="E65" s="9">
        <f>IF(D67=0, "-", D65/D67)</f>
        <v>4.3103448275862072E-2</v>
      </c>
      <c r="F65" s="81">
        <v>352</v>
      </c>
      <c r="G65" s="34">
        <f>IF(F67=0, "-", F65/F67)</f>
        <v>0.25214899713467048</v>
      </c>
      <c r="H65" s="65">
        <v>242</v>
      </c>
      <c r="I65" s="9">
        <f>IF(H67=0, "-", H65/H67)</f>
        <v>0.22040072859744991</v>
      </c>
      <c r="J65" s="8">
        <f t="shared" si="4"/>
        <v>5.6</v>
      </c>
      <c r="K65" s="9">
        <f t="shared" si="5"/>
        <v>0.45454545454545453</v>
      </c>
    </row>
    <row r="66" spans="1:11" x14ac:dyDescent="0.25">
      <c r="A66" s="2"/>
      <c r="B66" s="68"/>
      <c r="C66" s="33"/>
      <c r="D66" s="68"/>
      <c r="E66" s="6"/>
      <c r="F66" s="82"/>
      <c r="G66" s="33"/>
      <c r="H66" s="68"/>
      <c r="I66" s="6"/>
      <c r="J66" s="5"/>
      <c r="K66" s="6"/>
    </row>
    <row r="67" spans="1:11" s="43" customFormat="1" ht="13" x14ac:dyDescent="0.3">
      <c r="A67" s="162" t="s">
        <v>614</v>
      </c>
      <c r="B67" s="71">
        <f>SUM(B52:B66)</f>
        <v>155</v>
      </c>
      <c r="C67" s="40">
        <f>B67/10577</f>
        <v>1.4654438876808168E-2</v>
      </c>
      <c r="D67" s="71">
        <f>SUM(D52:D66)</f>
        <v>116</v>
      </c>
      <c r="E67" s="41">
        <f>D67/8644</f>
        <v>1.3419713095788986E-2</v>
      </c>
      <c r="F67" s="77">
        <f>SUM(F52:F66)</f>
        <v>1396</v>
      </c>
      <c r="G67" s="42">
        <f>F67/92935</f>
        <v>1.5021251412277397E-2</v>
      </c>
      <c r="H67" s="71">
        <f>SUM(H52:H66)</f>
        <v>1098</v>
      </c>
      <c r="I67" s="41">
        <f>H67/78552</f>
        <v>1.3978001833180568E-2</v>
      </c>
      <c r="J67" s="37">
        <f>IF(D67=0, "-", IF((B67-D67)/D67&lt;10, (B67-D67)/D67, "&gt;999%"))</f>
        <v>0.33620689655172414</v>
      </c>
      <c r="K67" s="38">
        <f>IF(H67=0, "-", IF((F67-H67)/H67&lt;10, (F67-H67)/H67, "&gt;999%"))</f>
        <v>0.27140255009107467</v>
      </c>
    </row>
    <row r="68" spans="1:11" x14ac:dyDescent="0.25">
      <c r="B68" s="83"/>
      <c r="D68" s="83"/>
      <c r="F68" s="83"/>
      <c r="H68" s="83"/>
    </row>
    <row r="69" spans="1:11" s="43" customFormat="1" ht="13" x14ac:dyDescent="0.3">
      <c r="A69" s="162" t="s">
        <v>613</v>
      </c>
      <c r="B69" s="71">
        <v>1698</v>
      </c>
      <c r="C69" s="40">
        <f>B69/10577</f>
        <v>0.1605370142762598</v>
      </c>
      <c r="D69" s="71">
        <v>971</v>
      </c>
      <c r="E69" s="41">
        <f>D69/8644</f>
        <v>0.11233225358630264</v>
      </c>
      <c r="F69" s="77">
        <v>13404</v>
      </c>
      <c r="G69" s="42">
        <f>F69/92935</f>
        <v>0.14422983805885833</v>
      </c>
      <c r="H69" s="71">
        <v>9386</v>
      </c>
      <c r="I69" s="41">
        <f>H69/78552</f>
        <v>0.11948772787452898</v>
      </c>
      <c r="J69" s="37">
        <f>IF(D69=0, "-", IF((B69-D69)/D69&lt;10, (B69-D69)/D69, "&gt;999%"))</f>
        <v>0.74871266735324404</v>
      </c>
      <c r="K69" s="38">
        <f>IF(H69=0, "-", IF((F69-H69)/H69&lt;10, (F69-H69)/H69, "&gt;999%"))</f>
        <v>0.42808438099296825</v>
      </c>
    </row>
    <row r="70" spans="1:11" x14ac:dyDescent="0.25">
      <c r="B70" s="83"/>
      <c r="D70" s="83"/>
      <c r="F70" s="83"/>
      <c r="H70" s="83"/>
    </row>
    <row r="71" spans="1:11" ht="15.5" x14ac:dyDescent="0.35">
      <c r="A71" s="164" t="s">
        <v>125</v>
      </c>
      <c r="B71" s="196" t="s">
        <v>1</v>
      </c>
      <c r="C71" s="200"/>
      <c r="D71" s="200"/>
      <c r="E71" s="197"/>
      <c r="F71" s="196" t="s">
        <v>14</v>
      </c>
      <c r="G71" s="200"/>
      <c r="H71" s="200"/>
      <c r="I71" s="197"/>
      <c r="J71" s="196" t="s">
        <v>15</v>
      </c>
      <c r="K71" s="197"/>
    </row>
    <row r="72" spans="1:11" ht="13" x14ac:dyDescent="0.3">
      <c r="A72" s="22"/>
      <c r="B72" s="196">
        <f>VALUE(RIGHT($B$2, 4))</f>
        <v>2023</v>
      </c>
      <c r="C72" s="197"/>
      <c r="D72" s="196">
        <f>B72-1</f>
        <v>2022</v>
      </c>
      <c r="E72" s="204"/>
      <c r="F72" s="196">
        <f>B72</f>
        <v>2023</v>
      </c>
      <c r="G72" s="204"/>
      <c r="H72" s="196">
        <f>D72</f>
        <v>2022</v>
      </c>
      <c r="I72" s="204"/>
      <c r="J72" s="140" t="s">
        <v>4</v>
      </c>
      <c r="K72" s="141" t="s">
        <v>2</v>
      </c>
    </row>
    <row r="73" spans="1:11" ht="13" x14ac:dyDescent="0.3">
      <c r="A73" s="163" t="s">
        <v>157</v>
      </c>
      <c r="B73" s="61" t="s">
        <v>12</v>
      </c>
      <c r="C73" s="62" t="s">
        <v>13</v>
      </c>
      <c r="D73" s="61" t="s">
        <v>12</v>
      </c>
      <c r="E73" s="63" t="s">
        <v>13</v>
      </c>
      <c r="F73" s="62" t="s">
        <v>12</v>
      </c>
      <c r="G73" s="62" t="s">
        <v>13</v>
      </c>
      <c r="H73" s="61" t="s">
        <v>12</v>
      </c>
      <c r="I73" s="63" t="s">
        <v>13</v>
      </c>
      <c r="J73" s="61"/>
      <c r="K73" s="63"/>
    </row>
    <row r="74" spans="1:11" x14ac:dyDescent="0.25">
      <c r="A74" s="7" t="s">
        <v>388</v>
      </c>
      <c r="B74" s="65">
        <v>101</v>
      </c>
      <c r="C74" s="34">
        <f>IF(B98=0, "-", B74/B98)</f>
        <v>6.139817629179331E-2</v>
      </c>
      <c r="D74" s="65">
        <v>0</v>
      </c>
      <c r="E74" s="9">
        <f>IF(D98=0, "-", D74/D98)</f>
        <v>0</v>
      </c>
      <c r="F74" s="81">
        <v>1070</v>
      </c>
      <c r="G74" s="34">
        <f>IF(F98=0, "-", F74/F98)</f>
        <v>7.2243602727702388E-2</v>
      </c>
      <c r="H74" s="65">
        <v>0</v>
      </c>
      <c r="I74" s="9">
        <f>IF(H98=0, "-", H74/H98)</f>
        <v>0</v>
      </c>
      <c r="J74" s="8" t="str">
        <f t="shared" ref="J74:J96" si="6">IF(D74=0, "-", IF((B74-D74)/D74&lt;10, (B74-D74)/D74, "&gt;999%"))</f>
        <v>-</v>
      </c>
      <c r="K74" s="9" t="str">
        <f t="shared" ref="K74:K96" si="7">IF(H74=0, "-", IF((F74-H74)/H74&lt;10, (F74-H74)/H74, "&gt;999%"))</f>
        <v>-</v>
      </c>
    </row>
    <row r="75" spans="1:11" x14ac:dyDescent="0.25">
      <c r="A75" s="7" t="s">
        <v>389</v>
      </c>
      <c r="B75" s="65">
        <v>0</v>
      </c>
      <c r="C75" s="34">
        <f>IF(B98=0, "-", B75/B98)</f>
        <v>0</v>
      </c>
      <c r="D75" s="65">
        <v>0</v>
      </c>
      <c r="E75" s="9">
        <f>IF(D98=0, "-", D75/D98)</f>
        <v>0</v>
      </c>
      <c r="F75" s="81">
        <v>1</v>
      </c>
      <c r="G75" s="34">
        <f>IF(F98=0, "-", F75/F98)</f>
        <v>6.7517385726824651E-5</v>
      </c>
      <c r="H75" s="65">
        <v>11</v>
      </c>
      <c r="I75" s="9">
        <f>IF(H98=0, "-", H75/H98)</f>
        <v>8.8838636730738168E-4</v>
      </c>
      <c r="J75" s="8" t="str">
        <f t="shared" si="6"/>
        <v>-</v>
      </c>
      <c r="K75" s="9">
        <f t="shared" si="7"/>
        <v>-0.90909090909090906</v>
      </c>
    </row>
    <row r="76" spans="1:11" x14ac:dyDescent="0.25">
      <c r="A76" s="7" t="s">
        <v>390</v>
      </c>
      <c r="B76" s="65">
        <v>18</v>
      </c>
      <c r="C76" s="34">
        <f>IF(B98=0, "-", B76/B98)</f>
        <v>1.094224924012158E-2</v>
      </c>
      <c r="D76" s="65">
        <v>11</v>
      </c>
      <c r="E76" s="9">
        <f>IF(D98=0, "-", D76/D98)</f>
        <v>8.2520630157539385E-3</v>
      </c>
      <c r="F76" s="81">
        <v>153</v>
      </c>
      <c r="G76" s="34">
        <f>IF(F98=0, "-", F76/F98)</f>
        <v>1.0330160016204173E-2</v>
      </c>
      <c r="H76" s="65">
        <v>17</v>
      </c>
      <c r="I76" s="9">
        <f>IF(H98=0, "-", H76/H98)</f>
        <v>1.3729607494750444E-3</v>
      </c>
      <c r="J76" s="8">
        <f t="shared" si="6"/>
        <v>0.63636363636363635</v>
      </c>
      <c r="K76" s="9">
        <f t="shared" si="7"/>
        <v>8</v>
      </c>
    </row>
    <row r="77" spans="1:11" x14ac:dyDescent="0.25">
      <c r="A77" s="7" t="s">
        <v>391</v>
      </c>
      <c r="B77" s="65">
        <v>9</v>
      </c>
      <c r="C77" s="34">
        <f>IF(B98=0, "-", B77/B98)</f>
        <v>5.47112462006079E-3</v>
      </c>
      <c r="D77" s="65">
        <v>16</v>
      </c>
      <c r="E77" s="9">
        <f>IF(D98=0, "-", D77/D98)</f>
        <v>1.2003000750187547E-2</v>
      </c>
      <c r="F77" s="81">
        <v>183</v>
      </c>
      <c r="G77" s="34">
        <f>IF(F98=0, "-", F77/F98)</f>
        <v>1.2355681588008913E-2</v>
      </c>
      <c r="H77" s="65">
        <v>153</v>
      </c>
      <c r="I77" s="9">
        <f>IF(H98=0, "-", H77/H98)</f>
        <v>1.2356646745275399E-2</v>
      </c>
      <c r="J77" s="8">
        <f t="shared" si="6"/>
        <v>-0.4375</v>
      </c>
      <c r="K77" s="9">
        <f t="shared" si="7"/>
        <v>0.19607843137254902</v>
      </c>
    </row>
    <row r="78" spans="1:11" x14ac:dyDescent="0.25">
      <c r="A78" s="7" t="s">
        <v>392</v>
      </c>
      <c r="B78" s="65">
        <v>79</v>
      </c>
      <c r="C78" s="34">
        <f>IF(B98=0, "-", B78/B98)</f>
        <v>4.8024316109422489E-2</v>
      </c>
      <c r="D78" s="65">
        <v>47</v>
      </c>
      <c r="E78" s="9">
        <f>IF(D98=0, "-", D78/D98)</f>
        <v>3.5258814703675916E-2</v>
      </c>
      <c r="F78" s="81">
        <v>660</v>
      </c>
      <c r="G78" s="34">
        <f>IF(F98=0, "-", F78/F98)</f>
        <v>4.4561474579704274E-2</v>
      </c>
      <c r="H78" s="65">
        <v>319</v>
      </c>
      <c r="I78" s="9">
        <f>IF(H98=0, "-", H78/H98)</f>
        <v>2.5763204651914069E-2</v>
      </c>
      <c r="J78" s="8">
        <f t="shared" si="6"/>
        <v>0.68085106382978722</v>
      </c>
      <c r="K78" s="9">
        <f t="shared" si="7"/>
        <v>1.0689655172413792</v>
      </c>
    </row>
    <row r="79" spans="1:11" x14ac:dyDescent="0.25">
      <c r="A79" s="7" t="s">
        <v>393</v>
      </c>
      <c r="B79" s="65">
        <v>31</v>
      </c>
      <c r="C79" s="34">
        <f>IF(B98=0, "-", B79/B98)</f>
        <v>1.8844984802431609E-2</v>
      </c>
      <c r="D79" s="65">
        <v>19</v>
      </c>
      <c r="E79" s="9">
        <f>IF(D98=0, "-", D79/D98)</f>
        <v>1.4253563390847712E-2</v>
      </c>
      <c r="F79" s="81">
        <v>302</v>
      </c>
      <c r="G79" s="34">
        <f>IF(F98=0, "-", F79/F98)</f>
        <v>2.0390250489501046E-2</v>
      </c>
      <c r="H79" s="65">
        <v>54</v>
      </c>
      <c r="I79" s="9">
        <f>IF(H98=0, "-", H79/H98)</f>
        <v>4.3611694395089646E-3</v>
      </c>
      <c r="J79" s="8">
        <f t="shared" si="6"/>
        <v>0.63157894736842102</v>
      </c>
      <c r="K79" s="9">
        <f t="shared" si="7"/>
        <v>4.5925925925925926</v>
      </c>
    </row>
    <row r="80" spans="1:11" x14ac:dyDescent="0.25">
      <c r="A80" s="7" t="s">
        <v>394</v>
      </c>
      <c r="B80" s="65">
        <v>19</v>
      </c>
      <c r="C80" s="34">
        <f>IF(B98=0, "-", B80/B98)</f>
        <v>1.1550151975683891E-2</v>
      </c>
      <c r="D80" s="65">
        <v>60</v>
      </c>
      <c r="E80" s="9">
        <f>IF(D98=0, "-", D80/D98)</f>
        <v>4.5011252813203298E-2</v>
      </c>
      <c r="F80" s="81">
        <v>556</v>
      </c>
      <c r="G80" s="34">
        <f>IF(F98=0, "-", F80/F98)</f>
        <v>3.753966646411451E-2</v>
      </c>
      <c r="H80" s="65">
        <v>588</v>
      </c>
      <c r="I80" s="9">
        <f>IF(H98=0, "-", H80/H98)</f>
        <v>4.748828945243095E-2</v>
      </c>
      <c r="J80" s="8">
        <f t="shared" si="6"/>
        <v>-0.68333333333333335</v>
      </c>
      <c r="K80" s="9">
        <f t="shared" si="7"/>
        <v>-5.4421768707482991E-2</v>
      </c>
    </row>
    <row r="81" spans="1:11" x14ac:dyDescent="0.25">
      <c r="A81" s="7" t="s">
        <v>395</v>
      </c>
      <c r="B81" s="65">
        <v>64</v>
      </c>
      <c r="C81" s="34">
        <f>IF(B98=0, "-", B81/B98)</f>
        <v>3.8905775075987845E-2</v>
      </c>
      <c r="D81" s="65">
        <v>0</v>
      </c>
      <c r="E81" s="9">
        <f>IF(D98=0, "-", D81/D98)</f>
        <v>0</v>
      </c>
      <c r="F81" s="81">
        <v>130</v>
      </c>
      <c r="G81" s="34">
        <f>IF(F98=0, "-", F81/F98)</f>
        <v>8.7772601444872055E-3</v>
      </c>
      <c r="H81" s="65">
        <v>0</v>
      </c>
      <c r="I81" s="9">
        <f>IF(H98=0, "-", H81/H98)</f>
        <v>0</v>
      </c>
      <c r="J81" s="8" t="str">
        <f t="shared" si="6"/>
        <v>-</v>
      </c>
      <c r="K81" s="9" t="str">
        <f t="shared" si="7"/>
        <v>-</v>
      </c>
    </row>
    <row r="82" spans="1:11" x14ac:dyDescent="0.25">
      <c r="A82" s="7" t="s">
        <v>396</v>
      </c>
      <c r="B82" s="65">
        <v>158</v>
      </c>
      <c r="C82" s="34">
        <f>IF(B98=0, "-", B82/B98)</f>
        <v>9.6048632218844979E-2</v>
      </c>
      <c r="D82" s="65">
        <v>133</v>
      </c>
      <c r="E82" s="9">
        <f>IF(D98=0, "-", D82/D98)</f>
        <v>9.9774943735933985E-2</v>
      </c>
      <c r="F82" s="81">
        <v>1542</v>
      </c>
      <c r="G82" s="34">
        <f>IF(F98=0, "-", F82/F98)</f>
        <v>0.10411180879076362</v>
      </c>
      <c r="H82" s="65">
        <v>1042</v>
      </c>
      <c r="I82" s="9">
        <f>IF(H98=0, "-", H82/H98)</f>
        <v>8.4154417703117435E-2</v>
      </c>
      <c r="J82" s="8">
        <f t="shared" si="6"/>
        <v>0.18796992481203006</v>
      </c>
      <c r="K82" s="9">
        <f t="shared" si="7"/>
        <v>0.47984644913627639</v>
      </c>
    </row>
    <row r="83" spans="1:11" x14ac:dyDescent="0.25">
      <c r="A83" s="7" t="s">
        <v>397</v>
      </c>
      <c r="B83" s="65">
        <v>0</v>
      </c>
      <c r="C83" s="34">
        <f>IF(B98=0, "-", B83/B98)</f>
        <v>0</v>
      </c>
      <c r="D83" s="65">
        <v>5</v>
      </c>
      <c r="E83" s="9">
        <f>IF(D98=0, "-", D83/D98)</f>
        <v>3.7509377344336083E-3</v>
      </c>
      <c r="F83" s="81">
        <v>2</v>
      </c>
      <c r="G83" s="34">
        <f>IF(F98=0, "-", F83/F98)</f>
        <v>1.350347714536493E-4</v>
      </c>
      <c r="H83" s="65">
        <v>18</v>
      </c>
      <c r="I83" s="9">
        <f>IF(H98=0, "-", H83/H98)</f>
        <v>1.4537231465029882E-3</v>
      </c>
      <c r="J83" s="8">
        <f t="shared" si="6"/>
        <v>-1</v>
      </c>
      <c r="K83" s="9">
        <f t="shared" si="7"/>
        <v>-0.88888888888888884</v>
      </c>
    </row>
    <row r="84" spans="1:11" x14ac:dyDescent="0.25">
      <c r="A84" s="7" t="s">
        <v>398</v>
      </c>
      <c r="B84" s="65">
        <v>155</v>
      </c>
      <c r="C84" s="34">
        <f>IF(B98=0, "-", B84/B98)</f>
        <v>9.4224924012158054E-2</v>
      </c>
      <c r="D84" s="65">
        <v>186</v>
      </c>
      <c r="E84" s="9">
        <f>IF(D98=0, "-", D84/D98)</f>
        <v>0.13953488372093023</v>
      </c>
      <c r="F84" s="81">
        <v>988</v>
      </c>
      <c r="G84" s="34">
        <f>IF(F98=0, "-", F84/F98)</f>
        <v>6.6707177098102755E-2</v>
      </c>
      <c r="H84" s="65">
        <v>1214</v>
      </c>
      <c r="I84" s="9">
        <f>IF(H98=0, "-", H84/H98)</f>
        <v>9.8045549991923761E-2</v>
      </c>
      <c r="J84" s="8">
        <f t="shared" si="6"/>
        <v>-0.16666666666666666</v>
      </c>
      <c r="K84" s="9">
        <f t="shared" si="7"/>
        <v>-0.18616144975288304</v>
      </c>
    </row>
    <row r="85" spans="1:11" x14ac:dyDescent="0.25">
      <c r="A85" s="7" t="s">
        <v>399</v>
      </c>
      <c r="B85" s="65">
        <v>147</v>
      </c>
      <c r="C85" s="34">
        <f>IF(B98=0, "-", B85/B98)</f>
        <v>8.9361702127659579E-2</v>
      </c>
      <c r="D85" s="65">
        <v>225</v>
      </c>
      <c r="E85" s="9">
        <f>IF(D98=0, "-", D85/D98)</f>
        <v>0.16879219804951237</v>
      </c>
      <c r="F85" s="81">
        <v>1486</v>
      </c>
      <c r="G85" s="34">
        <f>IF(F98=0, "-", F85/F98)</f>
        <v>0.10033083519006145</v>
      </c>
      <c r="H85" s="65">
        <v>1890</v>
      </c>
      <c r="I85" s="9">
        <f>IF(H98=0, "-", H85/H98)</f>
        <v>0.15264093038281376</v>
      </c>
      <c r="J85" s="8">
        <f t="shared" si="6"/>
        <v>-0.34666666666666668</v>
      </c>
      <c r="K85" s="9">
        <f t="shared" si="7"/>
        <v>-0.21375661375661376</v>
      </c>
    </row>
    <row r="86" spans="1:11" x14ac:dyDescent="0.25">
      <c r="A86" s="7" t="s">
        <v>400</v>
      </c>
      <c r="B86" s="65">
        <v>30</v>
      </c>
      <c r="C86" s="34">
        <f>IF(B98=0, "-", B86/B98)</f>
        <v>1.82370820668693E-2</v>
      </c>
      <c r="D86" s="65">
        <v>86</v>
      </c>
      <c r="E86" s="9">
        <f>IF(D98=0, "-", D86/D98)</f>
        <v>6.4516129032258063E-2</v>
      </c>
      <c r="F86" s="81">
        <v>468</v>
      </c>
      <c r="G86" s="34">
        <f>IF(F98=0, "-", F86/F98)</f>
        <v>3.159813652015394E-2</v>
      </c>
      <c r="H86" s="65">
        <v>731</v>
      </c>
      <c r="I86" s="9">
        <f>IF(H98=0, "-", H86/H98)</f>
        <v>5.9037312227426912E-2</v>
      </c>
      <c r="J86" s="8">
        <f t="shared" si="6"/>
        <v>-0.65116279069767447</v>
      </c>
      <c r="K86" s="9">
        <f t="shared" si="7"/>
        <v>-0.359781121751026</v>
      </c>
    </row>
    <row r="87" spans="1:11" x14ac:dyDescent="0.25">
      <c r="A87" s="7" t="s">
        <v>401</v>
      </c>
      <c r="B87" s="65">
        <v>248</v>
      </c>
      <c r="C87" s="34">
        <f>IF(B98=0, "-", B87/B98)</f>
        <v>0.15075987841945288</v>
      </c>
      <c r="D87" s="65">
        <v>225</v>
      </c>
      <c r="E87" s="9">
        <f>IF(D98=0, "-", D87/D98)</f>
        <v>0.16879219804951237</v>
      </c>
      <c r="F87" s="81">
        <v>2110</v>
      </c>
      <c r="G87" s="34">
        <f>IF(F98=0, "-", F87/F98)</f>
        <v>0.14246168388360003</v>
      </c>
      <c r="H87" s="65">
        <v>1738</v>
      </c>
      <c r="I87" s="9">
        <f>IF(H98=0, "-", H87/H98)</f>
        <v>0.14036504603456632</v>
      </c>
      <c r="J87" s="8">
        <f t="shared" si="6"/>
        <v>0.10222222222222223</v>
      </c>
      <c r="K87" s="9">
        <f t="shared" si="7"/>
        <v>0.2140391254315305</v>
      </c>
    </row>
    <row r="88" spans="1:11" x14ac:dyDescent="0.25">
      <c r="A88" s="7" t="s">
        <v>402</v>
      </c>
      <c r="B88" s="65">
        <v>121</v>
      </c>
      <c r="C88" s="34">
        <f>IF(B98=0, "-", B88/B98)</f>
        <v>7.3556231003039513E-2</v>
      </c>
      <c r="D88" s="65">
        <v>40</v>
      </c>
      <c r="E88" s="9">
        <f>IF(D98=0, "-", D88/D98)</f>
        <v>3.0007501875468866E-2</v>
      </c>
      <c r="F88" s="81">
        <v>835</v>
      </c>
      <c r="G88" s="34">
        <f>IF(F98=0, "-", F88/F98)</f>
        <v>5.6377017081898587E-2</v>
      </c>
      <c r="H88" s="65">
        <v>755</v>
      </c>
      <c r="I88" s="9">
        <f>IF(H98=0, "-", H88/H98)</f>
        <v>6.097560975609756E-2</v>
      </c>
      <c r="J88" s="8">
        <f t="shared" si="6"/>
        <v>2.0249999999999999</v>
      </c>
      <c r="K88" s="9">
        <f t="shared" si="7"/>
        <v>0.10596026490066225</v>
      </c>
    </row>
    <row r="89" spans="1:11" x14ac:dyDescent="0.25">
      <c r="A89" s="7" t="s">
        <v>403</v>
      </c>
      <c r="B89" s="65">
        <v>9</v>
      </c>
      <c r="C89" s="34">
        <f>IF(B98=0, "-", B89/B98)</f>
        <v>5.47112462006079E-3</v>
      </c>
      <c r="D89" s="65">
        <v>1</v>
      </c>
      <c r="E89" s="9">
        <f>IF(D98=0, "-", D89/D98)</f>
        <v>7.501875468867217E-4</v>
      </c>
      <c r="F89" s="81">
        <v>15</v>
      </c>
      <c r="G89" s="34">
        <f>IF(F98=0, "-", F89/F98)</f>
        <v>1.0127607859023698E-3</v>
      </c>
      <c r="H89" s="65">
        <v>25</v>
      </c>
      <c r="I89" s="9">
        <f>IF(H98=0, "-", H89/H98)</f>
        <v>2.0190599256985947E-3</v>
      </c>
      <c r="J89" s="8">
        <f t="shared" si="6"/>
        <v>8</v>
      </c>
      <c r="K89" s="9">
        <f t="shared" si="7"/>
        <v>-0.4</v>
      </c>
    </row>
    <row r="90" spans="1:11" x14ac:dyDescent="0.25">
      <c r="A90" s="7" t="s">
        <v>404</v>
      </c>
      <c r="B90" s="65">
        <v>2</v>
      </c>
      <c r="C90" s="34">
        <f>IF(B98=0, "-", B90/B98)</f>
        <v>1.2158054711246201E-3</v>
      </c>
      <c r="D90" s="65">
        <v>1</v>
      </c>
      <c r="E90" s="9">
        <f>IF(D98=0, "-", D90/D98)</f>
        <v>7.501875468867217E-4</v>
      </c>
      <c r="F90" s="81">
        <v>5</v>
      </c>
      <c r="G90" s="34">
        <f>IF(F98=0, "-", F90/F98)</f>
        <v>3.3758692863412328E-4</v>
      </c>
      <c r="H90" s="65">
        <v>8</v>
      </c>
      <c r="I90" s="9">
        <f>IF(H98=0, "-", H90/H98)</f>
        <v>6.4609917622355031E-4</v>
      </c>
      <c r="J90" s="8">
        <f t="shared" si="6"/>
        <v>1</v>
      </c>
      <c r="K90" s="9">
        <f t="shared" si="7"/>
        <v>-0.375</v>
      </c>
    </row>
    <row r="91" spans="1:11" x14ac:dyDescent="0.25">
      <c r="A91" s="7" t="s">
        <v>405</v>
      </c>
      <c r="B91" s="65">
        <v>20</v>
      </c>
      <c r="C91" s="34">
        <f>IF(B98=0, "-", B91/B98)</f>
        <v>1.2158054711246201E-2</v>
      </c>
      <c r="D91" s="65">
        <v>13</v>
      </c>
      <c r="E91" s="9">
        <f>IF(D98=0, "-", D91/D98)</f>
        <v>9.7524381095273824E-3</v>
      </c>
      <c r="F91" s="81">
        <v>155</v>
      </c>
      <c r="G91" s="34">
        <f>IF(F98=0, "-", F91/F98)</f>
        <v>1.0465194787657821E-2</v>
      </c>
      <c r="H91" s="65">
        <v>206</v>
      </c>
      <c r="I91" s="9">
        <f>IF(H98=0, "-", H91/H98)</f>
        <v>1.6637053787756421E-2</v>
      </c>
      <c r="J91" s="8">
        <f t="shared" si="6"/>
        <v>0.53846153846153844</v>
      </c>
      <c r="K91" s="9">
        <f t="shared" si="7"/>
        <v>-0.24757281553398058</v>
      </c>
    </row>
    <row r="92" spans="1:11" x14ac:dyDescent="0.25">
      <c r="A92" s="7" t="s">
        <v>406</v>
      </c>
      <c r="B92" s="65">
        <v>12</v>
      </c>
      <c r="C92" s="34">
        <f>IF(B98=0, "-", B92/B98)</f>
        <v>7.29483282674772E-3</v>
      </c>
      <c r="D92" s="65">
        <v>6</v>
      </c>
      <c r="E92" s="9">
        <f>IF(D98=0, "-", D92/D98)</f>
        <v>4.5011252813203298E-3</v>
      </c>
      <c r="F92" s="81">
        <v>65</v>
      </c>
      <c r="G92" s="34">
        <f>IF(F98=0, "-", F92/F98)</f>
        <v>4.3886300722436027E-3</v>
      </c>
      <c r="H92" s="65">
        <v>29</v>
      </c>
      <c r="I92" s="9">
        <f>IF(H98=0, "-", H92/H98)</f>
        <v>2.3421095138103699E-3</v>
      </c>
      <c r="J92" s="8">
        <f t="shared" si="6"/>
        <v>1</v>
      </c>
      <c r="K92" s="9">
        <f t="shared" si="7"/>
        <v>1.2413793103448276</v>
      </c>
    </row>
    <row r="93" spans="1:11" x14ac:dyDescent="0.25">
      <c r="A93" s="7" t="s">
        <v>407</v>
      </c>
      <c r="B93" s="65">
        <v>4</v>
      </c>
      <c r="C93" s="34">
        <f>IF(B98=0, "-", B93/B98)</f>
        <v>2.4316109422492403E-3</v>
      </c>
      <c r="D93" s="65">
        <v>2</v>
      </c>
      <c r="E93" s="9">
        <f>IF(D98=0, "-", D93/D98)</f>
        <v>1.5003750937734434E-3</v>
      </c>
      <c r="F93" s="81">
        <v>52</v>
      </c>
      <c r="G93" s="34">
        <f>IF(F98=0, "-", F93/F98)</f>
        <v>3.5109040577948822E-3</v>
      </c>
      <c r="H93" s="65">
        <v>36</v>
      </c>
      <c r="I93" s="9">
        <f>IF(H98=0, "-", H93/H98)</f>
        <v>2.9074462930059764E-3</v>
      </c>
      <c r="J93" s="8">
        <f t="shared" si="6"/>
        <v>1</v>
      </c>
      <c r="K93" s="9">
        <f t="shared" si="7"/>
        <v>0.44444444444444442</v>
      </c>
    </row>
    <row r="94" spans="1:11" x14ac:dyDescent="0.25">
      <c r="A94" s="7" t="s">
        <v>408</v>
      </c>
      <c r="B94" s="65">
        <v>152</v>
      </c>
      <c r="C94" s="34">
        <f>IF(B98=0, "-", B94/B98)</f>
        <v>9.2401215805471129E-2</v>
      </c>
      <c r="D94" s="65">
        <v>68</v>
      </c>
      <c r="E94" s="9">
        <f>IF(D98=0, "-", D94/D98)</f>
        <v>5.1012753188297073E-2</v>
      </c>
      <c r="F94" s="81">
        <v>1241</v>
      </c>
      <c r="G94" s="34">
        <f>IF(F98=0, "-", F94/F98)</f>
        <v>8.37890756869894E-2</v>
      </c>
      <c r="H94" s="65">
        <v>784</v>
      </c>
      <c r="I94" s="9">
        <f>IF(H98=0, "-", H94/H98)</f>
        <v>6.3317719269907938E-2</v>
      </c>
      <c r="J94" s="8">
        <f t="shared" si="6"/>
        <v>1.2352941176470589</v>
      </c>
      <c r="K94" s="9">
        <f t="shared" si="7"/>
        <v>0.58290816326530615</v>
      </c>
    </row>
    <row r="95" spans="1:11" x14ac:dyDescent="0.25">
      <c r="A95" s="7" t="s">
        <v>409</v>
      </c>
      <c r="B95" s="65">
        <v>229</v>
      </c>
      <c r="C95" s="34">
        <f>IF(B98=0, "-", B95/B98)</f>
        <v>0.139209726443769</v>
      </c>
      <c r="D95" s="65">
        <v>179</v>
      </c>
      <c r="E95" s="9">
        <f>IF(D98=0, "-", D95/D98)</f>
        <v>0.13428357089272319</v>
      </c>
      <c r="F95" s="81">
        <v>2292</v>
      </c>
      <c r="G95" s="34">
        <f>IF(F98=0, "-", F95/F98)</f>
        <v>0.1547498480858821</v>
      </c>
      <c r="H95" s="65">
        <v>2636</v>
      </c>
      <c r="I95" s="9">
        <f>IF(H98=0, "-", H95/H98)</f>
        <v>0.21288967856565982</v>
      </c>
      <c r="J95" s="8">
        <f t="shared" si="6"/>
        <v>0.27932960893854747</v>
      </c>
      <c r="K95" s="9">
        <f t="shared" si="7"/>
        <v>-0.13050075872534142</v>
      </c>
    </row>
    <row r="96" spans="1:11" x14ac:dyDescent="0.25">
      <c r="A96" s="7" t="s">
        <v>410</v>
      </c>
      <c r="B96" s="65">
        <v>37</v>
      </c>
      <c r="C96" s="34">
        <f>IF(B98=0, "-", B96/B98)</f>
        <v>2.2492401215805473E-2</v>
      </c>
      <c r="D96" s="65">
        <v>10</v>
      </c>
      <c r="E96" s="9">
        <f>IF(D98=0, "-", D96/D98)</f>
        <v>7.5018754688672166E-3</v>
      </c>
      <c r="F96" s="81">
        <v>500</v>
      </c>
      <c r="G96" s="34">
        <f>IF(F98=0, "-", F96/F98)</f>
        <v>3.3758692863412328E-2</v>
      </c>
      <c r="H96" s="65">
        <v>128</v>
      </c>
      <c r="I96" s="9">
        <f>IF(H98=0, "-", H96/H98)</f>
        <v>1.0337586819576805E-2</v>
      </c>
      <c r="J96" s="8">
        <f t="shared" si="6"/>
        <v>2.7</v>
      </c>
      <c r="K96" s="9">
        <f t="shared" si="7"/>
        <v>2.90625</v>
      </c>
    </row>
    <row r="97" spans="1:11" x14ac:dyDescent="0.25">
      <c r="A97" s="2"/>
      <c r="B97" s="68"/>
      <c r="C97" s="33"/>
      <c r="D97" s="68"/>
      <c r="E97" s="6"/>
      <c r="F97" s="82"/>
      <c r="G97" s="33"/>
      <c r="H97" s="68"/>
      <c r="I97" s="6"/>
      <c r="J97" s="5"/>
      <c r="K97" s="6"/>
    </row>
    <row r="98" spans="1:11" s="43" customFormat="1" ht="13" x14ac:dyDescent="0.3">
      <c r="A98" s="162" t="s">
        <v>612</v>
      </c>
      <c r="B98" s="71">
        <f>SUM(B74:B97)</f>
        <v>1645</v>
      </c>
      <c r="C98" s="40">
        <f>B98/10577</f>
        <v>0.15552614162806089</v>
      </c>
      <c r="D98" s="71">
        <f>SUM(D74:D97)</f>
        <v>1333</v>
      </c>
      <c r="E98" s="41">
        <f>D98/8644</f>
        <v>0.15421101341971311</v>
      </c>
      <c r="F98" s="77">
        <f>SUM(F74:F97)</f>
        <v>14811</v>
      </c>
      <c r="G98" s="42">
        <f>F98/92935</f>
        <v>0.15936945176736428</v>
      </c>
      <c r="H98" s="71">
        <f>SUM(H74:H97)</f>
        <v>12382</v>
      </c>
      <c r="I98" s="41">
        <f>H98/78552</f>
        <v>0.15762806803136775</v>
      </c>
      <c r="J98" s="37">
        <f>IF(D98=0, "-", IF((B98-D98)/D98&lt;10, (B98-D98)/D98, "&gt;999%"))</f>
        <v>0.23405851462865718</v>
      </c>
      <c r="K98" s="38">
        <f>IF(H98=0, "-", IF((F98-H98)/H98&lt;10, (F98-H98)/H98, "&gt;999%"))</f>
        <v>0.19617186238087547</v>
      </c>
    </row>
    <row r="99" spans="1:11" x14ac:dyDescent="0.25">
      <c r="B99" s="83"/>
      <c r="D99" s="83"/>
      <c r="F99" s="83"/>
      <c r="H99" s="83"/>
    </row>
    <row r="100" spans="1:11" ht="13" x14ac:dyDescent="0.3">
      <c r="A100" s="163" t="s">
        <v>158</v>
      </c>
      <c r="B100" s="61" t="s">
        <v>12</v>
      </c>
      <c r="C100" s="62" t="s">
        <v>13</v>
      </c>
      <c r="D100" s="61" t="s">
        <v>12</v>
      </c>
      <c r="E100" s="63" t="s">
        <v>13</v>
      </c>
      <c r="F100" s="62" t="s">
        <v>12</v>
      </c>
      <c r="G100" s="62" t="s">
        <v>13</v>
      </c>
      <c r="H100" s="61" t="s">
        <v>12</v>
      </c>
      <c r="I100" s="63" t="s">
        <v>13</v>
      </c>
      <c r="J100" s="61"/>
      <c r="K100" s="63"/>
    </row>
    <row r="101" spans="1:11" x14ac:dyDescent="0.25">
      <c r="A101" s="7" t="s">
        <v>411</v>
      </c>
      <c r="B101" s="65">
        <v>1</v>
      </c>
      <c r="C101" s="34">
        <f>IF(B123=0, "-", B101/B123)</f>
        <v>2.2075055187637969E-3</v>
      </c>
      <c r="D101" s="65">
        <v>1</v>
      </c>
      <c r="E101" s="9">
        <f>IF(D123=0, "-", D101/D123)</f>
        <v>1.996007984031936E-3</v>
      </c>
      <c r="F101" s="81">
        <v>8</v>
      </c>
      <c r="G101" s="34">
        <f>IF(F123=0, "-", F101/F123)</f>
        <v>2.2766078542970974E-3</v>
      </c>
      <c r="H101" s="65">
        <v>13</v>
      </c>
      <c r="I101" s="9">
        <f>IF(H123=0, "-", H101/H123)</f>
        <v>7.3157006190208212E-3</v>
      </c>
      <c r="J101" s="8">
        <f t="shared" ref="J101:J121" si="8">IF(D101=0, "-", IF((B101-D101)/D101&lt;10, (B101-D101)/D101, "&gt;999%"))</f>
        <v>0</v>
      </c>
      <c r="K101" s="9">
        <f t="shared" ref="K101:K121" si="9">IF(H101=0, "-", IF((F101-H101)/H101&lt;10, (F101-H101)/H101, "&gt;999%"))</f>
        <v>-0.38461538461538464</v>
      </c>
    </row>
    <row r="102" spans="1:11" x14ac:dyDescent="0.25">
      <c r="A102" s="7" t="s">
        <v>412</v>
      </c>
      <c r="B102" s="65">
        <v>0</v>
      </c>
      <c r="C102" s="34">
        <f>IF(B123=0, "-", B102/B123)</f>
        <v>0</v>
      </c>
      <c r="D102" s="65">
        <v>13</v>
      </c>
      <c r="E102" s="9">
        <f>IF(D123=0, "-", D102/D123)</f>
        <v>2.5948103792415168E-2</v>
      </c>
      <c r="F102" s="81">
        <v>150</v>
      </c>
      <c r="G102" s="34">
        <f>IF(F123=0, "-", F102/F123)</f>
        <v>4.2686397268070574E-2</v>
      </c>
      <c r="H102" s="65">
        <v>135</v>
      </c>
      <c r="I102" s="9">
        <f>IF(H123=0, "-", H102/H123)</f>
        <v>7.597073719752391E-2</v>
      </c>
      <c r="J102" s="8">
        <f t="shared" si="8"/>
        <v>-1</v>
      </c>
      <c r="K102" s="9">
        <f t="shared" si="9"/>
        <v>0.1111111111111111</v>
      </c>
    </row>
    <row r="103" spans="1:11" x14ac:dyDescent="0.25">
      <c r="A103" s="7" t="s">
        <v>413</v>
      </c>
      <c r="B103" s="65">
        <v>13</v>
      </c>
      <c r="C103" s="34">
        <f>IF(B123=0, "-", B103/B123)</f>
        <v>2.8697571743929361E-2</v>
      </c>
      <c r="D103" s="65">
        <v>14</v>
      </c>
      <c r="E103" s="9">
        <f>IF(D123=0, "-", D103/D123)</f>
        <v>2.7944111776447105E-2</v>
      </c>
      <c r="F103" s="81">
        <v>168</v>
      </c>
      <c r="G103" s="34">
        <f>IF(F123=0, "-", F103/F123)</f>
        <v>4.7808764940239043E-2</v>
      </c>
      <c r="H103" s="65">
        <v>182</v>
      </c>
      <c r="I103" s="9">
        <f>IF(H123=0, "-", H103/H123)</f>
        <v>0.10241980866629151</v>
      </c>
      <c r="J103" s="8">
        <f t="shared" si="8"/>
        <v>-7.1428571428571425E-2</v>
      </c>
      <c r="K103" s="9">
        <f t="shared" si="9"/>
        <v>-7.6923076923076927E-2</v>
      </c>
    </row>
    <row r="104" spans="1:11" x14ac:dyDescent="0.25">
      <c r="A104" s="7" t="s">
        <v>414</v>
      </c>
      <c r="B104" s="65">
        <v>7</v>
      </c>
      <c r="C104" s="34">
        <f>IF(B123=0, "-", B104/B123)</f>
        <v>1.5452538631346579E-2</v>
      </c>
      <c r="D104" s="65">
        <v>4</v>
      </c>
      <c r="E104" s="9">
        <f>IF(D123=0, "-", D104/D123)</f>
        <v>7.9840319361277438E-3</v>
      </c>
      <c r="F104" s="81">
        <v>49</v>
      </c>
      <c r="G104" s="34">
        <f>IF(F123=0, "-", F104/F123)</f>
        <v>1.3944223107569721E-2</v>
      </c>
      <c r="H104" s="65">
        <v>61</v>
      </c>
      <c r="I104" s="9">
        <f>IF(H123=0, "-", H104/H123)</f>
        <v>3.4327518289251548E-2</v>
      </c>
      <c r="J104" s="8">
        <f t="shared" si="8"/>
        <v>0.75</v>
      </c>
      <c r="K104" s="9">
        <f t="shared" si="9"/>
        <v>-0.19672131147540983</v>
      </c>
    </row>
    <row r="105" spans="1:11" x14ac:dyDescent="0.25">
      <c r="A105" s="7" t="s">
        <v>415</v>
      </c>
      <c r="B105" s="65">
        <v>1</v>
      </c>
      <c r="C105" s="34">
        <f>IF(B123=0, "-", B105/B123)</f>
        <v>2.2075055187637969E-3</v>
      </c>
      <c r="D105" s="65">
        <v>2</v>
      </c>
      <c r="E105" s="9">
        <f>IF(D123=0, "-", D105/D123)</f>
        <v>3.9920159680638719E-3</v>
      </c>
      <c r="F105" s="81">
        <v>8</v>
      </c>
      <c r="G105" s="34">
        <f>IF(F123=0, "-", F105/F123)</f>
        <v>2.2766078542970974E-3</v>
      </c>
      <c r="H105" s="65">
        <v>4</v>
      </c>
      <c r="I105" s="9">
        <f>IF(H123=0, "-", H105/H123)</f>
        <v>2.2509848058525606E-3</v>
      </c>
      <c r="J105" s="8">
        <f t="shared" si="8"/>
        <v>-0.5</v>
      </c>
      <c r="K105" s="9">
        <f t="shared" si="9"/>
        <v>1</v>
      </c>
    </row>
    <row r="106" spans="1:11" x14ac:dyDescent="0.25">
      <c r="A106" s="7" t="s">
        <v>416</v>
      </c>
      <c r="B106" s="65">
        <v>7</v>
      </c>
      <c r="C106" s="34">
        <f>IF(B123=0, "-", B106/B123)</f>
        <v>1.5452538631346579E-2</v>
      </c>
      <c r="D106" s="65">
        <v>4</v>
      </c>
      <c r="E106" s="9">
        <f>IF(D123=0, "-", D106/D123)</f>
        <v>7.9840319361277438E-3</v>
      </c>
      <c r="F106" s="81">
        <v>62</v>
      </c>
      <c r="G106" s="34">
        <f>IF(F123=0, "-", F106/F123)</f>
        <v>1.7643710870802503E-2</v>
      </c>
      <c r="H106" s="65">
        <v>34</v>
      </c>
      <c r="I106" s="9">
        <f>IF(H123=0, "-", H106/H123)</f>
        <v>1.9133370849746763E-2</v>
      </c>
      <c r="J106" s="8">
        <f t="shared" si="8"/>
        <v>0.75</v>
      </c>
      <c r="K106" s="9">
        <f t="shared" si="9"/>
        <v>0.82352941176470584</v>
      </c>
    </row>
    <row r="107" spans="1:11" x14ac:dyDescent="0.25">
      <c r="A107" s="7" t="s">
        <v>417</v>
      </c>
      <c r="B107" s="65">
        <v>8</v>
      </c>
      <c r="C107" s="34">
        <f>IF(B123=0, "-", B107/B123)</f>
        <v>1.7660044150110375E-2</v>
      </c>
      <c r="D107" s="65">
        <v>15</v>
      </c>
      <c r="E107" s="9">
        <f>IF(D123=0, "-", D107/D123)</f>
        <v>2.9940119760479042E-2</v>
      </c>
      <c r="F107" s="81">
        <v>57</v>
      </c>
      <c r="G107" s="34">
        <f>IF(F123=0, "-", F107/F123)</f>
        <v>1.6220830961866817E-2</v>
      </c>
      <c r="H107" s="65">
        <v>53</v>
      </c>
      <c r="I107" s="9">
        <f>IF(H123=0, "-", H107/H123)</f>
        <v>2.9825548677546426E-2</v>
      </c>
      <c r="J107" s="8">
        <f t="shared" si="8"/>
        <v>-0.46666666666666667</v>
      </c>
      <c r="K107" s="9">
        <f t="shared" si="9"/>
        <v>7.5471698113207544E-2</v>
      </c>
    </row>
    <row r="108" spans="1:11" x14ac:dyDescent="0.25">
      <c r="A108" s="7" t="s">
        <v>418</v>
      </c>
      <c r="B108" s="65">
        <v>0</v>
      </c>
      <c r="C108" s="34">
        <f>IF(B123=0, "-", B108/B123)</f>
        <v>0</v>
      </c>
      <c r="D108" s="65">
        <v>3</v>
      </c>
      <c r="E108" s="9">
        <f>IF(D123=0, "-", D108/D123)</f>
        <v>5.9880239520958087E-3</v>
      </c>
      <c r="F108" s="81">
        <v>11</v>
      </c>
      <c r="G108" s="34">
        <f>IF(F123=0, "-", F108/F123)</f>
        <v>3.1303357996585088E-3</v>
      </c>
      <c r="H108" s="65">
        <v>36</v>
      </c>
      <c r="I108" s="9">
        <f>IF(H123=0, "-", H108/H123)</f>
        <v>2.0258863252673044E-2</v>
      </c>
      <c r="J108" s="8">
        <f t="shared" si="8"/>
        <v>-1</v>
      </c>
      <c r="K108" s="9">
        <f t="shared" si="9"/>
        <v>-0.69444444444444442</v>
      </c>
    </row>
    <row r="109" spans="1:11" x14ac:dyDescent="0.25">
      <c r="A109" s="7" t="s">
        <v>419</v>
      </c>
      <c r="B109" s="65">
        <v>0</v>
      </c>
      <c r="C109" s="34">
        <f>IF(B123=0, "-", B109/B123)</f>
        <v>0</v>
      </c>
      <c r="D109" s="65">
        <v>0</v>
      </c>
      <c r="E109" s="9">
        <f>IF(D123=0, "-", D109/D123)</f>
        <v>0</v>
      </c>
      <c r="F109" s="81">
        <v>28</v>
      </c>
      <c r="G109" s="34">
        <f>IF(F123=0, "-", F109/F123)</f>
        <v>7.9681274900398405E-3</v>
      </c>
      <c r="H109" s="65">
        <v>60</v>
      </c>
      <c r="I109" s="9">
        <f>IF(H123=0, "-", H109/H123)</f>
        <v>3.3764772087788407E-2</v>
      </c>
      <c r="J109" s="8" t="str">
        <f t="shared" si="8"/>
        <v>-</v>
      </c>
      <c r="K109" s="9">
        <f t="shared" si="9"/>
        <v>-0.53333333333333333</v>
      </c>
    </row>
    <row r="110" spans="1:11" x14ac:dyDescent="0.25">
      <c r="A110" s="7" t="s">
        <v>420</v>
      </c>
      <c r="B110" s="65">
        <v>43</v>
      </c>
      <c r="C110" s="34">
        <f>IF(B123=0, "-", B110/B123)</f>
        <v>9.4922737306843266E-2</v>
      </c>
      <c r="D110" s="65">
        <v>8</v>
      </c>
      <c r="E110" s="9">
        <f>IF(D123=0, "-", D110/D123)</f>
        <v>1.5968063872255488E-2</v>
      </c>
      <c r="F110" s="81">
        <v>352</v>
      </c>
      <c r="G110" s="34">
        <f>IF(F123=0, "-", F110/F123)</f>
        <v>0.10017074558907228</v>
      </c>
      <c r="H110" s="65">
        <v>159</v>
      </c>
      <c r="I110" s="9">
        <f>IF(H123=0, "-", H110/H123)</f>
        <v>8.9476646032639273E-2</v>
      </c>
      <c r="J110" s="8">
        <f t="shared" si="8"/>
        <v>4.375</v>
      </c>
      <c r="K110" s="9">
        <f t="shared" si="9"/>
        <v>1.2138364779874213</v>
      </c>
    </row>
    <row r="111" spans="1:11" x14ac:dyDescent="0.25">
      <c r="A111" s="7" t="s">
        <v>421</v>
      </c>
      <c r="B111" s="65">
        <v>3</v>
      </c>
      <c r="C111" s="34">
        <f>IF(B123=0, "-", B111/B123)</f>
        <v>6.6225165562913907E-3</v>
      </c>
      <c r="D111" s="65">
        <v>0</v>
      </c>
      <c r="E111" s="9">
        <f>IF(D123=0, "-", D111/D123)</f>
        <v>0</v>
      </c>
      <c r="F111" s="81">
        <v>13</v>
      </c>
      <c r="G111" s="34">
        <f>IF(F123=0, "-", F111/F123)</f>
        <v>3.699487763232783E-3</v>
      </c>
      <c r="H111" s="65">
        <v>0</v>
      </c>
      <c r="I111" s="9">
        <f>IF(H123=0, "-", H111/H123)</f>
        <v>0</v>
      </c>
      <c r="J111" s="8" t="str">
        <f t="shared" si="8"/>
        <v>-</v>
      </c>
      <c r="K111" s="9" t="str">
        <f t="shared" si="9"/>
        <v>-</v>
      </c>
    </row>
    <row r="112" spans="1:11" x14ac:dyDescent="0.25">
      <c r="A112" s="7" t="s">
        <v>422</v>
      </c>
      <c r="B112" s="65">
        <v>8</v>
      </c>
      <c r="C112" s="34">
        <f>IF(B123=0, "-", B112/B123)</f>
        <v>1.7660044150110375E-2</v>
      </c>
      <c r="D112" s="65">
        <v>0</v>
      </c>
      <c r="E112" s="9">
        <f>IF(D123=0, "-", D112/D123)</f>
        <v>0</v>
      </c>
      <c r="F112" s="81">
        <v>41</v>
      </c>
      <c r="G112" s="34">
        <f>IF(F123=0, "-", F112/F123)</f>
        <v>1.1667615253272624E-2</v>
      </c>
      <c r="H112" s="65">
        <v>0</v>
      </c>
      <c r="I112" s="9">
        <f>IF(H123=0, "-", H112/H123)</f>
        <v>0</v>
      </c>
      <c r="J112" s="8" t="str">
        <f t="shared" si="8"/>
        <v>-</v>
      </c>
      <c r="K112" s="9" t="str">
        <f t="shared" si="9"/>
        <v>-</v>
      </c>
    </row>
    <row r="113" spans="1:11" x14ac:dyDescent="0.25">
      <c r="A113" s="7" t="s">
        <v>423</v>
      </c>
      <c r="B113" s="65">
        <v>38</v>
      </c>
      <c r="C113" s="34">
        <f>IF(B123=0, "-", B113/B123)</f>
        <v>8.3885209713024281E-2</v>
      </c>
      <c r="D113" s="65">
        <v>0</v>
      </c>
      <c r="E113" s="9">
        <f>IF(D123=0, "-", D113/D123)</f>
        <v>0</v>
      </c>
      <c r="F113" s="81">
        <v>137</v>
      </c>
      <c r="G113" s="34">
        <f>IF(F123=0, "-", F113/F123)</f>
        <v>3.898690950483779E-2</v>
      </c>
      <c r="H113" s="65">
        <v>0</v>
      </c>
      <c r="I113" s="9">
        <f>IF(H123=0, "-", H113/H123)</f>
        <v>0</v>
      </c>
      <c r="J113" s="8" t="str">
        <f t="shared" si="8"/>
        <v>-</v>
      </c>
      <c r="K113" s="9" t="str">
        <f t="shared" si="9"/>
        <v>-</v>
      </c>
    </row>
    <row r="114" spans="1:11" x14ac:dyDescent="0.25">
      <c r="A114" s="7" t="s">
        <v>424</v>
      </c>
      <c r="B114" s="65">
        <v>9</v>
      </c>
      <c r="C114" s="34">
        <f>IF(B123=0, "-", B114/B123)</f>
        <v>1.9867549668874173E-2</v>
      </c>
      <c r="D114" s="65">
        <v>4</v>
      </c>
      <c r="E114" s="9">
        <f>IF(D123=0, "-", D114/D123)</f>
        <v>7.9840319361277438E-3</v>
      </c>
      <c r="F114" s="81">
        <v>49</v>
      </c>
      <c r="G114" s="34">
        <f>IF(F123=0, "-", F114/F123)</f>
        <v>1.3944223107569721E-2</v>
      </c>
      <c r="H114" s="65">
        <v>4</v>
      </c>
      <c r="I114" s="9">
        <f>IF(H123=0, "-", H114/H123)</f>
        <v>2.2509848058525606E-3</v>
      </c>
      <c r="J114" s="8">
        <f t="shared" si="8"/>
        <v>1.25</v>
      </c>
      <c r="K114" s="9" t="str">
        <f t="shared" si="9"/>
        <v>&gt;999%</v>
      </c>
    </row>
    <row r="115" spans="1:11" x14ac:dyDescent="0.25">
      <c r="A115" s="7" t="s">
        <v>425</v>
      </c>
      <c r="B115" s="65">
        <v>2</v>
      </c>
      <c r="C115" s="34">
        <f>IF(B123=0, "-", B115/B123)</f>
        <v>4.4150110375275938E-3</v>
      </c>
      <c r="D115" s="65">
        <v>0</v>
      </c>
      <c r="E115" s="9">
        <f>IF(D123=0, "-", D115/D123)</f>
        <v>0</v>
      </c>
      <c r="F115" s="81">
        <v>19</v>
      </c>
      <c r="G115" s="34">
        <f>IF(F123=0, "-", F115/F123)</f>
        <v>5.4069436539556058E-3</v>
      </c>
      <c r="H115" s="65">
        <v>19</v>
      </c>
      <c r="I115" s="9">
        <f>IF(H123=0, "-", H115/H123)</f>
        <v>1.0692177827799663E-2</v>
      </c>
      <c r="J115" s="8" t="str">
        <f t="shared" si="8"/>
        <v>-</v>
      </c>
      <c r="K115" s="9">
        <f t="shared" si="9"/>
        <v>0</v>
      </c>
    </row>
    <row r="116" spans="1:11" x14ac:dyDescent="0.25">
      <c r="A116" s="7" t="s">
        <v>426</v>
      </c>
      <c r="B116" s="65">
        <v>2</v>
      </c>
      <c r="C116" s="34">
        <f>IF(B123=0, "-", B116/B123)</f>
        <v>4.4150110375275938E-3</v>
      </c>
      <c r="D116" s="65">
        <v>14</v>
      </c>
      <c r="E116" s="9">
        <f>IF(D123=0, "-", D116/D123)</f>
        <v>2.7944111776447105E-2</v>
      </c>
      <c r="F116" s="81">
        <v>76</v>
      </c>
      <c r="G116" s="34">
        <f>IF(F123=0, "-", F116/F123)</f>
        <v>2.1627774615822423E-2</v>
      </c>
      <c r="H116" s="65">
        <v>58</v>
      </c>
      <c r="I116" s="9">
        <f>IF(H123=0, "-", H116/H123)</f>
        <v>3.2639279684862126E-2</v>
      </c>
      <c r="J116" s="8">
        <f t="shared" si="8"/>
        <v>-0.8571428571428571</v>
      </c>
      <c r="K116" s="9">
        <f t="shared" si="9"/>
        <v>0.31034482758620691</v>
      </c>
    </row>
    <row r="117" spans="1:11" x14ac:dyDescent="0.25">
      <c r="A117" s="7" t="s">
        <v>427</v>
      </c>
      <c r="B117" s="65">
        <v>15</v>
      </c>
      <c r="C117" s="34">
        <f>IF(B123=0, "-", B117/B123)</f>
        <v>3.3112582781456956E-2</v>
      </c>
      <c r="D117" s="65">
        <v>4</v>
      </c>
      <c r="E117" s="9">
        <f>IF(D123=0, "-", D117/D123)</f>
        <v>7.9840319361277438E-3</v>
      </c>
      <c r="F117" s="81">
        <v>82</v>
      </c>
      <c r="G117" s="34">
        <f>IF(F123=0, "-", F117/F123)</f>
        <v>2.3335230506545249E-2</v>
      </c>
      <c r="H117" s="65">
        <v>56</v>
      </c>
      <c r="I117" s="9">
        <f>IF(H123=0, "-", H117/H123)</f>
        <v>3.1513787281935844E-2</v>
      </c>
      <c r="J117" s="8">
        <f t="shared" si="8"/>
        <v>2.75</v>
      </c>
      <c r="K117" s="9">
        <f t="shared" si="9"/>
        <v>0.4642857142857143</v>
      </c>
    </row>
    <row r="118" spans="1:11" x14ac:dyDescent="0.25">
      <c r="A118" s="7" t="s">
        <v>428</v>
      </c>
      <c r="B118" s="65">
        <v>16</v>
      </c>
      <c r="C118" s="34">
        <f>IF(B123=0, "-", B118/B123)</f>
        <v>3.5320088300220751E-2</v>
      </c>
      <c r="D118" s="65">
        <v>7</v>
      </c>
      <c r="E118" s="9">
        <f>IF(D123=0, "-", D118/D123)</f>
        <v>1.3972055888223553E-2</v>
      </c>
      <c r="F118" s="81">
        <v>115</v>
      </c>
      <c r="G118" s="34">
        <f>IF(F123=0, "-", F118/F123)</f>
        <v>3.2726237905520775E-2</v>
      </c>
      <c r="H118" s="65">
        <v>188</v>
      </c>
      <c r="I118" s="9">
        <f>IF(H123=0, "-", H118/H123)</f>
        <v>0.10579628587507034</v>
      </c>
      <c r="J118" s="8">
        <f t="shared" si="8"/>
        <v>1.2857142857142858</v>
      </c>
      <c r="K118" s="9">
        <f t="shared" si="9"/>
        <v>-0.38829787234042551</v>
      </c>
    </row>
    <row r="119" spans="1:11" x14ac:dyDescent="0.25">
      <c r="A119" s="7" t="s">
        <v>429</v>
      </c>
      <c r="B119" s="65">
        <v>2</v>
      </c>
      <c r="C119" s="34">
        <f>IF(B123=0, "-", B119/B123)</f>
        <v>4.4150110375275938E-3</v>
      </c>
      <c r="D119" s="65">
        <v>5</v>
      </c>
      <c r="E119" s="9">
        <f>IF(D123=0, "-", D119/D123)</f>
        <v>9.9800399201596807E-3</v>
      </c>
      <c r="F119" s="81">
        <v>153</v>
      </c>
      <c r="G119" s="34">
        <f>IF(F123=0, "-", F119/F123)</f>
        <v>4.3540125213431986E-2</v>
      </c>
      <c r="H119" s="65">
        <v>123</v>
      </c>
      <c r="I119" s="9">
        <f>IF(H123=0, "-", H119/H123)</f>
        <v>6.9217782779966236E-2</v>
      </c>
      <c r="J119" s="8">
        <f t="shared" si="8"/>
        <v>-0.6</v>
      </c>
      <c r="K119" s="9">
        <f t="shared" si="9"/>
        <v>0.24390243902439024</v>
      </c>
    </row>
    <row r="120" spans="1:11" x14ac:dyDescent="0.25">
      <c r="A120" s="7" t="s">
        <v>430</v>
      </c>
      <c r="B120" s="65">
        <v>269</v>
      </c>
      <c r="C120" s="34">
        <f>IF(B123=0, "-", B120/B123)</f>
        <v>0.5938189845474614</v>
      </c>
      <c r="D120" s="65">
        <v>386</v>
      </c>
      <c r="E120" s="9">
        <f>IF(D123=0, "-", D120/D123)</f>
        <v>0.77045908183632739</v>
      </c>
      <c r="F120" s="81">
        <v>1830</v>
      </c>
      <c r="G120" s="34">
        <f>IF(F123=0, "-", F120/F123)</f>
        <v>0.52077404667046101</v>
      </c>
      <c r="H120" s="65">
        <v>439</v>
      </c>
      <c r="I120" s="9">
        <f>IF(H123=0, "-", H120/H123)</f>
        <v>0.2470455824423185</v>
      </c>
      <c r="J120" s="8">
        <f t="shared" si="8"/>
        <v>-0.30310880829015546</v>
      </c>
      <c r="K120" s="9">
        <f t="shared" si="9"/>
        <v>3.1685649202733486</v>
      </c>
    </row>
    <row r="121" spans="1:11" x14ac:dyDescent="0.25">
      <c r="A121" s="7" t="s">
        <v>431</v>
      </c>
      <c r="B121" s="65">
        <v>9</v>
      </c>
      <c r="C121" s="34">
        <f>IF(B123=0, "-", B121/B123)</f>
        <v>1.9867549668874173E-2</v>
      </c>
      <c r="D121" s="65">
        <v>17</v>
      </c>
      <c r="E121" s="9">
        <f>IF(D123=0, "-", D121/D123)</f>
        <v>3.3932135728542916E-2</v>
      </c>
      <c r="F121" s="81">
        <v>106</v>
      </c>
      <c r="G121" s="34">
        <f>IF(F123=0, "-", F121/F123)</f>
        <v>3.016505406943654E-2</v>
      </c>
      <c r="H121" s="65">
        <v>153</v>
      </c>
      <c r="I121" s="9">
        <f>IF(H123=0, "-", H121/H123)</f>
        <v>8.6100168823860443E-2</v>
      </c>
      <c r="J121" s="8">
        <f t="shared" si="8"/>
        <v>-0.47058823529411764</v>
      </c>
      <c r="K121" s="9">
        <f t="shared" si="9"/>
        <v>-0.30718954248366015</v>
      </c>
    </row>
    <row r="122" spans="1:11" x14ac:dyDescent="0.25">
      <c r="A122" s="2"/>
      <c r="B122" s="68"/>
      <c r="C122" s="33"/>
      <c r="D122" s="68"/>
      <c r="E122" s="6"/>
      <c r="F122" s="82"/>
      <c r="G122" s="33"/>
      <c r="H122" s="68"/>
      <c r="I122" s="6"/>
      <c r="J122" s="5"/>
      <c r="K122" s="6"/>
    </row>
    <row r="123" spans="1:11" s="43" customFormat="1" ht="13" x14ac:dyDescent="0.3">
      <c r="A123" s="162" t="s">
        <v>611</v>
      </c>
      <c r="B123" s="71">
        <f>SUM(B101:B122)</f>
        <v>453</v>
      </c>
      <c r="C123" s="40">
        <f>B123/10577</f>
        <v>4.2828779427058712E-2</v>
      </c>
      <c r="D123" s="71">
        <f>SUM(D101:D122)</f>
        <v>501</v>
      </c>
      <c r="E123" s="41">
        <f>D123/8644</f>
        <v>5.7959278111985195E-2</v>
      </c>
      <c r="F123" s="77">
        <f>SUM(F101:F122)</f>
        <v>3514</v>
      </c>
      <c r="G123" s="42">
        <f>F123/92935</f>
        <v>3.7811373540646689E-2</v>
      </c>
      <c r="H123" s="71">
        <f>SUM(H101:H122)</f>
        <v>1777</v>
      </c>
      <c r="I123" s="41">
        <f>H123/78552</f>
        <v>2.2621957429473469E-2</v>
      </c>
      <c r="J123" s="37">
        <f>IF(D123=0, "-", IF((B123-D123)/D123&lt;10, (B123-D123)/D123, "&gt;999%"))</f>
        <v>-9.580838323353294E-2</v>
      </c>
      <c r="K123" s="38">
        <f>IF(H123=0, "-", IF((F123-H123)/H123&lt;10, (F123-H123)/H123, "&gt;999%"))</f>
        <v>0.97749015194147437</v>
      </c>
    </row>
    <row r="124" spans="1:11" x14ac:dyDescent="0.25">
      <c r="B124" s="83"/>
      <c r="D124" s="83"/>
      <c r="F124" s="83"/>
      <c r="H124" s="83"/>
    </row>
    <row r="125" spans="1:11" s="43" customFormat="1" ht="13" x14ac:dyDescent="0.3">
      <c r="A125" s="162" t="s">
        <v>610</v>
      </c>
      <c r="B125" s="71">
        <v>2098</v>
      </c>
      <c r="C125" s="40">
        <f>B125/10577</f>
        <v>0.19835492105511959</v>
      </c>
      <c r="D125" s="71">
        <v>1834</v>
      </c>
      <c r="E125" s="41">
        <f>D125/8644</f>
        <v>0.21217029153169828</v>
      </c>
      <c r="F125" s="77">
        <v>18325</v>
      </c>
      <c r="G125" s="42">
        <f>F125/92935</f>
        <v>0.19718082530801098</v>
      </c>
      <c r="H125" s="71">
        <v>14159</v>
      </c>
      <c r="I125" s="41">
        <f>H125/78552</f>
        <v>0.18025002546084123</v>
      </c>
      <c r="J125" s="37">
        <f>IF(D125=0, "-", IF((B125-D125)/D125&lt;10, (B125-D125)/D125, "&gt;999%"))</f>
        <v>0.14394765539803708</v>
      </c>
      <c r="K125" s="38">
        <f>IF(H125=0, "-", IF((F125-H125)/H125&lt;10, (F125-H125)/H125, "&gt;999%"))</f>
        <v>0.29422981849000635</v>
      </c>
    </row>
    <row r="126" spans="1:11" x14ac:dyDescent="0.25">
      <c r="B126" s="83"/>
      <c r="D126" s="83"/>
      <c r="F126" s="83"/>
      <c r="H126" s="83"/>
    </row>
    <row r="127" spans="1:11" ht="15.5" x14ac:dyDescent="0.35">
      <c r="A127" s="164" t="s">
        <v>126</v>
      </c>
      <c r="B127" s="196" t="s">
        <v>1</v>
      </c>
      <c r="C127" s="200"/>
      <c r="D127" s="200"/>
      <c r="E127" s="197"/>
      <c r="F127" s="196" t="s">
        <v>14</v>
      </c>
      <c r="G127" s="200"/>
      <c r="H127" s="200"/>
      <c r="I127" s="197"/>
      <c r="J127" s="196" t="s">
        <v>15</v>
      </c>
      <c r="K127" s="197"/>
    </row>
    <row r="128" spans="1:11" ht="13" x14ac:dyDescent="0.3">
      <c r="A128" s="22"/>
      <c r="B128" s="196">
        <f>VALUE(RIGHT($B$2, 4))</f>
        <v>2023</v>
      </c>
      <c r="C128" s="197"/>
      <c r="D128" s="196">
        <f>B128-1</f>
        <v>2022</v>
      </c>
      <c r="E128" s="204"/>
      <c r="F128" s="196">
        <f>B128</f>
        <v>2023</v>
      </c>
      <c r="G128" s="204"/>
      <c r="H128" s="196">
        <f>D128</f>
        <v>2022</v>
      </c>
      <c r="I128" s="204"/>
      <c r="J128" s="140" t="s">
        <v>4</v>
      </c>
      <c r="K128" s="141" t="s">
        <v>2</v>
      </c>
    </row>
    <row r="129" spans="1:11" ht="13" x14ac:dyDescent="0.3">
      <c r="A129" s="163" t="s">
        <v>159</v>
      </c>
      <c r="B129" s="61" t="s">
        <v>12</v>
      </c>
      <c r="C129" s="62" t="s">
        <v>13</v>
      </c>
      <c r="D129" s="61" t="s">
        <v>12</v>
      </c>
      <c r="E129" s="63" t="s">
        <v>13</v>
      </c>
      <c r="F129" s="62" t="s">
        <v>12</v>
      </c>
      <c r="G129" s="62" t="s">
        <v>13</v>
      </c>
      <c r="H129" s="61" t="s">
        <v>12</v>
      </c>
      <c r="I129" s="63" t="s">
        <v>13</v>
      </c>
      <c r="J129" s="61"/>
      <c r="K129" s="63"/>
    </row>
    <row r="130" spans="1:11" x14ac:dyDescent="0.25">
      <c r="A130" s="7" t="s">
        <v>432</v>
      </c>
      <c r="B130" s="65">
        <v>80</v>
      </c>
      <c r="C130" s="34">
        <f>IF(B152=0, "-", B130/B152)</f>
        <v>7.4557315936626276E-2</v>
      </c>
      <c r="D130" s="65">
        <v>111</v>
      </c>
      <c r="E130" s="9">
        <f>IF(D152=0, "-", D130/D152)</f>
        <v>0.12714776632302405</v>
      </c>
      <c r="F130" s="81">
        <v>1263</v>
      </c>
      <c r="G130" s="34">
        <f>IF(F152=0, "-", F130/F152)</f>
        <v>0.12214700193423597</v>
      </c>
      <c r="H130" s="65">
        <v>856</v>
      </c>
      <c r="I130" s="9">
        <f>IF(H152=0, "-", H130/H152)</f>
        <v>9.0019981070564734E-2</v>
      </c>
      <c r="J130" s="8">
        <f t="shared" ref="J130:J150" si="10">IF(D130=0, "-", IF((B130-D130)/D130&lt;10, (B130-D130)/D130, "&gt;999%"))</f>
        <v>-0.27927927927927926</v>
      </c>
      <c r="K130" s="9">
        <f t="shared" ref="K130:K150" si="11">IF(H130=0, "-", IF((F130-H130)/H130&lt;10, (F130-H130)/H130, "&gt;999%"))</f>
        <v>0.47546728971962615</v>
      </c>
    </row>
    <row r="131" spans="1:11" x14ac:dyDescent="0.25">
      <c r="A131" s="7" t="s">
        <v>433</v>
      </c>
      <c r="B131" s="65">
        <v>3</v>
      </c>
      <c r="C131" s="34">
        <f>IF(B152=0, "-", B131/B152)</f>
        <v>2.7958993476234857E-3</v>
      </c>
      <c r="D131" s="65">
        <v>0</v>
      </c>
      <c r="E131" s="9">
        <f>IF(D152=0, "-", D131/D152)</f>
        <v>0</v>
      </c>
      <c r="F131" s="81">
        <v>40</v>
      </c>
      <c r="G131" s="34">
        <f>IF(F152=0, "-", F131/F152)</f>
        <v>3.8684719535783366E-3</v>
      </c>
      <c r="H131" s="65">
        <v>0</v>
      </c>
      <c r="I131" s="9">
        <f>IF(H152=0, "-", H131/H152)</f>
        <v>0</v>
      </c>
      <c r="J131" s="8" t="str">
        <f t="shared" si="10"/>
        <v>-</v>
      </c>
      <c r="K131" s="9" t="str">
        <f t="shared" si="11"/>
        <v>-</v>
      </c>
    </row>
    <row r="132" spans="1:11" x14ac:dyDescent="0.25">
      <c r="A132" s="7" t="s">
        <v>434</v>
      </c>
      <c r="B132" s="65">
        <v>10</v>
      </c>
      <c r="C132" s="34">
        <f>IF(B152=0, "-", B132/B152)</f>
        <v>9.3196644920782844E-3</v>
      </c>
      <c r="D132" s="65">
        <v>22</v>
      </c>
      <c r="E132" s="9">
        <f>IF(D152=0, "-", D132/D152)</f>
        <v>2.5200458190148912E-2</v>
      </c>
      <c r="F132" s="81">
        <v>215</v>
      </c>
      <c r="G132" s="34">
        <f>IF(F152=0, "-", F132/F152)</f>
        <v>2.0793036750483558E-2</v>
      </c>
      <c r="H132" s="65">
        <v>262</v>
      </c>
      <c r="I132" s="9">
        <f>IF(H152=0, "-", H132/H152)</f>
        <v>2.755284467346724E-2</v>
      </c>
      <c r="J132" s="8">
        <f t="shared" si="10"/>
        <v>-0.54545454545454541</v>
      </c>
      <c r="K132" s="9">
        <f t="shared" si="11"/>
        <v>-0.17938931297709923</v>
      </c>
    </row>
    <row r="133" spans="1:11" x14ac:dyDescent="0.25">
      <c r="A133" s="7" t="s">
        <v>435</v>
      </c>
      <c r="B133" s="65">
        <v>33</v>
      </c>
      <c r="C133" s="34">
        <f>IF(B152=0, "-", B133/B152)</f>
        <v>3.0754892823858342E-2</v>
      </c>
      <c r="D133" s="65">
        <v>39</v>
      </c>
      <c r="E133" s="9">
        <f>IF(D152=0, "-", D133/D152)</f>
        <v>4.4673539518900345E-2</v>
      </c>
      <c r="F133" s="81">
        <v>395</v>
      </c>
      <c r="G133" s="34">
        <f>IF(F152=0, "-", F133/F152)</f>
        <v>3.8201160541586072E-2</v>
      </c>
      <c r="H133" s="65">
        <v>293</v>
      </c>
      <c r="I133" s="9">
        <f>IF(H152=0, "-", H133/H152)</f>
        <v>3.081291408139657E-2</v>
      </c>
      <c r="J133" s="8">
        <f t="shared" si="10"/>
        <v>-0.15384615384615385</v>
      </c>
      <c r="K133" s="9">
        <f t="shared" si="11"/>
        <v>0.34812286689419797</v>
      </c>
    </row>
    <row r="134" spans="1:11" x14ac:dyDescent="0.25">
      <c r="A134" s="7" t="s">
        <v>436</v>
      </c>
      <c r="B134" s="65">
        <v>82</v>
      </c>
      <c r="C134" s="34">
        <f>IF(B152=0, "-", B134/B152)</f>
        <v>7.6421248835041936E-2</v>
      </c>
      <c r="D134" s="65">
        <v>137</v>
      </c>
      <c r="E134" s="9">
        <f>IF(D152=0, "-", D134/D152)</f>
        <v>0.15693012600229095</v>
      </c>
      <c r="F134" s="81">
        <v>1676</v>
      </c>
      <c r="G134" s="34">
        <f>IF(F152=0, "-", F134/F152)</f>
        <v>0.16208897485493229</v>
      </c>
      <c r="H134" s="65">
        <v>924</v>
      </c>
      <c r="I134" s="9">
        <f>IF(H152=0, "-", H134/H152)</f>
        <v>9.7171101062151641E-2</v>
      </c>
      <c r="J134" s="8">
        <f t="shared" si="10"/>
        <v>-0.40145985401459855</v>
      </c>
      <c r="K134" s="9">
        <f t="shared" si="11"/>
        <v>0.81385281385281383</v>
      </c>
    </row>
    <row r="135" spans="1:11" x14ac:dyDescent="0.25">
      <c r="A135" s="7" t="s">
        <v>437</v>
      </c>
      <c r="B135" s="65">
        <v>5</v>
      </c>
      <c r="C135" s="34">
        <f>IF(B152=0, "-", B135/B152)</f>
        <v>4.6598322460391422E-3</v>
      </c>
      <c r="D135" s="65">
        <v>9</v>
      </c>
      <c r="E135" s="9">
        <f>IF(D152=0, "-", D135/D152)</f>
        <v>1.0309278350515464E-2</v>
      </c>
      <c r="F135" s="81">
        <v>58</v>
      </c>
      <c r="G135" s="34">
        <f>IF(F152=0, "-", F135/F152)</f>
        <v>5.6092843326885876E-3</v>
      </c>
      <c r="H135" s="65">
        <v>64</v>
      </c>
      <c r="I135" s="9">
        <f>IF(H152=0, "-", H135/H152)</f>
        <v>6.7304658744347457E-3</v>
      </c>
      <c r="J135" s="8">
        <f t="shared" si="10"/>
        <v>-0.44444444444444442</v>
      </c>
      <c r="K135" s="9">
        <f t="shared" si="11"/>
        <v>-9.375E-2</v>
      </c>
    </row>
    <row r="136" spans="1:11" x14ac:dyDescent="0.25">
      <c r="A136" s="7" t="s">
        <v>438</v>
      </c>
      <c r="B136" s="65">
        <v>74</v>
      </c>
      <c r="C136" s="34">
        <f>IF(B152=0, "-", B136/B152)</f>
        <v>6.8965517241379309E-2</v>
      </c>
      <c r="D136" s="65">
        <v>43</v>
      </c>
      <c r="E136" s="9">
        <f>IF(D152=0, "-", D136/D152)</f>
        <v>4.9255441008018326E-2</v>
      </c>
      <c r="F136" s="81">
        <v>656</v>
      </c>
      <c r="G136" s="34">
        <f>IF(F152=0, "-", F136/F152)</f>
        <v>6.3442940038684725E-2</v>
      </c>
      <c r="H136" s="65">
        <v>373</v>
      </c>
      <c r="I136" s="9">
        <f>IF(H152=0, "-", H136/H152)</f>
        <v>3.9225996424440003E-2</v>
      </c>
      <c r="J136" s="8">
        <f t="shared" si="10"/>
        <v>0.72093023255813948</v>
      </c>
      <c r="K136" s="9">
        <f t="shared" si="11"/>
        <v>0.75871313672922247</v>
      </c>
    </row>
    <row r="137" spans="1:11" x14ac:dyDescent="0.25">
      <c r="A137" s="7" t="s">
        <v>439</v>
      </c>
      <c r="B137" s="65">
        <v>13</v>
      </c>
      <c r="C137" s="34">
        <f>IF(B152=0, "-", B137/B152)</f>
        <v>1.2115563839701771E-2</v>
      </c>
      <c r="D137" s="65">
        <v>12</v>
      </c>
      <c r="E137" s="9">
        <f>IF(D152=0, "-", D137/D152)</f>
        <v>1.3745704467353952E-2</v>
      </c>
      <c r="F137" s="81">
        <v>117</v>
      </c>
      <c r="G137" s="34">
        <f>IF(F152=0, "-", F137/F152)</f>
        <v>1.1315280464216634E-2</v>
      </c>
      <c r="H137" s="65">
        <v>165</v>
      </c>
      <c r="I137" s="9">
        <f>IF(H152=0, "-", H137/H152)</f>
        <v>1.7351982332527081E-2</v>
      </c>
      <c r="J137" s="8">
        <f t="shared" si="10"/>
        <v>8.3333333333333329E-2</v>
      </c>
      <c r="K137" s="9">
        <f t="shared" si="11"/>
        <v>-0.29090909090909089</v>
      </c>
    </row>
    <row r="138" spans="1:11" x14ac:dyDescent="0.25">
      <c r="A138" s="7" t="s">
        <v>440</v>
      </c>
      <c r="B138" s="65">
        <v>28</v>
      </c>
      <c r="C138" s="34">
        <f>IF(B152=0, "-", B138/B152)</f>
        <v>2.6095060577819199E-2</v>
      </c>
      <c r="D138" s="65">
        <v>43</v>
      </c>
      <c r="E138" s="9">
        <f>IF(D152=0, "-", D138/D152)</f>
        <v>4.9255441008018326E-2</v>
      </c>
      <c r="F138" s="81">
        <v>335</v>
      </c>
      <c r="G138" s="34">
        <f>IF(F152=0, "-", F138/F152)</f>
        <v>3.239845261121857E-2</v>
      </c>
      <c r="H138" s="65">
        <v>368</v>
      </c>
      <c r="I138" s="9">
        <f>IF(H152=0, "-", H138/H152)</f>
        <v>3.8700178777999791E-2</v>
      </c>
      <c r="J138" s="8">
        <f t="shared" si="10"/>
        <v>-0.34883720930232559</v>
      </c>
      <c r="K138" s="9">
        <f t="shared" si="11"/>
        <v>-8.9673913043478257E-2</v>
      </c>
    </row>
    <row r="139" spans="1:11" x14ac:dyDescent="0.25">
      <c r="A139" s="7" t="s">
        <v>441</v>
      </c>
      <c r="B139" s="65">
        <v>32</v>
      </c>
      <c r="C139" s="34">
        <f>IF(B152=0, "-", B139/B152)</f>
        <v>2.9822926374650512E-2</v>
      </c>
      <c r="D139" s="65">
        <v>40</v>
      </c>
      <c r="E139" s="9">
        <f>IF(D152=0, "-", D139/D152)</f>
        <v>4.5819014891179836E-2</v>
      </c>
      <c r="F139" s="81">
        <v>285</v>
      </c>
      <c r="G139" s="34">
        <f>IF(F152=0, "-", F139/F152)</f>
        <v>2.7562862669245649E-2</v>
      </c>
      <c r="H139" s="65">
        <v>408</v>
      </c>
      <c r="I139" s="9">
        <f>IF(H152=0, "-", H139/H152)</f>
        <v>4.2906719949521506E-2</v>
      </c>
      <c r="J139" s="8">
        <f t="shared" si="10"/>
        <v>-0.2</v>
      </c>
      <c r="K139" s="9">
        <f t="shared" si="11"/>
        <v>-0.3014705882352941</v>
      </c>
    </row>
    <row r="140" spans="1:11" x14ac:dyDescent="0.25">
      <c r="A140" s="7" t="s">
        <v>442</v>
      </c>
      <c r="B140" s="65">
        <v>0</v>
      </c>
      <c r="C140" s="34">
        <f>IF(B152=0, "-", B140/B152)</f>
        <v>0</v>
      </c>
      <c r="D140" s="65">
        <v>0</v>
      </c>
      <c r="E140" s="9">
        <f>IF(D152=0, "-", D140/D152)</f>
        <v>0</v>
      </c>
      <c r="F140" s="81">
        <v>0</v>
      </c>
      <c r="G140" s="34">
        <f>IF(F152=0, "-", F140/F152)</f>
        <v>0</v>
      </c>
      <c r="H140" s="65">
        <v>1</v>
      </c>
      <c r="I140" s="9">
        <f>IF(H152=0, "-", H140/H152)</f>
        <v>1.051635292880429E-4</v>
      </c>
      <c r="J140" s="8" t="str">
        <f t="shared" si="10"/>
        <v>-</v>
      </c>
      <c r="K140" s="9">
        <f t="shared" si="11"/>
        <v>-1</v>
      </c>
    </row>
    <row r="141" spans="1:11" x14ac:dyDescent="0.25">
      <c r="A141" s="7" t="s">
        <v>443</v>
      </c>
      <c r="B141" s="65">
        <v>39</v>
      </c>
      <c r="C141" s="34">
        <f>IF(B152=0, "-", B141/B152)</f>
        <v>3.6346691519105315E-2</v>
      </c>
      <c r="D141" s="65">
        <v>21</v>
      </c>
      <c r="E141" s="9">
        <f>IF(D152=0, "-", D141/D152)</f>
        <v>2.4054982817869417E-2</v>
      </c>
      <c r="F141" s="81">
        <v>319</v>
      </c>
      <c r="G141" s="34">
        <f>IF(F152=0, "-", F141/F152)</f>
        <v>3.0851063829787233E-2</v>
      </c>
      <c r="H141" s="65">
        <v>784</v>
      </c>
      <c r="I141" s="9">
        <f>IF(H152=0, "-", H141/H152)</f>
        <v>8.2448206961825643E-2</v>
      </c>
      <c r="J141" s="8">
        <f t="shared" si="10"/>
        <v>0.8571428571428571</v>
      </c>
      <c r="K141" s="9">
        <f t="shared" si="11"/>
        <v>-0.59311224489795922</v>
      </c>
    </row>
    <row r="142" spans="1:11" x14ac:dyDescent="0.25">
      <c r="A142" s="7" t="s">
        <v>444</v>
      </c>
      <c r="B142" s="65">
        <v>5</v>
      </c>
      <c r="C142" s="34">
        <f>IF(B152=0, "-", B142/B152)</f>
        <v>4.6598322460391422E-3</v>
      </c>
      <c r="D142" s="65">
        <v>0</v>
      </c>
      <c r="E142" s="9">
        <f>IF(D152=0, "-", D142/D152)</f>
        <v>0</v>
      </c>
      <c r="F142" s="81">
        <v>86</v>
      </c>
      <c r="G142" s="34">
        <f>IF(F152=0, "-", F142/F152)</f>
        <v>8.3172147001934239E-3</v>
      </c>
      <c r="H142" s="65">
        <v>0</v>
      </c>
      <c r="I142" s="9">
        <f>IF(H152=0, "-", H142/H152)</f>
        <v>0</v>
      </c>
      <c r="J142" s="8" t="str">
        <f t="shared" si="10"/>
        <v>-</v>
      </c>
      <c r="K142" s="9" t="str">
        <f t="shared" si="11"/>
        <v>-</v>
      </c>
    </row>
    <row r="143" spans="1:11" x14ac:dyDescent="0.25">
      <c r="A143" s="7" t="s">
        <v>445</v>
      </c>
      <c r="B143" s="65">
        <v>16</v>
      </c>
      <c r="C143" s="34">
        <f>IF(B152=0, "-", B143/B152)</f>
        <v>1.4911463187325256E-2</v>
      </c>
      <c r="D143" s="65">
        <v>2</v>
      </c>
      <c r="E143" s="9">
        <f>IF(D152=0, "-", D143/D152)</f>
        <v>2.2909507445589921E-3</v>
      </c>
      <c r="F143" s="81">
        <v>75</v>
      </c>
      <c r="G143" s="34">
        <f>IF(F152=0, "-", F143/F152)</f>
        <v>7.2533849129593807E-3</v>
      </c>
      <c r="H143" s="65">
        <v>46</v>
      </c>
      <c r="I143" s="9">
        <f>IF(H152=0, "-", H143/H152)</f>
        <v>4.8375223472499739E-3</v>
      </c>
      <c r="J143" s="8">
        <f t="shared" si="10"/>
        <v>7</v>
      </c>
      <c r="K143" s="9">
        <f t="shared" si="11"/>
        <v>0.63043478260869568</v>
      </c>
    </row>
    <row r="144" spans="1:11" x14ac:dyDescent="0.25">
      <c r="A144" s="7" t="s">
        <v>446</v>
      </c>
      <c r="B144" s="65">
        <v>17</v>
      </c>
      <c r="C144" s="34">
        <f>IF(B152=0, "-", B144/B152)</f>
        <v>1.5843429636533086E-2</v>
      </c>
      <c r="D144" s="65">
        <v>9</v>
      </c>
      <c r="E144" s="9">
        <f>IF(D152=0, "-", D144/D152)</f>
        <v>1.0309278350515464E-2</v>
      </c>
      <c r="F144" s="81">
        <v>200</v>
      </c>
      <c r="G144" s="34">
        <f>IF(F152=0, "-", F144/F152)</f>
        <v>1.9342359767891684E-2</v>
      </c>
      <c r="H144" s="65">
        <v>153</v>
      </c>
      <c r="I144" s="9">
        <f>IF(H152=0, "-", H144/H152)</f>
        <v>1.6090019981070566E-2</v>
      </c>
      <c r="J144" s="8">
        <f t="shared" si="10"/>
        <v>0.88888888888888884</v>
      </c>
      <c r="K144" s="9">
        <f t="shared" si="11"/>
        <v>0.30718954248366015</v>
      </c>
    </row>
    <row r="145" spans="1:11" x14ac:dyDescent="0.25">
      <c r="A145" s="7" t="s">
        <v>447</v>
      </c>
      <c r="B145" s="65">
        <v>112</v>
      </c>
      <c r="C145" s="34">
        <f>IF(B152=0, "-", B145/B152)</f>
        <v>0.10438024231127679</v>
      </c>
      <c r="D145" s="65">
        <v>79</v>
      </c>
      <c r="E145" s="9">
        <f>IF(D152=0, "-", D145/D152)</f>
        <v>9.0492554410080181E-2</v>
      </c>
      <c r="F145" s="81">
        <v>812</v>
      </c>
      <c r="G145" s="34">
        <f>IF(F152=0, "-", F145/F152)</f>
        <v>7.8529980657640233E-2</v>
      </c>
      <c r="H145" s="65">
        <v>602</v>
      </c>
      <c r="I145" s="9">
        <f>IF(H152=0, "-", H145/H152)</f>
        <v>6.3308444631401825E-2</v>
      </c>
      <c r="J145" s="8">
        <f t="shared" si="10"/>
        <v>0.41772151898734178</v>
      </c>
      <c r="K145" s="9">
        <f t="shared" si="11"/>
        <v>0.34883720930232559</v>
      </c>
    </row>
    <row r="146" spans="1:11" x14ac:dyDescent="0.25">
      <c r="A146" s="7" t="s">
        <v>448</v>
      </c>
      <c r="B146" s="65">
        <v>43</v>
      </c>
      <c r="C146" s="34">
        <f>IF(B152=0, "-", B146/B152)</f>
        <v>4.0074557315936628E-2</v>
      </c>
      <c r="D146" s="65">
        <v>22</v>
      </c>
      <c r="E146" s="9">
        <f>IF(D152=0, "-", D146/D152)</f>
        <v>2.5200458190148912E-2</v>
      </c>
      <c r="F146" s="81">
        <v>361</v>
      </c>
      <c r="G146" s="34">
        <f>IF(F152=0, "-", F146/F152)</f>
        <v>3.4912959381044488E-2</v>
      </c>
      <c r="H146" s="65">
        <v>513</v>
      </c>
      <c r="I146" s="9">
        <f>IF(H152=0, "-", H146/H152)</f>
        <v>5.3948890524766008E-2</v>
      </c>
      <c r="J146" s="8">
        <f t="shared" si="10"/>
        <v>0.95454545454545459</v>
      </c>
      <c r="K146" s="9">
        <f t="shared" si="11"/>
        <v>-0.29629629629629628</v>
      </c>
    </row>
    <row r="147" spans="1:11" x14ac:dyDescent="0.25">
      <c r="A147" s="7" t="s">
        <v>449</v>
      </c>
      <c r="B147" s="65">
        <v>124</v>
      </c>
      <c r="C147" s="34">
        <f>IF(B152=0, "-", B147/B152)</f>
        <v>0.11556383970177074</v>
      </c>
      <c r="D147" s="65">
        <v>19</v>
      </c>
      <c r="E147" s="9">
        <f>IF(D152=0, "-", D147/D152)</f>
        <v>2.1764032073310423E-2</v>
      </c>
      <c r="F147" s="81">
        <v>777</v>
      </c>
      <c r="G147" s="34">
        <f>IF(F152=0, "-", F147/F152)</f>
        <v>7.5145067698259183E-2</v>
      </c>
      <c r="H147" s="65">
        <v>884</v>
      </c>
      <c r="I147" s="9">
        <f>IF(H152=0, "-", H147/H152)</f>
        <v>9.2964559890629933E-2</v>
      </c>
      <c r="J147" s="8">
        <f t="shared" si="10"/>
        <v>5.5263157894736841</v>
      </c>
      <c r="K147" s="9">
        <f t="shared" si="11"/>
        <v>-0.12104072398190045</v>
      </c>
    </row>
    <row r="148" spans="1:11" x14ac:dyDescent="0.25">
      <c r="A148" s="7" t="s">
        <v>450</v>
      </c>
      <c r="B148" s="65">
        <v>322</v>
      </c>
      <c r="C148" s="34">
        <f>IF(B152=0, "-", B148/B152)</f>
        <v>0.30009319664492079</v>
      </c>
      <c r="D148" s="65">
        <v>205</v>
      </c>
      <c r="E148" s="9">
        <f>IF(D152=0, "-", D148/D152)</f>
        <v>0.23482245131729668</v>
      </c>
      <c r="F148" s="81">
        <v>2243</v>
      </c>
      <c r="G148" s="34">
        <f>IF(F152=0, "-", F148/F152)</f>
        <v>0.21692456479690522</v>
      </c>
      <c r="H148" s="65">
        <v>2633</v>
      </c>
      <c r="I148" s="9">
        <f>IF(H152=0, "-", H148/H152)</f>
        <v>0.27689557261541697</v>
      </c>
      <c r="J148" s="8">
        <f t="shared" si="10"/>
        <v>0.57073170731707312</v>
      </c>
      <c r="K148" s="9">
        <f t="shared" si="11"/>
        <v>-0.14812001519179643</v>
      </c>
    </row>
    <row r="149" spans="1:11" x14ac:dyDescent="0.25">
      <c r="A149" s="7" t="s">
        <v>451</v>
      </c>
      <c r="B149" s="65">
        <v>2</v>
      </c>
      <c r="C149" s="34">
        <f>IF(B152=0, "-", B149/B152)</f>
        <v>1.863932898415657E-3</v>
      </c>
      <c r="D149" s="65">
        <v>0</v>
      </c>
      <c r="E149" s="9">
        <f>IF(D152=0, "-", D149/D152)</f>
        <v>0</v>
      </c>
      <c r="F149" s="81">
        <v>9</v>
      </c>
      <c r="G149" s="34">
        <f>IF(F152=0, "-", F149/F152)</f>
        <v>8.7040618955512572E-4</v>
      </c>
      <c r="H149" s="65">
        <v>2</v>
      </c>
      <c r="I149" s="9">
        <f>IF(H152=0, "-", H149/H152)</f>
        <v>2.103270585760858E-4</v>
      </c>
      <c r="J149" s="8" t="str">
        <f t="shared" si="10"/>
        <v>-</v>
      </c>
      <c r="K149" s="9">
        <f t="shared" si="11"/>
        <v>3.5</v>
      </c>
    </row>
    <row r="150" spans="1:11" x14ac:dyDescent="0.25">
      <c r="A150" s="7" t="s">
        <v>452</v>
      </c>
      <c r="B150" s="65">
        <v>33</v>
      </c>
      <c r="C150" s="34">
        <f>IF(B152=0, "-", B150/B152)</f>
        <v>3.0754892823858342E-2</v>
      </c>
      <c r="D150" s="65">
        <v>60</v>
      </c>
      <c r="E150" s="9">
        <f>IF(D152=0, "-", D150/D152)</f>
        <v>6.8728522336769765E-2</v>
      </c>
      <c r="F150" s="81">
        <v>418</v>
      </c>
      <c r="G150" s="34">
        <f>IF(F152=0, "-", F150/F152)</f>
        <v>4.042553191489362E-2</v>
      </c>
      <c r="H150" s="65">
        <v>178</v>
      </c>
      <c r="I150" s="9">
        <f>IF(H152=0, "-", H150/H152)</f>
        <v>1.8719108213271638E-2</v>
      </c>
      <c r="J150" s="8">
        <f t="shared" si="10"/>
        <v>-0.45</v>
      </c>
      <c r="K150" s="9">
        <f t="shared" si="11"/>
        <v>1.348314606741573</v>
      </c>
    </row>
    <row r="151" spans="1:11" x14ac:dyDescent="0.25">
      <c r="A151" s="2"/>
      <c r="B151" s="68"/>
      <c r="C151" s="33"/>
      <c r="D151" s="68"/>
      <c r="E151" s="6"/>
      <c r="F151" s="82"/>
      <c r="G151" s="33"/>
      <c r="H151" s="68"/>
      <c r="I151" s="6"/>
      <c r="J151" s="5"/>
      <c r="K151" s="6"/>
    </row>
    <row r="152" spans="1:11" s="43" customFormat="1" ht="13" x14ac:dyDescent="0.3">
      <c r="A152" s="162" t="s">
        <v>609</v>
      </c>
      <c r="B152" s="71">
        <f>SUM(B130:B151)</f>
        <v>1073</v>
      </c>
      <c r="C152" s="40">
        <f>B152/10577</f>
        <v>0.10144653493429139</v>
      </c>
      <c r="D152" s="71">
        <f>SUM(D130:D151)</f>
        <v>873</v>
      </c>
      <c r="E152" s="41">
        <f>D152/8644</f>
        <v>0.10099490976399815</v>
      </c>
      <c r="F152" s="77">
        <f>SUM(F130:F151)</f>
        <v>10340</v>
      </c>
      <c r="G152" s="42">
        <f>F152/92935</f>
        <v>0.11126055845483403</v>
      </c>
      <c r="H152" s="71">
        <f>SUM(H130:H151)</f>
        <v>9509</v>
      </c>
      <c r="I152" s="41">
        <f>H152/78552</f>
        <v>0.12105356960993992</v>
      </c>
      <c r="J152" s="37">
        <f>IF(D152=0, "-", IF((B152-D152)/D152&lt;10, (B152-D152)/D152, "&gt;999%"))</f>
        <v>0.22909507445589919</v>
      </c>
      <c r="K152" s="38">
        <f>IF(H152=0, "-", IF((F152-H152)/H152&lt;10, (F152-H152)/H152, "&gt;999%"))</f>
        <v>8.7390892838363654E-2</v>
      </c>
    </row>
    <row r="153" spans="1:11" x14ac:dyDescent="0.25">
      <c r="B153" s="83"/>
      <c r="D153" s="83"/>
      <c r="F153" s="83"/>
      <c r="H153" s="83"/>
    </row>
    <row r="154" spans="1:11" ht="13" x14ac:dyDescent="0.3">
      <c r="A154" s="163" t="s">
        <v>160</v>
      </c>
      <c r="B154" s="61" t="s">
        <v>12</v>
      </c>
      <c r="C154" s="62" t="s">
        <v>13</v>
      </c>
      <c r="D154" s="61" t="s">
        <v>12</v>
      </c>
      <c r="E154" s="63" t="s">
        <v>13</v>
      </c>
      <c r="F154" s="62" t="s">
        <v>12</v>
      </c>
      <c r="G154" s="62" t="s">
        <v>13</v>
      </c>
      <c r="H154" s="61" t="s">
        <v>12</v>
      </c>
      <c r="I154" s="63" t="s">
        <v>13</v>
      </c>
      <c r="J154" s="61"/>
      <c r="K154" s="63"/>
    </row>
    <row r="155" spans="1:11" x14ac:dyDescent="0.25">
      <c r="A155" s="7" t="s">
        <v>453</v>
      </c>
      <c r="B155" s="65">
        <v>0</v>
      </c>
      <c r="C155" s="34">
        <f>IF(B180=0, "-", B155/B180)</f>
        <v>0</v>
      </c>
      <c r="D155" s="65">
        <v>3</v>
      </c>
      <c r="E155" s="9">
        <f>IF(D180=0, "-", D155/D180)</f>
        <v>2.8301886792452831E-2</v>
      </c>
      <c r="F155" s="81">
        <v>9</v>
      </c>
      <c r="G155" s="34">
        <f>IF(F180=0, "-", F155/F180)</f>
        <v>5.893909626719057E-3</v>
      </c>
      <c r="H155" s="65">
        <v>12</v>
      </c>
      <c r="I155" s="9">
        <f>IF(H180=0, "-", H155/H180)</f>
        <v>1.1246485473289597E-2</v>
      </c>
      <c r="J155" s="8">
        <f t="shared" ref="J155:J178" si="12">IF(D155=0, "-", IF((B155-D155)/D155&lt;10, (B155-D155)/D155, "&gt;999%"))</f>
        <v>-1</v>
      </c>
      <c r="K155" s="9">
        <f t="shared" ref="K155:K178" si="13">IF(H155=0, "-", IF((F155-H155)/H155&lt;10, (F155-H155)/H155, "&gt;999%"))</f>
        <v>-0.25</v>
      </c>
    </row>
    <row r="156" spans="1:11" x14ac:dyDescent="0.25">
      <c r="A156" s="7" t="s">
        <v>454</v>
      </c>
      <c r="B156" s="65">
        <v>9</v>
      </c>
      <c r="C156" s="34">
        <f>IF(B180=0, "-", B156/B180)</f>
        <v>5.1428571428571428E-2</v>
      </c>
      <c r="D156" s="65">
        <v>6</v>
      </c>
      <c r="E156" s="9">
        <f>IF(D180=0, "-", D156/D180)</f>
        <v>5.6603773584905662E-2</v>
      </c>
      <c r="F156" s="81">
        <v>53</v>
      </c>
      <c r="G156" s="34">
        <f>IF(F180=0, "-", F156/F180)</f>
        <v>3.4708578912901113E-2</v>
      </c>
      <c r="H156" s="65">
        <v>36</v>
      </c>
      <c r="I156" s="9">
        <f>IF(H180=0, "-", H156/H180)</f>
        <v>3.3739456419868794E-2</v>
      </c>
      <c r="J156" s="8">
        <f t="shared" si="12"/>
        <v>0.5</v>
      </c>
      <c r="K156" s="9">
        <f t="shared" si="13"/>
        <v>0.47222222222222221</v>
      </c>
    </row>
    <row r="157" spans="1:11" x14ac:dyDescent="0.25">
      <c r="A157" s="7" t="s">
        <v>455</v>
      </c>
      <c r="B157" s="65">
        <v>1</v>
      </c>
      <c r="C157" s="34">
        <f>IF(B180=0, "-", B157/B180)</f>
        <v>5.7142857142857143E-3</v>
      </c>
      <c r="D157" s="65">
        <v>0</v>
      </c>
      <c r="E157" s="9">
        <f>IF(D180=0, "-", D157/D180)</f>
        <v>0</v>
      </c>
      <c r="F157" s="81">
        <v>24</v>
      </c>
      <c r="G157" s="34">
        <f>IF(F180=0, "-", F157/F180)</f>
        <v>1.5717092337917484E-2</v>
      </c>
      <c r="H157" s="65">
        <v>18</v>
      </c>
      <c r="I157" s="9">
        <f>IF(H180=0, "-", H157/H180)</f>
        <v>1.6869728209934397E-2</v>
      </c>
      <c r="J157" s="8" t="str">
        <f t="shared" si="12"/>
        <v>-</v>
      </c>
      <c r="K157" s="9">
        <f t="shared" si="13"/>
        <v>0.33333333333333331</v>
      </c>
    </row>
    <row r="158" spans="1:11" x14ac:dyDescent="0.25">
      <c r="A158" s="7" t="s">
        <v>456</v>
      </c>
      <c r="B158" s="65">
        <v>5</v>
      </c>
      <c r="C158" s="34">
        <f>IF(B180=0, "-", B158/B180)</f>
        <v>2.8571428571428571E-2</v>
      </c>
      <c r="D158" s="65">
        <v>6</v>
      </c>
      <c r="E158" s="9">
        <f>IF(D180=0, "-", D158/D180)</f>
        <v>5.6603773584905662E-2</v>
      </c>
      <c r="F158" s="81">
        <v>52</v>
      </c>
      <c r="G158" s="34">
        <f>IF(F180=0, "-", F158/F180)</f>
        <v>3.4053700065487885E-2</v>
      </c>
      <c r="H158" s="65">
        <v>20</v>
      </c>
      <c r="I158" s="9">
        <f>IF(H180=0, "-", H158/H180)</f>
        <v>1.874414245548266E-2</v>
      </c>
      <c r="J158" s="8">
        <f t="shared" si="12"/>
        <v>-0.16666666666666666</v>
      </c>
      <c r="K158" s="9">
        <f t="shared" si="13"/>
        <v>1.6</v>
      </c>
    </row>
    <row r="159" spans="1:11" x14ac:dyDescent="0.25">
      <c r="A159" s="7" t="s">
        <v>457</v>
      </c>
      <c r="B159" s="65">
        <v>14</v>
      </c>
      <c r="C159" s="34">
        <f>IF(B180=0, "-", B159/B180)</f>
        <v>0.08</v>
      </c>
      <c r="D159" s="65">
        <v>9</v>
      </c>
      <c r="E159" s="9">
        <f>IF(D180=0, "-", D159/D180)</f>
        <v>8.4905660377358486E-2</v>
      </c>
      <c r="F159" s="81">
        <v>131</v>
      </c>
      <c r="G159" s="34">
        <f>IF(F180=0, "-", F159/F180)</f>
        <v>8.5789129011132934E-2</v>
      </c>
      <c r="H159" s="65">
        <v>113</v>
      </c>
      <c r="I159" s="9">
        <f>IF(H180=0, "-", H159/H180)</f>
        <v>0.10590440487347703</v>
      </c>
      <c r="J159" s="8">
        <f t="shared" si="12"/>
        <v>0.55555555555555558</v>
      </c>
      <c r="K159" s="9">
        <f t="shared" si="13"/>
        <v>0.15929203539823009</v>
      </c>
    </row>
    <row r="160" spans="1:11" x14ac:dyDescent="0.25">
      <c r="A160" s="7" t="s">
        <v>458</v>
      </c>
      <c r="B160" s="65">
        <v>4</v>
      </c>
      <c r="C160" s="34">
        <f>IF(B180=0, "-", B160/B180)</f>
        <v>2.2857142857142857E-2</v>
      </c>
      <c r="D160" s="65">
        <v>5</v>
      </c>
      <c r="E160" s="9">
        <f>IF(D180=0, "-", D160/D180)</f>
        <v>4.716981132075472E-2</v>
      </c>
      <c r="F160" s="81">
        <v>25</v>
      </c>
      <c r="G160" s="34">
        <f>IF(F180=0, "-", F160/F180)</f>
        <v>1.6371971185330715E-2</v>
      </c>
      <c r="H160" s="65">
        <v>31</v>
      </c>
      <c r="I160" s="9">
        <f>IF(H180=0, "-", H160/H180)</f>
        <v>2.9053420805998126E-2</v>
      </c>
      <c r="J160" s="8">
        <f t="shared" si="12"/>
        <v>-0.2</v>
      </c>
      <c r="K160" s="9">
        <f t="shared" si="13"/>
        <v>-0.19354838709677419</v>
      </c>
    </row>
    <row r="161" spans="1:11" x14ac:dyDescent="0.25">
      <c r="A161" s="7" t="s">
        <v>459</v>
      </c>
      <c r="B161" s="65">
        <v>3</v>
      </c>
      <c r="C161" s="34">
        <f>IF(B180=0, "-", B161/B180)</f>
        <v>1.7142857142857144E-2</v>
      </c>
      <c r="D161" s="65">
        <v>0</v>
      </c>
      <c r="E161" s="9">
        <f>IF(D180=0, "-", D161/D180)</f>
        <v>0</v>
      </c>
      <c r="F161" s="81">
        <v>12</v>
      </c>
      <c r="G161" s="34">
        <f>IF(F180=0, "-", F161/F180)</f>
        <v>7.8585461689587421E-3</v>
      </c>
      <c r="H161" s="65">
        <v>7</v>
      </c>
      <c r="I161" s="9">
        <f>IF(H180=0, "-", H161/H180)</f>
        <v>6.5604498594189313E-3</v>
      </c>
      <c r="J161" s="8" t="str">
        <f t="shared" si="12"/>
        <v>-</v>
      </c>
      <c r="K161" s="9">
        <f t="shared" si="13"/>
        <v>0.7142857142857143</v>
      </c>
    </row>
    <row r="162" spans="1:11" x14ac:dyDescent="0.25">
      <c r="A162" s="7" t="s">
        <v>460</v>
      </c>
      <c r="B162" s="65">
        <v>8</v>
      </c>
      <c r="C162" s="34">
        <f>IF(B180=0, "-", B162/B180)</f>
        <v>4.5714285714285714E-2</v>
      </c>
      <c r="D162" s="65">
        <v>7</v>
      </c>
      <c r="E162" s="9">
        <f>IF(D180=0, "-", D162/D180)</f>
        <v>6.6037735849056603E-2</v>
      </c>
      <c r="F162" s="81">
        <v>17</v>
      </c>
      <c r="G162" s="34">
        <f>IF(F180=0, "-", F162/F180)</f>
        <v>1.1132940406024885E-2</v>
      </c>
      <c r="H162" s="65">
        <v>32</v>
      </c>
      <c r="I162" s="9">
        <f>IF(H180=0, "-", H162/H180)</f>
        <v>2.9990627928772259E-2</v>
      </c>
      <c r="J162" s="8">
        <f t="shared" si="12"/>
        <v>0.14285714285714285</v>
      </c>
      <c r="K162" s="9">
        <f t="shared" si="13"/>
        <v>-0.46875</v>
      </c>
    </row>
    <row r="163" spans="1:11" x14ac:dyDescent="0.25">
      <c r="A163" s="7" t="s">
        <v>461</v>
      </c>
      <c r="B163" s="65">
        <v>0</v>
      </c>
      <c r="C163" s="34">
        <f>IF(B180=0, "-", B163/B180)</f>
        <v>0</v>
      </c>
      <c r="D163" s="65">
        <v>0</v>
      </c>
      <c r="E163" s="9">
        <f>IF(D180=0, "-", D163/D180)</f>
        <v>0</v>
      </c>
      <c r="F163" s="81">
        <v>2</v>
      </c>
      <c r="G163" s="34">
        <f>IF(F180=0, "-", F163/F180)</f>
        <v>1.3097576948264572E-3</v>
      </c>
      <c r="H163" s="65">
        <v>1</v>
      </c>
      <c r="I163" s="9">
        <f>IF(H180=0, "-", H163/H180)</f>
        <v>9.372071227741331E-4</v>
      </c>
      <c r="J163" s="8" t="str">
        <f t="shared" si="12"/>
        <v>-</v>
      </c>
      <c r="K163" s="9">
        <f t="shared" si="13"/>
        <v>1</v>
      </c>
    </row>
    <row r="164" spans="1:11" x14ac:dyDescent="0.25">
      <c r="A164" s="7" t="s">
        <v>462</v>
      </c>
      <c r="B164" s="65">
        <v>5</v>
      </c>
      <c r="C164" s="34">
        <f>IF(B180=0, "-", B164/B180)</f>
        <v>2.8571428571428571E-2</v>
      </c>
      <c r="D164" s="65">
        <v>11</v>
      </c>
      <c r="E164" s="9">
        <f>IF(D180=0, "-", D164/D180)</f>
        <v>0.10377358490566038</v>
      </c>
      <c r="F164" s="81">
        <v>94</v>
      </c>
      <c r="G164" s="34">
        <f>IF(F180=0, "-", F164/F180)</f>
        <v>6.1558611656843482E-2</v>
      </c>
      <c r="H164" s="65">
        <v>122</v>
      </c>
      <c r="I164" s="9">
        <f>IF(H180=0, "-", H164/H180)</f>
        <v>0.11433926897844424</v>
      </c>
      <c r="J164" s="8">
        <f t="shared" si="12"/>
        <v>-0.54545454545454541</v>
      </c>
      <c r="K164" s="9">
        <f t="shared" si="13"/>
        <v>-0.22950819672131148</v>
      </c>
    </row>
    <row r="165" spans="1:11" x14ac:dyDescent="0.25">
      <c r="A165" s="7" t="s">
        <v>463</v>
      </c>
      <c r="B165" s="65">
        <v>13</v>
      </c>
      <c r="C165" s="34">
        <f>IF(B180=0, "-", B165/B180)</f>
        <v>7.4285714285714288E-2</v>
      </c>
      <c r="D165" s="65">
        <v>5</v>
      </c>
      <c r="E165" s="9">
        <f>IF(D180=0, "-", D165/D180)</f>
        <v>4.716981132075472E-2</v>
      </c>
      <c r="F165" s="81">
        <v>104</v>
      </c>
      <c r="G165" s="34">
        <f>IF(F180=0, "-", F165/F180)</f>
        <v>6.810740013097577E-2</v>
      </c>
      <c r="H165" s="65">
        <v>46</v>
      </c>
      <c r="I165" s="9">
        <f>IF(H180=0, "-", H165/H180)</f>
        <v>4.3111527647610122E-2</v>
      </c>
      <c r="J165" s="8">
        <f t="shared" si="12"/>
        <v>1.6</v>
      </c>
      <c r="K165" s="9">
        <f t="shared" si="13"/>
        <v>1.2608695652173914</v>
      </c>
    </row>
    <row r="166" spans="1:11" x14ac:dyDescent="0.25">
      <c r="A166" s="7" t="s">
        <v>464</v>
      </c>
      <c r="B166" s="65">
        <v>16</v>
      </c>
      <c r="C166" s="34">
        <f>IF(B180=0, "-", B166/B180)</f>
        <v>9.1428571428571428E-2</v>
      </c>
      <c r="D166" s="65">
        <v>9</v>
      </c>
      <c r="E166" s="9">
        <f>IF(D180=0, "-", D166/D180)</f>
        <v>8.4905660377358486E-2</v>
      </c>
      <c r="F166" s="81">
        <v>256</v>
      </c>
      <c r="G166" s="34">
        <f>IF(F180=0, "-", F166/F180)</f>
        <v>0.16764898493778652</v>
      </c>
      <c r="H166" s="65">
        <v>114</v>
      </c>
      <c r="I166" s="9">
        <f>IF(H180=0, "-", H166/H180)</f>
        <v>0.10684161199625117</v>
      </c>
      <c r="J166" s="8">
        <f t="shared" si="12"/>
        <v>0.77777777777777779</v>
      </c>
      <c r="K166" s="9">
        <f t="shared" si="13"/>
        <v>1.2456140350877194</v>
      </c>
    </row>
    <row r="167" spans="1:11" x14ac:dyDescent="0.25">
      <c r="A167" s="7" t="s">
        <v>465</v>
      </c>
      <c r="B167" s="65">
        <v>32</v>
      </c>
      <c r="C167" s="34">
        <f>IF(B180=0, "-", B167/B180)</f>
        <v>0.18285714285714286</v>
      </c>
      <c r="D167" s="65">
        <v>3</v>
      </c>
      <c r="E167" s="9">
        <f>IF(D180=0, "-", D167/D180)</f>
        <v>2.8301886792452831E-2</v>
      </c>
      <c r="F167" s="81">
        <v>153</v>
      </c>
      <c r="G167" s="34">
        <f>IF(F180=0, "-", F167/F180)</f>
        <v>0.10019646365422397</v>
      </c>
      <c r="H167" s="65">
        <v>96</v>
      </c>
      <c r="I167" s="9">
        <f>IF(H180=0, "-", H167/H180)</f>
        <v>8.9971883786316778E-2</v>
      </c>
      <c r="J167" s="8">
        <f t="shared" si="12"/>
        <v>9.6666666666666661</v>
      </c>
      <c r="K167" s="9">
        <f t="shared" si="13"/>
        <v>0.59375</v>
      </c>
    </row>
    <row r="168" spans="1:11" x14ac:dyDescent="0.25">
      <c r="A168" s="7" t="s">
        <v>466</v>
      </c>
      <c r="B168" s="65">
        <v>0</v>
      </c>
      <c r="C168" s="34">
        <f>IF(B180=0, "-", B168/B180)</f>
        <v>0</v>
      </c>
      <c r="D168" s="65">
        <v>0</v>
      </c>
      <c r="E168" s="9">
        <f>IF(D180=0, "-", D168/D180)</f>
        <v>0</v>
      </c>
      <c r="F168" s="81">
        <v>25</v>
      </c>
      <c r="G168" s="34">
        <f>IF(F180=0, "-", F168/F180)</f>
        <v>1.6371971185330715E-2</v>
      </c>
      <c r="H168" s="65">
        <v>23</v>
      </c>
      <c r="I168" s="9">
        <f>IF(H180=0, "-", H168/H180)</f>
        <v>2.1555763823805061E-2</v>
      </c>
      <c r="J168" s="8" t="str">
        <f t="shared" si="12"/>
        <v>-</v>
      </c>
      <c r="K168" s="9">
        <f t="shared" si="13"/>
        <v>8.6956521739130432E-2</v>
      </c>
    </row>
    <row r="169" spans="1:11" x14ac:dyDescent="0.25">
      <c r="A169" s="7" t="s">
        <v>467</v>
      </c>
      <c r="B169" s="65">
        <v>16</v>
      </c>
      <c r="C169" s="34">
        <f>IF(B180=0, "-", B169/B180)</f>
        <v>9.1428571428571428E-2</v>
      </c>
      <c r="D169" s="65">
        <v>6</v>
      </c>
      <c r="E169" s="9">
        <f>IF(D180=0, "-", D169/D180)</f>
        <v>5.6603773584905662E-2</v>
      </c>
      <c r="F169" s="81">
        <v>168</v>
      </c>
      <c r="G169" s="34">
        <f>IF(F180=0, "-", F169/F180)</f>
        <v>0.1100196463654224</v>
      </c>
      <c r="H169" s="65">
        <v>91</v>
      </c>
      <c r="I169" s="9">
        <f>IF(H180=0, "-", H169/H180)</f>
        <v>8.528584817244611E-2</v>
      </c>
      <c r="J169" s="8">
        <f t="shared" si="12"/>
        <v>1.6666666666666667</v>
      </c>
      <c r="K169" s="9">
        <f t="shared" si="13"/>
        <v>0.84615384615384615</v>
      </c>
    </row>
    <row r="170" spans="1:11" x14ac:dyDescent="0.25">
      <c r="A170" s="7" t="s">
        <v>468</v>
      </c>
      <c r="B170" s="65">
        <v>0</v>
      </c>
      <c r="C170" s="34">
        <f>IF(B180=0, "-", B170/B180)</f>
        <v>0</v>
      </c>
      <c r="D170" s="65">
        <v>2</v>
      </c>
      <c r="E170" s="9">
        <f>IF(D180=0, "-", D170/D180)</f>
        <v>1.8867924528301886E-2</v>
      </c>
      <c r="F170" s="81">
        <v>8</v>
      </c>
      <c r="G170" s="34">
        <f>IF(F180=0, "-", F170/F180)</f>
        <v>5.2390307793058286E-3</v>
      </c>
      <c r="H170" s="65">
        <v>30</v>
      </c>
      <c r="I170" s="9">
        <f>IF(H180=0, "-", H170/H180)</f>
        <v>2.8116213683223992E-2</v>
      </c>
      <c r="J170" s="8">
        <f t="shared" si="12"/>
        <v>-1</v>
      </c>
      <c r="K170" s="9">
        <f t="shared" si="13"/>
        <v>-0.73333333333333328</v>
      </c>
    </row>
    <row r="171" spans="1:11" x14ac:dyDescent="0.25">
      <c r="A171" s="7" t="s">
        <v>469</v>
      </c>
      <c r="B171" s="65">
        <v>10</v>
      </c>
      <c r="C171" s="34">
        <f>IF(B180=0, "-", B171/B180)</f>
        <v>5.7142857142857141E-2</v>
      </c>
      <c r="D171" s="65">
        <v>0</v>
      </c>
      <c r="E171" s="9">
        <f>IF(D180=0, "-", D171/D180)</f>
        <v>0</v>
      </c>
      <c r="F171" s="81">
        <v>26</v>
      </c>
      <c r="G171" s="34">
        <f>IF(F180=0, "-", F171/F180)</f>
        <v>1.7026850032743943E-2</v>
      </c>
      <c r="H171" s="65">
        <v>0</v>
      </c>
      <c r="I171" s="9">
        <f>IF(H180=0, "-", H171/H180)</f>
        <v>0</v>
      </c>
      <c r="J171" s="8" t="str">
        <f t="shared" si="12"/>
        <v>-</v>
      </c>
      <c r="K171" s="9" t="str">
        <f t="shared" si="13"/>
        <v>-</v>
      </c>
    </row>
    <row r="172" spans="1:11" x14ac:dyDescent="0.25">
      <c r="A172" s="7" t="s">
        <v>470</v>
      </c>
      <c r="B172" s="65">
        <v>3</v>
      </c>
      <c r="C172" s="34">
        <f>IF(B180=0, "-", B172/B180)</f>
        <v>1.7142857142857144E-2</v>
      </c>
      <c r="D172" s="65">
        <v>0</v>
      </c>
      <c r="E172" s="9">
        <f>IF(D180=0, "-", D172/D180)</f>
        <v>0</v>
      </c>
      <c r="F172" s="81">
        <v>3</v>
      </c>
      <c r="G172" s="34">
        <f>IF(F180=0, "-", F172/F180)</f>
        <v>1.9646365422396855E-3</v>
      </c>
      <c r="H172" s="65">
        <v>0</v>
      </c>
      <c r="I172" s="9">
        <f>IF(H180=0, "-", H172/H180)</f>
        <v>0</v>
      </c>
      <c r="J172" s="8" t="str">
        <f t="shared" si="12"/>
        <v>-</v>
      </c>
      <c r="K172" s="9" t="str">
        <f t="shared" si="13"/>
        <v>-</v>
      </c>
    </row>
    <row r="173" spans="1:11" x14ac:dyDescent="0.25">
      <c r="A173" s="7" t="s">
        <v>471</v>
      </c>
      <c r="B173" s="65">
        <v>2</v>
      </c>
      <c r="C173" s="34">
        <f>IF(B180=0, "-", B173/B180)</f>
        <v>1.1428571428571429E-2</v>
      </c>
      <c r="D173" s="65">
        <v>4</v>
      </c>
      <c r="E173" s="9">
        <f>IF(D180=0, "-", D173/D180)</f>
        <v>3.7735849056603772E-2</v>
      </c>
      <c r="F173" s="81">
        <v>35</v>
      </c>
      <c r="G173" s="34">
        <f>IF(F180=0, "-", F173/F180)</f>
        <v>2.2920759659463E-2</v>
      </c>
      <c r="H173" s="65">
        <v>30</v>
      </c>
      <c r="I173" s="9">
        <f>IF(H180=0, "-", H173/H180)</f>
        <v>2.8116213683223992E-2</v>
      </c>
      <c r="J173" s="8">
        <f t="shared" si="12"/>
        <v>-0.5</v>
      </c>
      <c r="K173" s="9">
        <f t="shared" si="13"/>
        <v>0.16666666666666666</v>
      </c>
    </row>
    <row r="174" spans="1:11" x14ac:dyDescent="0.25">
      <c r="A174" s="7" t="s">
        <v>472</v>
      </c>
      <c r="B174" s="65">
        <v>9</v>
      </c>
      <c r="C174" s="34">
        <f>IF(B180=0, "-", B174/B180)</f>
        <v>5.1428571428571428E-2</v>
      </c>
      <c r="D174" s="65">
        <v>12</v>
      </c>
      <c r="E174" s="9">
        <f>IF(D180=0, "-", D174/D180)</f>
        <v>0.11320754716981132</v>
      </c>
      <c r="F174" s="81">
        <v>130</v>
      </c>
      <c r="G174" s="34">
        <f>IF(F180=0, "-", F174/F180)</f>
        <v>8.5134250163719713E-2</v>
      </c>
      <c r="H174" s="65">
        <v>92</v>
      </c>
      <c r="I174" s="9">
        <f>IF(H180=0, "-", H174/H180)</f>
        <v>8.6223055295220244E-2</v>
      </c>
      <c r="J174" s="8">
        <f t="shared" si="12"/>
        <v>-0.25</v>
      </c>
      <c r="K174" s="9">
        <f t="shared" si="13"/>
        <v>0.41304347826086957</v>
      </c>
    </row>
    <row r="175" spans="1:11" x14ac:dyDescent="0.25">
      <c r="A175" s="7" t="s">
        <v>473</v>
      </c>
      <c r="B175" s="65">
        <v>7</v>
      </c>
      <c r="C175" s="34">
        <f>IF(B180=0, "-", B175/B180)</f>
        <v>0.04</v>
      </c>
      <c r="D175" s="65">
        <v>0</v>
      </c>
      <c r="E175" s="9">
        <f>IF(D180=0, "-", D175/D180)</f>
        <v>0</v>
      </c>
      <c r="F175" s="81">
        <v>54</v>
      </c>
      <c r="G175" s="34">
        <f>IF(F180=0, "-", F175/F180)</f>
        <v>3.536345776031434E-2</v>
      </c>
      <c r="H175" s="65">
        <v>26</v>
      </c>
      <c r="I175" s="9">
        <f>IF(H180=0, "-", H175/H180)</f>
        <v>2.4367385192127462E-2</v>
      </c>
      <c r="J175" s="8" t="str">
        <f t="shared" si="12"/>
        <v>-</v>
      </c>
      <c r="K175" s="9">
        <f t="shared" si="13"/>
        <v>1.0769230769230769</v>
      </c>
    </row>
    <row r="176" spans="1:11" x14ac:dyDescent="0.25">
      <c r="A176" s="7" t="s">
        <v>474</v>
      </c>
      <c r="B176" s="65">
        <v>4</v>
      </c>
      <c r="C176" s="34">
        <f>IF(B180=0, "-", B176/B180)</f>
        <v>2.2857142857142857E-2</v>
      </c>
      <c r="D176" s="65">
        <v>4</v>
      </c>
      <c r="E176" s="9">
        <f>IF(D180=0, "-", D176/D180)</f>
        <v>3.7735849056603772E-2</v>
      </c>
      <c r="F176" s="81">
        <v>38</v>
      </c>
      <c r="G176" s="34">
        <f>IF(F180=0, "-", F176/F180)</f>
        <v>2.4885396201702686E-2</v>
      </c>
      <c r="H176" s="65">
        <v>34</v>
      </c>
      <c r="I176" s="9">
        <f>IF(H180=0, "-", H176/H180)</f>
        <v>3.1865042174320526E-2</v>
      </c>
      <c r="J176" s="8">
        <f t="shared" si="12"/>
        <v>0</v>
      </c>
      <c r="K176" s="9">
        <f t="shared" si="13"/>
        <v>0.11764705882352941</v>
      </c>
    </row>
    <row r="177" spans="1:11" x14ac:dyDescent="0.25">
      <c r="A177" s="7" t="s">
        <v>475</v>
      </c>
      <c r="B177" s="65">
        <v>6</v>
      </c>
      <c r="C177" s="34">
        <f>IF(B180=0, "-", B177/B180)</f>
        <v>3.4285714285714287E-2</v>
      </c>
      <c r="D177" s="65">
        <v>7</v>
      </c>
      <c r="E177" s="9">
        <f>IF(D180=0, "-", D177/D180)</f>
        <v>6.6037735849056603E-2</v>
      </c>
      <c r="F177" s="81">
        <v>60</v>
      </c>
      <c r="G177" s="34">
        <f>IF(F180=0, "-", F177/F180)</f>
        <v>3.9292730844793712E-2</v>
      </c>
      <c r="H177" s="65">
        <v>54</v>
      </c>
      <c r="I177" s="9">
        <f>IF(H180=0, "-", H177/H180)</f>
        <v>5.0609184629803183E-2</v>
      </c>
      <c r="J177" s="8">
        <f t="shared" si="12"/>
        <v>-0.14285714285714285</v>
      </c>
      <c r="K177" s="9">
        <f t="shared" si="13"/>
        <v>0.1111111111111111</v>
      </c>
    </row>
    <row r="178" spans="1:11" x14ac:dyDescent="0.25">
      <c r="A178" s="7" t="s">
        <v>476</v>
      </c>
      <c r="B178" s="65">
        <v>8</v>
      </c>
      <c r="C178" s="34">
        <f>IF(B180=0, "-", B178/B180)</f>
        <v>4.5714285714285714E-2</v>
      </c>
      <c r="D178" s="65">
        <v>7</v>
      </c>
      <c r="E178" s="9">
        <f>IF(D180=0, "-", D178/D180)</f>
        <v>6.6037735849056603E-2</v>
      </c>
      <c r="F178" s="81">
        <v>48</v>
      </c>
      <c r="G178" s="34">
        <f>IF(F180=0, "-", F178/F180)</f>
        <v>3.1434184675834968E-2</v>
      </c>
      <c r="H178" s="65">
        <v>39</v>
      </c>
      <c r="I178" s="9">
        <f>IF(H180=0, "-", H178/H180)</f>
        <v>3.6551077788191187E-2</v>
      </c>
      <c r="J178" s="8">
        <f t="shared" si="12"/>
        <v>0.14285714285714285</v>
      </c>
      <c r="K178" s="9">
        <f t="shared" si="13"/>
        <v>0.23076923076923078</v>
      </c>
    </row>
    <row r="179" spans="1:11" x14ac:dyDescent="0.25">
      <c r="A179" s="2"/>
      <c r="B179" s="68"/>
      <c r="C179" s="33"/>
      <c r="D179" s="68"/>
      <c r="E179" s="6"/>
      <c r="F179" s="82"/>
      <c r="G179" s="33"/>
      <c r="H179" s="68"/>
      <c r="I179" s="6"/>
      <c r="J179" s="5"/>
      <c r="K179" s="6"/>
    </row>
    <row r="180" spans="1:11" s="43" customFormat="1" ht="13" x14ac:dyDescent="0.3">
      <c r="A180" s="162" t="s">
        <v>608</v>
      </c>
      <c r="B180" s="71">
        <f>SUM(B155:B179)</f>
        <v>175</v>
      </c>
      <c r="C180" s="40">
        <f>B180/10577</f>
        <v>1.6545334215751158E-2</v>
      </c>
      <c r="D180" s="71">
        <f>SUM(D155:D179)</f>
        <v>106</v>
      </c>
      <c r="E180" s="41">
        <f>D180/8644</f>
        <v>1.2262841277186487E-2</v>
      </c>
      <c r="F180" s="77">
        <f>SUM(F155:F179)</f>
        <v>1527</v>
      </c>
      <c r="G180" s="42">
        <f>F180/92935</f>
        <v>1.643083875827191E-2</v>
      </c>
      <c r="H180" s="71">
        <f>SUM(H155:H179)</f>
        <v>1067</v>
      </c>
      <c r="I180" s="41">
        <f>H180/78552</f>
        <v>1.358335879417456E-2</v>
      </c>
      <c r="J180" s="37">
        <f>IF(D180=0, "-", IF((B180-D180)/D180&lt;10, (B180-D180)/D180, "&gt;999%"))</f>
        <v>0.65094339622641506</v>
      </c>
      <c r="K180" s="38">
        <f>IF(H180=0, "-", IF((F180-H180)/H180&lt;10, (F180-H180)/H180, "&gt;999%"))</f>
        <v>0.43111527647610121</v>
      </c>
    </row>
    <row r="181" spans="1:11" x14ac:dyDescent="0.25">
      <c r="B181" s="83"/>
      <c r="D181" s="83"/>
      <c r="F181" s="83"/>
      <c r="H181" s="83"/>
    </row>
    <row r="182" spans="1:11" s="43" customFormat="1" ht="13" x14ac:dyDescent="0.3">
      <c r="A182" s="162" t="s">
        <v>607</v>
      </c>
      <c r="B182" s="71">
        <v>1248</v>
      </c>
      <c r="C182" s="40">
        <f>B182/10577</f>
        <v>0.11799186915004255</v>
      </c>
      <c r="D182" s="71">
        <v>979</v>
      </c>
      <c r="E182" s="41">
        <f>D182/8644</f>
        <v>0.11325775104118464</v>
      </c>
      <c r="F182" s="77">
        <v>11867</v>
      </c>
      <c r="G182" s="42">
        <f>F182/92935</f>
        <v>0.12769139721310593</v>
      </c>
      <c r="H182" s="71">
        <v>10576</v>
      </c>
      <c r="I182" s="41">
        <f>H182/78552</f>
        <v>0.13463692840411448</v>
      </c>
      <c r="J182" s="37">
        <f>IF(D182=0, "-", IF((B182-D182)/D182&lt;10, (B182-D182)/D182, "&gt;999%"))</f>
        <v>0.27477017364657813</v>
      </c>
      <c r="K182" s="38">
        <f>IF(H182=0, "-", IF((F182-H182)/H182&lt;10, (F182-H182)/H182, "&gt;999%"))</f>
        <v>0.12206883509833585</v>
      </c>
    </row>
    <row r="183" spans="1:11" x14ac:dyDescent="0.25">
      <c r="B183" s="83"/>
      <c r="D183" s="83"/>
      <c r="F183" s="83"/>
      <c r="H183" s="83"/>
    </row>
    <row r="184" spans="1:11" ht="15.5" x14ac:dyDescent="0.35">
      <c r="A184" s="164" t="s">
        <v>127</v>
      </c>
      <c r="B184" s="196" t="s">
        <v>1</v>
      </c>
      <c r="C184" s="200"/>
      <c r="D184" s="200"/>
      <c r="E184" s="197"/>
      <c r="F184" s="196" t="s">
        <v>14</v>
      </c>
      <c r="G184" s="200"/>
      <c r="H184" s="200"/>
      <c r="I184" s="197"/>
      <c r="J184" s="196" t="s">
        <v>15</v>
      </c>
      <c r="K184" s="197"/>
    </row>
    <row r="185" spans="1:11" ht="13" x14ac:dyDescent="0.3">
      <c r="A185" s="22"/>
      <c r="B185" s="196">
        <f>VALUE(RIGHT($B$2, 4))</f>
        <v>2023</v>
      </c>
      <c r="C185" s="197"/>
      <c r="D185" s="196">
        <f>B185-1</f>
        <v>2022</v>
      </c>
      <c r="E185" s="204"/>
      <c r="F185" s="196">
        <f>B185</f>
        <v>2023</v>
      </c>
      <c r="G185" s="204"/>
      <c r="H185" s="196">
        <f>D185</f>
        <v>2022</v>
      </c>
      <c r="I185" s="204"/>
      <c r="J185" s="140" t="s">
        <v>4</v>
      </c>
      <c r="K185" s="141" t="s">
        <v>2</v>
      </c>
    </row>
    <row r="186" spans="1:11" ht="13" x14ac:dyDescent="0.3">
      <c r="A186" s="163" t="s">
        <v>161</v>
      </c>
      <c r="B186" s="61" t="s">
        <v>12</v>
      </c>
      <c r="C186" s="62" t="s">
        <v>13</v>
      </c>
      <c r="D186" s="61" t="s">
        <v>12</v>
      </c>
      <c r="E186" s="63" t="s">
        <v>13</v>
      </c>
      <c r="F186" s="62" t="s">
        <v>12</v>
      </c>
      <c r="G186" s="62" t="s">
        <v>13</v>
      </c>
      <c r="H186" s="61" t="s">
        <v>12</v>
      </c>
      <c r="I186" s="63" t="s">
        <v>13</v>
      </c>
      <c r="J186" s="61"/>
      <c r="K186" s="63"/>
    </row>
    <row r="187" spans="1:11" x14ac:dyDescent="0.25">
      <c r="A187" s="7" t="s">
        <v>477</v>
      </c>
      <c r="B187" s="65">
        <v>2</v>
      </c>
      <c r="C187" s="34">
        <f>IF(B191=0, "-", B187/B191)</f>
        <v>5.8651026392961877E-3</v>
      </c>
      <c r="D187" s="65">
        <v>4</v>
      </c>
      <c r="E187" s="9">
        <f>IF(D191=0, "-", D187/D191)</f>
        <v>1.834862385321101E-2</v>
      </c>
      <c r="F187" s="81">
        <v>44</v>
      </c>
      <c r="G187" s="34">
        <f>IF(F191=0, "-", F187/F191)</f>
        <v>1.764234161988773E-2</v>
      </c>
      <c r="H187" s="65">
        <v>13</v>
      </c>
      <c r="I187" s="9">
        <f>IF(H191=0, "-", H187/H191)</f>
        <v>6.4676616915422883E-3</v>
      </c>
      <c r="J187" s="8">
        <f>IF(D187=0, "-", IF((B187-D187)/D187&lt;10, (B187-D187)/D187, "&gt;999%"))</f>
        <v>-0.5</v>
      </c>
      <c r="K187" s="9">
        <f>IF(H187=0, "-", IF((F187-H187)/H187&lt;10, (F187-H187)/H187, "&gt;999%"))</f>
        <v>2.3846153846153846</v>
      </c>
    </row>
    <row r="188" spans="1:11" x14ac:dyDescent="0.25">
      <c r="A188" s="7" t="s">
        <v>478</v>
      </c>
      <c r="B188" s="65">
        <v>123</v>
      </c>
      <c r="C188" s="34">
        <f>IF(B191=0, "-", B188/B191)</f>
        <v>0.36070381231671556</v>
      </c>
      <c r="D188" s="65">
        <v>105</v>
      </c>
      <c r="E188" s="9">
        <f>IF(D191=0, "-", D188/D191)</f>
        <v>0.48165137614678899</v>
      </c>
      <c r="F188" s="81">
        <v>631</v>
      </c>
      <c r="G188" s="34">
        <f>IF(F191=0, "-", F188/F191)</f>
        <v>0.25300721732157178</v>
      </c>
      <c r="H188" s="65">
        <v>630</v>
      </c>
      <c r="I188" s="9">
        <f>IF(H191=0, "-", H188/H191)</f>
        <v>0.31343283582089554</v>
      </c>
      <c r="J188" s="8">
        <f>IF(D188=0, "-", IF((B188-D188)/D188&lt;10, (B188-D188)/D188, "&gt;999%"))</f>
        <v>0.17142857142857143</v>
      </c>
      <c r="K188" s="9">
        <f>IF(H188=0, "-", IF((F188-H188)/H188&lt;10, (F188-H188)/H188, "&gt;999%"))</f>
        <v>1.5873015873015873E-3</v>
      </c>
    </row>
    <row r="189" spans="1:11" x14ac:dyDescent="0.25">
      <c r="A189" s="7" t="s">
        <v>479</v>
      </c>
      <c r="B189" s="65">
        <v>216</v>
      </c>
      <c r="C189" s="34">
        <f>IF(B191=0, "-", B189/B191)</f>
        <v>0.63343108504398826</v>
      </c>
      <c r="D189" s="65">
        <v>109</v>
      </c>
      <c r="E189" s="9">
        <f>IF(D191=0, "-", D189/D191)</f>
        <v>0.5</v>
      </c>
      <c r="F189" s="81">
        <v>1819</v>
      </c>
      <c r="G189" s="34">
        <f>IF(F191=0, "-", F189/F191)</f>
        <v>0.72935044105854052</v>
      </c>
      <c r="H189" s="65">
        <v>1367</v>
      </c>
      <c r="I189" s="9">
        <f>IF(H191=0, "-", H189/H191)</f>
        <v>0.68009950248756224</v>
      </c>
      <c r="J189" s="8">
        <f>IF(D189=0, "-", IF((B189-D189)/D189&lt;10, (B189-D189)/D189, "&gt;999%"))</f>
        <v>0.98165137614678899</v>
      </c>
      <c r="K189" s="9">
        <f>IF(H189=0, "-", IF((F189-H189)/H189&lt;10, (F189-H189)/H189, "&gt;999%"))</f>
        <v>0.33065106071689832</v>
      </c>
    </row>
    <row r="190" spans="1:11" x14ac:dyDescent="0.25">
      <c r="A190" s="2"/>
      <c r="B190" s="68"/>
      <c r="C190" s="33"/>
      <c r="D190" s="68"/>
      <c r="E190" s="6"/>
      <c r="F190" s="82"/>
      <c r="G190" s="33"/>
      <c r="H190" s="68"/>
      <c r="I190" s="6"/>
      <c r="J190" s="5"/>
      <c r="K190" s="6"/>
    </row>
    <row r="191" spans="1:11" s="43" customFormat="1" ht="13" x14ac:dyDescent="0.3">
      <c r="A191" s="162" t="s">
        <v>606</v>
      </c>
      <c r="B191" s="71">
        <f>SUM(B187:B190)</f>
        <v>341</v>
      </c>
      <c r="C191" s="40">
        <f>B191/10577</f>
        <v>3.2239765528977969E-2</v>
      </c>
      <c r="D191" s="71">
        <f>SUM(D187:D190)</f>
        <v>218</v>
      </c>
      <c r="E191" s="41">
        <f>D191/8644</f>
        <v>2.5219805645534474E-2</v>
      </c>
      <c r="F191" s="77">
        <f>SUM(F187:F190)</f>
        <v>2494</v>
      </c>
      <c r="G191" s="42">
        <f>F191/92935</f>
        <v>2.6835960617635983E-2</v>
      </c>
      <c r="H191" s="71">
        <f>SUM(H187:H190)</f>
        <v>2010</v>
      </c>
      <c r="I191" s="41">
        <f>H191/78552</f>
        <v>2.5588145432325085E-2</v>
      </c>
      <c r="J191" s="37">
        <f>IF(D191=0, "-", IF((B191-D191)/D191&lt;10, (B191-D191)/D191, "&gt;999%"))</f>
        <v>0.56422018348623848</v>
      </c>
      <c r="K191" s="38">
        <f>IF(H191=0, "-", IF((F191-H191)/H191&lt;10, (F191-H191)/H191, "&gt;999%"))</f>
        <v>0.24079601990049751</v>
      </c>
    </row>
    <row r="192" spans="1:11" x14ac:dyDescent="0.25">
      <c r="B192" s="83"/>
      <c r="D192" s="83"/>
      <c r="F192" s="83"/>
      <c r="H192" s="83"/>
    </row>
    <row r="193" spans="1:11" ht="13" x14ac:dyDescent="0.3">
      <c r="A193" s="163" t="s">
        <v>162</v>
      </c>
      <c r="B193" s="61" t="s">
        <v>12</v>
      </c>
      <c r="C193" s="62" t="s">
        <v>13</v>
      </c>
      <c r="D193" s="61" t="s">
        <v>12</v>
      </c>
      <c r="E193" s="63" t="s">
        <v>13</v>
      </c>
      <c r="F193" s="62" t="s">
        <v>12</v>
      </c>
      <c r="G193" s="62" t="s">
        <v>13</v>
      </c>
      <c r="H193" s="61" t="s">
        <v>12</v>
      </c>
      <c r="I193" s="63" t="s">
        <v>13</v>
      </c>
      <c r="J193" s="61"/>
      <c r="K193" s="63"/>
    </row>
    <row r="194" spans="1:11" x14ac:dyDescent="0.25">
      <c r="A194" s="7" t="s">
        <v>480</v>
      </c>
      <c r="B194" s="65">
        <v>0</v>
      </c>
      <c r="C194" s="34">
        <f>IF(B206=0, "-", B194/B206)</f>
        <v>0</v>
      </c>
      <c r="D194" s="65">
        <v>1</v>
      </c>
      <c r="E194" s="9">
        <f>IF(D206=0, "-", D194/D206)</f>
        <v>0.1</v>
      </c>
      <c r="F194" s="81">
        <v>3</v>
      </c>
      <c r="G194" s="34">
        <f>IF(F206=0, "-", F194/F206)</f>
        <v>1.5151515151515152E-2</v>
      </c>
      <c r="H194" s="65">
        <v>3</v>
      </c>
      <c r="I194" s="9">
        <f>IF(H206=0, "-", H194/H206)</f>
        <v>2.4793388429752067E-2</v>
      </c>
      <c r="J194" s="8">
        <f t="shared" ref="J194:J204" si="14">IF(D194=0, "-", IF((B194-D194)/D194&lt;10, (B194-D194)/D194, "&gt;999%"))</f>
        <v>-1</v>
      </c>
      <c r="K194" s="9">
        <f t="shared" ref="K194:K204" si="15">IF(H194=0, "-", IF((F194-H194)/H194&lt;10, (F194-H194)/H194, "&gt;999%"))</f>
        <v>0</v>
      </c>
    </row>
    <row r="195" spans="1:11" x14ac:dyDescent="0.25">
      <c r="A195" s="7" t="s">
        <v>481</v>
      </c>
      <c r="B195" s="65">
        <v>2</v>
      </c>
      <c r="C195" s="34">
        <f>IF(B206=0, "-", B195/B206)</f>
        <v>0.1</v>
      </c>
      <c r="D195" s="65">
        <v>2</v>
      </c>
      <c r="E195" s="9">
        <f>IF(D206=0, "-", D195/D206)</f>
        <v>0.2</v>
      </c>
      <c r="F195" s="81">
        <v>10</v>
      </c>
      <c r="G195" s="34">
        <f>IF(F206=0, "-", F195/F206)</f>
        <v>5.0505050505050504E-2</v>
      </c>
      <c r="H195" s="65">
        <v>10</v>
      </c>
      <c r="I195" s="9">
        <f>IF(H206=0, "-", H195/H206)</f>
        <v>8.2644628099173556E-2</v>
      </c>
      <c r="J195" s="8">
        <f t="shared" si="14"/>
        <v>0</v>
      </c>
      <c r="K195" s="9">
        <f t="shared" si="15"/>
        <v>0</v>
      </c>
    </row>
    <row r="196" spans="1:11" x14ac:dyDescent="0.25">
      <c r="A196" s="7" t="s">
        <v>482</v>
      </c>
      <c r="B196" s="65">
        <v>3</v>
      </c>
      <c r="C196" s="34">
        <f>IF(B206=0, "-", B196/B206)</f>
        <v>0.15</v>
      </c>
      <c r="D196" s="65">
        <v>2</v>
      </c>
      <c r="E196" s="9">
        <f>IF(D206=0, "-", D196/D206)</f>
        <v>0.2</v>
      </c>
      <c r="F196" s="81">
        <v>32</v>
      </c>
      <c r="G196" s="34">
        <f>IF(F206=0, "-", F196/F206)</f>
        <v>0.16161616161616163</v>
      </c>
      <c r="H196" s="65">
        <v>38</v>
      </c>
      <c r="I196" s="9">
        <f>IF(H206=0, "-", H196/H206)</f>
        <v>0.31404958677685951</v>
      </c>
      <c r="J196" s="8">
        <f t="shared" si="14"/>
        <v>0.5</v>
      </c>
      <c r="K196" s="9">
        <f t="shared" si="15"/>
        <v>-0.15789473684210525</v>
      </c>
    </row>
    <row r="197" spans="1:11" x14ac:dyDescent="0.25">
      <c r="A197" s="7" t="s">
        <v>483</v>
      </c>
      <c r="B197" s="65">
        <v>3</v>
      </c>
      <c r="C197" s="34">
        <f>IF(B206=0, "-", B197/B206)</f>
        <v>0.15</v>
      </c>
      <c r="D197" s="65">
        <v>0</v>
      </c>
      <c r="E197" s="9">
        <f>IF(D206=0, "-", D197/D206)</f>
        <v>0</v>
      </c>
      <c r="F197" s="81">
        <v>6</v>
      </c>
      <c r="G197" s="34">
        <f>IF(F206=0, "-", F197/F206)</f>
        <v>3.0303030303030304E-2</v>
      </c>
      <c r="H197" s="65">
        <v>0</v>
      </c>
      <c r="I197" s="9">
        <f>IF(H206=0, "-", H197/H206)</f>
        <v>0</v>
      </c>
      <c r="J197" s="8" t="str">
        <f t="shared" si="14"/>
        <v>-</v>
      </c>
      <c r="K197" s="9" t="str">
        <f t="shared" si="15"/>
        <v>-</v>
      </c>
    </row>
    <row r="198" spans="1:11" x14ac:dyDescent="0.25">
      <c r="A198" s="7" t="s">
        <v>484</v>
      </c>
      <c r="B198" s="65">
        <v>0</v>
      </c>
      <c r="C198" s="34">
        <f>IF(B206=0, "-", B198/B206)</f>
        <v>0</v>
      </c>
      <c r="D198" s="65">
        <v>0</v>
      </c>
      <c r="E198" s="9">
        <f>IF(D206=0, "-", D198/D206)</f>
        <v>0</v>
      </c>
      <c r="F198" s="81">
        <v>6</v>
      </c>
      <c r="G198" s="34">
        <f>IF(F206=0, "-", F198/F206)</f>
        <v>3.0303030303030304E-2</v>
      </c>
      <c r="H198" s="65">
        <v>8</v>
      </c>
      <c r="I198" s="9">
        <f>IF(H206=0, "-", H198/H206)</f>
        <v>6.6115702479338845E-2</v>
      </c>
      <c r="J198" s="8" t="str">
        <f t="shared" si="14"/>
        <v>-</v>
      </c>
      <c r="K198" s="9">
        <f t="shared" si="15"/>
        <v>-0.25</v>
      </c>
    </row>
    <row r="199" spans="1:11" x14ac:dyDescent="0.25">
      <c r="A199" s="7" t="s">
        <v>485</v>
      </c>
      <c r="B199" s="65">
        <v>2</v>
      </c>
      <c r="C199" s="34">
        <f>IF(B206=0, "-", B199/B206)</f>
        <v>0.1</v>
      </c>
      <c r="D199" s="65">
        <v>0</v>
      </c>
      <c r="E199" s="9">
        <f>IF(D206=0, "-", D199/D206)</f>
        <v>0</v>
      </c>
      <c r="F199" s="81">
        <v>41</v>
      </c>
      <c r="G199" s="34">
        <f>IF(F206=0, "-", F199/F206)</f>
        <v>0.20707070707070707</v>
      </c>
      <c r="H199" s="65">
        <v>1</v>
      </c>
      <c r="I199" s="9">
        <f>IF(H206=0, "-", H199/H206)</f>
        <v>8.2644628099173556E-3</v>
      </c>
      <c r="J199" s="8" t="str">
        <f t="shared" si="14"/>
        <v>-</v>
      </c>
      <c r="K199" s="9" t="str">
        <f t="shared" si="15"/>
        <v>&gt;999%</v>
      </c>
    </row>
    <row r="200" spans="1:11" x14ac:dyDescent="0.25">
      <c r="A200" s="7" t="s">
        <v>486</v>
      </c>
      <c r="B200" s="65">
        <v>5</v>
      </c>
      <c r="C200" s="34">
        <f>IF(B206=0, "-", B200/B206)</f>
        <v>0.25</v>
      </c>
      <c r="D200" s="65">
        <v>0</v>
      </c>
      <c r="E200" s="9">
        <f>IF(D206=0, "-", D200/D206)</f>
        <v>0</v>
      </c>
      <c r="F200" s="81">
        <v>52</v>
      </c>
      <c r="G200" s="34">
        <f>IF(F206=0, "-", F200/F206)</f>
        <v>0.26262626262626265</v>
      </c>
      <c r="H200" s="65">
        <v>16</v>
      </c>
      <c r="I200" s="9">
        <f>IF(H206=0, "-", H200/H206)</f>
        <v>0.13223140495867769</v>
      </c>
      <c r="J200" s="8" t="str">
        <f t="shared" si="14"/>
        <v>-</v>
      </c>
      <c r="K200" s="9">
        <f t="shared" si="15"/>
        <v>2.25</v>
      </c>
    </row>
    <row r="201" spans="1:11" x14ac:dyDescent="0.25">
      <c r="A201" s="7" t="s">
        <v>487</v>
      </c>
      <c r="B201" s="65">
        <v>1</v>
      </c>
      <c r="C201" s="34">
        <f>IF(B206=0, "-", B201/B206)</f>
        <v>0.05</v>
      </c>
      <c r="D201" s="65">
        <v>0</v>
      </c>
      <c r="E201" s="9">
        <f>IF(D206=0, "-", D201/D206)</f>
        <v>0</v>
      </c>
      <c r="F201" s="81">
        <v>2</v>
      </c>
      <c r="G201" s="34">
        <f>IF(F206=0, "-", F201/F206)</f>
        <v>1.0101010101010102E-2</v>
      </c>
      <c r="H201" s="65">
        <v>0</v>
      </c>
      <c r="I201" s="9">
        <f>IF(H206=0, "-", H201/H206)</f>
        <v>0</v>
      </c>
      <c r="J201" s="8" t="str">
        <f t="shared" si="14"/>
        <v>-</v>
      </c>
      <c r="K201" s="9" t="str">
        <f t="shared" si="15"/>
        <v>-</v>
      </c>
    </row>
    <row r="202" spans="1:11" x14ac:dyDescent="0.25">
      <c r="A202" s="7" t="s">
        <v>488</v>
      </c>
      <c r="B202" s="65">
        <v>2</v>
      </c>
      <c r="C202" s="34">
        <f>IF(B206=0, "-", B202/B206)</f>
        <v>0.1</v>
      </c>
      <c r="D202" s="65">
        <v>0</v>
      </c>
      <c r="E202" s="9">
        <f>IF(D206=0, "-", D202/D206)</f>
        <v>0</v>
      </c>
      <c r="F202" s="81">
        <v>19</v>
      </c>
      <c r="G202" s="34">
        <f>IF(F206=0, "-", F202/F206)</f>
        <v>9.5959595959595953E-2</v>
      </c>
      <c r="H202" s="65">
        <v>20</v>
      </c>
      <c r="I202" s="9">
        <f>IF(H206=0, "-", H202/H206)</f>
        <v>0.16528925619834711</v>
      </c>
      <c r="J202" s="8" t="str">
        <f t="shared" si="14"/>
        <v>-</v>
      </c>
      <c r="K202" s="9">
        <f t="shared" si="15"/>
        <v>-0.05</v>
      </c>
    </row>
    <row r="203" spans="1:11" x14ac:dyDescent="0.25">
      <c r="A203" s="7" t="s">
        <v>489</v>
      </c>
      <c r="B203" s="65">
        <v>2</v>
      </c>
      <c r="C203" s="34">
        <f>IF(B206=0, "-", B203/B206)</f>
        <v>0.1</v>
      </c>
      <c r="D203" s="65">
        <v>5</v>
      </c>
      <c r="E203" s="9">
        <f>IF(D206=0, "-", D203/D206)</f>
        <v>0.5</v>
      </c>
      <c r="F203" s="81">
        <v>25</v>
      </c>
      <c r="G203" s="34">
        <f>IF(F206=0, "-", F203/F206)</f>
        <v>0.12626262626262627</v>
      </c>
      <c r="H203" s="65">
        <v>23</v>
      </c>
      <c r="I203" s="9">
        <f>IF(H206=0, "-", H203/H206)</f>
        <v>0.19008264462809918</v>
      </c>
      <c r="J203" s="8">
        <f t="shared" si="14"/>
        <v>-0.6</v>
      </c>
      <c r="K203" s="9">
        <f t="shared" si="15"/>
        <v>8.6956521739130432E-2</v>
      </c>
    </row>
    <row r="204" spans="1:11" x14ac:dyDescent="0.25">
      <c r="A204" s="7" t="s">
        <v>490</v>
      </c>
      <c r="B204" s="65">
        <v>0</v>
      </c>
      <c r="C204" s="34">
        <f>IF(B206=0, "-", B204/B206)</f>
        <v>0</v>
      </c>
      <c r="D204" s="65">
        <v>0</v>
      </c>
      <c r="E204" s="9">
        <f>IF(D206=0, "-", D204/D206)</f>
        <v>0</v>
      </c>
      <c r="F204" s="81">
        <v>2</v>
      </c>
      <c r="G204" s="34">
        <f>IF(F206=0, "-", F204/F206)</f>
        <v>1.0101010101010102E-2</v>
      </c>
      <c r="H204" s="65">
        <v>2</v>
      </c>
      <c r="I204" s="9">
        <f>IF(H206=0, "-", H204/H206)</f>
        <v>1.6528925619834711E-2</v>
      </c>
      <c r="J204" s="8" t="str">
        <f t="shared" si="14"/>
        <v>-</v>
      </c>
      <c r="K204" s="9">
        <f t="shared" si="15"/>
        <v>0</v>
      </c>
    </row>
    <row r="205" spans="1:11" x14ac:dyDescent="0.25">
      <c r="A205" s="2"/>
      <c r="B205" s="68"/>
      <c r="C205" s="33"/>
      <c r="D205" s="68"/>
      <c r="E205" s="6"/>
      <c r="F205" s="82"/>
      <c r="G205" s="33"/>
      <c r="H205" s="68"/>
      <c r="I205" s="6"/>
      <c r="J205" s="5"/>
      <c r="K205" s="6"/>
    </row>
    <row r="206" spans="1:11" s="43" customFormat="1" ht="13" x14ac:dyDescent="0.3">
      <c r="A206" s="162" t="s">
        <v>605</v>
      </c>
      <c r="B206" s="71">
        <f>SUM(B194:B205)</f>
        <v>20</v>
      </c>
      <c r="C206" s="40">
        <f>B206/10577</f>
        <v>1.8908953389429894E-3</v>
      </c>
      <c r="D206" s="71">
        <f>SUM(D194:D205)</f>
        <v>10</v>
      </c>
      <c r="E206" s="41">
        <f>D206/8644</f>
        <v>1.1568718186024988E-3</v>
      </c>
      <c r="F206" s="77">
        <f>SUM(F194:F205)</f>
        <v>198</v>
      </c>
      <c r="G206" s="42">
        <f>F206/92935</f>
        <v>2.1305213321138432E-3</v>
      </c>
      <c r="H206" s="71">
        <f>SUM(H194:H205)</f>
        <v>121</v>
      </c>
      <c r="I206" s="41">
        <f>H206/78552</f>
        <v>1.5403808941847439E-3</v>
      </c>
      <c r="J206" s="37">
        <f>IF(D206=0, "-", IF((B206-D206)/D206&lt;10, (B206-D206)/D206, "&gt;999%"))</f>
        <v>1</v>
      </c>
      <c r="K206" s="38">
        <f>IF(H206=0, "-", IF((F206-H206)/H206&lt;10, (F206-H206)/H206, "&gt;999%"))</f>
        <v>0.63636363636363635</v>
      </c>
    </row>
    <row r="207" spans="1:11" x14ac:dyDescent="0.25">
      <c r="B207" s="83"/>
      <c r="D207" s="83"/>
      <c r="F207" s="83"/>
      <c r="H207" s="83"/>
    </row>
    <row r="208" spans="1:11" s="43" customFormat="1" ht="13" x14ac:dyDescent="0.3">
      <c r="A208" s="162" t="s">
        <v>604</v>
      </c>
      <c r="B208" s="71">
        <v>361</v>
      </c>
      <c r="C208" s="40">
        <f>B208/10577</f>
        <v>3.4130660867920957E-2</v>
      </c>
      <c r="D208" s="71">
        <v>228</v>
      </c>
      <c r="E208" s="41">
        <f>D208/8644</f>
        <v>2.6376677464136973E-2</v>
      </c>
      <c r="F208" s="77">
        <v>2692</v>
      </c>
      <c r="G208" s="42">
        <f>F208/92935</f>
        <v>2.8966481949749826E-2</v>
      </c>
      <c r="H208" s="71">
        <v>2131</v>
      </c>
      <c r="I208" s="41">
        <f>H208/78552</f>
        <v>2.7128526326509826E-2</v>
      </c>
      <c r="J208" s="37">
        <f>IF(D208=0, "-", IF((B208-D208)/D208&lt;10, (B208-D208)/D208, "&gt;999%"))</f>
        <v>0.58333333333333337</v>
      </c>
      <c r="K208" s="38">
        <f>IF(H208=0, "-", IF((F208-H208)/H208&lt;10, (F208-H208)/H208, "&gt;999%"))</f>
        <v>0.26325668700140781</v>
      </c>
    </row>
    <row r="209" spans="1:11" x14ac:dyDescent="0.25">
      <c r="B209" s="83"/>
      <c r="D209" s="83"/>
      <c r="F209" s="83"/>
      <c r="H209" s="83"/>
    </row>
    <row r="210" spans="1:11" ht="13" x14ac:dyDescent="0.3">
      <c r="A210" s="27" t="s">
        <v>602</v>
      </c>
      <c r="B210" s="71">
        <f>B214-B212</f>
        <v>4994</v>
      </c>
      <c r="C210" s="40">
        <f>B210/10577</f>
        <v>0.47215656613406448</v>
      </c>
      <c r="D210" s="71">
        <f>D214-D212</f>
        <v>3705</v>
      </c>
      <c r="E210" s="41">
        <f>D210/8644</f>
        <v>0.42862100879222581</v>
      </c>
      <c r="F210" s="77">
        <f>F214-F212</f>
        <v>43660</v>
      </c>
      <c r="G210" s="42">
        <f>F210/92935</f>
        <v>0.46979071393985045</v>
      </c>
      <c r="H210" s="71">
        <f>H214-H212</f>
        <v>36248</v>
      </c>
      <c r="I210" s="41">
        <f>H210/78552</f>
        <v>0.46145228638354213</v>
      </c>
      <c r="J210" s="37">
        <f>IF(D210=0, "-", IF((B210-D210)/D210&lt;10, (B210-D210)/D210, "&gt;999%"))</f>
        <v>0.34790823211875843</v>
      </c>
      <c r="K210" s="38">
        <f>IF(H210=0, "-", IF((F210-H210)/H210&lt;10, (F210-H210)/H210, "&gt;999%"))</f>
        <v>0.20448024718605165</v>
      </c>
    </row>
    <row r="211" spans="1:11" ht="13" x14ac:dyDescent="0.3">
      <c r="A211" s="27"/>
      <c r="B211" s="71"/>
      <c r="C211" s="40"/>
      <c r="D211" s="71"/>
      <c r="E211" s="41"/>
      <c r="F211" s="77"/>
      <c r="G211" s="42"/>
      <c r="H211" s="71"/>
      <c r="I211" s="41"/>
      <c r="J211" s="37"/>
      <c r="K211" s="38"/>
    </row>
    <row r="212" spans="1:11" ht="13" x14ac:dyDescent="0.3">
      <c r="A212" s="27" t="s">
        <v>603</v>
      </c>
      <c r="B212" s="71">
        <v>803</v>
      </c>
      <c r="C212" s="40">
        <f>B212/10577</f>
        <v>7.5919447858561029E-2</v>
      </c>
      <c r="D212" s="71">
        <v>733</v>
      </c>
      <c r="E212" s="41">
        <f>D212/8644</f>
        <v>8.4798704303563163E-2</v>
      </c>
      <c r="F212" s="77">
        <v>6635</v>
      </c>
      <c r="G212" s="42">
        <f>F212/92935</f>
        <v>7.1393985043309835E-2</v>
      </c>
      <c r="H212" s="71">
        <v>4063</v>
      </c>
      <c r="I212" s="41">
        <f>H212/78552</f>
        <v>5.1723698951013343E-2</v>
      </c>
      <c r="J212" s="37">
        <f>IF(D212=0, "-", IF((B212-D212)/D212&lt;10, (B212-D212)/D212, "&gt;999%"))</f>
        <v>9.5497953615279671E-2</v>
      </c>
      <c r="K212" s="38">
        <f>IF(H212=0, "-", IF((F212-H212)/H212&lt;10, (F212-H212)/H212, "&gt;999%"))</f>
        <v>0.63302978095003692</v>
      </c>
    </row>
    <row r="213" spans="1:11" ht="13" x14ac:dyDescent="0.3">
      <c r="A213" s="27"/>
      <c r="B213" s="71"/>
      <c r="C213" s="40"/>
      <c r="D213" s="71"/>
      <c r="E213" s="41"/>
      <c r="F213" s="77"/>
      <c r="G213" s="42"/>
      <c r="H213" s="71"/>
      <c r="I213" s="41"/>
      <c r="J213" s="37"/>
      <c r="K213" s="38"/>
    </row>
    <row r="214" spans="1:11" ht="13" x14ac:dyDescent="0.3">
      <c r="A214" s="27" t="s">
        <v>601</v>
      </c>
      <c r="B214" s="71">
        <v>5797</v>
      </c>
      <c r="C214" s="40">
        <f>B214/10577</f>
        <v>0.54807601399262551</v>
      </c>
      <c r="D214" s="71">
        <v>4438</v>
      </c>
      <c r="E214" s="41">
        <f>D214/8644</f>
        <v>0.51341971309578893</v>
      </c>
      <c r="F214" s="77">
        <v>50295</v>
      </c>
      <c r="G214" s="42">
        <f>F214/92935</f>
        <v>0.54118469898316024</v>
      </c>
      <c r="H214" s="71">
        <v>40311</v>
      </c>
      <c r="I214" s="41">
        <f>H214/78552</f>
        <v>0.51317598533455544</v>
      </c>
      <c r="J214" s="37">
        <f>IF(D214=0, "-", IF((B214-D214)/D214&lt;10, (B214-D214)/D214, "&gt;999%"))</f>
        <v>0.30621901757548448</v>
      </c>
      <c r="K214" s="38">
        <f>IF(H214=0, "-", IF((F214-H214)/H214&lt;10, (F214-H214)/H214, "&gt;999%"))</f>
        <v>0.24767433206816997</v>
      </c>
    </row>
  </sheetData>
  <mergeCells count="37">
    <mergeCell ref="B1:K1"/>
    <mergeCell ref="B2:K2"/>
    <mergeCell ref="B184:E184"/>
    <mergeCell ref="F184:I184"/>
    <mergeCell ref="J184:K184"/>
    <mergeCell ref="B185:C185"/>
    <mergeCell ref="D185:E185"/>
    <mergeCell ref="F185:G185"/>
    <mergeCell ref="H185:I185"/>
    <mergeCell ref="B127:E127"/>
    <mergeCell ref="F127:I127"/>
    <mergeCell ref="J127:K127"/>
    <mergeCell ref="B128:C128"/>
    <mergeCell ref="D128:E128"/>
    <mergeCell ref="F128:G128"/>
    <mergeCell ref="H128:I128"/>
    <mergeCell ref="B71:E71"/>
    <mergeCell ref="F71:I71"/>
    <mergeCell ref="J71:K71"/>
    <mergeCell ref="B72:C72"/>
    <mergeCell ref="D72:E72"/>
    <mergeCell ref="F72:G72"/>
    <mergeCell ref="H72:I72"/>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9" max="16383" man="1"/>
    <brk id="126" max="16383" man="1"/>
    <brk id="18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9"/>
  <sheetViews>
    <sheetView tabSelected="1"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630</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4</v>
      </c>
      <c r="C7" s="39">
        <f>IF(B49=0, "-", B7/B49)</f>
        <v>6.9001207521131617E-4</v>
      </c>
      <c r="D7" s="65">
        <v>1</v>
      </c>
      <c r="E7" s="21">
        <f>IF(D49=0, "-", D7/D49)</f>
        <v>2.2532672374943669E-4</v>
      </c>
      <c r="F7" s="81">
        <v>27</v>
      </c>
      <c r="G7" s="39">
        <f>IF(F49=0, "-", F7/F49)</f>
        <v>5.3683268714583958E-4</v>
      </c>
      <c r="H7" s="65">
        <v>13</v>
      </c>
      <c r="I7" s="21">
        <f>IF(H49=0, "-", H7/H49)</f>
        <v>3.2249261988042966E-4</v>
      </c>
      <c r="J7" s="20">
        <f t="shared" ref="J7:J47" si="0">IF(D7=0, "-", IF((B7-D7)/D7&lt;10, (B7-D7)/D7, "&gt;999%"))</f>
        <v>3</v>
      </c>
      <c r="K7" s="21">
        <f t="shared" ref="K7:K47" si="1">IF(H7=0, "-", IF((F7-H7)/H7&lt;10, (F7-H7)/H7, "&gt;999%"))</f>
        <v>1.0769230769230769</v>
      </c>
    </row>
    <row r="8" spans="1:11" x14ac:dyDescent="0.25">
      <c r="A8" s="7" t="s">
        <v>32</v>
      </c>
      <c r="B8" s="65">
        <v>0</v>
      </c>
      <c r="C8" s="39">
        <f>IF(B49=0, "-", B8/B49)</f>
        <v>0</v>
      </c>
      <c r="D8" s="65">
        <v>1</v>
      </c>
      <c r="E8" s="21">
        <f>IF(D49=0, "-", D8/D49)</f>
        <v>2.2532672374943669E-4</v>
      </c>
      <c r="F8" s="81">
        <v>3</v>
      </c>
      <c r="G8" s="39">
        <f>IF(F49=0, "-", F8/F49)</f>
        <v>5.9648076349537731E-5</v>
      </c>
      <c r="H8" s="65">
        <v>3</v>
      </c>
      <c r="I8" s="21">
        <f>IF(H49=0, "-", H8/H49)</f>
        <v>7.4421373818560685E-5</v>
      </c>
      <c r="J8" s="20">
        <f t="shared" si="0"/>
        <v>-1</v>
      </c>
      <c r="K8" s="21">
        <f t="shared" si="1"/>
        <v>0</v>
      </c>
    </row>
    <row r="9" spans="1:11" x14ac:dyDescent="0.25">
      <c r="A9" s="7" t="s">
        <v>33</v>
      </c>
      <c r="B9" s="65">
        <v>28</v>
      </c>
      <c r="C9" s="39">
        <f>IF(B49=0, "-", B9/B49)</f>
        <v>4.8300845264792136E-3</v>
      </c>
      <c r="D9" s="65">
        <v>73</v>
      </c>
      <c r="E9" s="21">
        <f>IF(D49=0, "-", D9/D49)</f>
        <v>1.6448850833708877E-2</v>
      </c>
      <c r="F9" s="81">
        <v>509</v>
      </c>
      <c r="G9" s="39">
        <f>IF(F49=0, "-", F9/F49)</f>
        <v>1.0120290287304901E-2</v>
      </c>
      <c r="H9" s="65">
        <v>490</v>
      </c>
      <c r="I9" s="21">
        <f>IF(H49=0, "-", H9/H49)</f>
        <v>1.215549105703158E-2</v>
      </c>
      <c r="J9" s="20">
        <f t="shared" si="0"/>
        <v>-0.61643835616438358</v>
      </c>
      <c r="K9" s="21">
        <f t="shared" si="1"/>
        <v>3.8775510204081633E-2</v>
      </c>
    </row>
    <row r="10" spans="1:11" x14ac:dyDescent="0.25">
      <c r="A10" s="7" t="s">
        <v>34</v>
      </c>
      <c r="B10" s="65">
        <v>2</v>
      </c>
      <c r="C10" s="39">
        <f>IF(B49=0, "-", B10/B49)</f>
        <v>3.4500603760565809E-4</v>
      </c>
      <c r="D10" s="65">
        <v>2</v>
      </c>
      <c r="E10" s="21">
        <f>IF(D49=0, "-", D10/D49)</f>
        <v>4.5065344749887338E-4</v>
      </c>
      <c r="F10" s="81">
        <v>10</v>
      </c>
      <c r="G10" s="39">
        <f>IF(F49=0, "-", F10/F49)</f>
        <v>1.9882692116512577E-4</v>
      </c>
      <c r="H10" s="65">
        <v>10</v>
      </c>
      <c r="I10" s="21">
        <f>IF(H49=0, "-", H10/H49)</f>
        <v>2.4807124606186895E-4</v>
      </c>
      <c r="J10" s="20">
        <f t="shared" si="0"/>
        <v>0</v>
      </c>
      <c r="K10" s="21">
        <f t="shared" si="1"/>
        <v>0</v>
      </c>
    </row>
    <row r="11" spans="1:11" x14ac:dyDescent="0.25">
      <c r="A11" s="7" t="s">
        <v>35</v>
      </c>
      <c r="B11" s="65">
        <v>101</v>
      </c>
      <c r="C11" s="39">
        <f>IF(B49=0, "-", B11/B49)</f>
        <v>1.7422804899085733E-2</v>
      </c>
      <c r="D11" s="65">
        <v>56</v>
      </c>
      <c r="E11" s="21">
        <f>IF(D49=0, "-", D11/D49)</f>
        <v>1.2618296529968454E-2</v>
      </c>
      <c r="F11" s="81">
        <v>711</v>
      </c>
      <c r="G11" s="39">
        <f>IF(F49=0, "-", F11/F49)</f>
        <v>1.4136594094840442E-2</v>
      </c>
      <c r="H11" s="65">
        <v>593</v>
      </c>
      <c r="I11" s="21">
        <f>IF(H49=0, "-", H11/H49)</f>
        <v>1.471062489146883E-2</v>
      </c>
      <c r="J11" s="20">
        <f t="shared" si="0"/>
        <v>0.8035714285714286</v>
      </c>
      <c r="K11" s="21">
        <f t="shared" si="1"/>
        <v>0.19898819561551434</v>
      </c>
    </row>
    <row r="12" spans="1:11" x14ac:dyDescent="0.25">
      <c r="A12" s="7" t="s">
        <v>36</v>
      </c>
      <c r="B12" s="65">
        <v>101</v>
      </c>
      <c r="C12" s="39">
        <f>IF(B49=0, "-", B12/B49)</f>
        <v>1.7422804899085733E-2</v>
      </c>
      <c r="D12" s="65">
        <v>0</v>
      </c>
      <c r="E12" s="21">
        <f>IF(D49=0, "-", D12/D49)</f>
        <v>0</v>
      </c>
      <c r="F12" s="81">
        <v>1070</v>
      </c>
      <c r="G12" s="39">
        <f>IF(F49=0, "-", F12/F49)</f>
        <v>2.1274480564668456E-2</v>
      </c>
      <c r="H12" s="65">
        <v>0</v>
      </c>
      <c r="I12" s="21">
        <f>IF(H49=0, "-", H12/H49)</f>
        <v>0</v>
      </c>
      <c r="J12" s="20" t="str">
        <f t="shared" si="0"/>
        <v>-</v>
      </c>
      <c r="K12" s="21" t="str">
        <f t="shared" si="1"/>
        <v>-</v>
      </c>
    </row>
    <row r="13" spans="1:11" x14ac:dyDescent="0.25">
      <c r="A13" s="7" t="s">
        <v>37</v>
      </c>
      <c r="B13" s="65">
        <v>75</v>
      </c>
      <c r="C13" s="39">
        <f>IF(B49=0, "-", B13/B49)</f>
        <v>1.2937726410212179E-2</v>
      </c>
      <c r="D13" s="65">
        <v>0</v>
      </c>
      <c r="E13" s="21">
        <f>IF(D49=0, "-", D13/D49)</f>
        <v>0</v>
      </c>
      <c r="F13" s="81">
        <v>415</v>
      </c>
      <c r="G13" s="39">
        <f>IF(F49=0, "-", F13/F49)</f>
        <v>8.2513172283527197E-3</v>
      </c>
      <c r="H13" s="65">
        <v>0</v>
      </c>
      <c r="I13" s="21">
        <f>IF(H49=0, "-", H13/H49)</f>
        <v>0</v>
      </c>
      <c r="J13" s="20" t="str">
        <f t="shared" si="0"/>
        <v>-</v>
      </c>
      <c r="K13" s="21" t="str">
        <f t="shared" si="1"/>
        <v>-</v>
      </c>
    </row>
    <row r="14" spans="1:11" x14ac:dyDescent="0.25">
      <c r="A14" s="7" t="s">
        <v>40</v>
      </c>
      <c r="B14" s="65">
        <v>0</v>
      </c>
      <c r="C14" s="39">
        <f>IF(B49=0, "-", B14/B49)</f>
        <v>0</v>
      </c>
      <c r="D14" s="65">
        <v>1</v>
      </c>
      <c r="E14" s="21">
        <f>IF(D49=0, "-", D14/D49)</f>
        <v>2.2532672374943669E-4</v>
      </c>
      <c r="F14" s="81">
        <v>4</v>
      </c>
      <c r="G14" s="39">
        <f>IF(F49=0, "-", F14/F49)</f>
        <v>7.9530768466050308E-5</v>
      </c>
      <c r="H14" s="65">
        <v>18</v>
      </c>
      <c r="I14" s="21">
        <f>IF(H49=0, "-", H14/H49)</f>
        <v>4.4652824291136416E-4</v>
      </c>
      <c r="J14" s="20">
        <f t="shared" si="0"/>
        <v>-1</v>
      </c>
      <c r="K14" s="21">
        <f t="shared" si="1"/>
        <v>-0.77777777777777779</v>
      </c>
    </row>
    <row r="15" spans="1:11" x14ac:dyDescent="0.25">
      <c r="A15" s="7" t="s">
        <v>41</v>
      </c>
      <c r="B15" s="65">
        <v>19</v>
      </c>
      <c r="C15" s="39">
        <f>IF(B49=0, "-", B15/B49)</f>
        <v>3.2775573572537521E-3</v>
      </c>
      <c r="D15" s="65">
        <v>13</v>
      </c>
      <c r="E15" s="21">
        <f>IF(D49=0, "-", D15/D49)</f>
        <v>2.9292474087426767E-3</v>
      </c>
      <c r="F15" s="81">
        <v>161</v>
      </c>
      <c r="G15" s="39">
        <f>IF(F49=0, "-", F15/F49)</f>
        <v>3.2011134307585246E-3</v>
      </c>
      <c r="H15" s="65">
        <v>21</v>
      </c>
      <c r="I15" s="21">
        <f>IF(H49=0, "-", H15/H49)</f>
        <v>5.2094961672992488E-4</v>
      </c>
      <c r="J15" s="20">
        <f t="shared" si="0"/>
        <v>0.46153846153846156</v>
      </c>
      <c r="K15" s="21">
        <f t="shared" si="1"/>
        <v>6.666666666666667</v>
      </c>
    </row>
    <row r="16" spans="1:11" x14ac:dyDescent="0.25">
      <c r="A16" s="7" t="s">
        <v>47</v>
      </c>
      <c r="B16" s="65">
        <v>99</v>
      </c>
      <c r="C16" s="39">
        <f>IF(B49=0, "-", B16/B49)</f>
        <v>1.7077798861480076E-2</v>
      </c>
      <c r="D16" s="65">
        <v>144</v>
      </c>
      <c r="E16" s="21">
        <f>IF(D49=0, "-", D16/D49)</f>
        <v>3.2447048219918881E-2</v>
      </c>
      <c r="F16" s="81">
        <v>1603</v>
      </c>
      <c r="G16" s="39">
        <f>IF(F49=0, "-", F16/F49)</f>
        <v>3.1871955462769656E-2</v>
      </c>
      <c r="H16" s="65">
        <v>1140</v>
      </c>
      <c r="I16" s="21">
        <f>IF(H49=0, "-", H16/H49)</f>
        <v>2.8280122051053062E-2</v>
      </c>
      <c r="J16" s="20">
        <f t="shared" si="0"/>
        <v>-0.3125</v>
      </c>
      <c r="K16" s="21">
        <f t="shared" si="1"/>
        <v>0.40614035087719297</v>
      </c>
    </row>
    <row r="17" spans="1:11" x14ac:dyDescent="0.25">
      <c r="A17" s="7" t="s">
        <v>51</v>
      </c>
      <c r="B17" s="65">
        <v>10</v>
      </c>
      <c r="C17" s="39">
        <f>IF(B49=0, "-", B17/B49)</f>
        <v>1.7250301880282904E-3</v>
      </c>
      <c r="D17" s="65">
        <v>5</v>
      </c>
      <c r="E17" s="21">
        <f>IF(D49=0, "-", D17/D49)</f>
        <v>1.1266336187471834E-3</v>
      </c>
      <c r="F17" s="81">
        <v>88</v>
      </c>
      <c r="G17" s="39">
        <f>IF(F49=0, "-", F17/F49)</f>
        <v>1.7496769062531068E-3</v>
      </c>
      <c r="H17" s="65">
        <v>43</v>
      </c>
      <c r="I17" s="21">
        <f>IF(H49=0, "-", H17/H49)</f>
        <v>1.0667063580660366E-3</v>
      </c>
      <c r="J17" s="20">
        <f t="shared" si="0"/>
        <v>1</v>
      </c>
      <c r="K17" s="21">
        <f t="shared" si="1"/>
        <v>1.0465116279069768</v>
      </c>
    </row>
    <row r="18" spans="1:11" x14ac:dyDescent="0.25">
      <c r="A18" s="7" t="s">
        <v>52</v>
      </c>
      <c r="B18" s="65">
        <v>210</v>
      </c>
      <c r="C18" s="39">
        <f>IF(B49=0, "-", B18/B49)</f>
        <v>3.6225633948594099E-2</v>
      </c>
      <c r="D18" s="65">
        <v>135</v>
      </c>
      <c r="E18" s="21">
        <f>IF(D49=0, "-", D18/D49)</f>
        <v>3.0419107706173953E-2</v>
      </c>
      <c r="F18" s="81">
        <v>1757</v>
      </c>
      <c r="G18" s="39">
        <f>IF(F49=0, "-", F18/F49)</f>
        <v>3.4933890048712599E-2</v>
      </c>
      <c r="H18" s="65">
        <v>796</v>
      </c>
      <c r="I18" s="21">
        <f>IF(H49=0, "-", H18/H49)</f>
        <v>1.9746471186524769E-2</v>
      </c>
      <c r="J18" s="20">
        <f t="shared" si="0"/>
        <v>0.55555555555555558</v>
      </c>
      <c r="K18" s="21">
        <f t="shared" si="1"/>
        <v>1.2072864321608041</v>
      </c>
    </row>
    <row r="19" spans="1:11" x14ac:dyDescent="0.25">
      <c r="A19" s="7" t="s">
        <v>54</v>
      </c>
      <c r="B19" s="65">
        <v>104</v>
      </c>
      <c r="C19" s="39">
        <f>IF(B49=0, "-", B19/B49)</f>
        <v>1.7940313955494221E-2</v>
      </c>
      <c r="D19" s="65">
        <v>97</v>
      </c>
      <c r="E19" s="21">
        <f>IF(D49=0, "-", D19/D49)</f>
        <v>2.185669220369536E-2</v>
      </c>
      <c r="F19" s="81">
        <v>869</v>
      </c>
      <c r="G19" s="39">
        <f>IF(F49=0, "-", F19/F49)</f>
        <v>1.7278059449249428E-2</v>
      </c>
      <c r="H19" s="65">
        <v>902</v>
      </c>
      <c r="I19" s="21">
        <f>IF(H49=0, "-", H19/H49)</f>
        <v>2.237602639478058E-2</v>
      </c>
      <c r="J19" s="20">
        <f t="shared" si="0"/>
        <v>7.2164948453608241E-2</v>
      </c>
      <c r="K19" s="21">
        <f t="shared" si="1"/>
        <v>-3.6585365853658534E-2</v>
      </c>
    </row>
    <row r="20" spans="1:11" x14ac:dyDescent="0.25">
      <c r="A20" s="7" t="s">
        <v>55</v>
      </c>
      <c r="B20" s="65">
        <v>390</v>
      </c>
      <c r="C20" s="39">
        <f>IF(B49=0, "-", B20/B49)</f>
        <v>6.7276177333103329E-2</v>
      </c>
      <c r="D20" s="65">
        <v>365</v>
      </c>
      <c r="E20" s="21">
        <f>IF(D49=0, "-", D20/D49)</f>
        <v>8.224425416854439E-2</v>
      </c>
      <c r="F20" s="81">
        <v>3720</v>
      </c>
      <c r="G20" s="39">
        <f>IF(F49=0, "-", F20/F49)</f>
        <v>7.3963614673426784E-2</v>
      </c>
      <c r="H20" s="65">
        <v>3144</v>
      </c>
      <c r="I20" s="21">
        <f>IF(H49=0, "-", H20/H49)</f>
        <v>7.7993599761851606E-2</v>
      </c>
      <c r="J20" s="20">
        <f t="shared" si="0"/>
        <v>6.8493150684931503E-2</v>
      </c>
      <c r="K20" s="21">
        <f t="shared" si="1"/>
        <v>0.18320610687022901</v>
      </c>
    </row>
    <row r="21" spans="1:11" x14ac:dyDescent="0.25">
      <c r="A21" s="7" t="s">
        <v>59</v>
      </c>
      <c r="B21" s="65">
        <v>82</v>
      </c>
      <c r="C21" s="39">
        <f>IF(B49=0, "-", B21/B49)</f>
        <v>1.4145247541831982E-2</v>
      </c>
      <c r="D21" s="65">
        <v>137</v>
      </c>
      <c r="E21" s="21">
        <f>IF(D49=0, "-", D21/D49)</f>
        <v>3.0869761153672827E-2</v>
      </c>
      <c r="F21" s="81">
        <v>1676</v>
      </c>
      <c r="G21" s="39">
        <f>IF(F49=0, "-", F21/F49)</f>
        <v>3.3323391987275075E-2</v>
      </c>
      <c r="H21" s="65">
        <v>924</v>
      </c>
      <c r="I21" s="21">
        <f>IF(H49=0, "-", H21/H49)</f>
        <v>2.2921783136116692E-2</v>
      </c>
      <c r="J21" s="20">
        <f t="shared" si="0"/>
        <v>-0.40145985401459855</v>
      </c>
      <c r="K21" s="21">
        <f t="shared" si="1"/>
        <v>0.81385281385281383</v>
      </c>
    </row>
    <row r="22" spans="1:11" x14ac:dyDescent="0.25">
      <c r="A22" s="7" t="s">
        <v>62</v>
      </c>
      <c r="B22" s="65">
        <v>8</v>
      </c>
      <c r="C22" s="39">
        <f>IF(B49=0, "-", B22/B49)</f>
        <v>1.3800241504226323E-3</v>
      </c>
      <c r="D22" s="65">
        <v>15</v>
      </c>
      <c r="E22" s="21">
        <f>IF(D49=0, "-", D22/D49)</f>
        <v>3.3799008562415502E-3</v>
      </c>
      <c r="F22" s="81">
        <v>29</v>
      </c>
      <c r="G22" s="39">
        <f>IF(F49=0, "-", F22/F49)</f>
        <v>5.7659807137886473E-4</v>
      </c>
      <c r="H22" s="65">
        <v>71</v>
      </c>
      <c r="I22" s="21">
        <f>IF(H49=0, "-", H22/H49)</f>
        <v>1.7613058470392696E-3</v>
      </c>
      <c r="J22" s="20">
        <f t="shared" si="0"/>
        <v>-0.46666666666666667</v>
      </c>
      <c r="K22" s="21">
        <f t="shared" si="1"/>
        <v>-0.59154929577464788</v>
      </c>
    </row>
    <row r="23" spans="1:11" x14ac:dyDescent="0.25">
      <c r="A23" s="7" t="s">
        <v>63</v>
      </c>
      <c r="B23" s="65">
        <v>17</v>
      </c>
      <c r="C23" s="39">
        <f>IF(B49=0, "-", B23/B49)</f>
        <v>2.9325513196480938E-3</v>
      </c>
      <c r="D23" s="65">
        <v>38</v>
      </c>
      <c r="E23" s="21">
        <f>IF(D49=0, "-", D23/D49)</f>
        <v>8.5624155024785938E-3</v>
      </c>
      <c r="F23" s="81">
        <v>265</v>
      </c>
      <c r="G23" s="39">
        <f>IF(F49=0, "-", F23/F49)</f>
        <v>5.2689134108758326E-3</v>
      </c>
      <c r="H23" s="65">
        <v>315</v>
      </c>
      <c r="I23" s="21">
        <f>IF(H49=0, "-", H23/H49)</f>
        <v>7.8142442509488725E-3</v>
      </c>
      <c r="J23" s="20">
        <f t="shared" si="0"/>
        <v>-0.55263157894736847</v>
      </c>
      <c r="K23" s="21">
        <f t="shared" si="1"/>
        <v>-0.15873015873015872</v>
      </c>
    </row>
    <row r="24" spans="1:11" x14ac:dyDescent="0.25">
      <c r="A24" s="7" t="s">
        <v>65</v>
      </c>
      <c r="B24" s="65">
        <v>416</v>
      </c>
      <c r="C24" s="39">
        <f>IF(B49=0, "-", B24/B49)</f>
        <v>7.1761255821976885E-2</v>
      </c>
      <c r="D24" s="65">
        <v>378</v>
      </c>
      <c r="E24" s="21">
        <f>IF(D49=0, "-", D24/D49)</f>
        <v>8.5173501577287064E-2</v>
      </c>
      <c r="F24" s="81">
        <v>3254</v>
      </c>
      <c r="G24" s="39">
        <f>IF(F49=0, "-", F24/F49)</f>
        <v>6.4698280147131929E-2</v>
      </c>
      <c r="H24" s="65">
        <v>2985</v>
      </c>
      <c r="I24" s="21">
        <f>IF(H49=0, "-", H24/H49)</f>
        <v>7.4049266949467882E-2</v>
      </c>
      <c r="J24" s="20">
        <f t="shared" si="0"/>
        <v>0.10052910052910052</v>
      </c>
      <c r="K24" s="21">
        <f t="shared" si="1"/>
        <v>9.0117252931323277E-2</v>
      </c>
    </row>
    <row r="25" spans="1:11" x14ac:dyDescent="0.25">
      <c r="A25" s="7" t="s">
        <v>66</v>
      </c>
      <c r="B25" s="65">
        <v>0</v>
      </c>
      <c r="C25" s="39">
        <f>IF(B49=0, "-", B25/B49)</f>
        <v>0</v>
      </c>
      <c r="D25" s="65">
        <v>0</v>
      </c>
      <c r="E25" s="21">
        <f>IF(D49=0, "-", D25/D49)</f>
        <v>0</v>
      </c>
      <c r="F25" s="81">
        <v>6</v>
      </c>
      <c r="G25" s="39">
        <f>IF(F49=0, "-", F25/F49)</f>
        <v>1.1929615269907546E-4</v>
      </c>
      <c r="H25" s="65">
        <v>8</v>
      </c>
      <c r="I25" s="21">
        <f>IF(H49=0, "-", H25/H49)</f>
        <v>1.9845699684949519E-4</v>
      </c>
      <c r="J25" s="20" t="str">
        <f t="shared" si="0"/>
        <v>-</v>
      </c>
      <c r="K25" s="21">
        <f t="shared" si="1"/>
        <v>-0.25</v>
      </c>
    </row>
    <row r="26" spans="1:11" x14ac:dyDescent="0.25">
      <c r="A26" s="7" t="s">
        <v>67</v>
      </c>
      <c r="B26" s="65">
        <v>52</v>
      </c>
      <c r="C26" s="39">
        <f>IF(B49=0, "-", B26/B49)</f>
        <v>8.9701569777471107E-3</v>
      </c>
      <c r="D26" s="65">
        <v>19</v>
      </c>
      <c r="E26" s="21">
        <f>IF(D49=0, "-", D26/D49)</f>
        <v>4.2812077512392969E-3</v>
      </c>
      <c r="F26" s="81">
        <v>558</v>
      </c>
      <c r="G26" s="39">
        <f>IF(F49=0, "-", F26/F49)</f>
        <v>1.1094542201014017E-2</v>
      </c>
      <c r="H26" s="65">
        <v>343</v>
      </c>
      <c r="I26" s="21">
        <f>IF(H49=0, "-", H26/H49)</f>
        <v>8.5088437399221048E-3</v>
      </c>
      <c r="J26" s="20">
        <f t="shared" si="0"/>
        <v>1.736842105263158</v>
      </c>
      <c r="K26" s="21">
        <f t="shared" si="1"/>
        <v>0.62682215743440228</v>
      </c>
    </row>
    <row r="27" spans="1:11" x14ac:dyDescent="0.25">
      <c r="A27" s="7" t="s">
        <v>68</v>
      </c>
      <c r="B27" s="65">
        <v>13</v>
      </c>
      <c r="C27" s="39">
        <f>IF(B49=0, "-", B27/B49)</f>
        <v>2.2425392444367777E-3</v>
      </c>
      <c r="D27" s="65">
        <v>12</v>
      </c>
      <c r="E27" s="21">
        <f>IF(D49=0, "-", D27/D49)</f>
        <v>2.7039206849932404E-3</v>
      </c>
      <c r="F27" s="81">
        <v>117</v>
      </c>
      <c r="G27" s="39">
        <f>IF(F49=0, "-", F27/F49)</f>
        <v>2.3262749776319712E-3</v>
      </c>
      <c r="H27" s="65">
        <v>165</v>
      </c>
      <c r="I27" s="21">
        <f>IF(H49=0, "-", H27/H49)</f>
        <v>4.093175560020838E-3</v>
      </c>
      <c r="J27" s="20">
        <f t="shared" si="0"/>
        <v>8.3333333333333329E-2</v>
      </c>
      <c r="K27" s="21">
        <f t="shared" si="1"/>
        <v>-0.29090909090909089</v>
      </c>
    </row>
    <row r="28" spans="1:11" x14ac:dyDescent="0.25">
      <c r="A28" s="7" t="s">
        <v>69</v>
      </c>
      <c r="B28" s="65">
        <v>85</v>
      </c>
      <c r="C28" s="39">
        <f>IF(B49=0, "-", B28/B49)</f>
        <v>1.466275659824047E-2</v>
      </c>
      <c r="D28" s="65">
        <v>19</v>
      </c>
      <c r="E28" s="21">
        <f>IF(D49=0, "-", D28/D49)</f>
        <v>4.2812077512392969E-3</v>
      </c>
      <c r="F28" s="81">
        <v>707</v>
      </c>
      <c r="G28" s="39">
        <f>IF(F49=0, "-", F28/F49)</f>
        <v>1.4057063326374391E-2</v>
      </c>
      <c r="H28" s="65">
        <v>323</v>
      </c>
      <c r="I28" s="21">
        <f>IF(H49=0, "-", H28/H49)</f>
        <v>8.0127012477983674E-3</v>
      </c>
      <c r="J28" s="20">
        <f t="shared" si="0"/>
        <v>3.4736842105263159</v>
      </c>
      <c r="K28" s="21">
        <f t="shared" si="1"/>
        <v>1.1888544891640866</v>
      </c>
    </row>
    <row r="29" spans="1:11" x14ac:dyDescent="0.25">
      <c r="A29" s="7" t="s">
        <v>73</v>
      </c>
      <c r="B29" s="65">
        <v>8</v>
      </c>
      <c r="C29" s="39">
        <f>IF(B49=0, "-", B29/B49)</f>
        <v>1.3800241504226323E-3</v>
      </c>
      <c r="D29" s="65">
        <v>2</v>
      </c>
      <c r="E29" s="21">
        <f>IF(D49=0, "-", D29/D49)</f>
        <v>4.5065344749887338E-4</v>
      </c>
      <c r="F29" s="81">
        <v>49</v>
      </c>
      <c r="G29" s="39">
        <f>IF(F49=0, "-", F29/F49)</f>
        <v>9.7425191370911616E-4</v>
      </c>
      <c r="H29" s="65">
        <v>30</v>
      </c>
      <c r="I29" s="21">
        <f>IF(H49=0, "-", H29/H49)</f>
        <v>7.442137381856069E-4</v>
      </c>
      <c r="J29" s="20">
        <f t="shared" si="0"/>
        <v>3</v>
      </c>
      <c r="K29" s="21">
        <f t="shared" si="1"/>
        <v>0.6333333333333333</v>
      </c>
    </row>
    <row r="30" spans="1:11" x14ac:dyDescent="0.25">
      <c r="A30" s="7" t="s">
        <v>74</v>
      </c>
      <c r="B30" s="65">
        <v>472</v>
      </c>
      <c r="C30" s="39">
        <f>IF(B49=0, "-", B30/B49)</f>
        <v>8.1421424874935311E-2</v>
      </c>
      <c r="D30" s="65">
        <v>505</v>
      </c>
      <c r="E30" s="21">
        <f>IF(D49=0, "-", D30/D49)</f>
        <v>0.11378999549346552</v>
      </c>
      <c r="F30" s="81">
        <v>4227</v>
      </c>
      <c r="G30" s="39">
        <f>IF(F49=0, "-", F30/F49)</f>
        <v>8.4044139576498658E-2</v>
      </c>
      <c r="H30" s="65">
        <v>4452</v>
      </c>
      <c r="I30" s="21">
        <f>IF(H49=0, "-", H30/H49)</f>
        <v>0.11044131874674407</v>
      </c>
      <c r="J30" s="20">
        <f t="shared" si="0"/>
        <v>-6.5346534653465349E-2</v>
      </c>
      <c r="K30" s="21">
        <f t="shared" si="1"/>
        <v>-5.0539083557951482E-2</v>
      </c>
    </row>
    <row r="31" spans="1:11" x14ac:dyDescent="0.25">
      <c r="A31" s="7" t="s">
        <v>76</v>
      </c>
      <c r="B31" s="65">
        <v>80</v>
      </c>
      <c r="C31" s="39">
        <f>IF(B49=0, "-", B31/B49)</f>
        <v>1.3800241504226323E-2</v>
      </c>
      <c r="D31" s="65">
        <v>71</v>
      </c>
      <c r="E31" s="21">
        <f>IF(D49=0, "-", D31/D49)</f>
        <v>1.5998197386210004E-2</v>
      </c>
      <c r="F31" s="81">
        <v>679</v>
      </c>
      <c r="G31" s="39">
        <f>IF(F49=0, "-", F31/F49)</f>
        <v>1.3500347947112039E-2</v>
      </c>
      <c r="H31" s="65">
        <v>708</v>
      </c>
      <c r="I31" s="21">
        <f>IF(H49=0, "-", H31/H49)</f>
        <v>1.7563444221180322E-2</v>
      </c>
      <c r="J31" s="20">
        <f t="shared" si="0"/>
        <v>0.12676056338028169</v>
      </c>
      <c r="K31" s="21">
        <f t="shared" si="1"/>
        <v>-4.0960451977401127E-2</v>
      </c>
    </row>
    <row r="32" spans="1:11" x14ac:dyDescent="0.25">
      <c r="A32" s="7" t="s">
        <v>79</v>
      </c>
      <c r="B32" s="65">
        <v>362</v>
      </c>
      <c r="C32" s="39">
        <f>IF(B49=0, "-", B32/B49)</f>
        <v>6.2446092806624116E-2</v>
      </c>
      <c r="D32" s="65">
        <v>124</v>
      </c>
      <c r="E32" s="21">
        <f>IF(D49=0, "-", D32/D49)</f>
        <v>2.7940513744930149E-2</v>
      </c>
      <c r="F32" s="81">
        <v>3535</v>
      </c>
      <c r="G32" s="39">
        <f>IF(F49=0, "-", F32/F49)</f>
        <v>7.0285316631871958E-2</v>
      </c>
      <c r="H32" s="65">
        <v>1982</v>
      </c>
      <c r="I32" s="21">
        <f>IF(H49=0, "-", H32/H49)</f>
        <v>4.9167720969462432E-2</v>
      </c>
      <c r="J32" s="20">
        <f t="shared" si="0"/>
        <v>1.9193548387096775</v>
      </c>
      <c r="K32" s="21">
        <f t="shared" si="1"/>
        <v>0.78355196770938451</v>
      </c>
    </row>
    <row r="33" spans="1:11" x14ac:dyDescent="0.25">
      <c r="A33" s="7" t="s">
        <v>80</v>
      </c>
      <c r="B33" s="65">
        <v>7</v>
      </c>
      <c r="C33" s="39">
        <f>IF(B49=0, "-", B33/B49)</f>
        <v>1.2075211316198034E-3</v>
      </c>
      <c r="D33" s="65">
        <v>3</v>
      </c>
      <c r="E33" s="21">
        <f>IF(D49=0, "-", D33/D49)</f>
        <v>6.7598017124831009E-4</v>
      </c>
      <c r="F33" s="81">
        <v>84</v>
      </c>
      <c r="G33" s="39">
        <f>IF(F49=0, "-", F33/F49)</f>
        <v>1.6701461377870565E-3</v>
      </c>
      <c r="H33" s="65">
        <v>53</v>
      </c>
      <c r="I33" s="21">
        <f>IF(H49=0, "-", H33/H49)</f>
        <v>1.3147776041279055E-3</v>
      </c>
      <c r="J33" s="20">
        <f t="shared" si="0"/>
        <v>1.3333333333333333</v>
      </c>
      <c r="K33" s="21">
        <f t="shared" si="1"/>
        <v>0.58490566037735847</v>
      </c>
    </row>
    <row r="34" spans="1:11" x14ac:dyDescent="0.25">
      <c r="A34" s="7" t="s">
        <v>81</v>
      </c>
      <c r="B34" s="65">
        <v>548</v>
      </c>
      <c r="C34" s="39">
        <f>IF(B49=0, "-", B34/B49)</f>
        <v>9.4531654303950316E-2</v>
      </c>
      <c r="D34" s="65">
        <v>497</v>
      </c>
      <c r="E34" s="21">
        <f>IF(D49=0, "-", D34/D49)</f>
        <v>0.11198738170347003</v>
      </c>
      <c r="F34" s="81">
        <v>3863</v>
      </c>
      <c r="G34" s="39">
        <f>IF(F49=0, "-", F34/F49)</f>
        <v>7.6806839646088074E-2</v>
      </c>
      <c r="H34" s="65">
        <v>4168</v>
      </c>
      <c r="I34" s="21">
        <f>IF(H49=0, "-", H34/H49)</f>
        <v>0.10339609535858699</v>
      </c>
      <c r="J34" s="20">
        <f t="shared" si="0"/>
        <v>0.10261569416498995</v>
      </c>
      <c r="K34" s="21">
        <f t="shared" si="1"/>
        <v>-7.3176583493282155E-2</v>
      </c>
    </row>
    <row r="35" spans="1:11" x14ac:dyDescent="0.25">
      <c r="A35" s="7" t="s">
        <v>82</v>
      </c>
      <c r="B35" s="65">
        <v>305</v>
      </c>
      <c r="C35" s="39">
        <f>IF(B49=0, "-", B35/B49)</f>
        <v>5.2613420734862859E-2</v>
      </c>
      <c r="D35" s="65">
        <v>150</v>
      </c>
      <c r="E35" s="21">
        <f>IF(D49=0, "-", D35/D49)</f>
        <v>3.3799008562415501E-2</v>
      </c>
      <c r="F35" s="81">
        <v>2061</v>
      </c>
      <c r="G35" s="39">
        <f>IF(F49=0, "-", F35/F49)</f>
        <v>4.097822845213242E-2</v>
      </c>
      <c r="H35" s="65">
        <v>1475</v>
      </c>
      <c r="I35" s="21">
        <f>IF(H49=0, "-", H35/H49)</f>
        <v>3.6590508794125676E-2</v>
      </c>
      <c r="J35" s="20">
        <f t="shared" si="0"/>
        <v>1.0333333333333334</v>
      </c>
      <c r="K35" s="21">
        <f t="shared" si="1"/>
        <v>0.39728813559322035</v>
      </c>
    </row>
    <row r="36" spans="1:11" x14ac:dyDescent="0.25">
      <c r="A36" s="7" t="s">
        <v>83</v>
      </c>
      <c r="B36" s="65">
        <v>16</v>
      </c>
      <c r="C36" s="39">
        <f>IF(B49=0, "-", B36/B49)</f>
        <v>2.7600483008452647E-3</v>
      </c>
      <c r="D36" s="65">
        <v>4</v>
      </c>
      <c r="E36" s="21">
        <f>IF(D49=0, "-", D36/D49)</f>
        <v>9.0130689499774675E-4</v>
      </c>
      <c r="F36" s="81">
        <v>33</v>
      </c>
      <c r="G36" s="39">
        <f>IF(F49=0, "-", F36/F49)</f>
        <v>6.5612883984491504E-4</v>
      </c>
      <c r="H36" s="65">
        <v>41</v>
      </c>
      <c r="I36" s="21">
        <f>IF(H49=0, "-", H36/H49)</f>
        <v>1.0170921088536627E-3</v>
      </c>
      <c r="J36" s="20">
        <f t="shared" si="0"/>
        <v>3</v>
      </c>
      <c r="K36" s="21">
        <f t="shared" si="1"/>
        <v>-0.1951219512195122</v>
      </c>
    </row>
    <row r="37" spans="1:11" x14ac:dyDescent="0.25">
      <c r="A37" s="7" t="s">
        <v>85</v>
      </c>
      <c r="B37" s="65">
        <v>13</v>
      </c>
      <c r="C37" s="39">
        <f>IF(B49=0, "-", B37/B49)</f>
        <v>2.2425392444367777E-3</v>
      </c>
      <c r="D37" s="65">
        <v>9</v>
      </c>
      <c r="E37" s="21">
        <f>IF(D49=0, "-", D37/D49)</f>
        <v>2.0279405137449301E-3</v>
      </c>
      <c r="F37" s="81">
        <v>245</v>
      </c>
      <c r="G37" s="39">
        <f>IF(F49=0, "-", F37/F49)</f>
        <v>4.8712595685455815E-3</v>
      </c>
      <c r="H37" s="65">
        <v>183</v>
      </c>
      <c r="I37" s="21">
        <f>IF(H49=0, "-", H37/H49)</f>
        <v>4.5397038029322025E-3</v>
      </c>
      <c r="J37" s="20">
        <f t="shared" si="0"/>
        <v>0.44444444444444442</v>
      </c>
      <c r="K37" s="21">
        <f t="shared" si="1"/>
        <v>0.33879781420765026</v>
      </c>
    </row>
    <row r="38" spans="1:11" x14ac:dyDescent="0.25">
      <c r="A38" s="7" t="s">
        <v>87</v>
      </c>
      <c r="B38" s="65">
        <v>24</v>
      </c>
      <c r="C38" s="39">
        <f>IF(B49=0, "-", B38/B49)</f>
        <v>4.140072451267897E-3</v>
      </c>
      <c r="D38" s="65">
        <v>29</v>
      </c>
      <c r="E38" s="21">
        <f>IF(D49=0, "-", D38/D49)</f>
        <v>6.5344749887336637E-3</v>
      </c>
      <c r="F38" s="81">
        <v>238</v>
      </c>
      <c r="G38" s="39">
        <f>IF(F49=0, "-", F38/F49)</f>
        <v>4.7320807237299931E-3</v>
      </c>
      <c r="H38" s="65">
        <v>367</v>
      </c>
      <c r="I38" s="21">
        <f>IF(H49=0, "-", H38/H49)</f>
        <v>9.1042147304705914E-3</v>
      </c>
      <c r="J38" s="20">
        <f t="shared" si="0"/>
        <v>-0.17241379310344829</v>
      </c>
      <c r="K38" s="21">
        <f t="shared" si="1"/>
        <v>-0.35149863760217986</v>
      </c>
    </row>
    <row r="39" spans="1:11" x14ac:dyDescent="0.25">
      <c r="A39" s="7" t="s">
        <v>88</v>
      </c>
      <c r="B39" s="65">
        <v>0</v>
      </c>
      <c r="C39" s="39">
        <f>IF(B49=0, "-", B39/B49)</f>
        <v>0</v>
      </c>
      <c r="D39" s="65">
        <v>0</v>
      </c>
      <c r="E39" s="21">
        <f>IF(D49=0, "-", D39/D49)</f>
        <v>0</v>
      </c>
      <c r="F39" s="81">
        <v>2</v>
      </c>
      <c r="G39" s="39">
        <f>IF(F49=0, "-", F39/F49)</f>
        <v>3.9765384233025154E-5</v>
      </c>
      <c r="H39" s="65">
        <v>2</v>
      </c>
      <c r="I39" s="21">
        <f>IF(H49=0, "-", H39/H49)</f>
        <v>4.9614249212373797E-5</v>
      </c>
      <c r="J39" s="20" t="str">
        <f t="shared" si="0"/>
        <v>-</v>
      </c>
      <c r="K39" s="21">
        <f t="shared" si="1"/>
        <v>0</v>
      </c>
    </row>
    <row r="40" spans="1:11" x14ac:dyDescent="0.25">
      <c r="A40" s="7" t="s">
        <v>91</v>
      </c>
      <c r="B40" s="65">
        <v>34</v>
      </c>
      <c r="C40" s="39">
        <f>IF(B49=0, "-", B40/B49)</f>
        <v>5.8651026392961877E-3</v>
      </c>
      <c r="D40" s="65">
        <v>14</v>
      </c>
      <c r="E40" s="21">
        <f>IF(D49=0, "-", D40/D49)</f>
        <v>3.1545741324921135E-3</v>
      </c>
      <c r="F40" s="81">
        <v>216</v>
      </c>
      <c r="G40" s="39">
        <f>IF(F49=0, "-", F40/F49)</f>
        <v>4.2946614971667166E-3</v>
      </c>
      <c r="H40" s="65">
        <v>143</v>
      </c>
      <c r="I40" s="21">
        <f>IF(H49=0, "-", H40/H49)</f>
        <v>3.5474188186847264E-3</v>
      </c>
      <c r="J40" s="20">
        <f t="shared" si="0"/>
        <v>1.4285714285714286</v>
      </c>
      <c r="K40" s="21">
        <f t="shared" si="1"/>
        <v>0.51048951048951052</v>
      </c>
    </row>
    <row r="41" spans="1:11" x14ac:dyDescent="0.25">
      <c r="A41" s="7" t="s">
        <v>92</v>
      </c>
      <c r="B41" s="65">
        <v>21</v>
      </c>
      <c r="C41" s="39">
        <f>IF(B49=0, "-", B41/B49)</f>
        <v>3.62256339485941E-3</v>
      </c>
      <c r="D41" s="65">
        <v>11</v>
      </c>
      <c r="E41" s="21">
        <f>IF(D49=0, "-", D41/D49)</f>
        <v>2.4785939612438036E-3</v>
      </c>
      <c r="F41" s="81">
        <v>252</v>
      </c>
      <c r="G41" s="39">
        <f>IF(F49=0, "-", F41/F49)</f>
        <v>5.0104384133611689E-3</v>
      </c>
      <c r="H41" s="65">
        <v>189</v>
      </c>
      <c r="I41" s="21">
        <f>IF(H49=0, "-", H41/H49)</f>
        <v>4.6885465505693237E-3</v>
      </c>
      <c r="J41" s="20">
        <f t="shared" si="0"/>
        <v>0.90909090909090906</v>
      </c>
      <c r="K41" s="21">
        <f t="shared" si="1"/>
        <v>0.33333333333333331</v>
      </c>
    </row>
    <row r="42" spans="1:11" x14ac:dyDescent="0.25">
      <c r="A42" s="7" t="s">
        <v>93</v>
      </c>
      <c r="B42" s="65">
        <v>377</v>
      </c>
      <c r="C42" s="39">
        <f>IF(B49=0, "-", B42/B49)</f>
        <v>6.5033638088666551E-2</v>
      </c>
      <c r="D42" s="65">
        <v>229</v>
      </c>
      <c r="E42" s="21">
        <f>IF(D49=0, "-", D42/D49)</f>
        <v>5.1599819738621003E-2</v>
      </c>
      <c r="F42" s="81">
        <v>2770</v>
      </c>
      <c r="G42" s="39">
        <f>IF(F49=0, "-", F42/F49)</f>
        <v>5.5075057162739832E-2</v>
      </c>
      <c r="H42" s="65">
        <v>2014</v>
      </c>
      <c r="I42" s="21">
        <f>IF(H49=0, "-", H42/H49)</f>
        <v>4.9961548956860412E-2</v>
      </c>
      <c r="J42" s="20">
        <f t="shared" si="0"/>
        <v>0.64628820960698685</v>
      </c>
      <c r="K42" s="21">
        <f t="shared" si="1"/>
        <v>0.37537239324726912</v>
      </c>
    </row>
    <row r="43" spans="1:11" x14ac:dyDescent="0.25">
      <c r="A43" s="7" t="s">
        <v>94</v>
      </c>
      <c r="B43" s="65">
        <v>139</v>
      </c>
      <c r="C43" s="39">
        <f>IF(B49=0, "-", B43/B49)</f>
        <v>2.3977919613593239E-2</v>
      </c>
      <c r="D43" s="65">
        <v>160</v>
      </c>
      <c r="E43" s="21">
        <f>IF(D49=0, "-", D43/D49)</f>
        <v>3.6052275799909869E-2</v>
      </c>
      <c r="F43" s="81">
        <v>1137</v>
      </c>
      <c r="G43" s="39">
        <f>IF(F49=0, "-", F43/F49)</f>
        <v>2.2606620936474798E-2</v>
      </c>
      <c r="H43" s="65">
        <v>1410</v>
      </c>
      <c r="I43" s="21">
        <f>IF(H49=0, "-", H43/H49)</f>
        <v>3.4978045694723528E-2</v>
      </c>
      <c r="J43" s="20">
        <f t="shared" si="0"/>
        <v>-0.13125000000000001</v>
      </c>
      <c r="K43" s="21">
        <f t="shared" si="1"/>
        <v>-0.19361702127659575</v>
      </c>
    </row>
    <row r="44" spans="1:11" x14ac:dyDescent="0.25">
      <c r="A44" s="7" t="s">
        <v>95</v>
      </c>
      <c r="B44" s="65">
        <v>269</v>
      </c>
      <c r="C44" s="39">
        <f>IF(B49=0, "-", B44/B49)</f>
        <v>4.6403312057961013E-2</v>
      </c>
      <c r="D44" s="65">
        <v>386</v>
      </c>
      <c r="E44" s="21">
        <f>IF(D49=0, "-", D44/D49)</f>
        <v>8.6976115367282558E-2</v>
      </c>
      <c r="F44" s="81">
        <v>1830</v>
      </c>
      <c r="G44" s="39">
        <f>IF(F49=0, "-", F44/F49)</f>
        <v>3.638532657321801E-2</v>
      </c>
      <c r="H44" s="65">
        <v>439</v>
      </c>
      <c r="I44" s="21">
        <f>IF(H49=0, "-", H44/H49)</f>
        <v>1.0890327702116048E-2</v>
      </c>
      <c r="J44" s="20">
        <f t="shared" si="0"/>
        <v>-0.30310880829015546</v>
      </c>
      <c r="K44" s="21">
        <f t="shared" si="1"/>
        <v>3.1685649202733486</v>
      </c>
    </row>
    <row r="45" spans="1:11" x14ac:dyDescent="0.25">
      <c r="A45" s="7" t="s">
        <v>96</v>
      </c>
      <c r="B45" s="65">
        <v>1058</v>
      </c>
      <c r="C45" s="39">
        <f>IF(B49=0, "-", B45/B49)</f>
        <v>0.18250819389339312</v>
      </c>
      <c r="D45" s="65">
        <v>595</v>
      </c>
      <c r="E45" s="21">
        <f>IF(D49=0, "-", D45/D49)</f>
        <v>0.13406940063091483</v>
      </c>
      <c r="F45" s="81">
        <v>9093</v>
      </c>
      <c r="G45" s="39">
        <f>IF(F49=0, "-", F45/F49)</f>
        <v>0.18079331941544885</v>
      </c>
      <c r="H45" s="65">
        <v>9096</v>
      </c>
      <c r="I45" s="21">
        <f>IF(H49=0, "-", H45/H49)</f>
        <v>0.22564560541787601</v>
      </c>
      <c r="J45" s="20">
        <f t="shared" si="0"/>
        <v>0.77815126050420169</v>
      </c>
      <c r="K45" s="21">
        <f t="shared" si="1"/>
        <v>-3.2981530343007914E-4</v>
      </c>
    </row>
    <row r="46" spans="1:11" x14ac:dyDescent="0.25">
      <c r="A46" s="7" t="s">
        <v>98</v>
      </c>
      <c r="B46" s="65">
        <v>196</v>
      </c>
      <c r="C46" s="39">
        <f>IF(B49=0, "-", B46/B49)</f>
        <v>3.3810591685354496E-2</v>
      </c>
      <c r="D46" s="65">
        <v>109</v>
      </c>
      <c r="E46" s="21">
        <f>IF(D49=0, "-", D46/D49)</f>
        <v>2.4560612888688597E-2</v>
      </c>
      <c r="F46" s="81">
        <v>1835</v>
      </c>
      <c r="G46" s="39">
        <f>IF(F49=0, "-", F46/F49)</f>
        <v>3.6484740033800575E-2</v>
      </c>
      <c r="H46" s="65">
        <v>818</v>
      </c>
      <c r="I46" s="21">
        <f>IF(H49=0, "-", H46/H49)</f>
        <v>2.0292227927860881E-2</v>
      </c>
      <c r="J46" s="20">
        <f t="shared" si="0"/>
        <v>0.79816513761467889</v>
      </c>
      <c r="K46" s="21">
        <f t="shared" si="1"/>
        <v>1.243276283618582</v>
      </c>
    </row>
    <row r="47" spans="1:11" x14ac:dyDescent="0.25">
      <c r="A47" s="7" t="s">
        <v>99</v>
      </c>
      <c r="B47" s="65">
        <v>52</v>
      </c>
      <c r="C47" s="39">
        <f>IF(B49=0, "-", B47/B49)</f>
        <v>8.9701569777471107E-3</v>
      </c>
      <c r="D47" s="65">
        <v>29</v>
      </c>
      <c r="E47" s="21">
        <f>IF(D49=0, "-", D47/D49)</f>
        <v>6.5344749887336637E-3</v>
      </c>
      <c r="F47" s="81">
        <v>587</v>
      </c>
      <c r="G47" s="39">
        <f>IF(F49=0, "-", F47/F49)</f>
        <v>1.1671140272392883E-2</v>
      </c>
      <c r="H47" s="65">
        <v>434</v>
      </c>
      <c r="I47" s="21">
        <f>IF(H49=0, "-", H47/H49)</f>
        <v>1.0766292079085114E-2</v>
      </c>
      <c r="J47" s="20">
        <f t="shared" si="0"/>
        <v>0.7931034482758621</v>
      </c>
      <c r="K47" s="21">
        <f t="shared" si="1"/>
        <v>0.35253456221198154</v>
      </c>
    </row>
    <row r="48" spans="1:11" x14ac:dyDescent="0.25">
      <c r="A48" s="2"/>
      <c r="B48" s="68"/>
      <c r="C48" s="33"/>
      <c r="D48" s="68"/>
      <c r="E48" s="6"/>
      <c r="F48" s="82"/>
      <c r="G48" s="33"/>
      <c r="H48" s="68"/>
      <c r="I48" s="6"/>
      <c r="J48" s="5"/>
      <c r="K48" s="6"/>
    </row>
    <row r="49" spans="1:11" s="43" customFormat="1" ht="13" x14ac:dyDescent="0.3">
      <c r="A49" s="162" t="s">
        <v>601</v>
      </c>
      <c r="B49" s="71">
        <f>SUM(B7:B48)</f>
        <v>5797</v>
      </c>
      <c r="C49" s="40">
        <v>1</v>
      </c>
      <c r="D49" s="71">
        <f>SUM(D7:D48)</f>
        <v>4438</v>
      </c>
      <c r="E49" s="41">
        <v>1</v>
      </c>
      <c r="F49" s="77">
        <f>SUM(F7:F48)</f>
        <v>50295</v>
      </c>
      <c r="G49" s="42">
        <v>1</v>
      </c>
      <c r="H49" s="71">
        <f>SUM(H7:H48)</f>
        <v>40311</v>
      </c>
      <c r="I49" s="41">
        <v>1</v>
      </c>
      <c r="J49" s="37">
        <f>IF(D49=0, "-", (B49-D49)/D49)</f>
        <v>0.30621901757548448</v>
      </c>
      <c r="K49" s="38">
        <f>IF(H49=0, "-", (F49-H49)/H49)</f>
        <v>0.24767433206816997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128</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130</v>
      </c>
      <c r="B6" s="61" t="s">
        <v>12</v>
      </c>
      <c r="C6" s="62" t="s">
        <v>13</v>
      </c>
      <c r="D6" s="61" t="s">
        <v>12</v>
      </c>
      <c r="E6" s="63" t="s">
        <v>13</v>
      </c>
      <c r="F6" s="62" t="s">
        <v>12</v>
      </c>
      <c r="G6" s="62" t="s">
        <v>13</v>
      </c>
      <c r="H6" s="61" t="s">
        <v>12</v>
      </c>
      <c r="I6" s="63" t="s">
        <v>13</v>
      </c>
      <c r="J6" s="61"/>
      <c r="K6" s="63"/>
    </row>
    <row r="7" spans="1:11" x14ac:dyDescent="0.25">
      <c r="A7" s="7" t="s">
        <v>491</v>
      </c>
      <c r="B7" s="65">
        <v>0</v>
      </c>
      <c r="C7" s="34">
        <f>IF(B13=0, "-", B7/B13)</f>
        <v>0</v>
      </c>
      <c r="D7" s="65">
        <v>0</v>
      </c>
      <c r="E7" s="9">
        <f>IF(D13=0, "-", D7/D13)</f>
        <v>0</v>
      </c>
      <c r="F7" s="81">
        <v>0</v>
      </c>
      <c r="G7" s="34">
        <f>IF(F13=0, "-", F7/F13)</f>
        <v>0</v>
      </c>
      <c r="H7" s="65">
        <v>2</v>
      </c>
      <c r="I7" s="9">
        <f>IF(H13=0, "-", H7/H13)</f>
        <v>4.3572984749455342E-3</v>
      </c>
      <c r="J7" s="8" t="str">
        <f>IF(D7=0, "-", IF((B7-D7)/D7&lt;10, (B7-D7)/D7, "&gt;999%"))</f>
        <v>-</v>
      </c>
      <c r="K7" s="9">
        <f>IF(H7=0, "-", IF((F7-H7)/H7&lt;10, (F7-H7)/H7, "&gt;999%"))</f>
        <v>-1</v>
      </c>
    </row>
    <row r="8" spans="1:11" x14ac:dyDescent="0.25">
      <c r="A8" s="7" t="s">
        <v>492</v>
      </c>
      <c r="B8" s="65">
        <v>1</v>
      </c>
      <c r="C8" s="34">
        <f>IF(B13=0, "-", B8/B13)</f>
        <v>3.5714285714285712E-2</v>
      </c>
      <c r="D8" s="65">
        <v>0</v>
      </c>
      <c r="E8" s="9">
        <f>IF(D13=0, "-", D8/D13)</f>
        <v>0</v>
      </c>
      <c r="F8" s="81">
        <v>12</v>
      </c>
      <c r="G8" s="34">
        <f>IF(F13=0, "-", F8/F13)</f>
        <v>2.9126213592233011E-2</v>
      </c>
      <c r="H8" s="65">
        <v>6</v>
      </c>
      <c r="I8" s="9">
        <f>IF(H13=0, "-", H8/H13)</f>
        <v>1.3071895424836602E-2</v>
      </c>
      <c r="J8" s="8" t="str">
        <f>IF(D8=0, "-", IF((B8-D8)/D8&lt;10, (B8-D8)/D8, "&gt;999%"))</f>
        <v>-</v>
      </c>
      <c r="K8" s="9">
        <f>IF(H8=0, "-", IF((F8-H8)/H8&lt;10, (F8-H8)/H8, "&gt;999%"))</f>
        <v>1</v>
      </c>
    </row>
    <row r="9" spans="1:11" x14ac:dyDescent="0.25">
      <c r="A9" s="7" t="s">
        <v>493</v>
      </c>
      <c r="B9" s="65">
        <v>0</v>
      </c>
      <c r="C9" s="34">
        <f>IF(B13=0, "-", B9/B13)</f>
        <v>0</v>
      </c>
      <c r="D9" s="65">
        <v>0</v>
      </c>
      <c r="E9" s="9">
        <f>IF(D13=0, "-", D9/D13)</f>
        <v>0</v>
      </c>
      <c r="F9" s="81">
        <v>0</v>
      </c>
      <c r="G9" s="34">
        <f>IF(F13=0, "-", F9/F13)</f>
        <v>0</v>
      </c>
      <c r="H9" s="65">
        <v>2</v>
      </c>
      <c r="I9" s="9">
        <f>IF(H13=0, "-", H9/H13)</f>
        <v>4.3572984749455342E-3</v>
      </c>
      <c r="J9" s="8" t="str">
        <f>IF(D9=0, "-", IF((B9-D9)/D9&lt;10, (B9-D9)/D9, "&gt;999%"))</f>
        <v>-</v>
      </c>
      <c r="K9" s="9">
        <f>IF(H9=0, "-", IF((F9-H9)/H9&lt;10, (F9-H9)/H9, "&gt;999%"))</f>
        <v>-1</v>
      </c>
    </row>
    <row r="10" spans="1:11" x14ac:dyDescent="0.25">
      <c r="A10" s="7" t="s">
        <v>494</v>
      </c>
      <c r="B10" s="65">
        <v>27</v>
      </c>
      <c r="C10" s="34">
        <f>IF(B13=0, "-", B10/B13)</f>
        <v>0.9642857142857143</v>
      </c>
      <c r="D10" s="65">
        <v>16</v>
      </c>
      <c r="E10" s="9">
        <f>IF(D13=0, "-", D10/D13)</f>
        <v>1</v>
      </c>
      <c r="F10" s="81">
        <v>400</v>
      </c>
      <c r="G10" s="34">
        <f>IF(F13=0, "-", F10/F13)</f>
        <v>0.970873786407767</v>
      </c>
      <c r="H10" s="65">
        <v>443</v>
      </c>
      <c r="I10" s="9">
        <f>IF(H13=0, "-", H10/H13)</f>
        <v>0.96514161220043571</v>
      </c>
      <c r="J10" s="8">
        <f>IF(D10=0, "-", IF((B10-D10)/D10&lt;10, (B10-D10)/D10, "&gt;999%"))</f>
        <v>0.6875</v>
      </c>
      <c r="K10" s="9">
        <f>IF(H10=0, "-", IF((F10-H10)/H10&lt;10, (F10-H10)/H10, "&gt;999%"))</f>
        <v>-9.7065462753950338E-2</v>
      </c>
    </row>
    <row r="11" spans="1:11" x14ac:dyDescent="0.25">
      <c r="A11" s="7" t="s">
        <v>495</v>
      </c>
      <c r="B11" s="65">
        <v>0</v>
      </c>
      <c r="C11" s="34">
        <f>IF(B13=0, "-", B11/B13)</f>
        <v>0</v>
      </c>
      <c r="D11" s="65">
        <v>0</v>
      </c>
      <c r="E11" s="9">
        <f>IF(D13=0, "-", D11/D13)</f>
        <v>0</v>
      </c>
      <c r="F11" s="81">
        <v>0</v>
      </c>
      <c r="G11" s="34">
        <f>IF(F13=0, "-", F11/F13)</f>
        <v>0</v>
      </c>
      <c r="H11" s="65">
        <v>6</v>
      </c>
      <c r="I11" s="9">
        <f>IF(H13=0, "-", H11/H13)</f>
        <v>1.3071895424836602E-2</v>
      </c>
      <c r="J11" s="8" t="str">
        <f>IF(D11=0, "-", IF((B11-D11)/D11&lt;10, (B11-D11)/D11, "&gt;999%"))</f>
        <v>-</v>
      </c>
      <c r="K11" s="9">
        <f>IF(H11=0, "-", IF((F11-H11)/H11&lt;10, (F11-H11)/H11, "&gt;999%"))</f>
        <v>-1</v>
      </c>
    </row>
    <row r="12" spans="1:11" x14ac:dyDescent="0.25">
      <c r="A12" s="2"/>
      <c r="B12" s="68"/>
      <c r="C12" s="33"/>
      <c r="D12" s="68"/>
      <c r="E12" s="6"/>
      <c r="F12" s="82"/>
      <c r="G12" s="33"/>
      <c r="H12" s="68"/>
      <c r="I12" s="6"/>
      <c r="J12" s="5"/>
      <c r="K12" s="6"/>
    </row>
    <row r="13" spans="1:11" s="43" customFormat="1" ht="13" x14ac:dyDescent="0.3">
      <c r="A13" s="162" t="s">
        <v>624</v>
      </c>
      <c r="B13" s="71">
        <f>SUM(B7:B12)</f>
        <v>28</v>
      </c>
      <c r="C13" s="40">
        <f>B13/10577</f>
        <v>2.6472534745201853E-3</v>
      </c>
      <c r="D13" s="71">
        <f>SUM(D7:D12)</f>
        <v>16</v>
      </c>
      <c r="E13" s="41">
        <f>D13/8644</f>
        <v>1.8509949097639982E-3</v>
      </c>
      <c r="F13" s="77">
        <f>SUM(F7:F12)</f>
        <v>412</v>
      </c>
      <c r="G13" s="42">
        <f>F13/92935</f>
        <v>4.4332060041964811E-3</v>
      </c>
      <c r="H13" s="71">
        <f>SUM(H7:H12)</f>
        <v>459</v>
      </c>
      <c r="I13" s="41">
        <f>H13/78552</f>
        <v>5.843263061411549E-3</v>
      </c>
      <c r="J13" s="37">
        <f>IF(D13=0, "-", IF((B13-D13)/D13&lt;10, (B13-D13)/D13, "&gt;999%"))</f>
        <v>0.75</v>
      </c>
      <c r="K13" s="38">
        <f>IF(H13=0, "-", IF((F13-H13)/H13&lt;10, (F13-H13)/H13, "&gt;999%"))</f>
        <v>-0.10239651416122005</v>
      </c>
    </row>
    <row r="14" spans="1:11" x14ac:dyDescent="0.25">
      <c r="B14" s="83"/>
      <c r="D14" s="83"/>
      <c r="F14" s="83"/>
      <c r="H14" s="83"/>
    </row>
    <row r="15" spans="1:11" ht="13" x14ac:dyDescent="0.3">
      <c r="A15" s="163" t="s">
        <v>131</v>
      </c>
      <c r="B15" s="61" t="s">
        <v>12</v>
      </c>
      <c r="C15" s="62" t="s">
        <v>13</v>
      </c>
      <c r="D15" s="61" t="s">
        <v>12</v>
      </c>
      <c r="E15" s="63" t="s">
        <v>13</v>
      </c>
      <c r="F15" s="62" t="s">
        <v>12</v>
      </c>
      <c r="G15" s="62" t="s">
        <v>13</v>
      </c>
      <c r="H15" s="61" t="s">
        <v>12</v>
      </c>
      <c r="I15" s="63" t="s">
        <v>13</v>
      </c>
      <c r="J15" s="61"/>
      <c r="K15" s="63"/>
    </row>
    <row r="16" spans="1:11" x14ac:dyDescent="0.25">
      <c r="A16" s="7" t="s">
        <v>496</v>
      </c>
      <c r="B16" s="65">
        <v>8</v>
      </c>
      <c r="C16" s="34">
        <f>IF(B18=0, "-", B16/B18)</f>
        <v>1</v>
      </c>
      <c r="D16" s="65">
        <v>7</v>
      </c>
      <c r="E16" s="9">
        <f>IF(D18=0, "-", D16/D18)</f>
        <v>1</v>
      </c>
      <c r="F16" s="81">
        <v>104</v>
      </c>
      <c r="G16" s="34">
        <f>IF(F18=0, "-", F16/F18)</f>
        <v>1</v>
      </c>
      <c r="H16" s="65">
        <v>55</v>
      </c>
      <c r="I16" s="9">
        <f>IF(H18=0, "-", H16/H18)</f>
        <v>1</v>
      </c>
      <c r="J16" s="8">
        <f>IF(D16=0, "-", IF((B16-D16)/D16&lt;10, (B16-D16)/D16, "&gt;999%"))</f>
        <v>0.14285714285714285</v>
      </c>
      <c r="K16" s="9">
        <f>IF(H16=0, "-", IF((F16-H16)/H16&lt;10, (F16-H16)/H16, "&gt;999%"))</f>
        <v>0.89090909090909087</v>
      </c>
    </row>
    <row r="17" spans="1:11" x14ac:dyDescent="0.25">
      <c r="A17" s="2"/>
      <c r="B17" s="68"/>
      <c r="C17" s="33"/>
      <c r="D17" s="68"/>
      <c r="E17" s="6"/>
      <c r="F17" s="82"/>
      <c r="G17" s="33"/>
      <c r="H17" s="68"/>
      <c r="I17" s="6"/>
      <c r="J17" s="5"/>
      <c r="K17" s="6"/>
    </row>
    <row r="18" spans="1:11" s="43" customFormat="1" ht="13" x14ac:dyDescent="0.3">
      <c r="A18" s="162" t="s">
        <v>623</v>
      </c>
      <c r="B18" s="71">
        <f>SUM(B16:B17)</f>
        <v>8</v>
      </c>
      <c r="C18" s="40">
        <f>B18/10577</f>
        <v>7.5635813557719579E-4</v>
      </c>
      <c r="D18" s="71">
        <f>SUM(D16:D17)</f>
        <v>7</v>
      </c>
      <c r="E18" s="41">
        <f>D18/8644</f>
        <v>8.098102730217492E-4</v>
      </c>
      <c r="F18" s="77">
        <f>SUM(F16:F17)</f>
        <v>104</v>
      </c>
      <c r="G18" s="42">
        <f>F18/92935</f>
        <v>1.11906170979717E-3</v>
      </c>
      <c r="H18" s="71">
        <f>SUM(H16:H17)</f>
        <v>55</v>
      </c>
      <c r="I18" s="41">
        <f>H18/78552</f>
        <v>7.0017313372033809E-4</v>
      </c>
      <c r="J18" s="37">
        <f>IF(D18=0, "-", IF((B18-D18)/D18&lt;10, (B18-D18)/D18, "&gt;999%"))</f>
        <v>0.14285714285714285</v>
      </c>
      <c r="K18" s="38">
        <f>IF(H18=0, "-", IF((F18-H18)/H18&lt;10, (F18-H18)/H18, "&gt;999%"))</f>
        <v>0.89090909090909087</v>
      </c>
    </row>
    <row r="19" spans="1:11" x14ac:dyDescent="0.25">
      <c r="B19" s="83"/>
      <c r="D19" s="83"/>
      <c r="F19" s="83"/>
      <c r="H19" s="83"/>
    </row>
    <row r="20" spans="1:11" ht="13" x14ac:dyDescent="0.3">
      <c r="A20" s="163" t="s">
        <v>132</v>
      </c>
      <c r="B20" s="61" t="s">
        <v>12</v>
      </c>
      <c r="C20" s="62" t="s">
        <v>13</v>
      </c>
      <c r="D20" s="61" t="s">
        <v>12</v>
      </c>
      <c r="E20" s="63" t="s">
        <v>13</v>
      </c>
      <c r="F20" s="62" t="s">
        <v>12</v>
      </c>
      <c r="G20" s="62" t="s">
        <v>13</v>
      </c>
      <c r="H20" s="61" t="s">
        <v>12</v>
      </c>
      <c r="I20" s="63" t="s">
        <v>13</v>
      </c>
      <c r="J20" s="61"/>
      <c r="K20" s="63"/>
    </row>
    <row r="21" spans="1:11" x14ac:dyDescent="0.25">
      <c r="A21" s="7" t="s">
        <v>497</v>
      </c>
      <c r="B21" s="65">
        <v>4</v>
      </c>
      <c r="C21" s="34">
        <f>IF(B25=0, "-", B21/B25)</f>
        <v>0.4</v>
      </c>
      <c r="D21" s="65">
        <v>0</v>
      </c>
      <c r="E21" s="9">
        <f>IF(D25=0, "-", D21/D25)</f>
        <v>0</v>
      </c>
      <c r="F21" s="81">
        <v>48</v>
      </c>
      <c r="G21" s="34">
        <f>IF(F25=0, "-", F21/F25)</f>
        <v>0.52173913043478259</v>
      </c>
      <c r="H21" s="65">
        <v>6</v>
      </c>
      <c r="I21" s="9">
        <f>IF(H25=0, "-", H21/H25)</f>
        <v>5.2173913043478258E-2</v>
      </c>
      <c r="J21" s="8" t="str">
        <f>IF(D21=0, "-", IF((B21-D21)/D21&lt;10, (B21-D21)/D21, "&gt;999%"))</f>
        <v>-</v>
      </c>
      <c r="K21" s="9">
        <f>IF(H21=0, "-", IF((F21-H21)/H21&lt;10, (F21-H21)/H21, "&gt;999%"))</f>
        <v>7</v>
      </c>
    </row>
    <row r="22" spans="1:11" x14ac:dyDescent="0.25">
      <c r="A22" s="7" t="s">
        <v>498</v>
      </c>
      <c r="B22" s="65">
        <v>0</v>
      </c>
      <c r="C22" s="34">
        <f>IF(B25=0, "-", B22/B25)</f>
        <v>0</v>
      </c>
      <c r="D22" s="65">
        <v>4</v>
      </c>
      <c r="E22" s="9">
        <f>IF(D25=0, "-", D22/D25)</f>
        <v>0.5714285714285714</v>
      </c>
      <c r="F22" s="81">
        <v>0</v>
      </c>
      <c r="G22" s="34">
        <f>IF(F25=0, "-", F22/F25)</f>
        <v>0</v>
      </c>
      <c r="H22" s="65">
        <v>67</v>
      </c>
      <c r="I22" s="9">
        <f>IF(H25=0, "-", H22/H25)</f>
        <v>0.58260869565217388</v>
      </c>
      <c r="J22" s="8">
        <f>IF(D22=0, "-", IF((B22-D22)/D22&lt;10, (B22-D22)/D22, "&gt;999%"))</f>
        <v>-1</v>
      </c>
      <c r="K22" s="9">
        <f>IF(H22=0, "-", IF((F22-H22)/H22&lt;10, (F22-H22)/H22, "&gt;999%"))</f>
        <v>-1</v>
      </c>
    </row>
    <row r="23" spans="1:11" x14ac:dyDescent="0.25">
      <c r="A23" s="7" t="s">
        <v>499</v>
      </c>
      <c r="B23" s="65">
        <v>6</v>
      </c>
      <c r="C23" s="34">
        <f>IF(B25=0, "-", B23/B25)</f>
        <v>0.6</v>
      </c>
      <c r="D23" s="65">
        <v>3</v>
      </c>
      <c r="E23" s="9">
        <f>IF(D25=0, "-", D23/D25)</f>
        <v>0.42857142857142855</v>
      </c>
      <c r="F23" s="81">
        <v>44</v>
      </c>
      <c r="G23" s="34">
        <f>IF(F25=0, "-", F23/F25)</f>
        <v>0.47826086956521741</v>
      </c>
      <c r="H23" s="65">
        <v>42</v>
      </c>
      <c r="I23" s="9">
        <f>IF(H25=0, "-", H23/H25)</f>
        <v>0.36521739130434783</v>
      </c>
      <c r="J23" s="8">
        <f>IF(D23=0, "-", IF((B23-D23)/D23&lt;10, (B23-D23)/D23, "&gt;999%"))</f>
        <v>1</v>
      </c>
      <c r="K23" s="9">
        <f>IF(H23=0, "-", IF((F23-H23)/H23&lt;10, (F23-H23)/H23, "&gt;999%"))</f>
        <v>4.7619047619047616E-2</v>
      </c>
    </row>
    <row r="24" spans="1:11" x14ac:dyDescent="0.25">
      <c r="A24" s="2"/>
      <c r="B24" s="68"/>
      <c r="C24" s="33"/>
      <c r="D24" s="68"/>
      <c r="E24" s="6"/>
      <c r="F24" s="82"/>
      <c r="G24" s="33"/>
      <c r="H24" s="68"/>
      <c r="I24" s="6"/>
      <c r="J24" s="5"/>
      <c r="K24" s="6"/>
    </row>
    <row r="25" spans="1:11" s="43" customFormat="1" ht="13" x14ac:dyDescent="0.3">
      <c r="A25" s="162" t="s">
        <v>622</v>
      </c>
      <c r="B25" s="71">
        <f>SUM(B21:B24)</f>
        <v>10</v>
      </c>
      <c r="C25" s="40">
        <f>B25/10577</f>
        <v>9.4544766947149471E-4</v>
      </c>
      <c r="D25" s="71">
        <f>SUM(D21:D24)</f>
        <v>7</v>
      </c>
      <c r="E25" s="41">
        <f>D25/8644</f>
        <v>8.098102730217492E-4</v>
      </c>
      <c r="F25" s="77">
        <f>SUM(F21:F24)</f>
        <v>92</v>
      </c>
      <c r="G25" s="42">
        <f>F25/92935</f>
        <v>9.8993920482057349E-4</v>
      </c>
      <c r="H25" s="71">
        <f>SUM(H21:H24)</f>
        <v>115</v>
      </c>
      <c r="I25" s="41">
        <f>H25/78552</f>
        <v>1.4639983705061616E-3</v>
      </c>
      <c r="J25" s="37">
        <f>IF(D25=0, "-", IF((B25-D25)/D25&lt;10, (B25-D25)/D25, "&gt;999%"))</f>
        <v>0.42857142857142855</v>
      </c>
      <c r="K25" s="38">
        <f>IF(H25=0, "-", IF((F25-H25)/H25&lt;10, (F25-H25)/H25, "&gt;999%"))</f>
        <v>-0.2</v>
      </c>
    </row>
    <row r="26" spans="1:11" x14ac:dyDescent="0.25">
      <c r="B26" s="83"/>
      <c r="D26" s="83"/>
      <c r="F26" s="83"/>
      <c r="H26" s="83"/>
    </row>
    <row r="27" spans="1:11" ht="13" x14ac:dyDescent="0.3">
      <c r="A27" s="163" t="s">
        <v>133</v>
      </c>
      <c r="B27" s="61" t="s">
        <v>12</v>
      </c>
      <c r="C27" s="62" t="s">
        <v>13</v>
      </c>
      <c r="D27" s="61" t="s">
        <v>12</v>
      </c>
      <c r="E27" s="63" t="s">
        <v>13</v>
      </c>
      <c r="F27" s="62" t="s">
        <v>12</v>
      </c>
      <c r="G27" s="62" t="s">
        <v>13</v>
      </c>
      <c r="H27" s="61" t="s">
        <v>12</v>
      </c>
      <c r="I27" s="63" t="s">
        <v>13</v>
      </c>
      <c r="J27" s="61"/>
      <c r="K27" s="63"/>
    </row>
    <row r="28" spans="1:11" x14ac:dyDescent="0.25">
      <c r="A28" s="7" t="s">
        <v>500</v>
      </c>
      <c r="B28" s="65">
        <v>25</v>
      </c>
      <c r="C28" s="34">
        <f>IF(B39=0, "-", B28/B39)</f>
        <v>0.23148148148148148</v>
      </c>
      <c r="D28" s="65">
        <v>26</v>
      </c>
      <c r="E28" s="9">
        <f>IF(D39=0, "-", D28/D39)</f>
        <v>0.26804123711340205</v>
      </c>
      <c r="F28" s="81">
        <v>224</v>
      </c>
      <c r="G28" s="34">
        <f>IF(F39=0, "-", F28/F39)</f>
        <v>0.20053715308863027</v>
      </c>
      <c r="H28" s="65">
        <v>96</v>
      </c>
      <c r="I28" s="9">
        <f>IF(H39=0, "-", H28/H39)</f>
        <v>8.2403433476394852E-2</v>
      </c>
      <c r="J28" s="8">
        <f t="shared" ref="J28:J37" si="0">IF(D28=0, "-", IF((B28-D28)/D28&lt;10, (B28-D28)/D28, "&gt;999%"))</f>
        <v>-3.8461538461538464E-2</v>
      </c>
      <c r="K28" s="9">
        <f t="shared" ref="K28:K37" si="1">IF(H28=0, "-", IF((F28-H28)/H28&lt;10, (F28-H28)/H28, "&gt;999%"))</f>
        <v>1.3333333333333333</v>
      </c>
    </row>
    <row r="29" spans="1:11" x14ac:dyDescent="0.25">
      <c r="A29" s="7" t="s">
        <v>501</v>
      </c>
      <c r="B29" s="65">
        <v>14</v>
      </c>
      <c r="C29" s="34">
        <f>IF(B39=0, "-", B29/B39)</f>
        <v>0.12962962962962962</v>
      </c>
      <c r="D29" s="65">
        <v>7</v>
      </c>
      <c r="E29" s="9">
        <f>IF(D39=0, "-", D29/D39)</f>
        <v>7.2164948453608241E-2</v>
      </c>
      <c r="F29" s="81">
        <v>170</v>
      </c>
      <c r="G29" s="34">
        <f>IF(F39=0, "-", F29/F39)</f>
        <v>0.15219337511190689</v>
      </c>
      <c r="H29" s="65">
        <v>197</v>
      </c>
      <c r="I29" s="9">
        <f>IF(H39=0, "-", H29/H39)</f>
        <v>0.16909871244635194</v>
      </c>
      <c r="J29" s="8">
        <f t="shared" si="0"/>
        <v>1</v>
      </c>
      <c r="K29" s="9">
        <f t="shared" si="1"/>
        <v>-0.13705583756345177</v>
      </c>
    </row>
    <row r="30" spans="1:11" x14ac:dyDescent="0.25">
      <c r="A30" s="7" t="s">
        <v>502</v>
      </c>
      <c r="B30" s="65">
        <v>17</v>
      </c>
      <c r="C30" s="34">
        <f>IF(B39=0, "-", B30/B39)</f>
        <v>0.15740740740740741</v>
      </c>
      <c r="D30" s="65">
        <v>12</v>
      </c>
      <c r="E30" s="9">
        <f>IF(D39=0, "-", D30/D39)</f>
        <v>0.12371134020618557</v>
      </c>
      <c r="F30" s="81">
        <v>146</v>
      </c>
      <c r="G30" s="34">
        <f>IF(F39=0, "-", F30/F39)</f>
        <v>0.13070725156669652</v>
      </c>
      <c r="H30" s="65">
        <v>136</v>
      </c>
      <c r="I30" s="9">
        <f>IF(H39=0, "-", H30/H39)</f>
        <v>0.11673819742489271</v>
      </c>
      <c r="J30" s="8">
        <f t="shared" si="0"/>
        <v>0.41666666666666669</v>
      </c>
      <c r="K30" s="9">
        <f t="shared" si="1"/>
        <v>7.3529411764705885E-2</v>
      </c>
    </row>
    <row r="31" spans="1:11" x14ac:dyDescent="0.25">
      <c r="A31" s="7" t="s">
        <v>503</v>
      </c>
      <c r="B31" s="65">
        <v>3</v>
      </c>
      <c r="C31" s="34">
        <f>IF(B39=0, "-", B31/B39)</f>
        <v>2.7777777777777776E-2</v>
      </c>
      <c r="D31" s="65">
        <v>7</v>
      </c>
      <c r="E31" s="9">
        <f>IF(D39=0, "-", D31/D39)</f>
        <v>7.2164948453608241E-2</v>
      </c>
      <c r="F31" s="81">
        <v>41</v>
      </c>
      <c r="G31" s="34">
        <f>IF(F39=0, "-", F31/F39)</f>
        <v>3.6705461056401073E-2</v>
      </c>
      <c r="H31" s="65">
        <v>21</v>
      </c>
      <c r="I31" s="9">
        <f>IF(H39=0, "-", H31/H39)</f>
        <v>1.8025751072961373E-2</v>
      </c>
      <c r="J31" s="8">
        <f t="shared" si="0"/>
        <v>-0.5714285714285714</v>
      </c>
      <c r="K31" s="9">
        <f t="shared" si="1"/>
        <v>0.95238095238095233</v>
      </c>
    </row>
    <row r="32" spans="1:11" x14ac:dyDescent="0.25">
      <c r="A32" s="7" t="s">
        <v>504</v>
      </c>
      <c r="B32" s="65">
        <v>4</v>
      </c>
      <c r="C32" s="34">
        <f>IF(B39=0, "-", B32/B39)</f>
        <v>3.7037037037037035E-2</v>
      </c>
      <c r="D32" s="65">
        <v>9</v>
      </c>
      <c r="E32" s="9">
        <f>IF(D39=0, "-", D32/D39)</f>
        <v>9.2783505154639179E-2</v>
      </c>
      <c r="F32" s="81">
        <v>57</v>
      </c>
      <c r="G32" s="34">
        <f>IF(F39=0, "-", F32/F39)</f>
        <v>5.1029543419874666E-2</v>
      </c>
      <c r="H32" s="65">
        <v>52</v>
      </c>
      <c r="I32" s="9">
        <f>IF(H39=0, "-", H32/H39)</f>
        <v>4.4635193133047209E-2</v>
      </c>
      <c r="J32" s="8">
        <f t="shared" si="0"/>
        <v>-0.55555555555555558</v>
      </c>
      <c r="K32" s="9">
        <f t="shared" si="1"/>
        <v>9.6153846153846159E-2</v>
      </c>
    </row>
    <row r="33" spans="1:11" x14ac:dyDescent="0.25">
      <c r="A33" s="7" t="s">
        <v>505</v>
      </c>
      <c r="B33" s="65">
        <v>0</v>
      </c>
      <c r="C33" s="34">
        <f>IF(B39=0, "-", B33/B39)</f>
        <v>0</v>
      </c>
      <c r="D33" s="65">
        <v>7</v>
      </c>
      <c r="E33" s="9">
        <f>IF(D39=0, "-", D33/D39)</f>
        <v>7.2164948453608241E-2</v>
      </c>
      <c r="F33" s="81">
        <v>1</v>
      </c>
      <c r="G33" s="34">
        <f>IF(F39=0, "-", F33/F39)</f>
        <v>8.9525514771709937E-4</v>
      </c>
      <c r="H33" s="65">
        <v>141</v>
      </c>
      <c r="I33" s="9">
        <f>IF(H39=0, "-", H33/H39)</f>
        <v>0.12103004291845494</v>
      </c>
      <c r="J33" s="8">
        <f t="shared" si="0"/>
        <v>-1</v>
      </c>
      <c r="K33" s="9">
        <f t="shared" si="1"/>
        <v>-0.99290780141843971</v>
      </c>
    </row>
    <row r="34" spans="1:11" x14ac:dyDescent="0.25">
      <c r="A34" s="7" t="s">
        <v>506</v>
      </c>
      <c r="B34" s="65">
        <v>3</v>
      </c>
      <c r="C34" s="34">
        <f>IF(B39=0, "-", B34/B39)</f>
        <v>2.7777777777777776E-2</v>
      </c>
      <c r="D34" s="65">
        <v>1</v>
      </c>
      <c r="E34" s="9">
        <f>IF(D39=0, "-", D34/D39)</f>
        <v>1.0309278350515464E-2</v>
      </c>
      <c r="F34" s="81">
        <v>16</v>
      </c>
      <c r="G34" s="34">
        <f>IF(F39=0, "-", F34/F39)</f>
        <v>1.432408236347359E-2</v>
      </c>
      <c r="H34" s="65">
        <v>15</v>
      </c>
      <c r="I34" s="9">
        <f>IF(H39=0, "-", H34/H39)</f>
        <v>1.2875536480686695E-2</v>
      </c>
      <c r="J34" s="8">
        <f t="shared" si="0"/>
        <v>2</v>
      </c>
      <c r="K34" s="9">
        <f t="shared" si="1"/>
        <v>6.6666666666666666E-2</v>
      </c>
    </row>
    <row r="35" spans="1:11" x14ac:dyDescent="0.25">
      <c r="A35" s="7" t="s">
        <v>507</v>
      </c>
      <c r="B35" s="65">
        <v>10</v>
      </c>
      <c r="C35" s="34">
        <f>IF(B39=0, "-", B35/B39)</f>
        <v>9.2592592592592587E-2</v>
      </c>
      <c r="D35" s="65">
        <v>6</v>
      </c>
      <c r="E35" s="9">
        <f>IF(D39=0, "-", D35/D39)</f>
        <v>6.1855670103092786E-2</v>
      </c>
      <c r="F35" s="81">
        <v>65</v>
      </c>
      <c r="G35" s="34">
        <f>IF(F39=0, "-", F35/F39)</f>
        <v>5.819158460161146E-2</v>
      </c>
      <c r="H35" s="65">
        <v>58</v>
      </c>
      <c r="I35" s="9">
        <f>IF(H39=0, "-", H35/H39)</f>
        <v>4.978540772532189E-2</v>
      </c>
      <c r="J35" s="8">
        <f t="shared" si="0"/>
        <v>0.66666666666666663</v>
      </c>
      <c r="K35" s="9">
        <f t="shared" si="1"/>
        <v>0.1206896551724138</v>
      </c>
    </row>
    <row r="36" spans="1:11" x14ac:dyDescent="0.25">
      <c r="A36" s="7" t="s">
        <v>508</v>
      </c>
      <c r="B36" s="65">
        <v>27</v>
      </c>
      <c r="C36" s="34">
        <f>IF(B39=0, "-", B36/B39)</f>
        <v>0.25</v>
      </c>
      <c r="D36" s="65">
        <v>17</v>
      </c>
      <c r="E36" s="9">
        <f>IF(D39=0, "-", D36/D39)</f>
        <v>0.17525773195876287</v>
      </c>
      <c r="F36" s="81">
        <v>362</v>
      </c>
      <c r="G36" s="34">
        <f>IF(F39=0, "-", F36/F39)</f>
        <v>0.32408236347358998</v>
      </c>
      <c r="H36" s="65">
        <v>391</v>
      </c>
      <c r="I36" s="9">
        <f>IF(H39=0, "-", H36/H39)</f>
        <v>0.33562231759656652</v>
      </c>
      <c r="J36" s="8">
        <f t="shared" si="0"/>
        <v>0.58823529411764708</v>
      </c>
      <c r="K36" s="9">
        <f t="shared" si="1"/>
        <v>-7.4168797953964194E-2</v>
      </c>
    </row>
    <row r="37" spans="1:11" x14ac:dyDescent="0.25">
      <c r="A37" s="7" t="s">
        <v>509</v>
      </c>
      <c r="B37" s="65">
        <v>5</v>
      </c>
      <c r="C37" s="34">
        <f>IF(B39=0, "-", B37/B39)</f>
        <v>4.6296296296296294E-2</v>
      </c>
      <c r="D37" s="65">
        <v>5</v>
      </c>
      <c r="E37" s="9">
        <f>IF(D39=0, "-", D37/D39)</f>
        <v>5.1546391752577317E-2</v>
      </c>
      <c r="F37" s="81">
        <v>35</v>
      </c>
      <c r="G37" s="34">
        <f>IF(F39=0, "-", F37/F39)</f>
        <v>3.133393017009848E-2</v>
      </c>
      <c r="H37" s="65">
        <v>58</v>
      </c>
      <c r="I37" s="9">
        <f>IF(H39=0, "-", H37/H39)</f>
        <v>4.978540772532189E-2</v>
      </c>
      <c r="J37" s="8">
        <f t="shared" si="0"/>
        <v>0</v>
      </c>
      <c r="K37" s="9">
        <f t="shared" si="1"/>
        <v>-0.39655172413793105</v>
      </c>
    </row>
    <row r="38" spans="1:11" x14ac:dyDescent="0.25">
      <c r="A38" s="2"/>
      <c r="B38" s="68"/>
      <c r="C38" s="33"/>
      <c r="D38" s="68"/>
      <c r="E38" s="6"/>
      <c r="F38" s="82"/>
      <c r="G38" s="33"/>
      <c r="H38" s="68"/>
      <c r="I38" s="6"/>
      <c r="J38" s="5"/>
      <c r="K38" s="6"/>
    </row>
    <row r="39" spans="1:11" s="43" customFormat="1" ht="13" x14ac:dyDescent="0.3">
      <c r="A39" s="162" t="s">
        <v>621</v>
      </c>
      <c r="B39" s="71">
        <f>SUM(B28:B38)</f>
        <v>108</v>
      </c>
      <c r="C39" s="40">
        <f>B39/10577</f>
        <v>1.0210834830292143E-2</v>
      </c>
      <c r="D39" s="71">
        <f>SUM(D28:D38)</f>
        <v>97</v>
      </c>
      <c r="E39" s="41">
        <f>D39/8644</f>
        <v>1.1221656640444239E-2</v>
      </c>
      <c r="F39" s="77">
        <f>SUM(F28:F38)</f>
        <v>1117</v>
      </c>
      <c r="G39" s="42">
        <f>F39/92935</f>
        <v>1.2019153171571529E-2</v>
      </c>
      <c r="H39" s="71">
        <f>SUM(H28:H38)</f>
        <v>1165</v>
      </c>
      <c r="I39" s="41">
        <f>H39/78552</f>
        <v>1.4830940014258071E-2</v>
      </c>
      <c r="J39" s="37">
        <f>IF(D39=0, "-", IF((B39-D39)/D39&lt;10, (B39-D39)/D39, "&gt;999%"))</f>
        <v>0.1134020618556701</v>
      </c>
      <c r="K39" s="38">
        <f>IF(H39=0, "-", IF((F39-H39)/H39&lt;10, (F39-H39)/H39, "&gt;999%"))</f>
        <v>-4.1201716738197426E-2</v>
      </c>
    </row>
    <row r="40" spans="1:11" x14ac:dyDescent="0.25">
      <c r="B40" s="83"/>
      <c r="D40" s="83"/>
      <c r="F40" s="83"/>
      <c r="H40" s="83"/>
    </row>
    <row r="41" spans="1:11" ht="13" x14ac:dyDescent="0.3">
      <c r="A41" s="163" t="s">
        <v>134</v>
      </c>
      <c r="B41" s="61" t="s">
        <v>12</v>
      </c>
      <c r="C41" s="62" t="s">
        <v>13</v>
      </c>
      <c r="D41" s="61" t="s">
        <v>12</v>
      </c>
      <c r="E41" s="63" t="s">
        <v>13</v>
      </c>
      <c r="F41" s="62" t="s">
        <v>12</v>
      </c>
      <c r="G41" s="62" t="s">
        <v>13</v>
      </c>
      <c r="H41" s="61" t="s">
        <v>12</v>
      </c>
      <c r="I41" s="63" t="s">
        <v>13</v>
      </c>
      <c r="J41" s="61"/>
      <c r="K41" s="63"/>
    </row>
    <row r="42" spans="1:11" x14ac:dyDescent="0.25">
      <c r="A42" s="7" t="s">
        <v>510</v>
      </c>
      <c r="B42" s="65">
        <v>20</v>
      </c>
      <c r="C42" s="34">
        <f>IF(B51=0, "-", B42/B51)</f>
        <v>9.7560975609756101E-2</v>
      </c>
      <c r="D42" s="65">
        <v>40</v>
      </c>
      <c r="E42" s="9">
        <f>IF(D51=0, "-", D42/D51)</f>
        <v>0.16260162601626016</v>
      </c>
      <c r="F42" s="81">
        <v>419</v>
      </c>
      <c r="G42" s="34">
        <f>IF(F51=0, "-", F42/F51)</f>
        <v>0.19299861814831876</v>
      </c>
      <c r="H42" s="65">
        <v>244</v>
      </c>
      <c r="I42" s="9">
        <f>IF(H51=0, "-", H42/H51)</f>
        <v>0.11177278973889143</v>
      </c>
      <c r="J42" s="8">
        <f t="shared" ref="J42:J49" si="2">IF(D42=0, "-", IF((B42-D42)/D42&lt;10, (B42-D42)/D42, "&gt;999%"))</f>
        <v>-0.5</v>
      </c>
      <c r="K42" s="9">
        <f t="shared" ref="K42:K49" si="3">IF(H42=0, "-", IF((F42-H42)/H42&lt;10, (F42-H42)/H42, "&gt;999%"))</f>
        <v>0.71721311475409832</v>
      </c>
    </row>
    <row r="43" spans="1:11" x14ac:dyDescent="0.25">
      <c r="A43" s="7" t="s">
        <v>511</v>
      </c>
      <c r="B43" s="65">
        <v>12</v>
      </c>
      <c r="C43" s="34">
        <f>IF(B51=0, "-", B43/B51)</f>
        <v>5.8536585365853662E-2</v>
      </c>
      <c r="D43" s="65">
        <v>2</v>
      </c>
      <c r="E43" s="9">
        <f>IF(D51=0, "-", D43/D51)</f>
        <v>8.130081300813009E-3</v>
      </c>
      <c r="F43" s="81">
        <v>43</v>
      </c>
      <c r="G43" s="34">
        <f>IF(F51=0, "-", F43/F51)</f>
        <v>1.9806540764624597E-2</v>
      </c>
      <c r="H43" s="65">
        <v>33</v>
      </c>
      <c r="I43" s="9">
        <f>IF(H51=0, "-", H43/H51)</f>
        <v>1.5116811726981219E-2</v>
      </c>
      <c r="J43" s="8">
        <f t="shared" si="2"/>
        <v>5</v>
      </c>
      <c r="K43" s="9">
        <f t="shared" si="3"/>
        <v>0.30303030303030304</v>
      </c>
    </row>
    <row r="44" spans="1:11" x14ac:dyDescent="0.25">
      <c r="A44" s="7" t="s">
        <v>512</v>
      </c>
      <c r="B44" s="65">
        <v>39</v>
      </c>
      <c r="C44" s="34">
        <f>IF(B51=0, "-", B44/B51)</f>
        <v>0.19024390243902439</v>
      </c>
      <c r="D44" s="65">
        <v>22</v>
      </c>
      <c r="E44" s="9">
        <f>IF(D51=0, "-", D44/D51)</f>
        <v>8.943089430894309E-2</v>
      </c>
      <c r="F44" s="81">
        <v>431</v>
      </c>
      <c r="G44" s="34">
        <f>IF(F51=0, "-", F44/F51)</f>
        <v>0.19852602487333026</v>
      </c>
      <c r="H44" s="65">
        <v>329</v>
      </c>
      <c r="I44" s="9">
        <f>IF(H51=0, "-", H44/H51)</f>
        <v>0.15071003206596426</v>
      </c>
      <c r="J44" s="8">
        <f t="shared" si="2"/>
        <v>0.77272727272727271</v>
      </c>
      <c r="K44" s="9">
        <f t="shared" si="3"/>
        <v>0.3100303951367781</v>
      </c>
    </row>
    <row r="45" spans="1:11" x14ac:dyDescent="0.25">
      <c r="A45" s="7" t="s">
        <v>513</v>
      </c>
      <c r="B45" s="65">
        <v>0</v>
      </c>
      <c r="C45" s="34">
        <f>IF(B51=0, "-", B45/B51)</f>
        <v>0</v>
      </c>
      <c r="D45" s="65">
        <v>0</v>
      </c>
      <c r="E45" s="9">
        <f>IF(D51=0, "-", D45/D51)</f>
        <v>0</v>
      </c>
      <c r="F45" s="81">
        <v>13</v>
      </c>
      <c r="G45" s="34">
        <f>IF(F51=0, "-", F45/F51)</f>
        <v>5.9880239520958087E-3</v>
      </c>
      <c r="H45" s="65">
        <v>0</v>
      </c>
      <c r="I45" s="9">
        <f>IF(H51=0, "-", H45/H51)</f>
        <v>0</v>
      </c>
      <c r="J45" s="8" t="str">
        <f t="shared" si="2"/>
        <v>-</v>
      </c>
      <c r="K45" s="9" t="str">
        <f t="shared" si="3"/>
        <v>-</v>
      </c>
    </row>
    <row r="46" spans="1:11" x14ac:dyDescent="0.25">
      <c r="A46" s="7" t="s">
        <v>514</v>
      </c>
      <c r="B46" s="65">
        <v>10</v>
      </c>
      <c r="C46" s="34">
        <f>IF(B51=0, "-", B46/B51)</f>
        <v>4.878048780487805E-2</v>
      </c>
      <c r="D46" s="65">
        <v>5</v>
      </c>
      <c r="E46" s="9">
        <f>IF(D51=0, "-", D46/D51)</f>
        <v>2.032520325203252E-2</v>
      </c>
      <c r="F46" s="81">
        <v>104</v>
      </c>
      <c r="G46" s="34">
        <f>IF(F51=0, "-", F46/F51)</f>
        <v>4.790419161676647E-2</v>
      </c>
      <c r="H46" s="65">
        <v>96</v>
      </c>
      <c r="I46" s="9">
        <f>IF(H51=0, "-", H46/H51)</f>
        <v>4.3976179569399906E-2</v>
      </c>
      <c r="J46" s="8">
        <f t="shared" si="2"/>
        <v>1</v>
      </c>
      <c r="K46" s="9">
        <f t="shared" si="3"/>
        <v>8.3333333333333329E-2</v>
      </c>
    </row>
    <row r="47" spans="1:11" x14ac:dyDescent="0.25">
      <c r="A47" s="7" t="s">
        <v>515</v>
      </c>
      <c r="B47" s="65">
        <v>31</v>
      </c>
      <c r="C47" s="34">
        <f>IF(B51=0, "-", B47/B51)</f>
        <v>0.15121951219512195</v>
      </c>
      <c r="D47" s="65">
        <v>17</v>
      </c>
      <c r="E47" s="9">
        <f>IF(D51=0, "-", D47/D51)</f>
        <v>6.910569105691057E-2</v>
      </c>
      <c r="F47" s="81">
        <v>198</v>
      </c>
      <c r="G47" s="34">
        <f>IF(F51=0, "-", F47/F51)</f>
        <v>9.1202210962690003E-2</v>
      </c>
      <c r="H47" s="65">
        <v>314</v>
      </c>
      <c r="I47" s="9">
        <f>IF(H51=0, "-", H47/H51)</f>
        <v>0.14383875400824553</v>
      </c>
      <c r="J47" s="8">
        <f t="shared" si="2"/>
        <v>0.82352941176470584</v>
      </c>
      <c r="K47" s="9">
        <f t="shared" si="3"/>
        <v>-0.36942675159235666</v>
      </c>
    </row>
    <row r="48" spans="1:11" x14ac:dyDescent="0.25">
      <c r="A48" s="7" t="s">
        <v>516</v>
      </c>
      <c r="B48" s="65">
        <v>4</v>
      </c>
      <c r="C48" s="34">
        <f>IF(B51=0, "-", B48/B51)</f>
        <v>1.9512195121951219E-2</v>
      </c>
      <c r="D48" s="65">
        <v>18</v>
      </c>
      <c r="E48" s="9">
        <f>IF(D51=0, "-", D48/D51)</f>
        <v>7.3170731707317069E-2</v>
      </c>
      <c r="F48" s="81">
        <v>41</v>
      </c>
      <c r="G48" s="34">
        <f>IF(F51=0, "-", F48/F51)</f>
        <v>1.8885306310456013E-2</v>
      </c>
      <c r="H48" s="65">
        <v>118</v>
      </c>
      <c r="I48" s="9">
        <f>IF(H51=0, "-", H48/H51)</f>
        <v>5.4054054054054057E-2</v>
      </c>
      <c r="J48" s="8">
        <f t="shared" si="2"/>
        <v>-0.77777777777777779</v>
      </c>
      <c r="K48" s="9">
        <f t="shared" si="3"/>
        <v>-0.65254237288135597</v>
      </c>
    </row>
    <row r="49" spans="1:11" x14ac:dyDescent="0.25">
      <c r="A49" s="7" t="s">
        <v>517</v>
      </c>
      <c r="B49" s="65">
        <v>89</v>
      </c>
      <c r="C49" s="34">
        <f>IF(B51=0, "-", B49/B51)</f>
        <v>0.43414634146341463</v>
      </c>
      <c r="D49" s="65">
        <v>142</v>
      </c>
      <c r="E49" s="9">
        <f>IF(D51=0, "-", D49/D51)</f>
        <v>0.57723577235772361</v>
      </c>
      <c r="F49" s="81">
        <v>922</v>
      </c>
      <c r="G49" s="34">
        <f>IF(F51=0, "-", F49/F51)</f>
        <v>0.42468908337171812</v>
      </c>
      <c r="H49" s="65">
        <v>1049</v>
      </c>
      <c r="I49" s="9">
        <f>IF(H51=0, "-", H49/H51)</f>
        <v>0.48053137883646357</v>
      </c>
      <c r="J49" s="8">
        <f t="shared" si="2"/>
        <v>-0.37323943661971831</v>
      </c>
      <c r="K49" s="9">
        <f t="shared" si="3"/>
        <v>-0.12106768350810296</v>
      </c>
    </row>
    <row r="50" spans="1:11" x14ac:dyDescent="0.25">
      <c r="A50" s="2"/>
      <c r="B50" s="68"/>
      <c r="C50" s="33"/>
      <c r="D50" s="68"/>
      <c r="E50" s="6"/>
      <c r="F50" s="82"/>
      <c r="G50" s="33"/>
      <c r="H50" s="68"/>
      <c r="I50" s="6"/>
      <c r="J50" s="5"/>
      <c r="K50" s="6"/>
    </row>
    <row r="51" spans="1:11" s="43" customFormat="1" ht="13" x14ac:dyDescent="0.3">
      <c r="A51" s="162" t="s">
        <v>620</v>
      </c>
      <c r="B51" s="71">
        <f>SUM(B42:B50)</f>
        <v>205</v>
      </c>
      <c r="C51" s="40">
        <f>B51/10577</f>
        <v>1.9381677224165641E-2</v>
      </c>
      <c r="D51" s="71">
        <f>SUM(D42:D50)</f>
        <v>246</v>
      </c>
      <c r="E51" s="41">
        <f>D51/8644</f>
        <v>2.8459046737621473E-2</v>
      </c>
      <c r="F51" s="77">
        <f>SUM(F42:F50)</f>
        <v>2171</v>
      </c>
      <c r="G51" s="42">
        <f>F51/92935</f>
        <v>2.3360413192015924E-2</v>
      </c>
      <c r="H51" s="71">
        <f>SUM(H42:H50)</f>
        <v>2183</v>
      </c>
      <c r="I51" s="41">
        <f>H51/78552</f>
        <v>2.7790508198390875E-2</v>
      </c>
      <c r="J51" s="37">
        <f>IF(D51=0, "-", IF((B51-D51)/D51&lt;10, (B51-D51)/D51, "&gt;999%"))</f>
        <v>-0.16666666666666666</v>
      </c>
      <c r="K51" s="38">
        <f>IF(H51=0, "-", IF((F51-H51)/H51&lt;10, (F51-H51)/H51, "&gt;999%"))</f>
        <v>-5.4970224461749883E-3</v>
      </c>
    </row>
    <row r="52" spans="1:11" x14ac:dyDescent="0.25">
      <c r="B52" s="83"/>
      <c r="D52" s="83"/>
      <c r="F52" s="83"/>
      <c r="H52" s="83"/>
    </row>
    <row r="53" spans="1:11" ht="13" x14ac:dyDescent="0.3">
      <c r="A53" s="163" t="s">
        <v>135</v>
      </c>
      <c r="B53" s="61" t="s">
        <v>12</v>
      </c>
      <c r="C53" s="62" t="s">
        <v>13</v>
      </c>
      <c r="D53" s="61" t="s">
        <v>12</v>
      </c>
      <c r="E53" s="63" t="s">
        <v>13</v>
      </c>
      <c r="F53" s="62" t="s">
        <v>12</v>
      </c>
      <c r="G53" s="62" t="s">
        <v>13</v>
      </c>
      <c r="H53" s="61" t="s">
        <v>12</v>
      </c>
      <c r="I53" s="63" t="s">
        <v>13</v>
      </c>
      <c r="J53" s="61"/>
      <c r="K53" s="63"/>
    </row>
    <row r="54" spans="1:11" x14ac:dyDescent="0.25">
      <c r="A54" s="7" t="s">
        <v>518</v>
      </c>
      <c r="B54" s="65">
        <v>287</v>
      </c>
      <c r="C54" s="34">
        <f>IF(B67=0, "-", B54/B67)</f>
        <v>0.13081130355515042</v>
      </c>
      <c r="D54" s="65">
        <v>459</v>
      </c>
      <c r="E54" s="9">
        <f>IF(D67=0, "-", D54/D67)</f>
        <v>0.25585284280936454</v>
      </c>
      <c r="F54" s="81">
        <v>4083</v>
      </c>
      <c r="G54" s="34">
        <f>IF(F67=0, "-", F54/F67)</f>
        <v>0.21734270201213671</v>
      </c>
      <c r="H54" s="65">
        <v>3269</v>
      </c>
      <c r="I54" s="9">
        <f>IF(H67=0, "-", H54/H67)</f>
        <v>0.19231674314625249</v>
      </c>
      <c r="J54" s="8">
        <f t="shared" ref="J54:J65" si="4">IF(D54=0, "-", IF((B54-D54)/D54&lt;10, (B54-D54)/D54, "&gt;999%"))</f>
        <v>-0.37472766884531589</v>
      </c>
      <c r="K54" s="9">
        <f t="shared" ref="K54:K65" si="5">IF(H54=0, "-", IF((F54-H54)/H54&lt;10, (F54-H54)/H54, "&gt;999%"))</f>
        <v>0.24900581217497705</v>
      </c>
    </row>
    <row r="55" spans="1:11" x14ac:dyDescent="0.25">
      <c r="A55" s="7" t="s">
        <v>519</v>
      </c>
      <c r="B55" s="65">
        <v>72</v>
      </c>
      <c r="C55" s="34">
        <f>IF(B67=0, "-", B55/B67)</f>
        <v>3.2816773017319965E-2</v>
      </c>
      <c r="D55" s="65">
        <v>58</v>
      </c>
      <c r="E55" s="9">
        <f>IF(D67=0, "-", D55/D67)</f>
        <v>3.2329988851727984E-2</v>
      </c>
      <c r="F55" s="81">
        <v>680</v>
      </c>
      <c r="G55" s="34">
        <f>IF(F67=0, "-", F55/F67)</f>
        <v>3.6197168103907162E-2</v>
      </c>
      <c r="H55" s="65">
        <v>354</v>
      </c>
      <c r="I55" s="9">
        <f>IF(H67=0, "-", H55/H67)</f>
        <v>2.0825979527003175E-2</v>
      </c>
      <c r="J55" s="8">
        <f t="shared" si="4"/>
        <v>0.2413793103448276</v>
      </c>
      <c r="K55" s="9">
        <f t="shared" si="5"/>
        <v>0.92090395480225984</v>
      </c>
    </row>
    <row r="56" spans="1:11" x14ac:dyDescent="0.25">
      <c r="A56" s="7" t="s">
        <v>520</v>
      </c>
      <c r="B56" s="65">
        <v>369</v>
      </c>
      <c r="C56" s="34">
        <f>IF(B67=0, "-", B56/B67)</f>
        <v>0.16818596171376482</v>
      </c>
      <c r="D56" s="65">
        <v>225</v>
      </c>
      <c r="E56" s="9">
        <f>IF(D67=0, "-", D56/D67)</f>
        <v>0.1254180602006689</v>
      </c>
      <c r="F56" s="81">
        <v>2920</v>
      </c>
      <c r="G56" s="34">
        <f>IF(F67=0, "-", F56/F67)</f>
        <v>0.15543489832854254</v>
      </c>
      <c r="H56" s="65">
        <v>2104</v>
      </c>
      <c r="I56" s="9">
        <f>IF(H67=0, "-", H56/H67)</f>
        <v>0.12377926814919402</v>
      </c>
      <c r="J56" s="8">
        <f t="shared" si="4"/>
        <v>0.64</v>
      </c>
      <c r="K56" s="9">
        <f t="shared" si="5"/>
        <v>0.38783269961977185</v>
      </c>
    </row>
    <row r="57" spans="1:11" x14ac:dyDescent="0.25">
      <c r="A57" s="7" t="s">
        <v>521</v>
      </c>
      <c r="B57" s="65">
        <v>2</v>
      </c>
      <c r="C57" s="34">
        <f>IF(B67=0, "-", B57/B67)</f>
        <v>9.1157702825888785E-4</v>
      </c>
      <c r="D57" s="65">
        <v>12</v>
      </c>
      <c r="E57" s="9">
        <f>IF(D67=0, "-", D57/D67)</f>
        <v>6.688963210702341E-3</v>
      </c>
      <c r="F57" s="81">
        <v>39</v>
      </c>
      <c r="G57" s="34">
        <f>IF(F67=0, "-", F57/F67)</f>
        <v>2.076014053018205E-3</v>
      </c>
      <c r="H57" s="65">
        <v>77</v>
      </c>
      <c r="I57" s="9">
        <f>IF(H67=0, "-", H57/H67)</f>
        <v>4.5299446993763972E-3</v>
      </c>
      <c r="J57" s="8">
        <f t="shared" si="4"/>
        <v>-0.83333333333333337</v>
      </c>
      <c r="K57" s="9">
        <f t="shared" si="5"/>
        <v>-0.4935064935064935</v>
      </c>
    </row>
    <row r="58" spans="1:11" x14ac:dyDescent="0.25">
      <c r="A58" s="7" t="s">
        <v>522</v>
      </c>
      <c r="B58" s="65">
        <v>39</v>
      </c>
      <c r="C58" s="34">
        <f>IF(B67=0, "-", B58/B67)</f>
        <v>1.7775752051048314E-2</v>
      </c>
      <c r="D58" s="65">
        <v>51</v>
      </c>
      <c r="E58" s="9">
        <f>IF(D67=0, "-", D58/D67)</f>
        <v>2.8428093645484948E-2</v>
      </c>
      <c r="F58" s="81">
        <v>572</v>
      </c>
      <c r="G58" s="34">
        <f>IF(F67=0, "-", F58/F67)</f>
        <v>3.0448206110933674E-2</v>
      </c>
      <c r="H58" s="65">
        <v>264</v>
      </c>
      <c r="I58" s="9">
        <f>IF(H67=0, "-", H58/H67)</f>
        <v>1.5531238969290505E-2</v>
      </c>
      <c r="J58" s="8">
        <f t="shared" si="4"/>
        <v>-0.23529411764705882</v>
      </c>
      <c r="K58" s="9">
        <f t="shared" si="5"/>
        <v>1.1666666666666667</v>
      </c>
    </row>
    <row r="59" spans="1:11" x14ac:dyDescent="0.25">
      <c r="A59" s="7" t="s">
        <v>523</v>
      </c>
      <c r="B59" s="65">
        <v>96</v>
      </c>
      <c r="C59" s="34">
        <f>IF(B67=0, "-", B59/B67)</f>
        <v>4.3755697356426621E-2</v>
      </c>
      <c r="D59" s="65">
        <v>33</v>
      </c>
      <c r="E59" s="9">
        <f>IF(D67=0, "-", D59/D67)</f>
        <v>1.839464882943144E-2</v>
      </c>
      <c r="F59" s="81">
        <v>829</v>
      </c>
      <c r="G59" s="34">
        <f>IF(F67=0, "-", F59/F67)</f>
        <v>4.4128606409028E-2</v>
      </c>
      <c r="H59" s="65">
        <v>595</v>
      </c>
      <c r="I59" s="9">
        <f>IF(H67=0, "-", H59/H67)</f>
        <v>3.5004118131544887E-2</v>
      </c>
      <c r="J59" s="8">
        <f t="shared" si="4"/>
        <v>1.9090909090909092</v>
      </c>
      <c r="K59" s="9">
        <f t="shared" si="5"/>
        <v>0.39327731092436974</v>
      </c>
    </row>
    <row r="60" spans="1:11" x14ac:dyDescent="0.25">
      <c r="A60" s="7" t="s">
        <v>524</v>
      </c>
      <c r="B60" s="65">
        <v>137</v>
      </c>
      <c r="C60" s="34">
        <f>IF(B67=0, "-", B60/B67)</f>
        <v>6.2443026435733823E-2</v>
      </c>
      <c r="D60" s="65">
        <v>165</v>
      </c>
      <c r="E60" s="9">
        <f>IF(D67=0, "-", D60/D67)</f>
        <v>9.1973244147157185E-2</v>
      </c>
      <c r="F60" s="81">
        <v>1095</v>
      </c>
      <c r="G60" s="34">
        <f>IF(F67=0, "-", F60/F67)</f>
        <v>5.828808687320345E-2</v>
      </c>
      <c r="H60" s="65">
        <v>2133</v>
      </c>
      <c r="I60" s="9">
        <f>IF(H67=0, "-", H60/H67)</f>
        <v>0.12548535121779034</v>
      </c>
      <c r="J60" s="8">
        <f t="shared" si="4"/>
        <v>-0.16969696969696971</v>
      </c>
      <c r="K60" s="9">
        <f t="shared" si="5"/>
        <v>-0.48663853727144868</v>
      </c>
    </row>
    <row r="61" spans="1:11" x14ac:dyDescent="0.25">
      <c r="A61" s="7" t="s">
        <v>525</v>
      </c>
      <c r="B61" s="65">
        <v>45</v>
      </c>
      <c r="C61" s="34">
        <f>IF(B67=0, "-", B61/B67)</f>
        <v>2.0510483135824976E-2</v>
      </c>
      <c r="D61" s="65">
        <v>46</v>
      </c>
      <c r="E61" s="9">
        <f>IF(D67=0, "-", D61/D67)</f>
        <v>2.564102564102564E-2</v>
      </c>
      <c r="F61" s="81">
        <v>496</v>
      </c>
      <c r="G61" s="34">
        <f>IF(F67=0, "-", F61/F67)</f>
        <v>2.6402640264026403E-2</v>
      </c>
      <c r="H61" s="65">
        <v>714</v>
      </c>
      <c r="I61" s="9">
        <f>IF(H67=0, "-", H61/H67)</f>
        <v>4.2004941757853867E-2</v>
      </c>
      <c r="J61" s="8">
        <f t="shared" si="4"/>
        <v>-2.1739130434782608E-2</v>
      </c>
      <c r="K61" s="9">
        <f t="shared" si="5"/>
        <v>-0.30532212885154064</v>
      </c>
    </row>
    <row r="62" spans="1:11" x14ac:dyDescent="0.25">
      <c r="A62" s="7" t="s">
        <v>526</v>
      </c>
      <c r="B62" s="65">
        <v>37</v>
      </c>
      <c r="C62" s="34">
        <f>IF(B67=0, "-", B62/B67)</f>
        <v>1.6864175022789425E-2</v>
      </c>
      <c r="D62" s="65">
        <v>15</v>
      </c>
      <c r="E62" s="9">
        <f>IF(D67=0, "-", D62/D67)</f>
        <v>8.3612040133779261E-3</v>
      </c>
      <c r="F62" s="81">
        <v>332</v>
      </c>
      <c r="G62" s="34">
        <f>IF(F67=0, "-", F62/F67)</f>
        <v>1.7672735015437029E-2</v>
      </c>
      <c r="H62" s="65">
        <v>101</v>
      </c>
      <c r="I62" s="9">
        <f>IF(H67=0, "-", H62/H67)</f>
        <v>5.9418755147664431E-3</v>
      </c>
      <c r="J62" s="8">
        <f t="shared" si="4"/>
        <v>1.4666666666666666</v>
      </c>
      <c r="K62" s="9">
        <f t="shared" si="5"/>
        <v>2.2871287128712869</v>
      </c>
    </row>
    <row r="63" spans="1:11" x14ac:dyDescent="0.25">
      <c r="A63" s="7" t="s">
        <v>527</v>
      </c>
      <c r="B63" s="65">
        <v>827</v>
      </c>
      <c r="C63" s="34">
        <f>IF(B67=0, "-", B63/B67)</f>
        <v>0.37693710118505014</v>
      </c>
      <c r="D63" s="65">
        <v>505</v>
      </c>
      <c r="E63" s="9">
        <f>IF(D67=0, "-", D63/D67)</f>
        <v>0.28149386845039021</v>
      </c>
      <c r="F63" s="81">
        <v>5802</v>
      </c>
      <c r="G63" s="34">
        <f>IF(F67=0, "-", F63/F67)</f>
        <v>0.30884701373363144</v>
      </c>
      <c r="H63" s="65">
        <v>5558</v>
      </c>
      <c r="I63" s="9">
        <f>IF(H67=0, "-", H63/H67)</f>
        <v>0.32697964466407814</v>
      </c>
      <c r="J63" s="8">
        <f t="shared" si="4"/>
        <v>0.63762376237623763</v>
      </c>
      <c r="K63" s="9">
        <f t="shared" si="5"/>
        <v>4.3900683699172362E-2</v>
      </c>
    </row>
    <row r="64" spans="1:11" x14ac:dyDescent="0.25">
      <c r="A64" s="7" t="s">
        <v>528</v>
      </c>
      <c r="B64" s="65">
        <v>246</v>
      </c>
      <c r="C64" s="34">
        <f>IF(B67=0, "-", B64/B67)</f>
        <v>0.11212397447584321</v>
      </c>
      <c r="D64" s="65">
        <v>179</v>
      </c>
      <c r="E64" s="9">
        <f>IF(D67=0, "-", D64/D67)</f>
        <v>9.9777034559643249E-2</v>
      </c>
      <c r="F64" s="81">
        <v>1565</v>
      </c>
      <c r="G64" s="34">
        <f>IF(F67=0, "-", F64/F67)</f>
        <v>8.3306717768551045E-2</v>
      </c>
      <c r="H64" s="65">
        <v>1544</v>
      </c>
      <c r="I64" s="9">
        <f>IF(H67=0, "-", H64/H67)</f>
        <v>9.0834215790092945E-2</v>
      </c>
      <c r="J64" s="8">
        <f t="shared" si="4"/>
        <v>0.37430167597765363</v>
      </c>
      <c r="K64" s="9">
        <f t="shared" si="5"/>
        <v>1.3601036269430052E-2</v>
      </c>
    </row>
    <row r="65" spans="1:11" x14ac:dyDescent="0.25">
      <c r="A65" s="7" t="s">
        <v>529</v>
      </c>
      <c r="B65" s="65">
        <v>37</v>
      </c>
      <c r="C65" s="34">
        <f>IF(B67=0, "-", B65/B67)</f>
        <v>1.6864175022789425E-2</v>
      </c>
      <c r="D65" s="65">
        <v>46</v>
      </c>
      <c r="E65" s="9">
        <f>IF(D67=0, "-", D65/D67)</f>
        <v>2.564102564102564E-2</v>
      </c>
      <c r="F65" s="81">
        <v>373</v>
      </c>
      <c r="G65" s="34">
        <f>IF(F67=0, "-", F65/F67)</f>
        <v>1.985521132758437E-2</v>
      </c>
      <c r="H65" s="65">
        <v>285</v>
      </c>
      <c r="I65" s="9">
        <f>IF(H67=0, "-", H65/H67)</f>
        <v>1.6766678432756796E-2</v>
      </c>
      <c r="J65" s="8">
        <f t="shared" si="4"/>
        <v>-0.19565217391304349</v>
      </c>
      <c r="K65" s="9">
        <f t="shared" si="5"/>
        <v>0.30877192982456142</v>
      </c>
    </row>
    <row r="66" spans="1:11" x14ac:dyDescent="0.25">
      <c r="A66" s="2"/>
      <c r="B66" s="68"/>
      <c r="C66" s="33"/>
      <c r="D66" s="68"/>
      <c r="E66" s="6"/>
      <c r="F66" s="82"/>
      <c r="G66" s="33"/>
      <c r="H66" s="68"/>
      <c r="I66" s="6"/>
      <c r="J66" s="5"/>
      <c r="K66" s="6"/>
    </row>
    <row r="67" spans="1:11" s="43" customFormat="1" ht="13" x14ac:dyDescent="0.3">
      <c r="A67" s="162" t="s">
        <v>619</v>
      </c>
      <c r="B67" s="71">
        <f>SUM(B54:B66)</f>
        <v>2194</v>
      </c>
      <c r="C67" s="40">
        <f>B67/10577</f>
        <v>0.20743121868204595</v>
      </c>
      <c r="D67" s="71">
        <f>SUM(D54:D66)</f>
        <v>1794</v>
      </c>
      <c r="E67" s="41">
        <f>D67/8644</f>
        <v>0.2075428042572883</v>
      </c>
      <c r="F67" s="77">
        <f>SUM(F54:F66)</f>
        <v>18786</v>
      </c>
      <c r="G67" s="42">
        <f>F67/92935</f>
        <v>0.20214128154086189</v>
      </c>
      <c r="H67" s="71">
        <f>SUM(H54:H66)</f>
        <v>16998</v>
      </c>
      <c r="I67" s="41">
        <f>H67/78552</f>
        <v>0.21639168958142377</v>
      </c>
      <c r="J67" s="37">
        <f>IF(D67=0, "-", IF((B67-D67)/D67&lt;10, (B67-D67)/D67, "&gt;999%"))</f>
        <v>0.2229654403567447</v>
      </c>
      <c r="K67" s="38">
        <f>IF(H67=0, "-", IF((F67-H67)/H67&lt;10, (F67-H67)/H67, "&gt;999%"))</f>
        <v>0.10518884574655842</v>
      </c>
    </row>
    <row r="68" spans="1:11" x14ac:dyDescent="0.25">
      <c r="B68" s="83"/>
      <c r="D68" s="83"/>
      <c r="F68" s="83"/>
      <c r="H68" s="83"/>
    </row>
    <row r="69" spans="1:11" ht="13" x14ac:dyDescent="0.3">
      <c r="A69" s="163" t="s">
        <v>136</v>
      </c>
      <c r="B69" s="61" t="s">
        <v>12</v>
      </c>
      <c r="C69" s="62" t="s">
        <v>13</v>
      </c>
      <c r="D69" s="61" t="s">
        <v>12</v>
      </c>
      <c r="E69" s="63" t="s">
        <v>13</v>
      </c>
      <c r="F69" s="62" t="s">
        <v>12</v>
      </c>
      <c r="G69" s="62" t="s">
        <v>13</v>
      </c>
      <c r="H69" s="61" t="s">
        <v>12</v>
      </c>
      <c r="I69" s="63" t="s">
        <v>13</v>
      </c>
      <c r="J69" s="61"/>
      <c r="K69" s="63"/>
    </row>
    <row r="70" spans="1:11" x14ac:dyDescent="0.25">
      <c r="A70" s="7" t="s">
        <v>530</v>
      </c>
      <c r="B70" s="65">
        <v>11</v>
      </c>
      <c r="C70" s="34">
        <f>IF(B76=0, "-", B70/B76)</f>
        <v>0.10185185185185185</v>
      </c>
      <c r="D70" s="65">
        <v>8</v>
      </c>
      <c r="E70" s="9">
        <f>IF(D76=0, "-", D70/D76)</f>
        <v>0.15384615384615385</v>
      </c>
      <c r="F70" s="81">
        <v>109</v>
      </c>
      <c r="G70" s="34">
        <f>IF(F76=0, "-", F70/F76)</f>
        <v>0.13164251207729469</v>
      </c>
      <c r="H70" s="65">
        <v>84</v>
      </c>
      <c r="I70" s="9">
        <f>IF(H76=0, "-", H70/H76)</f>
        <v>0.17142857142857143</v>
      </c>
      <c r="J70" s="8">
        <f>IF(D70=0, "-", IF((B70-D70)/D70&lt;10, (B70-D70)/D70, "&gt;999%"))</f>
        <v>0.375</v>
      </c>
      <c r="K70" s="9">
        <f>IF(H70=0, "-", IF((F70-H70)/H70&lt;10, (F70-H70)/H70, "&gt;999%"))</f>
        <v>0.29761904761904762</v>
      </c>
    </row>
    <row r="71" spans="1:11" x14ac:dyDescent="0.25">
      <c r="A71" s="7" t="s">
        <v>531</v>
      </c>
      <c r="B71" s="65">
        <v>12</v>
      </c>
      <c r="C71" s="34">
        <f>IF(B76=0, "-", B71/B76)</f>
        <v>0.1111111111111111</v>
      </c>
      <c r="D71" s="65">
        <v>3</v>
      </c>
      <c r="E71" s="9">
        <f>IF(D76=0, "-", D71/D76)</f>
        <v>5.7692307692307696E-2</v>
      </c>
      <c r="F71" s="81">
        <v>110</v>
      </c>
      <c r="G71" s="34">
        <f>IF(F76=0, "-", F71/F76)</f>
        <v>0.13285024154589373</v>
      </c>
      <c r="H71" s="65">
        <v>40</v>
      </c>
      <c r="I71" s="9">
        <f>IF(H76=0, "-", H71/H76)</f>
        <v>8.1632653061224483E-2</v>
      </c>
      <c r="J71" s="8">
        <f>IF(D71=0, "-", IF((B71-D71)/D71&lt;10, (B71-D71)/D71, "&gt;999%"))</f>
        <v>3</v>
      </c>
      <c r="K71" s="9">
        <f>IF(H71=0, "-", IF((F71-H71)/H71&lt;10, (F71-H71)/H71, "&gt;999%"))</f>
        <v>1.75</v>
      </c>
    </row>
    <row r="72" spans="1:11" x14ac:dyDescent="0.25">
      <c r="A72" s="7" t="s">
        <v>532</v>
      </c>
      <c r="B72" s="65">
        <v>69</v>
      </c>
      <c r="C72" s="34">
        <f>IF(B76=0, "-", B72/B76)</f>
        <v>0.63888888888888884</v>
      </c>
      <c r="D72" s="65">
        <v>39</v>
      </c>
      <c r="E72" s="9">
        <f>IF(D76=0, "-", D72/D76)</f>
        <v>0.75</v>
      </c>
      <c r="F72" s="81">
        <v>530</v>
      </c>
      <c r="G72" s="34">
        <f>IF(F76=0, "-", F72/F76)</f>
        <v>0.64009661835748788</v>
      </c>
      <c r="H72" s="65">
        <v>332</v>
      </c>
      <c r="I72" s="9">
        <f>IF(H76=0, "-", H72/H76)</f>
        <v>0.67755102040816328</v>
      </c>
      <c r="J72" s="8">
        <f>IF(D72=0, "-", IF((B72-D72)/D72&lt;10, (B72-D72)/D72, "&gt;999%"))</f>
        <v>0.76923076923076927</v>
      </c>
      <c r="K72" s="9">
        <f>IF(H72=0, "-", IF((F72-H72)/H72&lt;10, (F72-H72)/H72, "&gt;999%"))</f>
        <v>0.59638554216867468</v>
      </c>
    </row>
    <row r="73" spans="1:11" x14ac:dyDescent="0.25">
      <c r="A73" s="7" t="s">
        <v>533</v>
      </c>
      <c r="B73" s="65">
        <v>16</v>
      </c>
      <c r="C73" s="34">
        <f>IF(B76=0, "-", B73/B76)</f>
        <v>0.14814814814814814</v>
      </c>
      <c r="D73" s="65">
        <v>2</v>
      </c>
      <c r="E73" s="9">
        <f>IF(D76=0, "-", D73/D76)</f>
        <v>3.8461538461538464E-2</v>
      </c>
      <c r="F73" s="81">
        <v>63</v>
      </c>
      <c r="G73" s="34">
        <f>IF(F76=0, "-", F73/F76)</f>
        <v>7.6086956521739135E-2</v>
      </c>
      <c r="H73" s="65">
        <v>27</v>
      </c>
      <c r="I73" s="9">
        <f>IF(H76=0, "-", H73/H76)</f>
        <v>5.5102040816326532E-2</v>
      </c>
      <c r="J73" s="8">
        <f>IF(D73=0, "-", IF((B73-D73)/D73&lt;10, (B73-D73)/D73, "&gt;999%"))</f>
        <v>7</v>
      </c>
      <c r="K73" s="9">
        <f>IF(H73=0, "-", IF((F73-H73)/H73&lt;10, (F73-H73)/H73, "&gt;999%"))</f>
        <v>1.3333333333333333</v>
      </c>
    </row>
    <row r="74" spans="1:11" x14ac:dyDescent="0.25">
      <c r="A74" s="7" t="s">
        <v>534</v>
      </c>
      <c r="B74" s="65">
        <v>0</v>
      </c>
      <c r="C74" s="34">
        <f>IF(B76=0, "-", B74/B76)</f>
        <v>0</v>
      </c>
      <c r="D74" s="65">
        <v>0</v>
      </c>
      <c r="E74" s="9">
        <f>IF(D76=0, "-", D74/D76)</f>
        <v>0</v>
      </c>
      <c r="F74" s="81">
        <v>16</v>
      </c>
      <c r="G74" s="34">
        <f>IF(F76=0, "-", F74/F76)</f>
        <v>1.932367149758454E-2</v>
      </c>
      <c r="H74" s="65">
        <v>7</v>
      </c>
      <c r="I74" s="9">
        <f>IF(H76=0, "-", H74/H76)</f>
        <v>1.4285714285714285E-2</v>
      </c>
      <c r="J74" s="8" t="str">
        <f>IF(D74=0, "-", IF((B74-D74)/D74&lt;10, (B74-D74)/D74, "&gt;999%"))</f>
        <v>-</v>
      </c>
      <c r="K74" s="9">
        <f>IF(H74=0, "-", IF((F74-H74)/H74&lt;10, (F74-H74)/H74, "&gt;999%"))</f>
        <v>1.2857142857142858</v>
      </c>
    </row>
    <row r="75" spans="1:11" x14ac:dyDescent="0.25">
      <c r="A75" s="2"/>
      <c r="B75" s="68"/>
      <c r="C75" s="33"/>
      <c r="D75" s="68"/>
      <c r="E75" s="6"/>
      <c r="F75" s="82"/>
      <c r="G75" s="33"/>
      <c r="H75" s="68"/>
      <c r="I75" s="6"/>
      <c r="J75" s="5"/>
      <c r="K75" s="6"/>
    </row>
    <row r="76" spans="1:11" s="43" customFormat="1" ht="13" x14ac:dyDescent="0.3">
      <c r="A76" s="162" t="s">
        <v>618</v>
      </c>
      <c r="B76" s="71">
        <f>SUM(B70:B75)</f>
        <v>108</v>
      </c>
      <c r="C76" s="40">
        <f>B76/10577</f>
        <v>1.0210834830292143E-2</v>
      </c>
      <c r="D76" s="71">
        <f>SUM(D70:D75)</f>
        <v>52</v>
      </c>
      <c r="E76" s="41">
        <f>D76/8644</f>
        <v>6.015733456732994E-3</v>
      </c>
      <c r="F76" s="77">
        <f>SUM(F70:F75)</f>
        <v>828</v>
      </c>
      <c r="G76" s="42">
        <f>F76/92935</f>
        <v>8.9094528433851621E-3</v>
      </c>
      <c r="H76" s="71">
        <f>SUM(H70:H75)</f>
        <v>490</v>
      </c>
      <c r="I76" s="41">
        <f>H76/78552</f>
        <v>6.2379061004175576E-3</v>
      </c>
      <c r="J76" s="37">
        <f>IF(D76=0, "-", IF((B76-D76)/D76&lt;10, (B76-D76)/D76, "&gt;999%"))</f>
        <v>1.0769230769230769</v>
      </c>
      <c r="K76" s="38">
        <f>IF(H76=0, "-", IF((F76-H76)/H76&lt;10, (F76-H76)/H76, "&gt;999%"))</f>
        <v>0.68979591836734699</v>
      </c>
    </row>
    <row r="77" spans="1:11" x14ac:dyDescent="0.25">
      <c r="B77" s="83"/>
      <c r="D77" s="83"/>
      <c r="F77" s="83"/>
      <c r="H77" s="83"/>
    </row>
    <row r="78" spans="1:11" ht="13" x14ac:dyDescent="0.3">
      <c r="A78" s="27" t="s">
        <v>617</v>
      </c>
      <c r="B78" s="71">
        <v>2661</v>
      </c>
      <c r="C78" s="40">
        <f>B78/10577</f>
        <v>0.25158362484636476</v>
      </c>
      <c r="D78" s="71">
        <v>2219</v>
      </c>
      <c r="E78" s="41">
        <f>D78/8644</f>
        <v>0.25670985654789447</v>
      </c>
      <c r="F78" s="77">
        <v>23510</v>
      </c>
      <c r="G78" s="42">
        <f>F78/92935</f>
        <v>0.25297250766664875</v>
      </c>
      <c r="H78" s="71">
        <v>21465</v>
      </c>
      <c r="I78" s="41">
        <f>H78/78552</f>
        <v>0.2732584784601283</v>
      </c>
      <c r="J78" s="37">
        <f>IF(D78=0, "-", IF((B78-D78)/D78&lt;10, (B78-D78)/D78, "&gt;999%"))</f>
        <v>0.19918882379450203</v>
      </c>
      <c r="K78" s="38">
        <f>IF(H78=0, "-", IF((F78-H78)/H78&lt;10, (F78-H78)/H78, "&gt;999%"))</f>
        <v>9.5271372000931748E-2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631</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38</v>
      </c>
      <c r="B7" s="65">
        <v>23</v>
      </c>
      <c r="C7" s="39">
        <f>IF(B26=0, "-", B7/B26)</f>
        <v>8.6433671552048098E-3</v>
      </c>
      <c r="D7" s="65">
        <v>11</v>
      </c>
      <c r="E7" s="21">
        <f>IF(D26=0, "-", D7/D26)</f>
        <v>4.9571879224876072E-3</v>
      </c>
      <c r="F7" s="81">
        <v>219</v>
      </c>
      <c r="G7" s="39">
        <f>IF(F26=0, "-", F7/F26)</f>
        <v>9.3151850276478095E-3</v>
      </c>
      <c r="H7" s="65">
        <v>124</v>
      </c>
      <c r="I7" s="21">
        <f>IF(H26=0, "-", H7/H26)</f>
        <v>5.7768460284183558E-3</v>
      </c>
      <c r="J7" s="20">
        <f t="shared" ref="J7:J24" si="0">IF(D7=0, "-", IF((B7-D7)/D7&lt;10, (B7-D7)/D7, "&gt;999%"))</f>
        <v>1.0909090909090908</v>
      </c>
      <c r="K7" s="21">
        <f t="shared" ref="K7:K24" si="1">IF(H7=0, "-", IF((F7-H7)/H7&lt;10, (F7-H7)/H7, "&gt;999%"))</f>
        <v>0.7661290322580645</v>
      </c>
    </row>
    <row r="8" spans="1:11" x14ac:dyDescent="0.25">
      <c r="A8" s="7" t="s">
        <v>47</v>
      </c>
      <c r="B8" s="65">
        <v>332</v>
      </c>
      <c r="C8" s="39">
        <f>IF(B26=0, "-", B8/B26)</f>
        <v>0.1247651258925216</v>
      </c>
      <c r="D8" s="65">
        <v>525</v>
      </c>
      <c r="E8" s="21">
        <f>IF(D26=0, "-", D8/D26)</f>
        <v>0.23659305993690852</v>
      </c>
      <c r="F8" s="81">
        <v>4726</v>
      </c>
      <c r="G8" s="39">
        <f>IF(F26=0, "-", F8/F26)</f>
        <v>0.20102084219481073</v>
      </c>
      <c r="H8" s="65">
        <v>3609</v>
      </c>
      <c r="I8" s="21">
        <f>IF(H26=0, "-", H8/H26)</f>
        <v>0.16813417190775681</v>
      </c>
      <c r="J8" s="20">
        <f t="shared" si="0"/>
        <v>-0.36761904761904762</v>
      </c>
      <c r="K8" s="21">
        <f t="shared" si="1"/>
        <v>0.30950401773344416</v>
      </c>
    </row>
    <row r="9" spans="1:11" x14ac:dyDescent="0.25">
      <c r="A9" s="7" t="s">
        <v>52</v>
      </c>
      <c r="B9" s="65">
        <v>84</v>
      </c>
      <c r="C9" s="39">
        <f>IF(B26=0, "-", B9/B26)</f>
        <v>3.1567080045095827E-2</v>
      </c>
      <c r="D9" s="65">
        <v>60</v>
      </c>
      <c r="E9" s="21">
        <f>IF(D26=0, "-", D9/D26)</f>
        <v>2.7039206849932402E-2</v>
      </c>
      <c r="F9" s="81">
        <v>723</v>
      </c>
      <c r="G9" s="39">
        <f>IF(F26=0, "-", F9/F26)</f>
        <v>3.0752871118672906E-2</v>
      </c>
      <c r="H9" s="65">
        <v>387</v>
      </c>
      <c r="I9" s="21">
        <f>IF(H26=0, "-", H9/H26)</f>
        <v>1.8029350104821804E-2</v>
      </c>
      <c r="J9" s="20">
        <f t="shared" si="0"/>
        <v>0.4</v>
      </c>
      <c r="K9" s="21">
        <f t="shared" si="1"/>
        <v>0.86821705426356588</v>
      </c>
    </row>
    <row r="10" spans="1:11" x14ac:dyDescent="0.25">
      <c r="A10" s="7" t="s">
        <v>55</v>
      </c>
      <c r="B10" s="65">
        <v>14</v>
      </c>
      <c r="C10" s="39">
        <f>IF(B26=0, "-", B10/B26)</f>
        <v>5.2611800075159712E-3</v>
      </c>
      <c r="D10" s="65">
        <v>7</v>
      </c>
      <c r="E10" s="21">
        <f>IF(D26=0, "-", D10/D26)</f>
        <v>3.1545741324921135E-3</v>
      </c>
      <c r="F10" s="81">
        <v>170</v>
      </c>
      <c r="G10" s="39">
        <f>IF(F26=0, "-", F10/F26)</f>
        <v>7.2309655465759249E-3</v>
      </c>
      <c r="H10" s="65">
        <v>197</v>
      </c>
      <c r="I10" s="21">
        <f>IF(H26=0, "-", H10/H26)</f>
        <v>9.1777311903098058E-3</v>
      </c>
      <c r="J10" s="20">
        <f t="shared" si="0"/>
        <v>1</v>
      </c>
      <c r="K10" s="21">
        <f t="shared" si="1"/>
        <v>-0.13705583756345177</v>
      </c>
    </row>
    <row r="11" spans="1:11" x14ac:dyDescent="0.25">
      <c r="A11" s="7" t="s">
        <v>59</v>
      </c>
      <c r="B11" s="65">
        <v>408</v>
      </c>
      <c r="C11" s="39">
        <f>IF(B26=0, "-", B11/B26)</f>
        <v>0.15332581736189402</v>
      </c>
      <c r="D11" s="65">
        <v>247</v>
      </c>
      <c r="E11" s="21">
        <f>IF(D26=0, "-", D11/D26)</f>
        <v>0.11131140153222172</v>
      </c>
      <c r="F11" s="81">
        <v>3351</v>
      </c>
      <c r="G11" s="39">
        <f>IF(F26=0, "-", F11/F26)</f>
        <v>0.14253509145044663</v>
      </c>
      <c r="H11" s="65">
        <v>2433</v>
      </c>
      <c r="I11" s="21">
        <f>IF(H26=0, "-", H11/H26)</f>
        <v>0.11334730957372467</v>
      </c>
      <c r="J11" s="20">
        <f t="shared" si="0"/>
        <v>0.65182186234817818</v>
      </c>
      <c r="K11" s="21">
        <f t="shared" si="1"/>
        <v>0.37731196054254007</v>
      </c>
    </row>
    <row r="12" spans="1:11" x14ac:dyDescent="0.25">
      <c r="A12" s="7" t="s">
        <v>60</v>
      </c>
      <c r="B12" s="65">
        <v>0</v>
      </c>
      <c r="C12" s="39">
        <f>IF(B26=0, "-", B12/B26)</f>
        <v>0</v>
      </c>
      <c r="D12" s="65">
        <v>0</v>
      </c>
      <c r="E12" s="21">
        <f>IF(D26=0, "-", D12/D26)</f>
        <v>0</v>
      </c>
      <c r="F12" s="81">
        <v>0</v>
      </c>
      <c r="G12" s="39">
        <f>IF(F26=0, "-", F12/F26)</f>
        <v>0</v>
      </c>
      <c r="H12" s="65">
        <v>2</v>
      </c>
      <c r="I12" s="21">
        <f>IF(H26=0, "-", H12/H26)</f>
        <v>9.317493594223154E-5</v>
      </c>
      <c r="J12" s="20" t="str">
        <f t="shared" si="0"/>
        <v>-</v>
      </c>
      <c r="K12" s="21">
        <f t="shared" si="1"/>
        <v>-1</v>
      </c>
    </row>
    <row r="13" spans="1:11" x14ac:dyDescent="0.25">
      <c r="A13" s="7" t="s">
        <v>63</v>
      </c>
      <c r="B13" s="65">
        <v>2</v>
      </c>
      <c r="C13" s="39">
        <f>IF(B26=0, "-", B13/B26)</f>
        <v>7.5159714393085303E-4</v>
      </c>
      <c r="D13" s="65">
        <v>12</v>
      </c>
      <c r="E13" s="21">
        <f>IF(D26=0, "-", D13/D26)</f>
        <v>5.4078413699864807E-3</v>
      </c>
      <c r="F13" s="81">
        <v>39</v>
      </c>
      <c r="G13" s="39">
        <f>IF(F26=0, "-", F13/F26)</f>
        <v>1.6588685665674182E-3</v>
      </c>
      <c r="H13" s="65">
        <v>77</v>
      </c>
      <c r="I13" s="21">
        <f>IF(H26=0, "-", H13/H26)</f>
        <v>3.5872350337759142E-3</v>
      </c>
      <c r="J13" s="20">
        <f t="shared" si="0"/>
        <v>-0.83333333333333337</v>
      </c>
      <c r="K13" s="21">
        <f t="shared" si="1"/>
        <v>-0.4935064935064935</v>
      </c>
    </row>
    <row r="14" spans="1:11" x14ac:dyDescent="0.25">
      <c r="A14" s="7" t="s">
        <v>68</v>
      </c>
      <c r="B14" s="65">
        <v>60</v>
      </c>
      <c r="C14" s="39">
        <f>IF(B26=0, "-", B14/B26)</f>
        <v>2.2547914317925591E-2</v>
      </c>
      <c r="D14" s="65">
        <v>70</v>
      </c>
      <c r="E14" s="21">
        <f>IF(D26=0, "-", D14/D26)</f>
        <v>3.1545741324921134E-2</v>
      </c>
      <c r="F14" s="81">
        <v>784</v>
      </c>
      <c r="G14" s="39">
        <f>IF(F26=0, "-", F14/F26)</f>
        <v>3.3347511697150146E-2</v>
      </c>
      <c r="H14" s="65">
        <v>427</v>
      </c>
      <c r="I14" s="21">
        <f>IF(H26=0, "-", H14/H26)</f>
        <v>1.9892848823666435E-2</v>
      </c>
      <c r="J14" s="20">
        <f t="shared" si="0"/>
        <v>-0.14285714285714285</v>
      </c>
      <c r="K14" s="21">
        <f t="shared" si="1"/>
        <v>0.83606557377049184</v>
      </c>
    </row>
    <row r="15" spans="1:11" x14ac:dyDescent="0.25">
      <c r="A15" s="7" t="s">
        <v>74</v>
      </c>
      <c r="B15" s="65">
        <v>106</v>
      </c>
      <c r="C15" s="39">
        <f>IF(B26=0, "-", B15/B26)</f>
        <v>3.9834648628335211E-2</v>
      </c>
      <c r="D15" s="65">
        <v>38</v>
      </c>
      <c r="E15" s="21">
        <f>IF(D26=0, "-", D15/D26)</f>
        <v>1.7124831004957188E-2</v>
      </c>
      <c r="F15" s="81">
        <v>933</v>
      </c>
      <c r="G15" s="39">
        <f>IF(F26=0, "-", F15/F26)</f>
        <v>3.9685240323266695E-2</v>
      </c>
      <c r="H15" s="65">
        <v>691</v>
      </c>
      <c r="I15" s="21">
        <f>IF(H26=0, "-", H15/H26)</f>
        <v>3.2191940368040996E-2</v>
      </c>
      <c r="J15" s="20">
        <f t="shared" si="0"/>
        <v>1.7894736842105263</v>
      </c>
      <c r="K15" s="21">
        <f t="shared" si="1"/>
        <v>0.35021707670043417</v>
      </c>
    </row>
    <row r="16" spans="1:11" x14ac:dyDescent="0.25">
      <c r="A16" s="7" t="s">
        <v>78</v>
      </c>
      <c r="B16" s="65">
        <v>4</v>
      </c>
      <c r="C16" s="39">
        <f>IF(B26=0, "-", B16/B26)</f>
        <v>1.5031942878617061E-3</v>
      </c>
      <c r="D16" s="65">
        <v>9</v>
      </c>
      <c r="E16" s="21">
        <f>IF(D26=0, "-", D16/D26)</f>
        <v>4.0558810274898601E-3</v>
      </c>
      <c r="F16" s="81">
        <v>57</v>
      </c>
      <c r="G16" s="39">
        <f>IF(F26=0, "-", F16/F26)</f>
        <v>2.4245002126754571E-3</v>
      </c>
      <c r="H16" s="65">
        <v>54</v>
      </c>
      <c r="I16" s="21">
        <f>IF(H26=0, "-", H16/H26)</f>
        <v>2.5157232704402514E-3</v>
      </c>
      <c r="J16" s="20">
        <f t="shared" si="0"/>
        <v>-0.55555555555555558</v>
      </c>
      <c r="K16" s="21">
        <f t="shared" si="1"/>
        <v>5.5555555555555552E-2</v>
      </c>
    </row>
    <row r="17" spans="1:11" x14ac:dyDescent="0.25">
      <c r="A17" s="7" t="s">
        <v>81</v>
      </c>
      <c r="B17" s="65">
        <v>168</v>
      </c>
      <c r="C17" s="39">
        <f>IF(B26=0, "-", B17/B26)</f>
        <v>6.3134160090191654E-2</v>
      </c>
      <c r="D17" s="65">
        <v>189</v>
      </c>
      <c r="E17" s="21">
        <f>IF(D26=0, "-", D17/D26)</f>
        <v>8.5173501577287064E-2</v>
      </c>
      <c r="F17" s="81">
        <v>1294</v>
      </c>
      <c r="G17" s="39">
        <f>IF(F26=0, "-", F17/F26)</f>
        <v>5.5040408336877927E-2</v>
      </c>
      <c r="H17" s="65">
        <v>2588</v>
      </c>
      <c r="I17" s="21">
        <f>IF(H26=0, "-", H17/H26)</f>
        <v>0.12056836710924761</v>
      </c>
      <c r="J17" s="20">
        <f t="shared" si="0"/>
        <v>-0.1111111111111111</v>
      </c>
      <c r="K17" s="21">
        <f t="shared" si="1"/>
        <v>-0.5</v>
      </c>
    </row>
    <row r="18" spans="1:11" x14ac:dyDescent="0.25">
      <c r="A18" s="7" t="s">
        <v>82</v>
      </c>
      <c r="B18" s="65">
        <v>49</v>
      </c>
      <c r="C18" s="39">
        <f>IF(B26=0, "-", B18/B26)</f>
        <v>1.8414130026305899E-2</v>
      </c>
      <c r="D18" s="65">
        <v>64</v>
      </c>
      <c r="E18" s="21">
        <f>IF(D26=0, "-", D18/D26)</f>
        <v>2.8841820639927896E-2</v>
      </c>
      <c r="F18" s="81">
        <v>537</v>
      </c>
      <c r="G18" s="39">
        <f>IF(F26=0, "-", F18/F26)</f>
        <v>2.2841344108889834E-2</v>
      </c>
      <c r="H18" s="65">
        <v>832</v>
      </c>
      <c r="I18" s="21">
        <f>IF(H26=0, "-", H18/H26)</f>
        <v>3.8760773351968321E-2</v>
      </c>
      <c r="J18" s="20">
        <f t="shared" si="0"/>
        <v>-0.234375</v>
      </c>
      <c r="K18" s="21">
        <f t="shared" si="1"/>
        <v>-0.35456730769230771</v>
      </c>
    </row>
    <row r="19" spans="1:11" x14ac:dyDescent="0.25">
      <c r="A19" s="7" t="s">
        <v>83</v>
      </c>
      <c r="B19" s="65">
        <v>7</v>
      </c>
      <c r="C19" s="39">
        <f>IF(B26=0, "-", B19/B26)</f>
        <v>2.6305900037579856E-3</v>
      </c>
      <c r="D19" s="65">
        <v>1</v>
      </c>
      <c r="E19" s="21">
        <f>IF(D26=0, "-", D19/D26)</f>
        <v>4.5065344749887338E-4</v>
      </c>
      <c r="F19" s="81">
        <v>64</v>
      </c>
      <c r="G19" s="39">
        <f>IF(F26=0, "-", F19/F26)</f>
        <v>2.7222458528285837E-3</v>
      </c>
      <c r="H19" s="65">
        <v>21</v>
      </c>
      <c r="I19" s="21">
        <f>IF(H26=0, "-", H19/H26)</f>
        <v>9.7833682739343112E-4</v>
      </c>
      <c r="J19" s="20">
        <f t="shared" si="0"/>
        <v>6</v>
      </c>
      <c r="K19" s="21">
        <f t="shared" si="1"/>
        <v>2.0476190476190474</v>
      </c>
    </row>
    <row r="20" spans="1:11" x14ac:dyDescent="0.25">
      <c r="A20" s="7" t="s">
        <v>86</v>
      </c>
      <c r="B20" s="65">
        <v>85</v>
      </c>
      <c r="C20" s="39">
        <f>IF(B26=0, "-", B20/B26)</f>
        <v>3.1942878617061257E-2</v>
      </c>
      <c r="D20" s="65">
        <v>41</v>
      </c>
      <c r="E20" s="21">
        <f>IF(D26=0, "-", D20/D26)</f>
        <v>1.8476791347453808E-2</v>
      </c>
      <c r="F20" s="81">
        <v>609</v>
      </c>
      <c r="G20" s="39">
        <f>IF(F26=0, "-", F20/F26)</f>
        <v>2.5903870693321989E-2</v>
      </c>
      <c r="H20" s="65">
        <v>366</v>
      </c>
      <c r="I20" s="21">
        <f>IF(H26=0, "-", H20/H26)</f>
        <v>1.7051013277428372E-2</v>
      </c>
      <c r="J20" s="20">
        <f t="shared" si="0"/>
        <v>1.0731707317073171</v>
      </c>
      <c r="K20" s="21">
        <f t="shared" si="1"/>
        <v>0.66393442622950816</v>
      </c>
    </row>
    <row r="21" spans="1:11" x14ac:dyDescent="0.25">
      <c r="A21" s="7" t="s">
        <v>87</v>
      </c>
      <c r="B21" s="65">
        <v>10</v>
      </c>
      <c r="C21" s="39">
        <f>IF(B26=0, "-", B21/B26)</f>
        <v>3.7579857196542651E-3</v>
      </c>
      <c r="D21" s="65">
        <v>10</v>
      </c>
      <c r="E21" s="21">
        <f>IF(D26=0, "-", D21/D26)</f>
        <v>4.5065344749887336E-3</v>
      </c>
      <c r="F21" s="81">
        <v>65</v>
      </c>
      <c r="G21" s="39">
        <f>IF(F26=0, "-", F21/F26)</f>
        <v>2.7647809442790301E-3</v>
      </c>
      <c r="H21" s="65">
        <v>125</v>
      </c>
      <c r="I21" s="21">
        <f>IF(H26=0, "-", H21/H26)</f>
        <v>5.8234334963894714E-3</v>
      </c>
      <c r="J21" s="20">
        <f t="shared" si="0"/>
        <v>0</v>
      </c>
      <c r="K21" s="21">
        <f t="shared" si="1"/>
        <v>-0.48</v>
      </c>
    </row>
    <row r="22" spans="1:11" x14ac:dyDescent="0.25">
      <c r="A22" s="7" t="s">
        <v>92</v>
      </c>
      <c r="B22" s="65">
        <v>37</v>
      </c>
      <c r="C22" s="39">
        <f>IF(B26=0, "-", B22/B26)</f>
        <v>1.3904547162720781E-2</v>
      </c>
      <c r="D22" s="65">
        <v>15</v>
      </c>
      <c r="E22" s="21">
        <f>IF(D26=0, "-", D22/D26)</f>
        <v>6.7598017124831005E-3</v>
      </c>
      <c r="F22" s="81">
        <v>332</v>
      </c>
      <c r="G22" s="39">
        <f>IF(F26=0, "-", F22/F26)</f>
        <v>1.4121650361548277E-2</v>
      </c>
      <c r="H22" s="65">
        <v>101</v>
      </c>
      <c r="I22" s="21">
        <f>IF(H26=0, "-", H22/H26)</f>
        <v>4.705334265082693E-3</v>
      </c>
      <c r="J22" s="20">
        <f t="shared" si="0"/>
        <v>1.4666666666666666</v>
      </c>
      <c r="K22" s="21">
        <f t="shared" si="1"/>
        <v>2.2871287128712869</v>
      </c>
    </row>
    <row r="23" spans="1:11" x14ac:dyDescent="0.25">
      <c r="A23" s="7" t="s">
        <v>96</v>
      </c>
      <c r="B23" s="65">
        <v>1224</v>
      </c>
      <c r="C23" s="39">
        <f>IF(B26=0, "-", B23/B26)</f>
        <v>0.45997745208568208</v>
      </c>
      <c r="D23" s="65">
        <v>866</v>
      </c>
      <c r="E23" s="21">
        <f>IF(D26=0, "-", D23/D26)</f>
        <v>0.39026588553402436</v>
      </c>
      <c r="F23" s="81">
        <v>9155</v>
      </c>
      <c r="G23" s="39">
        <f>IF(F26=0, "-", F23/F26)</f>
        <v>0.3894087622288388</v>
      </c>
      <c r="H23" s="65">
        <v>9040</v>
      </c>
      <c r="I23" s="21">
        <f>IF(H26=0, "-", H23/H26)</f>
        <v>0.42115071045888658</v>
      </c>
      <c r="J23" s="20">
        <f t="shared" si="0"/>
        <v>0.41339491916859122</v>
      </c>
      <c r="K23" s="21">
        <f t="shared" si="1"/>
        <v>1.2721238938053098E-2</v>
      </c>
    </row>
    <row r="24" spans="1:11" x14ac:dyDescent="0.25">
      <c r="A24" s="7" t="s">
        <v>98</v>
      </c>
      <c r="B24" s="65">
        <v>48</v>
      </c>
      <c r="C24" s="39">
        <f>IF(B26=0, "-", B24/B26)</f>
        <v>1.8038331454340473E-2</v>
      </c>
      <c r="D24" s="65">
        <v>54</v>
      </c>
      <c r="E24" s="21">
        <f>IF(D26=0, "-", D24/D26)</f>
        <v>2.4335286164939161E-2</v>
      </c>
      <c r="F24" s="81">
        <v>452</v>
      </c>
      <c r="G24" s="39">
        <f>IF(F26=0, "-", F24/F26)</f>
        <v>1.9225861335601873E-2</v>
      </c>
      <c r="H24" s="65">
        <v>391</v>
      </c>
      <c r="I24" s="21">
        <f>IF(H26=0, "-", H24/H26)</f>
        <v>1.8215699976706266E-2</v>
      </c>
      <c r="J24" s="20">
        <f t="shared" si="0"/>
        <v>-0.1111111111111111</v>
      </c>
      <c r="K24" s="21">
        <f t="shared" si="1"/>
        <v>0.15601023017902813</v>
      </c>
    </row>
    <row r="25" spans="1:11" x14ac:dyDescent="0.25">
      <c r="A25" s="2"/>
      <c r="B25" s="68"/>
      <c r="C25" s="33"/>
      <c r="D25" s="68"/>
      <c r="E25" s="6"/>
      <c r="F25" s="82"/>
      <c r="G25" s="33"/>
      <c r="H25" s="68"/>
      <c r="I25" s="6"/>
      <c r="J25" s="5"/>
      <c r="K25" s="6"/>
    </row>
    <row r="26" spans="1:11" s="43" customFormat="1" ht="13" x14ac:dyDescent="0.3">
      <c r="A26" s="162" t="s">
        <v>617</v>
      </c>
      <c r="B26" s="71">
        <f>SUM(B7:B25)</f>
        <v>2661</v>
      </c>
      <c r="C26" s="40">
        <v>1</v>
      </c>
      <c r="D26" s="71">
        <f>SUM(D7:D25)</f>
        <v>2219</v>
      </c>
      <c r="E26" s="41">
        <v>1</v>
      </c>
      <c r="F26" s="77">
        <f>SUM(F7:F25)</f>
        <v>23510</v>
      </c>
      <c r="G26" s="42">
        <v>1</v>
      </c>
      <c r="H26" s="71">
        <f>SUM(H7:H25)</f>
        <v>21465</v>
      </c>
      <c r="I26" s="41">
        <v>1</v>
      </c>
      <c r="J26" s="37">
        <f>IF(D26=0, "-", (B26-D26)/D26)</f>
        <v>0.19918882379450203</v>
      </c>
      <c r="K26" s="38">
        <f>IF(H26=0, "-", (F26-H26)/H26)</f>
        <v>9.5271372000931748E-2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129</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137</v>
      </c>
      <c r="B6" s="61" t="s">
        <v>12</v>
      </c>
      <c r="C6" s="62" t="s">
        <v>13</v>
      </c>
      <c r="D6" s="61" t="s">
        <v>12</v>
      </c>
      <c r="E6" s="63" t="s">
        <v>13</v>
      </c>
      <c r="F6" s="62" t="s">
        <v>12</v>
      </c>
      <c r="G6" s="62" t="s">
        <v>13</v>
      </c>
      <c r="H6" s="61" t="s">
        <v>12</v>
      </c>
      <c r="I6" s="63" t="s">
        <v>13</v>
      </c>
      <c r="J6" s="61"/>
      <c r="K6" s="63"/>
    </row>
    <row r="7" spans="1:11" x14ac:dyDescent="0.25">
      <c r="A7" s="7" t="s">
        <v>535</v>
      </c>
      <c r="B7" s="65">
        <v>10</v>
      </c>
      <c r="C7" s="34">
        <f>IF(B22=0, "-", B7/B22)</f>
        <v>6.25E-2</v>
      </c>
      <c r="D7" s="65">
        <v>3</v>
      </c>
      <c r="E7" s="9">
        <f>IF(D22=0, "-", D7/D22)</f>
        <v>1.7751479289940829E-2</v>
      </c>
      <c r="F7" s="81">
        <v>67</v>
      </c>
      <c r="G7" s="34">
        <f>IF(F22=0, "-", F7/F22)</f>
        <v>3.8885664538595474E-2</v>
      </c>
      <c r="H7" s="65">
        <v>22</v>
      </c>
      <c r="I7" s="9">
        <f>IF(H22=0, "-", H7/H22)</f>
        <v>1.455989410986102E-2</v>
      </c>
      <c r="J7" s="8">
        <f t="shared" ref="J7:J20" si="0">IF(D7=0, "-", IF((B7-D7)/D7&lt;10, (B7-D7)/D7, "&gt;999%"))</f>
        <v>2.3333333333333335</v>
      </c>
      <c r="K7" s="9">
        <f t="shared" ref="K7:K20" si="1">IF(H7=0, "-", IF((F7-H7)/H7&lt;10, (F7-H7)/H7, "&gt;999%"))</f>
        <v>2.0454545454545454</v>
      </c>
    </row>
    <row r="8" spans="1:11" x14ac:dyDescent="0.25">
      <c r="A8" s="7" t="s">
        <v>536</v>
      </c>
      <c r="B8" s="65">
        <v>3</v>
      </c>
      <c r="C8" s="34">
        <f>IF(B22=0, "-", B8/B22)</f>
        <v>1.8749999999999999E-2</v>
      </c>
      <c r="D8" s="65">
        <v>2</v>
      </c>
      <c r="E8" s="9">
        <f>IF(D22=0, "-", D8/D22)</f>
        <v>1.1834319526627219E-2</v>
      </c>
      <c r="F8" s="81">
        <v>18</v>
      </c>
      <c r="G8" s="34">
        <f>IF(F22=0, "-", F8/F22)</f>
        <v>1.0446894950667441E-2</v>
      </c>
      <c r="H8" s="65">
        <v>20</v>
      </c>
      <c r="I8" s="9">
        <f>IF(H22=0, "-", H8/H22)</f>
        <v>1.3236267372600927E-2</v>
      </c>
      <c r="J8" s="8">
        <f t="shared" si="0"/>
        <v>0.5</v>
      </c>
      <c r="K8" s="9">
        <f t="shared" si="1"/>
        <v>-0.1</v>
      </c>
    </row>
    <row r="9" spans="1:11" x14ac:dyDescent="0.25">
      <c r="A9" s="7" t="s">
        <v>537</v>
      </c>
      <c r="B9" s="65">
        <v>2</v>
      </c>
      <c r="C9" s="34">
        <f>IF(B22=0, "-", B9/B22)</f>
        <v>1.2500000000000001E-2</v>
      </c>
      <c r="D9" s="65">
        <v>0</v>
      </c>
      <c r="E9" s="9">
        <f>IF(D22=0, "-", D9/D22)</f>
        <v>0</v>
      </c>
      <c r="F9" s="81">
        <v>17</v>
      </c>
      <c r="G9" s="34">
        <f>IF(F22=0, "-", F9/F22)</f>
        <v>9.8665118978525819E-3</v>
      </c>
      <c r="H9" s="65">
        <v>0</v>
      </c>
      <c r="I9" s="9">
        <f>IF(H22=0, "-", H9/H22)</f>
        <v>0</v>
      </c>
      <c r="J9" s="8" t="str">
        <f t="shared" si="0"/>
        <v>-</v>
      </c>
      <c r="K9" s="9" t="str">
        <f t="shared" si="1"/>
        <v>-</v>
      </c>
    </row>
    <row r="10" spans="1:11" x14ac:dyDescent="0.25">
      <c r="A10" s="7" t="s">
        <v>538</v>
      </c>
      <c r="B10" s="65">
        <v>22</v>
      </c>
      <c r="C10" s="34">
        <f>IF(B22=0, "-", B10/B22)</f>
        <v>0.13750000000000001</v>
      </c>
      <c r="D10" s="65">
        <v>15</v>
      </c>
      <c r="E10" s="9">
        <f>IF(D22=0, "-", D10/D22)</f>
        <v>8.8757396449704137E-2</v>
      </c>
      <c r="F10" s="81">
        <v>229</v>
      </c>
      <c r="G10" s="34">
        <f>IF(F22=0, "-", F10/F22)</f>
        <v>0.13290771909460244</v>
      </c>
      <c r="H10" s="65">
        <v>245</v>
      </c>
      <c r="I10" s="9">
        <f>IF(H22=0, "-", H10/H22)</f>
        <v>0.16214427531436135</v>
      </c>
      <c r="J10" s="8">
        <f t="shared" si="0"/>
        <v>0.46666666666666667</v>
      </c>
      <c r="K10" s="9">
        <f t="shared" si="1"/>
        <v>-6.5306122448979598E-2</v>
      </c>
    </row>
    <row r="11" spans="1:11" x14ac:dyDescent="0.25">
      <c r="A11" s="7" t="s">
        <v>539</v>
      </c>
      <c r="B11" s="65">
        <v>27</v>
      </c>
      <c r="C11" s="34">
        <f>IF(B22=0, "-", B11/B22)</f>
        <v>0.16875000000000001</v>
      </c>
      <c r="D11" s="65">
        <v>16</v>
      </c>
      <c r="E11" s="9">
        <f>IF(D22=0, "-", D11/D22)</f>
        <v>9.4674556213017749E-2</v>
      </c>
      <c r="F11" s="81">
        <v>207</v>
      </c>
      <c r="G11" s="34">
        <f>IF(F22=0, "-", F11/F22)</f>
        <v>0.12013929193267557</v>
      </c>
      <c r="H11" s="65">
        <v>207</v>
      </c>
      <c r="I11" s="9">
        <f>IF(H22=0, "-", H11/H22)</f>
        <v>0.13699536730641959</v>
      </c>
      <c r="J11" s="8">
        <f t="shared" si="0"/>
        <v>0.6875</v>
      </c>
      <c r="K11" s="9">
        <f t="shared" si="1"/>
        <v>0</v>
      </c>
    </row>
    <row r="12" spans="1:11" x14ac:dyDescent="0.25">
      <c r="A12" s="7" t="s">
        <v>540</v>
      </c>
      <c r="B12" s="65">
        <v>4</v>
      </c>
      <c r="C12" s="34">
        <f>IF(B22=0, "-", B12/B22)</f>
        <v>2.5000000000000001E-2</v>
      </c>
      <c r="D12" s="65">
        <v>0</v>
      </c>
      <c r="E12" s="9">
        <f>IF(D22=0, "-", D12/D22)</f>
        <v>0</v>
      </c>
      <c r="F12" s="81">
        <v>25</v>
      </c>
      <c r="G12" s="34">
        <f>IF(F22=0, "-", F12/F22)</f>
        <v>1.4509576320371444E-2</v>
      </c>
      <c r="H12" s="65">
        <v>22</v>
      </c>
      <c r="I12" s="9">
        <f>IF(H22=0, "-", H12/H22)</f>
        <v>1.455989410986102E-2</v>
      </c>
      <c r="J12" s="8" t="str">
        <f t="shared" si="0"/>
        <v>-</v>
      </c>
      <c r="K12" s="9">
        <f t="shared" si="1"/>
        <v>0.13636363636363635</v>
      </c>
    </row>
    <row r="13" spans="1:11" x14ac:dyDescent="0.25">
      <c r="A13" s="7" t="s">
        <v>541</v>
      </c>
      <c r="B13" s="65">
        <v>1</v>
      </c>
      <c r="C13" s="34">
        <f>IF(B22=0, "-", B13/B22)</f>
        <v>6.2500000000000003E-3</v>
      </c>
      <c r="D13" s="65">
        <v>0</v>
      </c>
      <c r="E13" s="9">
        <f>IF(D22=0, "-", D13/D22)</f>
        <v>0</v>
      </c>
      <c r="F13" s="81">
        <v>5</v>
      </c>
      <c r="G13" s="34">
        <f>IF(F22=0, "-", F13/F22)</f>
        <v>2.901915264074289E-3</v>
      </c>
      <c r="H13" s="65">
        <v>5</v>
      </c>
      <c r="I13" s="9">
        <f>IF(H22=0, "-", H13/H22)</f>
        <v>3.3090668431502318E-3</v>
      </c>
      <c r="J13" s="8" t="str">
        <f t="shared" si="0"/>
        <v>-</v>
      </c>
      <c r="K13" s="9">
        <f t="shared" si="1"/>
        <v>0</v>
      </c>
    </row>
    <row r="14" spans="1:11" x14ac:dyDescent="0.25">
      <c r="A14" s="7" t="s">
        <v>542</v>
      </c>
      <c r="B14" s="65">
        <v>49</v>
      </c>
      <c r="C14" s="34">
        <f>IF(B22=0, "-", B14/B22)</f>
        <v>0.30625000000000002</v>
      </c>
      <c r="D14" s="65">
        <v>78</v>
      </c>
      <c r="E14" s="9">
        <f>IF(D22=0, "-", D14/D22)</f>
        <v>0.46153846153846156</v>
      </c>
      <c r="F14" s="81">
        <v>645</v>
      </c>
      <c r="G14" s="34">
        <f>IF(F22=0, "-", F14/F22)</f>
        <v>0.37434706906558329</v>
      </c>
      <c r="H14" s="65">
        <v>565</v>
      </c>
      <c r="I14" s="9">
        <f>IF(H22=0, "-", H14/H22)</f>
        <v>0.37392455327597618</v>
      </c>
      <c r="J14" s="8">
        <f t="shared" si="0"/>
        <v>-0.37179487179487181</v>
      </c>
      <c r="K14" s="9">
        <f t="shared" si="1"/>
        <v>0.1415929203539823</v>
      </c>
    </row>
    <row r="15" spans="1:11" x14ac:dyDescent="0.25">
      <c r="A15" s="7" t="s">
        <v>543</v>
      </c>
      <c r="B15" s="65">
        <v>5</v>
      </c>
      <c r="C15" s="34">
        <f>IF(B22=0, "-", B15/B22)</f>
        <v>3.125E-2</v>
      </c>
      <c r="D15" s="65">
        <v>6</v>
      </c>
      <c r="E15" s="9">
        <f>IF(D22=0, "-", D15/D22)</f>
        <v>3.5502958579881658E-2</v>
      </c>
      <c r="F15" s="81">
        <v>47</v>
      </c>
      <c r="G15" s="34">
        <f>IF(F22=0, "-", F15/F22)</f>
        <v>2.7278003482298318E-2</v>
      </c>
      <c r="H15" s="65">
        <v>36</v>
      </c>
      <c r="I15" s="9">
        <f>IF(H22=0, "-", H15/H22)</f>
        <v>2.3825281270681668E-2</v>
      </c>
      <c r="J15" s="8">
        <f t="shared" si="0"/>
        <v>-0.16666666666666666</v>
      </c>
      <c r="K15" s="9">
        <f t="shared" si="1"/>
        <v>0.30555555555555558</v>
      </c>
    </row>
    <row r="16" spans="1:11" x14ac:dyDescent="0.25">
      <c r="A16" s="7" t="s">
        <v>544</v>
      </c>
      <c r="B16" s="65">
        <v>0</v>
      </c>
      <c r="C16" s="34">
        <f>IF(B22=0, "-", B16/B22)</f>
        <v>0</v>
      </c>
      <c r="D16" s="65">
        <v>2</v>
      </c>
      <c r="E16" s="9">
        <f>IF(D22=0, "-", D16/D22)</f>
        <v>1.1834319526627219E-2</v>
      </c>
      <c r="F16" s="81">
        <v>5</v>
      </c>
      <c r="G16" s="34">
        <f>IF(F22=0, "-", F16/F22)</f>
        <v>2.901915264074289E-3</v>
      </c>
      <c r="H16" s="65">
        <v>10</v>
      </c>
      <c r="I16" s="9">
        <f>IF(H22=0, "-", H16/H22)</f>
        <v>6.6181336863004635E-3</v>
      </c>
      <c r="J16" s="8">
        <f t="shared" si="0"/>
        <v>-1</v>
      </c>
      <c r="K16" s="9">
        <f t="shared" si="1"/>
        <v>-0.5</v>
      </c>
    </row>
    <row r="17" spans="1:11" x14ac:dyDescent="0.25">
      <c r="A17" s="7" t="s">
        <v>545</v>
      </c>
      <c r="B17" s="65">
        <v>14</v>
      </c>
      <c r="C17" s="34">
        <f>IF(B22=0, "-", B17/B22)</f>
        <v>8.7499999999999994E-2</v>
      </c>
      <c r="D17" s="65">
        <v>14</v>
      </c>
      <c r="E17" s="9">
        <f>IF(D22=0, "-", D17/D22)</f>
        <v>8.2840236686390539E-2</v>
      </c>
      <c r="F17" s="81">
        <v>203</v>
      </c>
      <c r="G17" s="34">
        <f>IF(F22=0, "-", F17/F22)</f>
        <v>0.11781775972141613</v>
      </c>
      <c r="H17" s="65">
        <v>123</v>
      </c>
      <c r="I17" s="9">
        <f>IF(H22=0, "-", H17/H22)</f>
        <v>8.1403044341495701E-2</v>
      </c>
      <c r="J17" s="8">
        <f t="shared" si="0"/>
        <v>0</v>
      </c>
      <c r="K17" s="9">
        <f t="shared" si="1"/>
        <v>0.65040650406504064</v>
      </c>
    </row>
    <row r="18" spans="1:11" x14ac:dyDescent="0.25">
      <c r="A18" s="7" t="s">
        <v>546</v>
      </c>
      <c r="B18" s="65">
        <v>15</v>
      </c>
      <c r="C18" s="34">
        <f>IF(B22=0, "-", B18/B22)</f>
        <v>9.375E-2</v>
      </c>
      <c r="D18" s="65">
        <v>22</v>
      </c>
      <c r="E18" s="9">
        <f>IF(D22=0, "-", D18/D22)</f>
        <v>0.13017751479289941</v>
      </c>
      <c r="F18" s="81">
        <v>130</v>
      </c>
      <c r="G18" s="34">
        <f>IF(F22=0, "-", F18/F22)</f>
        <v>7.544979686593152E-2</v>
      </c>
      <c r="H18" s="65">
        <v>143</v>
      </c>
      <c r="I18" s="9">
        <f>IF(H22=0, "-", H18/H22)</f>
        <v>9.4639311714096619E-2</v>
      </c>
      <c r="J18" s="8">
        <f t="shared" si="0"/>
        <v>-0.31818181818181818</v>
      </c>
      <c r="K18" s="9">
        <f t="shared" si="1"/>
        <v>-9.0909090909090912E-2</v>
      </c>
    </row>
    <row r="19" spans="1:11" x14ac:dyDescent="0.25">
      <c r="A19" s="7" t="s">
        <v>547</v>
      </c>
      <c r="B19" s="65">
        <v>6</v>
      </c>
      <c r="C19" s="34">
        <f>IF(B22=0, "-", B19/B22)</f>
        <v>3.7499999999999999E-2</v>
      </c>
      <c r="D19" s="65">
        <v>9</v>
      </c>
      <c r="E19" s="9">
        <f>IF(D22=0, "-", D19/D22)</f>
        <v>5.3254437869822487E-2</v>
      </c>
      <c r="F19" s="81">
        <v>46</v>
      </c>
      <c r="G19" s="34">
        <f>IF(F22=0, "-", F19/F22)</f>
        <v>2.6697620429483458E-2</v>
      </c>
      <c r="H19" s="65">
        <v>78</v>
      </c>
      <c r="I19" s="9">
        <f>IF(H22=0, "-", H19/H22)</f>
        <v>5.1621442753143613E-2</v>
      </c>
      <c r="J19" s="8">
        <f t="shared" si="0"/>
        <v>-0.33333333333333331</v>
      </c>
      <c r="K19" s="9">
        <f t="shared" si="1"/>
        <v>-0.41025641025641024</v>
      </c>
    </row>
    <row r="20" spans="1:11" x14ac:dyDescent="0.25">
      <c r="A20" s="7" t="s">
        <v>548</v>
      </c>
      <c r="B20" s="65">
        <v>2</v>
      </c>
      <c r="C20" s="34">
        <f>IF(B22=0, "-", B20/B22)</f>
        <v>1.2500000000000001E-2</v>
      </c>
      <c r="D20" s="65">
        <v>2</v>
      </c>
      <c r="E20" s="9">
        <f>IF(D22=0, "-", D20/D22)</f>
        <v>1.1834319526627219E-2</v>
      </c>
      <c r="F20" s="81">
        <v>79</v>
      </c>
      <c r="G20" s="34">
        <f>IF(F22=0, "-", F20/F22)</f>
        <v>4.5850261172373764E-2</v>
      </c>
      <c r="H20" s="65">
        <v>35</v>
      </c>
      <c r="I20" s="9">
        <f>IF(H22=0, "-", H20/H22)</f>
        <v>2.3163467902051621E-2</v>
      </c>
      <c r="J20" s="8">
        <f t="shared" si="0"/>
        <v>0</v>
      </c>
      <c r="K20" s="9">
        <f t="shared" si="1"/>
        <v>1.2571428571428571</v>
      </c>
    </row>
    <row r="21" spans="1:11" x14ac:dyDescent="0.25">
      <c r="A21" s="2"/>
      <c r="B21" s="68"/>
      <c r="C21" s="33"/>
      <c r="D21" s="68"/>
      <c r="E21" s="6"/>
      <c r="F21" s="82"/>
      <c r="G21" s="33"/>
      <c r="H21" s="68"/>
      <c r="I21" s="6"/>
      <c r="J21" s="5"/>
      <c r="K21" s="6"/>
    </row>
    <row r="22" spans="1:11" s="43" customFormat="1" ht="13" x14ac:dyDescent="0.3">
      <c r="A22" s="162" t="s">
        <v>628</v>
      </c>
      <c r="B22" s="71">
        <f>SUM(B7:B21)</f>
        <v>160</v>
      </c>
      <c r="C22" s="40">
        <f>B22/10577</f>
        <v>1.5127162711543915E-2</v>
      </c>
      <c r="D22" s="71">
        <f>SUM(D7:D21)</f>
        <v>169</v>
      </c>
      <c r="E22" s="41">
        <f>D22/8644</f>
        <v>1.955113373438223E-2</v>
      </c>
      <c r="F22" s="77">
        <f>SUM(F7:F21)</f>
        <v>1723</v>
      </c>
      <c r="G22" s="42">
        <f>F22/92935</f>
        <v>1.8539839672889653E-2</v>
      </c>
      <c r="H22" s="71">
        <f>SUM(H7:H21)</f>
        <v>1511</v>
      </c>
      <c r="I22" s="41">
        <f>H22/78552</f>
        <v>1.9235665546389651E-2</v>
      </c>
      <c r="J22" s="37">
        <f>IF(D22=0, "-", IF((B22-D22)/D22&lt;10, (B22-D22)/D22, "&gt;999%"))</f>
        <v>-5.3254437869822487E-2</v>
      </c>
      <c r="K22" s="38">
        <f>IF(H22=0, "-", IF((F22-H22)/H22&lt;10, (F22-H22)/H22, "&gt;999%"))</f>
        <v>0.14030443414956983</v>
      </c>
    </row>
    <row r="23" spans="1:11" x14ac:dyDescent="0.25">
      <c r="B23" s="83"/>
      <c r="D23" s="83"/>
      <c r="F23" s="83"/>
      <c r="H23" s="83"/>
    </row>
    <row r="24" spans="1:11" ht="13" x14ac:dyDescent="0.3">
      <c r="A24" s="163" t="s">
        <v>138</v>
      </c>
      <c r="B24" s="61" t="s">
        <v>12</v>
      </c>
      <c r="C24" s="62" t="s">
        <v>13</v>
      </c>
      <c r="D24" s="61" t="s">
        <v>12</v>
      </c>
      <c r="E24" s="63" t="s">
        <v>13</v>
      </c>
      <c r="F24" s="62" t="s">
        <v>12</v>
      </c>
      <c r="G24" s="62" t="s">
        <v>13</v>
      </c>
      <c r="H24" s="61" t="s">
        <v>12</v>
      </c>
      <c r="I24" s="63" t="s">
        <v>13</v>
      </c>
      <c r="J24" s="61"/>
      <c r="K24" s="63"/>
    </row>
    <row r="25" spans="1:11" x14ac:dyDescent="0.25">
      <c r="A25" s="7" t="s">
        <v>549</v>
      </c>
      <c r="B25" s="65">
        <v>11</v>
      </c>
      <c r="C25" s="34">
        <f>IF(B38=0, "-", B25/B38)</f>
        <v>0.18965517241379309</v>
      </c>
      <c r="D25" s="65">
        <v>16</v>
      </c>
      <c r="E25" s="9">
        <f>IF(D38=0, "-", D25/D38)</f>
        <v>0.26229508196721313</v>
      </c>
      <c r="F25" s="81">
        <v>91</v>
      </c>
      <c r="G25" s="34">
        <f>IF(F38=0, "-", F25/F38)</f>
        <v>0.16192170818505339</v>
      </c>
      <c r="H25" s="65">
        <v>73</v>
      </c>
      <c r="I25" s="9">
        <f>IF(H38=0, "-", H25/H38)</f>
        <v>0.13296903460837886</v>
      </c>
      <c r="J25" s="8">
        <f t="shared" ref="J25:J36" si="2">IF(D25=0, "-", IF((B25-D25)/D25&lt;10, (B25-D25)/D25, "&gt;999%"))</f>
        <v>-0.3125</v>
      </c>
      <c r="K25" s="9">
        <f t="shared" ref="K25:K36" si="3">IF(H25=0, "-", IF((F25-H25)/H25&lt;10, (F25-H25)/H25, "&gt;999%"))</f>
        <v>0.24657534246575341</v>
      </c>
    </row>
    <row r="26" spans="1:11" x14ac:dyDescent="0.25">
      <c r="A26" s="7" t="s">
        <v>550</v>
      </c>
      <c r="B26" s="65">
        <v>14</v>
      </c>
      <c r="C26" s="34">
        <f>IF(B38=0, "-", B26/B38)</f>
        <v>0.2413793103448276</v>
      </c>
      <c r="D26" s="65">
        <v>15</v>
      </c>
      <c r="E26" s="9">
        <f>IF(D38=0, "-", D26/D38)</f>
        <v>0.24590163934426229</v>
      </c>
      <c r="F26" s="81">
        <v>112</v>
      </c>
      <c r="G26" s="34">
        <f>IF(F38=0, "-", F26/F38)</f>
        <v>0.199288256227758</v>
      </c>
      <c r="H26" s="65">
        <v>148</v>
      </c>
      <c r="I26" s="9">
        <f>IF(H38=0, "-", H26/H38)</f>
        <v>0.26958105646630237</v>
      </c>
      <c r="J26" s="8">
        <f t="shared" si="2"/>
        <v>-6.6666666666666666E-2</v>
      </c>
      <c r="K26" s="9">
        <f t="shared" si="3"/>
        <v>-0.24324324324324326</v>
      </c>
    </row>
    <row r="27" spans="1:11" x14ac:dyDescent="0.25">
      <c r="A27" s="7" t="s">
        <v>551</v>
      </c>
      <c r="B27" s="65">
        <v>0</v>
      </c>
      <c r="C27" s="34">
        <f>IF(B38=0, "-", B27/B38)</f>
        <v>0</v>
      </c>
      <c r="D27" s="65">
        <v>1</v>
      </c>
      <c r="E27" s="9">
        <f>IF(D38=0, "-", D27/D38)</f>
        <v>1.6393442622950821E-2</v>
      </c>
      <c r="F27" s="81">
        <v>3</v>
      </c>
      <c r="G27" s="34">
        <f>IF(F38=0, "-", F27/F38)</f>
        <v>5.3380782918149468E-3</v>
      </c>
      <c r="H27" s="65">
        <v>5</v>
      </c>
      <c r="I27" s="9">
        <f>IF(H38=0, "-", H27/H38)</f>
        <v>9.1074681238615673E-3</v>
      </c>
      <c r="J27" s="8">
        <f t="shared" si="2"/>
        <v>-1</v>
      </c>
      <c r="K27" s="9">
        <f t="shared" si="3"/>
        <v>-0.4</v>
      </c>
    </row>
    <row r="28" spans="1:11" x14ac:dyDescent="0.25">
      <c r="A28" s="7" t="s">
        <v>552</v>
      </c>
      <c r="B28" s="65">
        <v>2</v>
      </c>
      <c r="C28" s="34">
        <f>IF(B38=0, "-", B28/B38)</f>
        <v>3.4482758620689655E-2</v>
      </c>
      <c r="D28" s="65">
        <v>1</v>
      </c>
      <c r="E28" s="9">
        <f>IF(D38=0, "-", D28/D38)</f>
        <v>1.6393442622950821E-2</v>
      </c>
      <c r="F28" s="81">
        <v>5</v>
      </c>
      <c r="G28" s="34">
        <f>IF(F38=0, "-", F28/F38)</f>
        <v>8.8967971530249119E-3</v>
      </c>
      <c r="H28" s="65">
        <v>5</v>
      </c>
      <c r="I28" s="9">
        <f>IF(H38=0, "-", H28/H38)</f>
        <v>9.1074681238615673E-3</v>
      </c>
      <c r="J28" s="8">
        <f t="shared" si="2"/>
        <v>1</v>
      </c>
      <c r="K28" s="9">
        <f t="shared" si="3"/>
        <v>0</v>
      </c>
    </row>
    <row r="29" spans="1:11" x14ac:dyDescent="0.25">
      <c r="A29" s="7" t="s">
        <v>553</v>
      </c>
      <c r="B29" s="65">
        <v>0</v>
      </c>
      <c r="C29" s="34">
        <f>IF(B38=0, "-", B29/B38)</f>
        <v>0</v>
      </c>
      <c r="D29" s="65">
        <v>0</v>
      </c>
      <c r="E29" s="9">
        <f>IF(D38=0, "-", D29/D38)</f>
        <v>0</v>
      </c>
      <c r="F29" s="81">
        <v>1</v>
      </c>
      <c r="G29" s="34">
        <f>IF(F38=0, "-", F29/F38)</f>
        <v>1.7793594306049821E-3</v>
      </c>
      <c r="H29" s="65">
        <v>1</v>
      </c>
      <c r="I29" s="9">
        <f>IF(H38=0, "-", H29/H38)</f>
        <v>1.8214936247723133E-3</v>
      </c>
      <c r="J29" s="8" t="str">
        <f t="shared" si="2"/>
        <v>-</v>
      </c>
      <c r="K29" s="9">
        <f t="shared" si="3"/>
        <v>0</v>
      </c>
    </row>
    <row r="30" spans="1:11" x14ac:dyDescent="0.25">
      <c r="A30" s="7" t="s">
        <v>554</v>
      </c>
      <c r="B30" s="65">
        <v>24</v>
      </c>
      <c r="C30" s="34">
        <f>IF(B38=0, "-", B30/B38)</f>
        <v>0.41379310344827586</v>
      </c>
      <c r="D30" s="65">
        <v>26</v>
      </c>
      <c r="E30" s="9">
        <f>IF(D38=0, "-", D30/D38)</f>
        <v>0.42622950819672129</v>
      </c>
      <c r="F30" s="81">
        <v>302</v>
      </c>
      <c r="G30" s="34">
        <f>IF(F38=0, "-", F30/F38)</f>
        <v>0.53736654804270467</v>
      </c>
      <c r="H30" s="65">
        <v>256</v>
      </c>
      <c r="I30" s="9">
        <f>IF(H38=0, "-", H30/H38)</f>
        <v>0.4663023679417122</v>
      </c>
      <c r="J30" s="8">
        <f t="shared" si="2"/>
        <v>-7.6923076923076927E-2</v>
      </c>
      <c r="K30" s="9">
        <f t="shared" si="3"/>
        <v>0.1796875</v>
      </c>
    </row>
    <row r="31" spans="1:11" x14ac:dyDescent="0.25">
      <c r="A31" s="7" t="s">
        <v>555</v>
      </c>
      <c r="B31" s="65">
        <v>0</v>
      </c>
      <c r="C31" s="34">
        <f>IF(B38=0, "-", B31/B38)</f>
        <v>0</v>
      </c>
      <c r="D31" s="65">
        <v>0</v>
      </c>
      <c r="E31" s="9">
        <f>IF(D38=0, "-", D31/D38)</f>
        <v>0</v>
      </c>
      <c r="F31" s="81">
        <v>9</v>
      </c>
      <c r="G31" s="34">
        <f>IF(F38=0, "-", F31/F38)</f>
        <v>1.601423487544484E-2</v>
      </c>
      <c r="H31" s="65">
        <v>6</v>
      </c>
      <c r="I31" s="9">
        <f>IF(H38=0, "-", H31/H38)</f>
        <v>1.092896174863388E-2</v>
      </c>
      <c r="J31" s="8" t="str">
        <f t="shared" si="2"/>
        <v>-</v>
      </c>
      <c r="K31" s="9">
        <f t="shared" si="3"/>
        <v>0.5</v>
      </c>
    </row>
    <row r="32" spans="1:11" x14ac:dyDescent="0.25">
      <c r="A32" s="7" t="s">
        <v>556</v>
      </c>
      <c r="B32" s="65">
        <v>0</v>
      </c>
      <c r="C32" s="34">
        <f>IF(B38=0, "-", B32/B38)</f>
        <v>0</v>
      </c>
      <c r="D32" s="65">
        <v>1</v>
      </c>
      <c r="E32" s="9">
        <f>IF(D38=0, "-", D32/D38)</f>
        <v>1.6393442622950821E-2</v>
      </c>
      <c r="F32" s="81">
        <v>13</v>
      </c>
      <c r="G32" s="34">
        <f>IF(F38=0, "-", F32/F38)</f>
        <v>2.3131672597864767E-2</v>
      </c>
      <c r="H32" s="65">
        <v>23</v>
      </c>
      <c r="I32" s="9">
        <f>IF(H38=0, "-", H32/H38)</f>
        <v>4.1894353369763208E-2</v>
      </c>
      <c r="J32" s="8">
        <f t="shared" si="2"/>
        <v>-1</v>
      </c>
      <c r="K32" s="9">
        <f t="shared" si="3"/>
        <v>-0.43478260869565216</v>
      </c>
    </row>
    <row r="33" spans="1:11" x14ac:dyDescent="0.25">
      <c r="A33" s="7" t="s">
        <v>557</v>
      </c>
      <c r="B33" s="65">
        <v>1</v>
      </c>
      <c r="C33" s="34">
        <f>IF(B38=0, "-", B33/B38)</f>
        <v>1.7241379310344827E-2</v>
      </c>
      <c r="D33" s="65">
        <v>0</v>
      </c>
      <c r="E33" s="9">
        <f>IF(D38=0, "-", D33/D38)</f>
        <v>0</v>
      </c>
      <c r="F33" s="81">
        <v>5</v>
      </c>
      <c r="G33" s="34">
        <f>IF(F38=0, "-", F33/F38)</f>
        <v>8.8967971530249119E-3</v>
      </c>
      <c r="H33" s="65">
        <v>4</v>
      </c>
      <c r="I33" s="9">
        <f>IF(H38=0, "-", H33/H38)</f>
        <v>7.2859744990892532E-3</v>
      </c>
      <c r="J33" s="8" t="str">
        <f t="shared" si="2"/>
        <v>-</v>
      </c>
      <c r="K33" s="9">
        <f t="shared" si="3"/>
        <v>0.25</v>
      </c>
    </row>
    <row r="34" spans="1:11" x14ac:dyDescent="0.25">
      <c r="A34" s="7" t="s">
        <v>558</v>
      </c>
      <c r="B34" s="65">
        <v>1</v>
      </c>
      <c r="C34" s="34">
        <f>IF(B38=0, "-", B34/B38)</f>
        <v>1.7241379310344827E-2</v>
      </c>
      <c r="D34" s="65">
        <v>0</v>
      </c>
      <c r="E34" s="9">
        <f>IF(D38=0, "-", D34/D38)</f>
        <v>0</v>
      </c>
      <c r="F34" s="81">
        <v>3</v>
      </c>
      <c r="G34" s="34">
        <f>IF(F38=0, "-", F34/F38)</f>
        <v>5.3380782918149468E-3</v>
      </c>
      <c r="H34" s="65">
        <v>1</v>
      </c>
      <c r="I34" s="9">
        <f>IF(H38=0, "-", H34/H38)</f>
        <v>1.8214936247723133E-3</v>
      </c>
      <c r="J34" s="8" t="str">
        <f t="shared" si="2"/>
        <v>-</v>
      </c>
      <c r="K34" s="9">
        <f t="shared" si="3"/>
        <v>2</v>
      </c>
    </row>
    <row r="35" spans="1:11" x14ac:dyDescent="0.25">
      <c r="A35" s="7" t="s">
        <v>559</v>
      </c>
      <c r="B35" s="65">
        <v>4</v>
      </c>
      <c r="C35" s="34">
        <f>IF(B38=0, "-", B35/B38)</f>
        <v>6.8965517241379309E-2</v>
      </c>
      <c r="D35" s="65">
        <v>1</v>
      </c>
      <c r="E35" s="9">
        <f>IF(D38=0, "-", D35/D38)</f>
        <v>1.6393442622950821E-2</v>
      </c>
      <c r="F35" s="81">
        <v>17</v>
      </c>
      <c r="G35" s="34">
        <f>IF(F38=0, "-", F35/F38)</f>
        <v>3.0249110320284697E-2</v>
      </c>
      <c r="H35" s="65">
        <v>19</v>
      </c>
      <c r="I35" s="9">
        <f>IF(H38=0, "-", H35/H38)</f>
        <v>3.4608378870673952E-2</v>
      </c>
      <c r="J35" s="8">
        <f t="shared" si="2"/>
        <v>3</v>
      </c>
      <c r="K35" s="9">
        <f t="shared" si="3"/>
        <v>-0.10526315789473684</v>
      </c>
    </row>
    <row r="36" spans="1:11" x14ac:dyDescent="0.25">
      <c r="A36" s="7" t="s">
        <v>560</v>
      </c>
      <c r="B36" s="65">
        <v>1</v>
      </c>
      <c r="C36" s="34">
        <f>IF(B38=0, "-", B36/B38)</f>
        <v>1.7241379310344827E-2</v>
      </c>
      <c r="D36" s="65">
        <v>0</v>
      </c>
      <c r="E36" s="9">
        <f>IF(D38=0, "-", D36/D38)</f>
        <v>0</v>
      </c>
      <c r="F36" s="81">
        <v>1</v>
      </c>
      <c r="G36" s="34">
        <f>IF(F38=0, "-", F36/F38)</f>
        <v>1.7793594306049821E-3</v>
      </c>
      <c r="H36" s="65">
        <v>8</v>
      </c>
      <c r="I36" s="9">
        <f>IF(H38=0, "-", H36/H38)</f>
        <v>1.4571948998178506E-2</v>
      </c>
      <c r="J36" s="8" t="str">
        <f t="shared" si="2"/>
        <v>-</v>
      </c>
      <c r="K36" s="9">
        <f t="shared" si="3"/>
        <v>-0.875</v>
      </c>
    </row>
    <row r="37" spans="1:11" x14ac:dyDescent="0.25">
      <c r="A37" s="2"/>
      <c r="B37" s="68"/>
      <c r="C37" s="33"/>
      <c r="D37" s="68"/>
      <c r="E37" s="6"/>
      <c r="F37" s="82"/>
      <c r="G37" s="33"/>
      <c r="H37" s="68"/>
      <c r="I37" s="6"/>
      <c r="J37" s="5"/>
      <c r="K37" s="6"/>
    </row>
    <row r="38" spans="1:11" s="43" customFormat="1" ht="13" x14ac:dyDescent="0.3">
      <c r="A38" s="162" t="s">
        <v>627</v>
      </c>
      <c r="B38" s="71">
        <f>SUM(B25:B37)</f>
        <v>58</v>
      </c>
      <c r="C38" s="40">
        <f>B38/10577</f>
        <v>5.48359648293467E-3</v>
      </c>
      <c r="D38" s="71">
        <f>SUM(D25:D37)</f>
        <v>61</v>
      </c>
      <c r="E38" s="41">
        <f>D38/8644</f>
        <v>7.0569180934752429E-3</v>
      </c>
      <c r="F38" s="77">
        <f>SUM(F25:F37)</f>
        <v>562</v>
      </c>
      <c r="G38" s="42">
        <f>F38/92935</f>
        <v>6.0472373164039382E-3</v>
      </c>
      <c r="H38" s="71">
        <f>SUM(H25:H37)</f>
        <v>549</v>
      </c>
      <c r="I38" s="41">
        <f>H38/78552</f>
        <v>6.9890009165902841E-3</v>
      </c>
      <c r="J38" s="37">
        <f>IF(D38=0, "-", IF((B38-D38)/D38&lt;10, (B38-D38)/D38, "&gt;999%"))</f>
        <v>-4.9180327868852458E-2</v>
      </c>
      <c r="K38" s="38">
        <f>IF(H38=0, "-", IF((F38-H38)/H38&lt;10, (F38-H38)/H38, "&gt;999%"))</f>
        <v>2.3679417122040074E-2</v>
      </c>
    </row>
    <row r="39" spans="1:11" x14ac:dyDescent="0.25">
      <c r="B39" s="83"/>
      <c r="D39" s="83"/>
      <c r="F39" s="83"/>
      <c r="H39" s="83"/>
    </row>
    <row r="40" spans="1:11" ht="13" x14ac:dyDescent="0.3">
      <c r="A40" s="163" t="s">
        <v>139</v>
      </c>
      <c r="B40" s="61" t="s">
        <v>12</v>
      </c>
      <c r="C40" s="62" t="s">
        <v>13</v>
      </c>
      <c r="D40" s="61" t="s">
        <v>12</v>
      </c>
      <c r="E40" s="63" t="s">
        <v>13</v>
      </c>
      <c r="F40" s="62" t="s">
        <v>12</v>
      </c>
      <c r="G40" s="62" t="s">
        <v>13</v>
      </c>
      <c r="H40" s="61" t="s">
        <v>12</v>
      </c>
      <c r="I40" s="63" t="s">
        <v>13</v>
      </c>
      <c r="J40" s="61"/>
      <c r="K40" s="63"/>
    </row>
    <row r="41" spans="1:11" x14ac:dyDescent="0.25">
      <c r="A41" s="7" t="s">
        <v>561</v>
      </c>
      <c r="B41" s="65">
        <v>2</v>
      </c>
      <c r="C41" s="34">
        <f>IF(B58=0, "-", B41/B58)</f>
        <v>1.1976047904191617E-2</v>
      </c>
      <c r="D41" s="65">
        <v>0</v>
      </c>
      <c r="E41" s="9">
        <f>IF(D58=0, "-", D41/D58)</f>
        <v>0</v>
      </c>
      <c r="F41" s="81">
        <v>26</v>
      </c>
      <c r="G41" s="34">
        <f>IF(F58=0, "-", F41/F58)</f>
        <v>1.6049382716049384E-2</v>
      </c>
      <c r="H41" s="65">
        <v>13</v>
      </c>
      <c r="I41" s="9">
        <f>IF(H58=0, "-", H41/H58)</f>
        <v>9.5168374816983897E-3</v>
      </c>
      <c r="J41" s="8" t="str">
        <f t="shared" ref="J41:J56" si="4">IF(D41=0, "-", IF((B41-D41)/D41&lt;10, (B41-D41)/D41, "&gt;999%"))</f>
        <v>-</v>
      </c>
      <c r="K41" s="9">
        <f t="shared" ref="K41:K56" si="5">IF(H41=0, "-", IF((F41-H41)/H41&lt;10, (F41-H41)/H41, "&gt;999%"))</f>
        <v>1</v>
      </c>
    </row>
    <row r="42" spans="1:11" x14ac:dyDescent="0.25">
      <c r="A42" s="7" t="s">
        <v>562</v>
      </c>
      <c r="B42" s="65">
        <v>0</v>
      </c>
      <c r="C42" s="34">
        <f>IF(B58=0, "-", B42/B58)</f>
        <v>0</v>
      </c>
      <c r="D42" s="65">
        <v>0</v>
      </c>
      <c r="E42" s="9">
        <f>IF(D58=0, "-", D42/D58)</f>
        <v>0</v>
      </c>
      <c r="F42" s="81">
        <v>0</v>
      </c>
      <c r="G42" s="34">
        <f>IF(F58=0, "-", F42/F58)</f>
        <v>0</v>
      </c>
      <c r="H42" s="65">
        <v>7</v>
      </c>
      <c r="I42" s="9">
        <f>IF(H58=0, "-", H42/H58)</f>
        <v>5.1244509516837483E-3</v>
      </c>
      <c r="J42" s="8" t="str">
        <f t="shared" si="4"/>
        <v>-</v>
      </c>
      <c r="K42" s="9">
        <f t="shared" si="5"/>
        <v>-1</v>
      </c>
    </row>
    <row r="43" spans="1:11" x14ac:dyDescent="0.25">
      <c r="A43" s="7" t="s">
        <v>563</v>
      </c>
      <c r="B43" s="65">
        <v>3</v>
      </c>
      <c r="C43" s="34">
        <f>IF(B58=0, "-", B43/B58)</f>
        <v>1.7964071856287425E-2</v>
      </c>
      <c r="D43" s="65">
        <v>10</v>
      </c>
      <c r="E43" s="9">
        <f>IF(D58=0, "-", D43/D58)</f>
        <v>6.4935064935064929E-2</v>
      </c>
      <c r="F43" s="81">
        <v>57</v>
      </c>
      <c r="G43" s="34">
        <f>IF(F58=0, "-", F43/F58)</f>
        <v>3.5185185185185187E-2</v>
      </c>
      <c r="H43" s="65">
        <v>87</v>
      </c>
      <c r="I43" s="9">
        <f>IF(H58=0, "-", H43/H58)</f>
        <v>6.36896046852123E-2</v>
      </c>
      <c r="J43" s="8">
        <f t="shared" si="4"/>
        <v>-0.7</v>
      </c>
      <c r="K43" s="9">
        <f t="shared" si="5"/>
        <v>-0.34482758620689657</v>
      </c>
    </row>
    <row r="44" spans="1:11" x14ac:dyDescent="0.25">
      <c r="A44" s="7" t="s">
        <v>564</v>
      </c>
      <c r="B44" s="65">
        <v>12</v>
      </c>
      <c r="C44" s="34">
        <f>IF(B58=0, "-", B44/B58)</f>
        <v>7.1856287425149698E-2</v>
      </c>
      <c r="D44" s="65">
        <v>15</v>
      </c>
      <c r="E44" s="9">
        <f>IF(D58=0, "-", D44/D58)</f>
        <v>9.7402597402597407E-2</v>
      </c>
      <c r="F44" s="81">
        <v>82</v>
      </c>
      <c r="G44" s="34">
        <f>IF(F58=0, "-", F44/F58)</f>
        <v>5.0617283950617285E-2</v>
      </c>
      <c r="H44" s="65">
        <v>77</v>
      </c>
      <c r="I44" s="9">
        <f>IF(H58=0, "-", H44/H58)</f>
        <v>5.6368960468521231E-2</v>
      </c>
      <c r="J44" s="8">
        <f t="shared" si="4"/>
        <v>-0.2</v>
      </c>
      <c r="K44" s="9">
        <f t="shared" si="5"/>
        <v>6.4935064935064929E-2</v>
      </c>
    </row>
    <row r="45" spans="1:11" x14ac:dyDescent="0.25">
      <c r="A45" s="7" t="s">
        <v>565</v>
      </c>
      <c r="B45" s="65">
        <v>5</v>
      </c>
      <c r="C45" s="34">
        <f>IF(B58=0, "-", B45/B58)</f>
        <v>2.9940119760479042E-2</v>
      </c>
      <c r="D45" s="65">
        <v>8</v>
      </c>
      <c r="E45" s="9">
        <f>IF(D58=0, "-", D45/D58)</f>
        <v>5.1948051948051951E-2</v>
      </c>
      <c r="F45" s="81">
        <v>106</v>
      </c>
      <c r="G45" s="34">
        <f>IF(F58=0, "-", F45/F58)</f>
        <v>6.5432098765432101E-2</v>
      </c>
      <c r="H45" s="65">
        <v>66</v>
      </c>
      <c r="I45" s="9">
        <f>IF(H58=0, "-", H45/H58)</f>
        <v>4.8316251830161056E-2</v>
      </c>
      <c r="J45" s="8">
        <f t="shared" si="4"/>
        <v>-0.375</v>
      </c>
      <c r="K45" s="9">
        <f t="shared" si="5"/>
        <v>0.60606060606060608</v>
      </c>
    </row>
    <row r="46" spans="1:11" x14ac:dyDescent="0.25">
      <c r="A46" s="7" t="s">
        <v>57</v>
      </c>
      <c r="B46" s="65">
        <v>0</v>
      </c>
      <c r="C46" s="34">
        <f>IF(B58=0, "-", B46/B58)</f>
        <v>0</v>
      </c>
      <c r="D46" s="65">
        <v>0</v>
      </c>
      <c r="E46" s="9">
        <f>IF(D58=0, "-", D46/D58)</f>
        <v>0</v>
      </c>
      <c r="F46" s="81">
        <v>0</v>
      </c>
      <c r="G46" s="34">
        <f>IF(F58=0, "-", F46/F58)</f>
        <v>0</v>
      </c>
      <c r="H46" s="65">
        <v>2</v>
      </c>
      <c r="I46" s="9">
        <f>IF(H58=0, "-", H46/H58)</f>
        <v>1.4641288433382138E-3</v>
      </c>
      <c r="J46" s="8" t="str">
        <f t="shared" si="4"/>
        <v>-</v>
      </c>
      <c r="K46" s="9">
        <f t="shared" si="5"/>
        <v>-1</v>
      </c>
    </row>
    <row r="47" spans="1:11" x14ac:dyDescent="0.25">
      <c r="A47" s="7" t="s">
        <v>566</v>
      </c>
      <c r="B47" s="65">
        <v>40</v>
      </c>
      <c r="C47" s="34">
        <f>IF(B58=0, "-", B47/B58)</f>
        <v>0.23952095808383234</v>
      </c>
      <c r="D47" s="65">
        <v>30</v>
      </c>
      <c r="E47" s="9">
        <f>IF(D58=0, "-", D47/D58)</f>
        <v>0.19480519480519481</v>
      </c>
      <c r="F47" s="81">
        <v>354</v>
      </c>
      <c r="G47" s="34">
        <f>IF(F58=0, "-", F47/F58)</f>
        <v>0.21851851851851853</v>
      </c>
      <c r="H47" s="65">
        <v>245</v>
      </c>
      <c r="I47" s="9">
        <f>IF(H58=0, "-", H47/H58)</f>
        <v>0.17935578330893118</v>
      </c>
      <c r="J47" s="8">
        <f t="shared" si="4"/>
        <v>0.33333333333333331</v>
      </c>
      <c r="K47" s="9">
        <f t="shared" si="5"/>
        <v>0.44489795918367347</v>
      </c>
    </row>
    <row r="48" spans="1:11" x14ac:dyDescent="0.25">
      <c r="A48" s="7" t="s">
        <v>567</v>
      </c>
      <c r="B48" s="65">
        <v>4</v>
      </c>
      <c r="C48" s="34">
        <f>IF(B58=0, "-", B48/B58)</f>
        <v>2.3952095808383235E-2</v>
      </c>
      <c r="D48" s="65">
        <v>3</v>
      </c>
      <c r="E48" s="9">
        <f>IF(D58=0, "-", D48/D58)</f>
        <v>1.948051948051948E-2</v>
      </c>
      <c r="F48" s="81">
        <v>33</v>
      </c>
      <c r="G48" s="34">
        <f>IF(F58=0, "-", F48/F58)</f>
        <v>2.0370370370370372E-2</v>
      </c>
      <c r="H48" s="65">
        <v>52</v>
      </c>
      <c r="I48" s="9">
        <f>IF(H58=0, "-", H48/H58)</f>
        <v>3.8067349926793559E-2</v>
      </c>
      <c r="J48" s="8">
        <f t="shared" si="4"/>
        <v>0.33333333333333331</v>
      </c>
      <c r="K48" s="9">
        <f t="shared" si="5"/>
        <v>-0.36538461538461536</v>
      </c>
    </row>
    <row r="49" spans="1:11" x14ac:dyDescent="0.25">
      <c r="A49" s="7" t="s">
        <v>64</v>
      </c>
      <c r="B49" s="65">
        <v>23</v>
      </c>
      <c r="C49" s="34">
        <f>IF(B58=0, "-", B49/B58)</f>
        <v>0.1377245508982036</v>
      </c>
      <c r="D49" s="65">
        <v>15</v>
      </c>
      <c r="E49" s="9">
        <f>IF(D58=0, "-", D49/D58)</f>
        <v>9.7402597402597407E-2</v>
      </c>
      <c r="F49" s="81">
        <v>213</v>
      </c>
      <c r="G49" s="34">
        <f>IF(F58=0, "-", F49/F58)</f>
        <v>0.13148148148148148</v>
      </c>
      <c r="H49" s="65">
        <v>204</v>
      </c>
      <c r="I49" s="9">
        <f>IF(H58=0, "-", H49/H58)</f>
        <v>0.14934114202049781</v>
      </c>
      <c r="J49" s="8">
        <f t="shared" si="4"/>
        <v>0.53333333333333333</v>
      </c>
      <c r="K49" s="9">
        <f t="shared" si="5"/>
        <v>4.4117647058823532E-2</v>
      </c>
    </row>
    <row r="50" spans="1:11" x14ac:dyDescent="0.25">
      <c r="A50" s="7" t="s">
        <v>568</v>
      </c>
      <c r="B50" s="65">
        <v>8</v>
      </c>
      <c r="C50" s="34">
        <f>IF(B58=0, "-", B50/B58)</f>
        <v>4.790419161676647E-2</v>
      </c>
      <c r="D50" s="65">
        <v>5</v>
      </c>
      <c r="E50" s="9">
        <f>IF(D58=0, "-", D50/D58)</f>
        <v>3.2467532467532464E-2</v>
      </c>
      <c r="F50" s="81">
        <v>109</v>
      </c>
      <c r="G50" s="34">
        <f>IF(F58=0, "-", F50/F58)</f>
        <v>6.7283950617283955E-2</v>
      </c>
      <c r="H50" s="65">
        <v>50</v>
      </c>
      <c r="I50" s="9">
        <f>IF(H58=0, "-", H50/H58)</f>
        <v>3.6603221083455345E-2</v>
      </c>
      <c r="J50" s="8">
        <f t="shared" si="4"/>
        <v>0.6</v>
      </c>
      <c r="K50" s="9">
        <f t="shared" si="5"/>
        <v>1.18</v>
      </c>
    </row>
    <row r="51" spans="1:11" x14ac:dyDescent="0.25">
      <c r="A51" s="7" t="s">
        <v>569</v>
      </c>
      <c r="B51" s="65">
        <v>3</v>
      </c>
      <c r="C51" s="34">
        <f>IF(B58=0, "-", B51/B58)</f>
        <v>1.7964071856287425E-2</v>
      </c>
      <c r="D51" s="65">
        <v>1</v>
      </c>
      <c r="E51" s="9">
        <f>IF(D58=0, "-", D51/D58)</f>
        <v>6.4935064935064939E-3</v>
      </c>
      <c r="F51" s="81">
        <v>49</v>
      </c>
      <c r="G51" s="34">
        <f>IF(F58=0, "-", F51/F58)</f>
        <v>3.0246913580246913E-2</v>
      </c>
      <c r="H51" s="65">
        <v>80</v>
      </c>
      <c r="I51" s="9">
        <f>IF(H58=0, "-", H51/H58)</f>
        <v>5.8565153733528552E-2</v>
      </c>
      <c r="J51" s="8">
        <f t="shared" si="4"/>
        <v>2</v>
      </c>
      <c r="K51" s="9">
        <f t="shared" si="5"/>
        <v>-0.38750000000000001</v>
      </c>
    </row>
    <row r="52" spans="1:11" x14ac:dyDescent="0.25">
      <c r="A52" s="7" t="s">
        <v>570</v>
      </c>
      <c r="B52" s="65">
        <v>9</v>
      </c>
      <c r="C52" s="34">
        <f>IF(B58=0, "-", B52/B58)</f>
        <v>5.3892215568862277E-2</v>
      </c>
      <c r="D52" s="65">
        <v>11</v>
      </c>
      <c r="E52" s="9">
        <f>IF(D58=0, "-", D52/D58)</f>
        <v>7.1428571428571425E-2</v>
      </c>
      <c r="F52" s="81">
        <v>60</v>
      </c>
      <c r="G52" s="34">
        <f>IF(F58=0, "-", F52/F58)</f>
        <v>3.7037037037037035E-2</v>
      </c>
      <c r="H52" s="65">
        <v>65</v>
      </c>
      <c r="I52" s="9">
        <f>IF(H58=0, "-", H52/H58)</f>
        <v>4.7584187408491949E-2</v>
      </c>
      <c r="J52" s="8">
        <f t="shared" si="4"/>
        <v>-0.18181818181818182</v>
      </c>
      <c r="K52" s="9">
        <f t="shared" si="5"/>
        <v>-7.6923076923076927E-2</v>
      </c>
    </row>
    <row r="53" spans="1:11" x14ac:dyDescent="0.25">
      <c r="A53" s="7" t="s">
        <v>571</v>
      </c>
      <c r="B53" s="65">
        <v>15</v>
      </c>
      <c r="C53" s="34">
        <f>IF(B58=0, "-", B53/B58)</f>
        <v>8.9820359281437126E-2</v>
      </c>
      <c r="D53" s="65">
        <v>30</v>
      </c>
      <c r="E53" s="9">
        <f>IF(D58=0, "-", D53/D58)</f>
        <v>0.19480519480519481</v>
      </c>
      <c r="F53" s="81">
        <v>153</v>
      </c>
      <c r="G53" s="34">
        <f>IF(F58=0, "-", F53/F58)</f>
        <v>9.4444444444444442E-2</v>
      </c>
      <c r="H53" s="65">
        <v>150</v>
      </c>
      <c r="I53" s="9">
        <f>IF(H58=0, "-", H53/H58)</f>
        <v>0.10980966325036604</v>
      </c>
      <c r="J53" s="8">
        <f t="shared" si="4"/>
        <v>-0.5</v>
      </c>
      <c r="K53" s="9">
        <f t="shared" si="5"/>
        <v>0.02</v>
      </c>
    </row>
    <row r="54" spans="1:11" x14ac:dyDescent="0.25">
      <c r="A54" s="7" t="s">
        <v>572</v>
      </c>
      <c r="B54" s="65">
        <v>10</v>
      </c>
      <c r="C54" s="34">
        <f>IF(B58=0, "-", B54/B58)</f>
        <v>5.9880239520958084E-2</v>
      </c>
      <c r="D54" s="65">
        <v>8</v>
      </c>
      <c r="E54" s="9">
        <f>IF(D58=0, "-", D54/D58)</f>
        <v>5.1948051948051951E-2</v>
      </c>
      <c r="F54" s="81">
        <v>98</v>
      </c>
      <c r="G54" s="34">
        <f>IF(F58=0, "-", F54/F58)</f>
        <v>6.0493827160493827E-2</v>
      </c>
      <c r="H54" s="65">
        <v>76</v>
      </c>
      <c r="I54" s="9">
        <f>IF(H58=0, "-", H54/H58)</f>
        <v>5.5636896046852125E-2</v>
      </c>
      <c r="J54" s="8">
        <f t="shared" si="4"/>
        <v>0.25</v>
      </c>
      <c r="K54" s="9">
        <f t="shared" si="5"/>
        <v>0.28947368421052633</v>
      </c>
    </row>
    <row r="55" spans="1:11" x14ac:dyDescent="0.25">
      <c r="A55" s="7" t="s">
        <v>573</v>
      </c>
      <c r="B55" s="65">
        <v>31</v>
      </c>
      <c r="C55" s="34">
        <f>IF(B58=0, "-", B55/B58)</f>
        <v>0.18562874251497005</v>
      </c>
      <c r="D55" s="65">
        <v>18</v>
      </c>
      <c r="E55" s="9">
        <f>IF(D58=0, "-", D55/D58)</f>
        <v>0.11688311688311688</v>
      </c>
      <c r="F55" s="81">
        <v>272</v>
      </c>
      <c r="G55" s="34">
        <f>IF(F58=0, "-", F55/F58)</f>
        <v>0.16790123456790124</v>
      </c>
      <c r="H55" s="65">
        <v>184</v>
      </c>
      <c r="I55" s="9">
        <f>IF(H58=0, "-", H55/H58)</f>
        <v>0.13469985358711567</v>
      </c>
      <c r="J55" s="8">
        <f t="shared" si="4"/>
        <v>0.72222222222222221</v>
      </c>
      <c r="K55" s="9">
        <f t="shared" si="5"/>
        <v>0.47826086956521741</v>
      </c>
    </row>
    <row r="56" spans="1:11" x14ac:dyDescent="0.25">
      <c r="A56" s="7" t="s">
        <v>574</v>
      </c>
      <c r="B56" s="65">
        <v>2</v>
      </c>
      <c r="C56" s="34">
        <f>IF(B58=0, "-", B56/B58)</f>
        <v>1.1976047904191617E-2</v>
      </c>
      <c r="D56" s="65">
        <v>0</v>
      </c>
      <c r="E56" s="9">
        <f>IF(D58=0, "-", D56/D58)</f>
        <v>0</v>
      </c>
      <c r="F56" s="81">
        <v>8</v>
      </c>
      <c r="G56" s="34">
        <f>IF(F58=0, "-", F56/F58)</f>
        <v>4.9382716049382715E-3</v>
      </c>
      <c r="H56" s="65">
        <v>8</v>
      </c>
      <c r="I56" s="9">
        <f>IF(H58=0, "-", H56/H58)</f>
        <v>5.8565153733528552E-3</v>
      </c>
      <c r="J56" s="8" t="str">
        <f t="shared" si="4"/>
        <v>-</v>
      </c>
      <c r="K56" s="9">
        <f t="shared" si="5"/>
        <v>0</v>
      </c>
    </row>
    <row r="57" spans="1:11" x14ac:dyDescent="0.25">
      <c r="A57" s="2"/>
      <c r="B57" s="68"/>
      <c r="C57" s="33"/>
      <c r="D57" s="68"/>
      <c r="E57" s="6"/>
      <c r="F57" s="82"/>
      <c r="G57" s="33"/>
      <c r="H57" s="68"/>
      <c r="I57" s="6"/>
      <c r="J57" s="5"/>
      <c r="K57" s="6"/>
    </row>
    <row r="58" spans="1:11" s="43" customFormat="1" ht="13" x14ac:dyDescent="0.3">
      <c r="A58" s="162" t="s">
        <v>626</v>
      </c>
      <c r="B58" s="71">
        <f>SUM(B41:B57)</f>
        <v>167</v>
      </c>
      <c r="C58" s="40">
        <f>B58/10577</f>
        <v>1.5788976080173961E-2</v>
      </c>
      <c r="D58" s="71">
        <f>SUM(D41:D57)</f>
        <v>154</v>
      </c>
      <c r="E58" s="41">
        <f>D58/8644</f>
        <v>1.7815826006478481E-2</v>
      </c>
      <c r="F58" s="77">
        <f>SUM(F41:F57)</f>
        <v>1620</v>
      </c>
      <c r="G58" s="42">
        <f>F58/92935</f>
        <v>1.7431538171840535E-2</v>
      </c>
      <c r="H58" s="71">
        <f>SUM(H41:H57)</f>
        <v>1366</v>
      </c>
      <c r="I58" s="41">
        <f>H58/78552</f>
        <v>1.7389754557490578E-2</v>
      </c>
      <c r="J58" s="37">
        <f>IF(D58=0, "-", IF((B58-D58)/D58&lt;10, (B58-D58)/D58, "&gt;999%"))</f>
        <v>8.4415584415584416E-2</v>
      </c>
      <c r="K58" s="38">
        <f>IF(H58=0, "-", IF((F58-H58)/H58&lt;10, (F58-H58)/H58, "&gt;999%"))</f>
        <v>0.18594436310395315</v>
      </c>
    </row>
    <row r="59" spans="1:11" x14ac:dyDescent="0.25">
      <c r="B59" s="83"/>
      <c r="D59" s="83"/>
      <c r="F59" s="83"/>
      <c r="H59" s="83"/>
    </row>
    <row r="60" spans="1:11" ht="13" x14ac:dyDescent="0.3">
      <c r="A60" s="27" t="s">
        <v>625</v>
      </c>
      <c r="B60" s="71">
        <v>385</v>
      </c>
      <c r="C60" s="40">
        <f>B60/10577</f>
        <v>3.6399735274652546E-2</v>
      </c>
      <c r="D60" s="71">
        <v>384</v>
      </c>
      <c r="E60" s="41">
        <f>D60/8644</f>
        <v>4.4423877834335955E-2</v>
      </c>
      <c r="F60" s="77">
        <v>3905</v>
      </c>
      <c r="G60" s="42">
        <f>F60/92935</f>
        <v>4.2018615161134129E-2</v>
      </c>
      <c r="H60" s="71">
        <v>3426</v>
      </c>
      <c r="I60" s="41">
        <f>H60/78552</f>
        <v>4.3614421020470515E-2</v>
      </c>
      <c r="J60" s="37">
        <f>IF(D60=0, "-", IF((B60-D60)/D60&lt;10, (B60-D60)/D60, "&gt;999%"))</f>
        <v>2.6041666666666665E-3</v>
      </c>
      <c r="K60" s="38">
        <f>IF(H60=0, "-", IF((F60-H60)/H60&lt;10, (F60-H60)/H60, "&gt;999%"))</f>
        <v>0.13981319322825453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632</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42</v>
      </c>
      <c r="B7" s="65">
        <v>2</v>
      </c>
      <c r="C7" s="39">
        <f>IF(B33=0, "-", B7/B33)</f>
        <v>5.1948051948051948E-3</v>
      </c>
      <c r="D7" s="65">
        <v>0</v>
      </c>
      <c r="E7" s="21">
        <f>IF(D33=0, "-", D7/D33)</f>
        <v>0</v>
      </c>
      <c r="F7" s="81">
        <v>26</v>
      </c>
      <c r="G7" s="39">
        <f>IF(F33=0, "-", F7/F33)</f>
        <v>6.6581306017925732E-3</v>
      </c>
      <c r="H7" s="65">
        <v>13</v>
      </c>
      <c r="I7" s="21">
        <f>IF(H33=0, "-", H7/H33)</f>
        <v>3.7945125510799767E-3</v>
      </c>
      <c r="J7" s="20" t="str">
        <f t="shared" ref="J7:J31" si="0">IF(D7=0, "-", IF((B7-D7)/D7&lt;10, (B7-D7)/D7, "&gt;999%"))</f>
        <v>-</v>
      </c>
      <c r="K7" s="21">
        <f t="shared" ref="K7:K31" si="1">IF(H7=0, "-", IF((F7-H7)/H7&lt;10, (F7-H7)/H7, "&gt;999%"))</f>
        <v>1</v>
      </c>
    </row>
    <row r="8" spans="1:11" x14ac:dyDescent="0.25">
      <c r="A8" s="7" t="s">
        <v>43</v>
      </c>
      <c r="B8" s="65">
        <v>0</v>
      </c>
      <c r="C8" s="39">
        <f>IF(B33=0, "-", B8/B33)</f>
        <v>0</v>
      </c>
      <c r="D8" s="65">
        <v>0</v>
      </c>
      <c r="E8" s="21">
        <f>IF(D33=0, "-", D8/D33)</f>
        <v>0</v>
      </c>
      <c r="F8" s="81">
        <v>0</v>
      </c>
      <c r="G8" s="39">
        <f>IF(F33=0, "-", F8/F33)</f>
        <v>0</v>
      </c>
      <c r="H8" s="65">
        <v>7</v>
      </c>
      <c r="I8" s="21">
        <f>IF(H33=0, "-", H8/H33)</f>
        <v>2.0431990659661413E-3</v>
      </c>
      <c r="J8" s="20" t="str">
        <f t="shared" si="0"/>
        <v>-</v>
      </c>
      <c r="K8" s="21">
        <f t="shared" si="1"/>
        <v>-1</v>
      </c>
    </row>
    <row r="9" spans="1:11" x14ac:dyDescent="0.25">
      <c r="A9" s="7" t="s">
        <v>46</v>
      </c>
      <c r="B9" s="65">
        <v>10</v>
      </c>
      <c r="C9" s="39">
        <f>IF(B33=0, "-", B9/B33)</f>
        <v>2.5974025974025976E-2</v>
      </c>
      <c r="D9" s="65">
        <v>3</v>
      </c>
      <c r="E9" s="21">
        <f>IF(D33=0, "-", D9/D33)</f>
        <v>7.8125E-3</v>
      </c>
      <c r="F9" s="81">
        <v>67</v>
      </c>
      <c r="G9" s="39">
        <f>IF(F33=0, "-", F9/F33)</f>
        <v>1.7157490396927016E-2</v>
      </c>
      <c r="H9" s="65">
        <v>22</v>
      </c>
      <c r="I9" s="21">
        <f>IF(H33=0, "-", H9/H33)</f>
        <v>6.4214827787507298E-3</v>
      </c>
      <c r="J9" s="20">
        <f t="shared" si="0"/>
        <v>2.3333333333333335</v>
      </c>
      <c r="K9" s="21">
        <f t="shared" si="1"/>
        <v>2.0454545454545454</v>
      </c>
    </row>
    <row r="10" spans="1:11" x14ac:dyDescent="0.25">
      <c r="A10" s="7" t="s">
        <v>47</v>
      </c>
      <c r="B10" s="65">
        <v>3</v>
      </c>
      <c r="C10" s="39">
        <f>IF(B33=0, "-", B10/B33)</f>
        <v>7.7922077922077922E-3</v>
      </c>
      <c r="D10" s="65">
        <v>2</v>
      </c>
      <c r="E10" s="21">
        <f>IF(D33=0, "-", D10/D33)</f>
        <v>5.208333333333333E-3</v>
      </c>
      <c r="F10" s="81">
        <v>18</v>
      </c>
      <c r="G10" s="39">
        <f>IF(F33=0, "-", F10/F33)</f>
        <v>4.6094750320102434E-3</v>
      </c>
      <c r="H10" s="65">
        <v>20</v>
      </c>
      <c r="I10" s="21">
        <f>IF(H33=0, "-", H10/H33)</f>
        <v>5.837711617046118E-3</v>
      </c>
      <c r="J10" s="20">
        <f t="shared" si="0"/>
        <v>0.5</v>
      </c>
      <c r="K10" s="21">
        <f t="shared" si="1"/>
        <v>-0.1</v>
      </c>
    </row>
    <row r="11" spans="1:11" x14ac:dyDescent="0.25">
      <c r="A11" s="7" t="s">
        <v>48</v>
      </c>
      <c r="B11" s="65">
        <v>2</v>
      </c>
      <c r="C11" s="39">
        <f>IF(B33=0, "-", B11/B33)</f>
        <v>5.1948051948051948E-3</v>
      </c>
      <c r="D11" s="65">
        <v>0</v>
      </c>
      <c r="E11" s="21">
        <f>IF(D33=0, "-", D11/D33)</f>
        <v>0</v>
      </c>
      <c r="F11" s="81">
        <v>17</v>
      </c>
      <c r="G11" s="39">
        <f>IF(F33=0, "-", F11/F33)</f>
        <v>4.3533930857874523E-3</v>
      </c>
      <c r="H11" s="65">
        <v>0</v>
      </c>
      <c r="I11" s="21">
        <f>IF(H33=0, "-", H11/H33)</f>
        <v>0</v>
      </c>
      <c r="J11" s="20" t="str">
        <f t="shared" si="0"/>
        <v>-</v>
      </c>
      <c r="K11" s="21" t="str">
        <f t="shared" si="1"/>
        <v>-</v>
      </c>
    </row>
    <row r="12" spans="1:11" x14ac:dyDescent="0.25">
      <c r="A12" s="7" t="s">
        <v>49</v>
      </c>
      <c r="B12" s="65">
        <v>3</v>
      </c>
      <c r="C12" s="39">
        <f>IF(B33=0, "-", B12/B33)</f>
        <v>7.7922077922077922E-3</v>
      </c>
      <c r="D12" s="65">
        <v>10</v>
      </c>
      <c r="E12" s="21">
        <f>IF(D33=0, "-", D12/D33)</f>
        <v>2.6041666666666668E-2</v>
      </c>
      <c r="F12" s="81">
        <v>57</v>
      </c>
      <c r="G12" s="39">
        <f>IF(F33=0, "-", F12/F33)</f>
        <v>1.4596670934699104E-2</v>
      </c>
      <c r="H12" s="65">
        <v>87</v>
      </c>
      <c r="I12" s="21">
        <f>IF(H33=0, "-", H12/H33)</f>
        <v>2.5394045534150613E-2</v>
      </c>
      <c r="J12" s="20">
        <f t="shared" si="0"/>
        <v>-0.7</v>
      </c>
      <c r="K12" s="21">
        <f t="shared" si="1"/>
        <v>-0.34482758620689657</v>
      </c>
    </row>
    <row r="13" spans="1:11" x14ac:dyDescent="0.25">
      <c r="A13" s="7" t="s">
        <v>50</v>
      </c>
      <c r="B13" s="65">
        <v>45</v>
      </c>
      <c r="C13" s="39">
        <f>IF(B33=0, "-", B13/B33)</f>
        <v>0.11688311688311688</v>
      </c>
      <c r="D13" s="65">
        <v>46</v>
      </c>
      <c r="E13" s="21">
        <f>IF(D33=0, "-", D13/D33)</f>
        <v>0.11979166666666667</v>
      </c>
      <c r="F13" s="81">
        <v>402</v>
      </c>
      <c r="G13" s="39">
        <f>IF(F33=0, "-", F13/F33)</f>
        <v>0.1029449423815621</v>
      </c>
      <c r="H13" s="65">
        <v>395</v>
      </c>
      <c r="I13" s="21">
        <f>IF(H33=0, "-", H13/H33)</f>
        <v>0.11529480443666083</v>
      </c>
      <c r="J13" s="20">
        <f t="shared" si="0"/>
        <v>-2.1739130434782608E-2</v>
      </c>
      <c r="K13" s="21">
        <f t="shared" si="1"/>
        <v>1.7721518987341773E-2</v>
      </c>
    </row>
    <row r="14" spans="1:11" x14ac:dyDescent="0.25">
      <c r="A14" s="7" t="s">
        <v>53</v>
      </c>
      <c r="B14" s="65">
        <v>46</v>
      </c>
      <c r="C14" s="39">
        <f>IF(B33=0, "-", B14/B33)</f>
        <v>0.11948051948051948</v>
      </c>
      <c r="D14" s="65">
        <v>39</v>
      </c>
      <c r="E14" s="21">
        <f>IF(D33=0, "-", D14/D33)</f>
        <v>0.1015625</v>
      </c>
      <c r="F14" s="81">
        <v>425</v>
      </c>
      <c r="G14" s="39">
        <f>IF(F33=0, "-", F14/F33)</f>
        <v>0.1088348271446863</v>
      </c>
      <c r="H14" s="65">
        <v>421</v>
      </c>
      <c r="I14" s="21">
        <f>IF(H33=0, "-", H14/H33)</f>
        <v>0.12288382953882078</v>
      </c>
      <c r="J14" s="20">
        <f t="shared" si="0"/>
        <v>0.17948717948717949</v>
      </c>
      <c r="K14" s="21">
        <f t="shared" si="1"/>
        <v>9.5011876484560574E-3</v>
      </c>
    </row>
    <row r="15" spans="1:11" x14ac:dyDescent="0.25">
      <c r="A15" s="7" t="s">
        <v>56</v>
      </c>
      <c r="B15" s="65">
        <v>7</v>
      </c>
      <c r="C15" s="39">
        <f>IF(B33=0, "-", B15/B33)</f>
        <v>1.8181818181818181E-2</v>
      </c>
      <c r="D15" s="65">
        <v>2</v>
      </c>
      <c r="E15" s="21">
        <f>IF(D33=0, "-", D15/D33)</f>
        <v>5.208333333333333E-3</v>
      </c>
      <c r="F15" s="81">
        <v>39</v>
      </c>
      <c r="G15" s="39">
        <f>IF(F33=0, "-", F15/F33)</f>
        <v>9.9871959026888602E-3</v>
      </c>
      <c r="H15" s="65">
        <v>38</v>
      </c>
      <c r="I15" s="21">
        <f>IF(H33=0, "-", H15/H33)</f>
        <v>1.1091652072387624E-2</v>
      </c>
      <c r="J15" s="20">
        <f t="shared" si="0"/>
        <v>2.5</v>
      </c>
      <c r="K15" s="21">
        <f t="shared" si="1"/>
        <v>2.6315789473684209E-2</v>
      </c>
    </row>
    <row r="16" spans="1:11" x14ac:dyDescent="0.25">
      <c r="A16" s="7" t="s">
        <v>57</v>
      </c>
      <c r="B16" s="65">
        <v>0</v>
      </c>
      <c r="C16" s="39">
        <f>IF(B33=0, "-", B16/B33)</f>
        <v>0</v>
      </c>
      <c r="D16" s="65">
        <v>0</v>
      </c>
      <c r="E16" s="21">
        <f>IF(D33=0, "-", D16/D33)</f>
        <v>0</v>
      </c>
      <c r="F16" s="81">
        <v>0</v>
      </c>
      <c r="G16" s="39">
        <f>IF(F33=0, "-", F16/F33)</f>
        <v>0</v>
      </c>
      <c r="H16" s="65">
        <v>2</v>
      </c>
      <c r="I16" s="21">
        <f>IF(H33=0, "-", H16/H33)</f>
        <v>5.837711617046118E-4</v>
      </c>
      <c r="J16" s="20" t="str">
        <f t="shared" si="0"/>
        <v>-</v>
      </c>
      <c r="K16" s="21">
        <f t="shared" si="1"/>
        <v>-1</v>
      </c>
    </row>
    <row r="17" spans="1:11" x14ac:dyDescent="0.25">
      <c r="A17" s="7" t="s">
        <v>58</v>
      </c>
      <c r="B17" s="65">
        <v>113</v>
      </c>
      <c r="C17" s="39">
        <f>IF(B33=0, "-", B17/B33)</f>
        <v>0.29350649350649349</v>
      </c>
      <c r="D17" s="65">
        <v>134</v>
      </c>
      <c r="E17" s="21">
        <f>IF(D33=0, "-", D17/D33)</f>
        <v>0.34895833333333331</v>
      </c>
      <c r="F17" s="81">
        <v>1301</v>
      </c>
      <c r="G17" s="39">
        <f>IF(F33=0, "-", F17/F33)</f>
        <v>0.33316261203585146</v>
      </c>
      <c r="H17" s="65">
        <v>1066</v>
      </c>
      <c r="I17" s="21">
        <f>IF(H33=0, "-", H17/H33)</f>
        <v>0.31115002918855811</v>
      </c>
      <c r="J17" s="20">
        <f t="shared" si="0"/>
        <v>-0.15671641791044777</v>
      </c>
      <c r="K17" s="21">
        <f t="shared" si="1"/>
        <v>0.22045028142589118</v>
      </c>
    </row>
    <row r="18" spans="1:11" x14ac:dyDescent="0.25">
      <c r="A18" s="7" t="s">
        <v>61</v>
      </c>
      <c r="B18" s="65">
        <v>9</v>
      </c>
      <c r="C18" s="39">
        <f>IF(B33=0, "-", B18/B33)</f>
        <v>2.3376623376623377E-2</v>
      </c>
      <c r="D18" s="65">
        <v>11</v>
      </c>
      <c r="E18" s="21">
        <f>IF(D33=0, "-", D18/D33)</f>
        <v>2.8645833333333332E-2</v>
      </c>
      <c r="F18" s="81">
        <v>94</v>
      </c>
      <c r="G18" s="39">
        <f>IF(F33=0, "-", F18/F33)</f>
        <v>2.4071702944942382E-2</v>
      </c>
      <c r="H18" s="65">
        <v>104</v>
      </c>
      <c r="I18" s="21">
        <f>IF(H33=0, "-", H18/H33)</f>
        <v>3.0356100408639813E-2</v>
      </c>
      <c r="J18" s="20">
        <f t="shared" si="0"/>
        <v>-0.18181818181818182</v>
      </c>
      <c r="K18" s="21">
        <f t="shared" si="1"/>
        <v>-9.6153846153846159E-2</v>
      </c>
    </row>
    <row r="19" spans="1:11" x14ac:dyDescent="0.25">
      <c r="A19" s="7" t="s">
        <v>64</v>
      </c>
      <c r="B19" s="65">
        <v>23</v>
      </c>
      <c r="C19" s="39">
        <f>IF(B33=0, "-", B19/B33)</f>
        <v>5.9740259740259739E-2</v>
      </c>
      <c r="D19" s="65">
        <v>15</v>
      </c>
      <c r="E19" s="21">
        <f>IF(D33=0, "-", D19/D33)</f>
        <v>3.90625E-2</v>
      </c>
      <c r="F19" s="81">
        <v>213</v>
      </c>
      <c r="G19" s="39">
        <f>IF(F33=0, "-", F19/F33)</f>
        <v>5.4545454545454543E-2</v>
      </c>
      <c r="H19" s="65">
        <v>204</v>
      </c>
      <c r="I19" s="21">
        <f>IF(H33=0, "-", H19/H33)</f>
        <v>5.9544658493870403E-2</v>
      </c>
      <c r="J19" s="20">
        <f t="shared" si="0"/>
        <v>0.53333333333333333</v>
      </c>
      <c r="K19" s="21">
        <f t="shared" si="1"/>
        <v>4.4117647058823532E-2</v>
      </c>
    </row>
    <row r="20" spans="1:11" x14ac:dyDescent="0.25">
      <c r="A20" s="7" t="s">
        <v>68</v>
      </c>
      <c r="B20" s="65">
        <v>14</v>
      </c>
      <c r="C20" s="39">
        <f>IF(B33=0, "-", B20/B33)</f>
        <v>3.6363636363636362E-2</v>
      </c>
      <c r="D20" s="65">
        <v>14</v>
      </c>
      <c r="E20" s="21">
        <f>IF(D33=0, "-", D20/D33)</f>
        <v>3.6458333333333336E-2</v>
      </c>
      <c r="F20" s="81">
        <v>203</v>
      </c>
      <c r="G20" s="39">
        <f>IF(F33=0, "-", F20/F33)</f>
        <v>5.1984635083226635E-2</v>
      </c>
      <c r="H20" s="65">
        <v>123</v>
      </c>
      <c r="I20" s="21">
        <f>IF(H33=0, "-", H20/H33)</f>
        <v>3.5901926444833622E-2</v>
      </c>
      <c r="J20" s="20">
        <f t="shared" si="0"/>
        <v>0</v>
      </c>
      <c r="K20" s="21">
        <f t="shared" si="1"/>
        <v>0.65040650406504064</v>
      </c>
    </row>
    <row r="21" spans="1:11" x14ac:dyDescent="0.25">
      <c r="A21" s="7" t="s">
        <v>71</v>
      </c>
      <c r="B21" s="65">
        <v>8</v>
      </c>
      <c r="C21" s="39">
        <f>IF(B33=0, "-", B21/B33)</f>
        <v>2.0779220779220779E-2</v>
      </c>
      <c r="D21" s="65">
        <v>5</v>
      </c>
      <c r="E21" s="21">
        <f>IF(D33=0, "-", D21/D33)</f>
        <v>1.3020833333333334E-2</v>
      </c>
      <c r="F21" s="81">
        <v>109</v>
      </c>
      <c r="G21" s="39">
        <f>IF(F33=0, "-", F21/F33)</f>
        <v>2.791293213828425E-2</v>
      </c>
      <c r="H21" s="65">
        <v>50</v>
      </c>
      <c r="I21" s="21">
        <f>IF(H33=0, "-", H21/H33)</f>
        <v>1.4594279042615295E-2</v>
      </c>
      <c r="J21" s="20">
        <f t="shared" si="0"/>
        <v>0.6</v>
      </c>
      <c r="K21" s="21">
        <f t="shared" si="1"/>
        <v>1.18</v>
      </c>
    </row>
    <row r="22" spans="1:11" x14ac:dyDescent="0.25">
      <c r="A22" s="7" t="s">
        <v>72</v>
      </c>
      <c r="B22" s="65">
        <v>3</v>
      </c>
      <c r="C22" s="39">
        <f>IF(B33=0, "-", B22/B33)</f>
        <v>7.7922077922077922E-3</v>
      </c>
      <c r="D22" s="65">
        <v>2</v>
      </c>
      <c r="E22" s="21">
        <f>IF(D33=0, "-", D22/D33)</f>
        <v>5.208333333333333E-3</v>
      </c>
      <c r="F22" s="81">
        <v>62</v>
      </c>
      <c r="G22" s="39">
        <f>IF(F33=0, "-", F22/F33)</f>
        <v>1.5877080665813059E-2</v>
      </c>
      <c r="H22" s="65">
        <v>103</v>
      </c>
      <c r="I22" s="21">
        <f>IF(H33=0, "-", H22/H33)</f>
        <v>3.0064214827787508E-2</v>
      </c>
      <c r="J22" s="20">
        <f t="shared" si="0"/>
        <v>0.5</v>
      </c>
      <c r="K22" s="21">
        <f t="shared" si="1"/>
        <v>-0.39805825242718446</v>
      </c>
    </row>
    <row r="23" spans="1:11" x14ac:dyDescent="0.25">
      <c r="A23" s="7" t="s">
        <v>77</v>
      </c>
      <c r="B23" s="65">
        <v>10</v>
      </c>
      <c r="C23" s="39">
        <f>IF(B33=0, "-", B23/B33)</f>
        <v>2.5974025974025976E-2</v>
      </c>
      <c r="D23" s="65">
        <v>11</v>
      </c>
      <c r="E23" s="21">
        <f>IF(D33=0, "-", D23/D33)</f>
        <v>2.8645833333333332E-2</v>
      </c>
      <c r="F23" s="81">
        <v>65</v>
      </c>
      <c r="G23" s="39">
        <f>IF(F33=0, "-", F23/F33)</f>
        <v>1.6645326504481434E-2</v>
      </c>
      <c r="H23" s="65">
        <v>69</v>
      </c>
      <c r="I23" s="21">
        <f>IF(H33=0, "-", H23/H33)</f>
        <v>2.0140105078809107E-2</v>
      </c>
      <c r="J23" s="20">
        <f t="shared" si="0"/>
        <v>-9.0909090909090912E-2</v>
      </c>
      <c r="K23" s="21">
        <f t="shared" si="1"/>
        <v>-5.7971014492753624E-2</v>
      </c>
    </row>
    <row r="24" spans="1:11" x14ac:dyDescent="0.25">
      <c r="A24" s="7" t="s">
        <v>78</v>
      </c>
      <c r="B24" s="65">
        <v>15</v>
      </c>
      <c r="C24" s="39">
        <f>IF(B33=0, "-", B24/B33)</f>
        <v>3.896103896103896E-2</v>
      </c>
      <c r="D24" s="65">
        <v>22</v>
      </c>
      <c r="E24" s="21">
        <f>IF(D33=0, "-", D24/D33)</f>
        <v>5.7291666666666664E-2</v>
      </c>
      <c r="F24" s="81">
        <v>130</v>
      </c>
      <c r="G24" s="39">
        <f>IF(F33=0, "-", F24/F33)</f>
        <v>3.3290653008962869E-2</v>
      </c>
      <c r="H24" s="65">
        <v>143</v>
      </c>
      <c r="I24" s="21">
        <f>IF(H33=0, "-", H24/H33)</f>
        <v>4.173963806187974E-2</v>
      </c>
      <c r="J24" s="20">
        <f t="shared" si="0"/>
        <v>-0.31818181818181818</v>
      </c>
      <c r="K24" s="21">
        <f t="shared" si="1"/>
        <v>-9.0909090909090912E-2</v>
      </c>
    </row>
    <row r="25" spans="1:11" x14ac:dyDescent="0.25">
      <c r="A25" s="7" t="s">
        <v>87</v>
      </c>
      <c r="B25" s="65">
        <v>6</v>
      </c>
      <c r="C25" s="39">
        <f>IF(B33=0, "-", B25/B33)</f>
        <v>1.5584415584415584E-2</v>
      </c>
      <c r="D25" s="65">
        <v>9</v>
      </c>
      <c r="E25" s="21">
        <f>IF(D33=0, "-", D25/D33)</f>
        <v>2.34375E-2</v>
      </c>
      <c r="F25" s="81">
        <v>46</v>
      </c>
      <c r="G25" s="39">
        <f>IF(F33=0, "-", F25/F33)</f>
        <v>1.17797695262484E-2</v>
      </c>
      <c r="H25" s="65">
        <v>78</v>
      </c>
      <c r="I25" s="21">
        <f>IF(H33=0, "-", H25/H33)</f>
        <v>2.276707530647986E-2</v>
      </c>
      <c r="J25" s="20">
        <f t="shared" si="0"/>
        <v>-0.33333333333333331</v>
      </c>
      <c r="K25" s="21">
        <f t="shared" si="1"/>
        <v>-0.41025641025641024</v>
      </c>
    </row>
    <row r="26" spans="1:11" x14ac:dyDescent="0.25">
      <c r="A26" s="7" t="s">
        <v>89</v>
      </c>
      <c r="B26" s="65">
        <v>15</v>
      </c>
      <c r="C26" s="39">
        <f>IF(B33=0, "-", B26/B33)</f>
        <v>3.896103896103896E-2</v>
      </c>
      <c r="D26" s="65">
        <v>30</v>
      </c>
      <c r="E26" s="21">
        <f>IF(D33=0, "-", D26/D33)</f>
        <v>7.8125E-2</v>
      </c>
      <c r="F26" s="81">
        <v>153</v>
      </c>
      <c r="G26" s="39">
        <f>IF(F33=0, "-", F26/F33)</f>
        <v>3.9180537772087069E-2</v>
      </c>
      <c r="H26" s="65">
        <v>150</v>
      </c>
      <c r="I26" s="21">
        <f>IF(H33=0, "-", H26/H33)</f>
        <v>4.3782837127845885E-2</v>
      </c>
      <c r="J26" s="20">
        <f t="shared" si="0"/>
        <v>-0.5</v>
      </c>
      <c r="K26" s="21">
        <f t="shared" si="1"/>
        <v>0.02</v>
      </c>
    </row>
    <row r="27" spans="1:11" x14ac:dyDescent="0.25">
      <c r="A27" s="7" t="s">
        <v>90</v>
      </c>
      <c r="B27" s="65">
        <v>1</v>
      </c>
      <c r="C27" s="39">
        <f>IF(B33=0, "-", B27/B33)</f>
        <v>2.5974025974025974E-3</v>
      </c>
      <c r="D27" s="65">
        <v>0</v>
      </c>
      <c r="E27" s="21">
        <f>IF(D33=0, "-", D27/D33)</f>
        <v>0</v>
      </c>
      <c r="F27" s="81">
        <v>3</v>
      </c>
      <c r="G27" s="39">
        <f>IF(F33=0, "-", F27/F33)</f>
        <v>7.6824583866837387E-4</v>
      </c>
      <c r="H27" s="65">
        <v>1</v>
      </c>
      <c r="I27" s="21">
        <f>IF(H33=0, "-", H27/H33)</f>
        <v>2.918855808523059E-4</v>
      </c>
      <c r="J27" s="20" t="str">
        <f t="shared" si="0"/>
        <v>-</v>
      </c>
      <c r="K27" s="21">
        <f t="shared" si="1"/>
        <v>2</v>
      </c>
    </row>
    <row r="28" spans="1:11" x14ac:dyDescent="0.25">
      <c r="A28" s="7" t="s">
        <v>97</v>
      </c>
      <c r="B28" s="65">
        <v>14</v>
      </c>
      <c r="C28" s="39">
        <f>IF(B33=0, "-", B28/B33)</f>
        <v>3.6363636363636362E-2</v>
      </c>
      <c r="D28" s="65">
        <v>9</v>
      </c>
      <c r="E28" s="21">
        <f>IF(D33=0, "-", D28/D33)</f>
        <v>2.34375E-2</v>
      </c>
      <c r="F28" s="81">
        <v>115</v>
      </c>
      <c r="G28" s="39">
        <f>IF(F33=0, "-", F28/F33)</f>
        <v>2.9449423815621E-2</v>
      </c>
      <c r="H28" s="65">
        <v>95</v>
      </c>
      <c r="I28" s="21">
        <f>IF(H33=0, "-", H28/H33)</f>
        <v>2.772913018096906E-2</v>
      </c>
      <c r="J28" s="20">
        <f t="shared" si="0"/>
        <v>0.55555555555555558</v>
      </c>
      <c r="K28" s="21">
        <f t="shared" si="1"/>
        <v>0.21052631578947367</v>
      </c>
    </row>
    <row r="29" spans="1:11" x14ac:dyDescent="0.25">
      <c r="A29" s="7" t="s">
        <v>98</v>
      </c>
      <c r="B29" s="65">
        <v>2</v>
      </c>
      <c r="C29" s="39">
        <f>IF(B33=0, "-", B29/B33)</f>
        <v>5.1948051948051948E-3</v>
      </c>
      <c r="D29" s="65">
        <v>2</v>
      </c>
      <c r="E29" s="21">
        <f>IF(D33=0, "-", D29/D33)</f>
        <v>5.208333333333333E-3</v>
      </c>
      <c r="F29" s="81">
        <v>79</v>
      </c>
      <c r="G29" s="39">
        <f>IF(F33=0, "-", F29/F33)</f>
        <v>2.0230473751600513E-2</v>
      </c>
      <c r="H29" s="65">
        <v>35</v>
      </c>
      <c r="I29" s="21">
        <f>IF(H33=0, "-", H29/H33)</f>
        <v>1.0215995329830706E-2</v>
      </c>
      <c r="J29" s="20">
        <f t="shared" si="0"/>
        <v>0</v>
      </c>
      <c r="K29" s="21">
        <f t="shared" si="1"/>
        <v>1.2571428571428571</v>
      </c>
    </row>
    <row r="30" spans="1:11" x14ac:dyDescent="0.25">
      <c r="A30" s="7" t="s">
        <v>100</v>
      </c>
      <c r="B30" s="65">
        <v>32</v>
      </c>
      <c r="C30" s="39">
        <f>IF(B33=0, "-", B30/B33)</f>
        <v>8.3116883116883117E-2</v>
      </c>
      <c r="D30" s="65">
        <v>18</v>
      </c>
      <c r="E30" s="21">
        <f>IF(D33=0, "-", D30/D33)</f>
        <v>4.6875E-2</v>
      </c>
      <c r="F30" s="81">
        <v>273</v>
      </c>
      <c r="G30" s="39">
        <f>IF(F33=0, "-", F30/F33)</f>
        <v>6.9910371318822023E-2</v>
      </c>
      <c r="H30" s="65">
        <v>192</v>
      </c>
      <c r="I30" s="21">
        <f>IF(H33=0, "-", H30/H33)</f>
        <v>5.6042031523642732E-2</v>
      </c>
      <c r="J30" s="20">
        <f t="shared" si="0"/>
        <v>0.77777777777777779</v>
      </c>
      <c r="K30" s="21">
        <f t="shared" si="1"/>
        <v>0.421875</v>
      </c>
    </row>
    <row r="31" spans="1:11" x14ac:dyDescent="0.25">
      <c r="A31" s="7" t="s">
        <v>101</v>
      </c>
      <c r="B31" s="65">
        <v>2</v>
      </c>
      <c r="C31" s="39">
        <f>IF(B33=0, "-", B31/B33)</f>
        <v>5.1948051948051948E-3</v>
      </c>
      <c r="D31" s="65">
        <v>0</v>
      </c>
      <c r="E31" s="21">
        <f>IF(D33=0, "-", D31/D33)</f>
        <v>0</v>
      </c>
      <c r="F31" s="81">
        <v>8</v>
      </c>
      <c r="G31" s="39">
        <f>IF(F33=0, "-", F31/F33)</f>
        <v>2.0486555697823302E-3</v>
      </c>
      <c r="H31" s="65">
        <v>8</v>
      </c>
      <c r="I31" s="21">
        <f>IF(H33=0, "-", H31/H33)</f>
        <v>2.3350846468184472E-3</v>
      </c>
      <c r="J31" s="20" t="str">
        <f t="shared" si="0"/>
        <v>-</v>
      </c>
      <c r="K31" s="21">
        <f t="shared" si="1"/>
        <v>0</v>
      </c>
    </row>
    <row r="32" spans="1:11" x14ac:dyDescent="0.25">
      <c r="A32" s="2"/>
      <c r="B32" s="68"/>
      <c r="C32" s="33"/>
      <c r="D32" s="68"/>
      <c r="E32" s="6"/>
      <c r="F32" s="82"/>
      <c r="G32" s="33"/>
      <c r="H32" s="68"/>
      <c r="I32" s="6"/>
      <c r="J32" s="5"/>
      <c r="K32" s="6"/>
    </row>
    <row r="33" spans="1:11" s="43" customFormat="1" ht="13" x14ac:dyDescent="0.3">
      <c r="A33" s="162" t="s">
        <v>625</v>
      </c>
      <c r="B33" s="71">
        <f>SUM(B7:B32)</f>
        <v>385</v>
      </c>
      <c r="C33" s="40">
        <v>1</v>
      </c>
      <c r="D33" s="71">
        <f>SUM(D7:D32)</f>
        <v>384</v>
      </c>
      <c r="E33" s="41">
        <v>1</v>
      </c>
      <c r="F33" s="77">
        <f>SUM(F7:F32)</f>
        <v>3905</v>
      </c>
      <c r="G33" s="42">
        <v>1</v>
      </c>
      <c r="H33" s="71">
        <f>SUM(H7:H32)</f>
        <v>3426</v>
      </c>
      <c r="I33" s="41">
        <v>1</v>
      </c>
      <c r="J33" s="37">
        <f>IF(D33=0, "-", (B33-D33)/D33)</f>
        <v>2.6041666666666665E-3</v>
      </c>
      <c r="K33" s="38">
        <f>IF(H33=0, "-", (F33-H33)/H33)</f>
        <v>0.13981319322825453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96"/>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249</v>
      </c>
      <c r="B8" s="143">
        <v>2</v>
      </c>
      <c r="C8" s="144">
        <v>6</v>
      </c>
      <c r="D8" s="143">
        <v>13</v>
      </c>
      <c r="E8" s="144">
        <v>20</v>
      </c>
      <c r="F8" s="145"/>
      <c r="G8" s="143">
        <f>B8-C8</f>
        <v>-4</v>
      </c>
      <c r="H8" s="144">
        <f>D8-E8</f>
        <v>-7</v>
      </c>
      <c r="I8" s="151">
        <f>IF(C8=0, "-", IF(G8/C8&lt;10, G8/C8, "&gt;999%"))</f>
        <v>-0.66666666666666663</v>
      </c>
      <c r="J8" s="152">
        <f>IF(E8=0, "-", IF(H8/E8&lt;10, H8/E8, "&gt;999%"))</f>
        <v>-0.35</v>
      </c>
    </row>
    <row r="9" spans="1:10" x14ac:dyDescent="0.25">
      <c r="A9" s="158" t="s">
        <v>411</v>
      </c>
      <c r="B9" s="65">
        <v>1</v>
      </c>
      <c r="C9" s="66">
        <v>1</v>
      </c>
      <c r="D9" s="65">
        <v>8</v>
      </c>
      <c r="E9" s="66">
        <v>13</v>
      </c>
      <c r="F9" s="67"/>
      <c r="G9" s="65">
        <f>B9-C9</f>
        <v>0</v>
      </c>
      <c r="H9" s="66">
        <f>D9-E9</f>
        <v>-5</v>
      </c>
      <c r="I9" s="20">
        <f>IF(C9=0, "-", IF(G9/C9&lt;10, G9/C9, "&gt;999%"))</f>
        <v>0</v>
      </c>
      <c r="J9" s="21">
        <f>IF(E9=0, "-", IF(H9/E9&lt;10, H9/E9, "&gt;999%"))</f>
        <v>-0.38461538461538464</v>
      </c>
    </row>
    <row r="10" spans="1:10" x14ac:dyDescent="0.25">
      <c r="A10" s="158" t="s">
        <v>374</v>
      </c>
      <c r="B10" s="65">
        <v>3</v>
      </c>
      <c r="C10" s="66">
        <v>0</v>
      </c>
      <c r="D10" s="65">
        <v>19</v>
      </c>
      <c r="E10" s="66">
        <v>0</v>
      </c>
      <c r="F10" s="67"/>
      <c r="G10" s="65">
        <f>B10-C10</f>
        <v>3</v>
      </c>
      <c r="H10" s="66">
        <f>D10-E10</f>
        <v>19</v>
      </c>
      <c r="I10" s="20" t="str">
        <f>IF(C10=0, "-", IF(G10/C10&lt;10, G10/C10, "&gt;999%"))</f>
        <v>-</v>
      </c>
      <c r="J10" s="21" t="str">
        <f>IF(E10=0, "-", IF(H10/E10&lt;10, H10/E10, "&gt;999%"))</f>
        <v>-</v>
      </c>
    </row>
    <row r="11" spans="1:10" s="160" customFormat="1" ht="13" x14ac:dyDescent="0.3">
      <c r="A11" s="178" t="s">
        <v>633</v>
      </c>
      <c r="B11" s="71">
        <v>6</v>
      </c>
      <c r="C11" s="72">
        <v>7</v>
      </c>
      <c r="D11" s="71">
        <v>40</v>
      </c>
      <c r="E11" s="72">
        <v>33</v>
      </c>
      <c r="F11" s="73"/>
      <c r="G11" s="71">
        <f>B11-C11</f>
        <v>-1</v>
      </c>
      <c r="H11" s="72">
        <f>D11-E11</f>
        <v>7</v>
      </c>
      <c r="I11" s="37">
        <f>IF(C11=0, "-", IF(G11/C11&lt;10, G11/C11, "&gt;999%"))</f>
        <v>-0.14285714285714285</v>
      </c>
      <c r="J11" s="38">
        <f>IF(E11=0, "-", IF(H11/E11&lt;10, H11/E11, "&gt;999%"))</f>
        <v>0.21212121212121213</v>
      </c>
    </row>
    <row r="12" spans="1:10" x14ac:dyDescent="0.25">
      <c r="A12" s="177"/>
      <c r="B12" s="143"/>
      <c r="C12" s="144"/>
      <c r="D12" s="143"/>
      <c r="E12" s="144"/>
      <c r="F12" s="145"/>
      <c r="G12" s="143"/>
      <c r="H12" s="144"/>
      <c r="I12" s="151"/>
      <c r="J12" s="152"/>
    </row>
    <row r="13" spans="1:10" s="139" customFormat="1" ht="13" x14ac:dyDescent="0.3">
      <c r="A13" s="159" t="s">
        <v>32</v>
      </c>
      <c r="B13" s="65"/>
      <c r="C13" s="66"/>
      <c r="D13" s="65"/>
      <c r="E13" s="66"/>
      <c r="F13" s="67"/>
      <c r="G13" s="65"/>
      <c r="H13" s="66"/>
      <c r="I13" s="20"/>
      <c r="J13" s="21"/>
    </row>
    <row r="14" spans="1:10" x14ac:dyDescent="0.25">
      <c r="A14" s="158" t="s">
        <v>331</v>
      </c>
      <c r="B14" s="65">
        <v>0</v>
      </c>
      <c r="C14" s="66">
        <v>1</v>
      </c>
      <c r="D14" s="65">
        <v>5</v>
      </c>
      <c r="E14" s="66">
        <v>7</v>
      </c>
      <c r="F14" s="67"/>
      <c r="G14" s="65">
        <f>B14-C14</f>
        <v>-1</v>
      </c>
      <c r="H14" s="66">
        <f>D14-E14</f>
        <v>-2</v>
      </c>
      <c r="I14" s="20">
        <f>IF(C14=0, "-", IF(G14/C14&lt;10, G14/C14, "&gt;999%"))</f>
        <v>-1</v>
      </c>
      <c r="J14" s="21">
        <f>IF(E14=0, "-", IF(H14/E14&lt;10, H14/E14, "&gt;999%"))</f>
        <v>-0.2857142857142857</v>
      </c>
    </row>
    <row r="15" spans="1:10" x14ac:dyDescent="0.25">
      <c r="A15" s="158" t="s">
        <v>480</v>
      </c>
      <c r="B15" s="65">
        <v>0</v>
      </c>
      <c r="C15" s="66">
        <v>1</v>
      </c>
      <c r="D15" s="65">
        <v>3</v>
      </c>
      <c r="E15" s="66">
        <v>3</v>
      </c>
      <c r="F15" s="67"/>
      <c r="G15" s="65">
        <f>B15-C15</f>
        <v>-1</v>
      </c>
      <c r="H15" s="66">
        <f>D15-E15</f>
        <v>0</v>
      </c>
      <c r="I15" s="20">
        <f>IF(C15=0, "-", IF(G15/C15&lt;10, G15/C15, "&gt;999%"))</f>
        <v>-1</v>
      </c>
      <c r="J15" s="21">
        <f>IF(E15=0, "-", IF(H15/E15&lt;10, H15/E15, "&gt;999%"))</f>
        <v>0</v>
      </c>
    </row>
    <row r="16" spans="1:10" s="160" customFormat="1" ht="13" x14ac:dyDescent="0.3">
      <c r="A16" s="178" t="s">
        <v>634</v>
      </c>
      <c r="B16" s="71">
        <v>0</v>
      </c>
      <c r="C16" s="72">
        <v>2</v>
      </c>
      <c r="D16" s="71">
        <v>8</v>
      </c>
      <c r="E16" s="72">
        <v>10</v>
      </c>
      <c r="F16" s="73"/>
      <c r="G16" s="71">
        <f>B16-C16</f>
        <v>-2</v>
      </c>
      <c r="H16" s="72">
        <f>D16-E16</f>
        <v>-2</v>
      </c>
      <c r="I16" s="37">
        <f>IF(C16=0, "-", IF(G16/C16&lt;10, G16/C16, "&gt;999%"))</f>
        <v>-1</v>
      </c>
      <c r="J16" s="38">
        <f>IF(E16=0, "-", IF(H16/E16&lt;10, H16/E16, "&gt;999%"))</f>
        <v>-0.2</v>
      </c>
    </row>
    <row r="17" spans="1:10" x14ac:dyDescent="0.25">
      <c r="A17" s="177"/>
      <c r="B17" s="143"/>
      <c r="C17" s="144"/>
      <c r="D17" s="143"/>
      <c r="E17" s="144"/>
      <c r="F17" s="145"/>
      <c r="G17" s="143"/>
      <c r="H17" s="144"/>
      <c r="I17" s="151"/>
      <c r="J17" s="152"/>
    </row>
    <row r="18" spans="1:10" s="139" customFormat="1" ht="13" x14ac:dyDescent="0.3">
      <c r="A18" s="159" t="s">
        <v>33</v>
      </c>
      <c r="B18" s="65"/>
      <c r="C18" s="66"/>
      <c r="D18" s="65"/>
      <c r="E18" s="66"/>
      <c r="F18" s="67"/>
      <c r="G18" s="65"/>
      <c r="H18" s="66"/>
      <c r="I18" s="20"/>
      <c r="J18" s="21"/>
    </row>
    <row r="19" spans="1:10" x14ac:dyDescent="0.25">
      <c r="A19" s="158" t="s">
        <v>213</v>
      </c>
      <c r="B19" s="65">
        <v>2</v>
      </c>
      <c r="C19" s="66">
        <v>0</v>
      </c>
      <c r="D19" s="65">
        <v>19</v>
      </c>
      <c r="E19" s="66">
        <v>20</v>
      </c>
      <c r="F19" s="67"/>
      <c r="G19" s="65">
        <f t="shared" ref="G19:G35" si="0">B19-C19</f>
        <v>2</v>
      </c>
      <c r="H19" s="66">
        <f t="shared" ref="H19:H35" si="1">D19-E19</f>
        <v>-1</v>
      </c>
      <c r="I19" s="20" t="str">
        <f t="shared" ref="I19:I35" si="2">IF(C19=0, "-", IF(G19/C19&lt;10, G19/C19, "&gt;999%"))</f>
        <v>-</v>
      </c>
      <c r="J19" s="21">
        <f t="shared" ref="J19:J35" si="3">IF(E19=0, "-", IF(H19/E19&lt;10, H19/E19, "&gt;999%"))</f>
        <v>-0.05</v>
      </c>
    </row>
    <row r="20" spans="1:10" x14ac:dyDescent="0.25">
      <c r="A20" s="158" t="s">
        <v>226</v>
      </c>
      <c r="B20" s="65">
        <v>15</v>
      </c>
      <c r="C20" s="66">
        <v>12</v>
      </c>
      <c r="D20" s="65">
        <v>114</v>
      </c>
      <c r="E20" s="66">
        <v>81</v>
      </c>
      <c r="F20" s="67"/>
      <c r="G20" s="65">
        <f t="shared" si="0"/>
        <v>3</v>
      </c>
      <c r="H20" s="66">
        <f t="shared" si="1"/>
        <v>33</v>
      </c>
      <c r="I20" s="20">
        <f t="shared" si="2"/>
        <v>0.25</v>
      </c>
      <c r="J20" s="21">
        <f t="shared" si="3"/>
        <v>0.40740740740740738</v>
      </c>
    </row>
    <row r="21" spans="1:10" x14ac:dyDescent="0.25">
      <c r="A21" s="158" t="s">
        <v>250</v>
      </c>
      <c r="B21" s="65">
        <v>0</v>
      </c>
      <c r="C21" s="66">
        <v>1</v>
      </c>
      <c r="D21" s="65">
        <v>33</v>
      </c>
      <c r="E21" s="66">
        <v>20</v>
      </c>
      <c r="F21" s="67"/>
      <c r="G21" s="65">
        <f t="shared" si="0"/>
        <v>-1</v>
      </c>
      <c r="H21" s="66">
        <f t="shared" si="1"/>
        <v>13</v>
      </c>
      <c r="I21" s="20">
        <f t="shared" si="2"/>
        <v>-1</v>
      </c>
      <c r="J21" s="21">
        <f t="shared" si="3"/>
        <v>0.65</v>
      </c>
    </row>
    <row r="22" spans="1:10" x14ac:dyDescent="0.25">
      <c r="A22" s="158" t="s">
        <v>317</v>
      </c>
      <c r="B22" s="65">
        <v>0</v>
      </c>
      <c r="C22" s="66">
        <v>0</v>
      </c>
      <c r="D22" s="65">
        <v>5</v>
      </c>
      <c r="E22" s="66">
        <v>8</v>
      </c>
      <c r="F22" s="67"/>
      <c r="G22" s="65">
        <f t="shared" si="0"/>
        <v>0</v>
      </c>
      <c r="H22" s="66">
        <f t="shared" si="1"/>
        <v>-3</v>
      </c>
      <c r="I22" s="20" t="str">
        <f t="shared" si="2"/>
        <v>-</v>
      </c>
      <c r="J22" s="21">
        <f t="shared" si="3"/>
        <v>-0.375</v>
      </c>
    </row>
    <row r="23" spans="1:10" x14ac:dyDescent="0.25">
      <c r="A23" s="158" t="s">
        <v>251</v>
      </c>
      <c r="B23" s="65">
        <v>2</v>
      </c>
      <c r="C23" s="66">
        <v>2</v>
      </c>
      <c r="D23" s="65">
        <v>23</v>
      </c>
      <c r="E23" s="66">
        <v>12</v>
      </c>
      <c r="F23" s="67"/>
      <c r="G23" s="65">
        <f t="shared" si="0"/>
        <v>0</v>
      </c>
      <c r="H23" s="66">
        <f t="shared" si="1"/>
        <v>11</v>
      </c>
      <c r="I23" s="20">
        <f t="shared" si="2"/>
        <v>0</v>
      </c>
      <c r="J23" s="21">
        <f t="shared" si="3"/>
        <v>0.91666666666666663</v>
      </c>
    </row>
    <row r="24" spans="1:10" x14ac:dyDescent="0.25">
      <c r="A24" s="158" t="s">
        <v>270</v>
      </c>
      <c r="B24" s="65">
        <v>0</v>
      </c>
      <c r="C24" s="66">
        <v>3</v>
      </c>
      <c r="D24" s="65">
        <v>9</v>
      </c>
      <c r="E24" s="66">
        <v>11</v>
      </c>
      <c r="F24" s="67"/>
      <c r="G24" s="65">
        <f t="shared" si="0"/>
        <v>-3</v>
      </c>
      <c r="H24" s="66">
        <f t="shared" si="1"/>
        <v>-2</v>
      </c>
      <c r="I24" s="20">
        <f t="shared" si="2"/>
        <v>-1</v>
      </c>
      <c r="J24" s="21">
        <f t="shared" si="3"/>
        <v>-0.18181818181818182</v>
      </c>
    </row>
    <row r="25" spans="1:10" x14ac:dyDescent="0.25">
      <c r="A25" s="158" t="s">
        <v>271</v>
      </c>
      <c r="B25" s="65">
        <v>1</v>
      </c>
      <c r="C25" s="66">
        <v>3</v>
      </c>
      <c r="D25" s="65">
        <v>4</v>
      </c>
      <c r="E25" s="66">
        <v>4</v>
      </c>
      <c r="F25" s="67"/>
      <c r="G25" s="65">
        <f t="shared" si="0"/>
        <v>-2</v>
      </c>
      <c r="H25" s="66">
        <f t="shared" si="1"/>
        <v>0</v>
      </c>
      <c r="I25" s="20">
        <f t="shared" si="2"/>
        <v>-0.66666666666666663</v>
      </c>
      <c r="J25" s="21">
        <f t="shared" si="3"/>
        <v>0</v>
      </c>
    </row>
    <row r="26" spans="1:10" x14ac:dyDescent="0.25">
      <c r="A26" s="158" t="s">
        <v>282</v>
      </c>
      <c r="B26" s="65">
        <v>0</v>
      </c>
      <c r="C26" s="66">
        <v>0</v>
      </c>
      <c r="D26" s="65">
        <v>1</v>
      </c>
      <c r="E26" s="66">
        <v>0</v>
      </c>
      <c r="F26" s="67"/>
      <c r="G26" s="65">
        <f t="shared" si="0"/>
        <v>0</v>
      </c>
      <c r="H26" s="66">
        <f t="shared" si="1"/>
        <v>1</v>
      </c>
      <c r="I26" s="20" t="str">
        <f t="shared" si="2"/>
        <v>-</v>
      </c>
      <c r="J26" s="21" t="str">
        <f t="shared" si="3"/>
        <v>-</v>
      </c>
    </row>
    <row r="27" spans="1:10" x14ac:dyDescent="0.25">
      <c r="A27" s="158" t="s">
        <v>453</v>
      </c>
      <c r="B27" s="65">
        <v>0</v>
      </c>
      <c r="C27" s="66">
        <v>3</v>
      </c>
      <c r="D27" s="65">
        <v>9</v>
      </c>
      <c r="E27" s="66">
        <v>12</v>
      </c>
      <c r="F27" s="67"/>
      <c r="G27" s="65">
        <f t="shared" si="0"/>
        <v>-3</v>
      </c>
      <c r="H27" s="66">
        <f t="shared" si="1"/>
        <v>-3</v>
      </c>
      <c r="I27" s="20">
        <f t="shared" si="2"/>
        <v>-1</v>
      </c>
      <c r="J27" s="21">
        <f t="shared" si="3"/>
        <v>-0.25</v>
      </c>
    </row>
    <row r="28" spans="1:10" x14ac:dyDescent="0.25">
      <c r="A28" s="158" t="s">
        <v>272</v>
      </c>
      <c r="B28" s="65">
        <v>3</v>
      </c>
      <c r="C28" s="66">
        <v>0</v>
      </c>
      <c r="D28" s="65">
        <v>21</v>
      </c>
      <c r="E28" s="66">
        <v>0</v>
      </c>
      <c r="F28" s="67"/>
      <c r="G28" s="65">
        <f t="shared" si="0"/>
        <v>3</v>
      </c>
      <c r="H28" s="66">
        <f t="shared" si="1"/>
        <v>21</v>
      </c>
      <c r="I28" s="20" t="str">
        <f t="shared" si="2"/>
        <v>-</v>
      </c>
      <c r="J28" s="21" t="str">
        <f t="shared" si="3"/>
        <v>-</v>
      </c>
    </row>
    <row r="29" spans="1:10" x14ac:dyDescent="0.25">
      <c r="A29" s="158" t="s">
        <v>375</v>
      </c>
      <c r="B29" s="65">
        <v>9</v>
      </c>
      <c r="C29" s="66">
        <v>6</v>
      </c>
      <c r="D29" s="65">
        <v>69</v>
      </c>
      <c r="E29" s="66">
        <v>23</v>
      </c>
      <c r="F29" s="67"/>
      <c r="G29" s="65">
        <f t="shared" si="0"/>
        <v>3</v>
      </c>
      <c r="H29" s="66">
        <f t="shared" si="1"/>
        <v>46</v>
      </c>
      <c r="I29" s="20">
        <f t="shared" si="2"/>
        <v>0.5</v>
      </c>
      <c r="J29" s="21">
        <f t="shared" si="3"/>
        <v>2</v>
      </c>
    </row>
    <row r="30" spans="1:10" x14ac:dyDescent="0.25">
      <c r="A30" s="158" t="s">
        <v>376</v>
      </c>
      <c r="B30" s="65">
        <v>9</v>
      </c>
      <c r="C30" s="66">
        <v>45</v>
      </c>
      <c r="D30" s="65">
        <v>204</v>
      </c>
      <c r="E30" s="66">
        <v>266</v>
      </c>
      <c r="F30" s="67"/>
      <c r="G30" s="65">
        <f t="shared" si="0"/>
        <v>-36</v>
      </c>
      <c r="H30" s="66">
        <f t="shared" si="1"/>
        <v>-62</v>
      </c>
      <c r="I30" s="20">
        <f t="shared" si="2"/>
        <v>-0.8</v>
      </c>
      <c r="J30" s="21">
        <f t="shared" si="3"/>
        <v>-0.23308270676691728</v>
      </c>
    </row>
    <row r="31" spans="1:10" x14ac:dyDescent="0.25">
      <c r="A31" s="158" t="s">
        <v>412</v>
      </c>
      <c r="B31" s="65">
        <v>0</v>
      </c>
      <c r="C31" s="66">
        <v>13</v>
      </c>
      <c r="D31" s="65">
        <v>150</v>
      </c>
      <c r="E31" s="66">
        <v>135</v>
      </c>
      <c r="F31" s="67"/>
      <c r="G31" s="65">
        <f t="shared" si="0"/>
        <v>-13</v>
      </c>
      <c r="H31" s="66">
        <f t="shared" si="1"/>
        <v>15</v>
      </c>
      <c r="I31" s="20">
        <f t="shared" si="2"/>
        <v>-1</v>
      </c>
      <c r="J31" s="21">
        <f t="shared" si="3"/>
        <v>0.1111111111111111</v>
      </c>
    </row>
    <row r="32" spans="1:10" x14ac:dyDescent="0.25">
      <c r="A32" s="158" t="s">
        <v>454</v>
      </c>
      <c r="B32" s="65">
        <v>9</v>
      </c>
      <c r="C32" s="66">
        <v>6</v>
      </c>
      <c r="D32" s="65">
        <v>53</v>
      </c>
      <c r="E32" s="66">
        <v>36</v>
      </c>
      <c r="F32" s="67"/>
      <c r="G32" s="65">
        <f t="shared" si="0"/>
        <v>3</v>
      </c>
      <c r="H32" s="66">
        <f t="shared" si="1"/>
        <v>17</v>
      </c>
      <c r="I32" s="20">
        <f t="shared" si="2"/>
        <v>0.5</v>
      </c>
      <c r="J32" s="21">
        <f t="shared" si="3"/>
        <v>0.47222222222222221</v>
      </c>
    </row>
    <row r="33" spans="1:10" x14ac:dyDescent="0.25">
      <c r="A33" s="158" t="s">
        <v>455</v>
      </c>
      <c r="B33" s="65">
        <v>1</v>
      </c>
      <c r="C33" s="66">
        <v>0</v>
      </c>
      <c r="D33" s="65">
        <v>24</v>
      </c>
      <c r="E33" s="66">
        <v>18</v>
      </c>
      <c r="F33" s="67"/>
      <c r="G33" s="65">
        <f t="shared" si="0"/>
        <v>1</v>
      </c>
      <c r="H33" s="66">
        <f t="shared" si="1"/>
        <v>6</v>
      </c>
      <c r="I33" s="20" t="str">
        <f t="shared" si="2"/>
        <v>-</v>
      </c>
      <c r="J33" s="21">
        <f t="shared" si="3"/>
        <v>0.33333333333333331</v>
      </c>
    </row>
    <row r="34" spans="1:10" x14ac:dyDescent="0.25">
      <c r="A34" s="158" t="s">
        <v>318</v>
      </c>
      <c r="B34" s="65">
        <v>2</v>
      </c>
      <c r="C34" s="66">
        <v>0</v>
      </c>
      <c r="D34" s="65">
        <v>5</v>
      </c>
      <c r="E34" s="66">
        <v>1</v>
      </c>
      <c r="F34" s="67"/>
      <c r="G34" s="65">
        <f t="shared" si="0"/>
        <v>2</v>
      </c>
      <c r="H34" s="66">
        <f t="shared" si="1"/>
        <v>4</v>
      </c>
      <c r="I34" s="20" t="str">
        <f t="shared" si="2"/>
        <v>-</v>
      </c>
      <c r="J34" s="21">
        <f t="shared" si="3"/>
        <v>4</v>
      </c>
    </row>
    <row r="35" spans="1:10" s="160" customFormat="1" ht="13" x14ac:dyDescent="0.3">
      <c r="A35" s="178" t="s">
        <v>635</v>
      </c>
      <c r="B35" s="71">
        <v>53</v>
      </c>
      <c r="C35" s="72">
        <v>94</v>
      </c>
      <c r="D35" s="71">
        <v>743</v>
      </c>
      <c r="E35" s="72">
        <v>647</v>
      </c>
      <c r="F35" s="73"/>
      <c r="G35" s="71">
        <f t="shared" si="0"/>
        <v>-41</v>
      </c>
      <c r="H35" s="72">
        <f t="shared" si="1"/>
        <v>96</v>
      </c>
      <c r="I35" s="37">
        <f t="shared" si="2"/>
        <v>-0.43617021276595747</v>
      </c>
      <c r="J35" s="38">
        <f t="shared" si="3"/>
        <v>0.14837712519319937</v>
      </c>
    </row>
    <row r="36" spans="1:10" x14ac:dyDescent="0.25">
      <c r="A36" s="177"/>
      <c r="B36" s="143"/>
      <c r="C36" s="144"/>
      <c r="D36" s="143"/>
      <c r="E36" s="144"/>
      <c r="F36" s="145"/>
      <c r="G36" s="143"/>
      <c r="H36" s="144"/>
      <c r="I36" s="151"/>
      <c r="J36" s="152"/>
    </row>
    <row r="37" spans="1:10" s="139" customFormat="1" ht="13" x14ac:dyDescent="0.3">
      <c r="A37" s="159" t="s">
        <v>34</v>
      </c>
      <c r="B37" s="65"/>
      <c r="C37" s="66"/>
      <c r="D37" s="65"/>
      <c r="E37" s="66"/>
      <c r="F37" s="67"/>
      <c r="G37" s="65"/>
      <c r="H37" s="66"/>
      <c r="I37" s="20"/>
      <c r="J37" s="21"/>
    </row>
    <row r="38" spans="1:10" x14ac:dyDescent="0.25">
      <c r="A38" s="158" t="s">
        <v>481</v>
      </c>
      <c r="B38" s="65">
        <v>2</v>
      </c>
      <c r="C38" s="66">
        <v>2</v>
      </c>
      <c r="D38" s="65">
        <v>10</v>
      </c>
      <c r="E38" s="66">
        <v>10</v>
      </c>
      <c r="F38" s="67"/>
      <c r="G38" s="65">
        <f>B38-C38</f>
        <v>0</v>
      </c>
      <c r="H38" s="66">
        <f>D38-E38</f>
        <v>0</v>
      </c>
      <c r="I38" s="20">
        <f>IF(C38=0, "-", IF(G38/C38&lt;10, G38/C38, "&gt;999%"))</f>
        <v>0</v>
      </c>
      <c r="J38" s="21">
        <f>IF(E38=0, "-", IF(H38/E38&lt;10, H38/E38, "&gt;999%"))</f>
        <v>0</v>
      </c>
    </row>
    <row r="39" spans="1:10" x14ac:dyDescent="0.25">
      <c r="A39" s="158" t="s">
        <v>332</v>
      </c>
      <c r="B39" s="65">
        <v>0</v>
      </c>
      <c r="C39" s="66">
        <v>1</v>
      </c>
      <c r="D39" s="65">
        <v>6</v>
      </c>
      <c r="E39" s="66">
        <v>13</v>
      </c>
      <c r="F39" s="67"/>
      <c r="G39" s="65">
        <f>B39-C39</f>
        <v>-1</v>
      </c>
      <c r="H39" s="66">
        <f>D39-E39</f>
        <v>-7</v>
      </c>
      <c r="I39" s="20">
        <f>IF(C39=0, "-", IF(G39/C39&lt;10, G39/C39, "&gt;999%"))</f>
        <v>-1</v>
      </c>
      <c r="J39" s="21">
        <f>IF(E39=0, "-", IF(H39/E39&lt;10, H39/E39, "&gt;999%"))</f>
        <v>-0.53846153846153844</v>
      </c>
    </row>
    <row r="40" spans="1:10" x14ac:dyDescent="0.25">
      <c r="A40" s="158" t="s">
        <v>283</v>
      </c>
      <c r="B40" s="65">
        <v>1</v>
      </c>
      <c r="C40" s="66">
        <v>0</v>
      </c>
      <c r="D40" s="65">
        <v>2</v>
      </c>
      <c r="E40" s="66">
        <v>2</v>
      </c>
      <c r="F40" s="67"/>
      <c r="G40" s="65">
        <f>B40-C40</f>
        <v>1</v>
      </c>
      <c r="H40" s="66">
        <f>D40-E40</f>
        <v>0</v>
      </c>
      <c r="I40" s="20" t="str">
        <f>IF(C40=0, "-", IF(G40/C40&lt;10, G40/C40, "&gt;999%"))</f>
        <v>-</v>
      </c>
      <c r="J40" s="21">
        <f>IF(E40=0, "-", IF(H40/E40&lt;10, H40/E40, "&gt;999%"))</f>
        <v>0</v>
      </c>
    </row>
    <row r="41" spans="1:10" s="160" customFormat="1" ht="13" x14ac:dyDescent="0.3">
      <c r="A41" s="178" t="s">
        <v>636</v>
      </c>
      <c r="B41" s="71">
        <v>3</v>
      </c>
      <c r="C41" s="72">
        <v>3</v>
      </c>
      <c r="D41" s="71">
        <v>18</v>
      </c>
      <c r="E41" s="72">
        <v>25</v>
      </c>
      <c r="F41" s="73"/>
      <c r="G41" s="71">
        <f>B41-C41</f>
        <v>0</v>
      </c>
      <c r="H41" s="72">
        <f>D41-E41</f>
        <v>-7</v>
      </c>
      <c r="I41" s="37">
        <f>IF(C41=0, "-", IF(G41/C41&lt;10, G41/C41, "&gt;999%"))</f>
        <v>0</v>
      </c>
      <c r="J41" s="38">
        <f>IF(E41=0, "-", IF(H41/E41&lt;10, H41/E41, "&gt;999%"))</f>
        <v>-0.28000000000000003</v>
      </c>
    </row>
    <row r="42" spans="1:10" x14ac:dyDescent="0.25">
      <c r="A42" s="177"/>
      <c r="B42" s="143"/>
      <c r="C42" s="144"/>
      <c r="D42" s="143"/>
      <c r="E42" s="144"/>
      <c r="F42" s="145"/>
      <c r="G42" s="143"/>
      <c r="H42" s="144"/>
      <c r="I42" s="151"/>
      <c r="J42" s="152"/>
    </row>
    <row r="43" spans="1:10" s="139" customFormat="1" ht="13" x14ac:dyDescent="0.3">
      <c r="A43" s="159" t="s">
        <v>35</v>
      </c>
      <c r="B43" s="65"/>
      <c r="C43" s="66"/>
      <c r="D43" s="65"/>
      <c r="E43" s="66"/>
      <c r="F43" s="67"/>
      <c r="G43" s="65"/>
      <c r="H43" s="66"/>
      <c r="I43" s="20"/>
      <c r="J43" s="21"/>
    </row>
    <row r="44" spans="1:10" x14ac:dyDescent="0.25">
      <c r="A44" s="158" t="s">
        <v>227</v>
      </c>
      <c r="B44" s="65">
        <v>6</v>
      </c>
      <c r="C44" s="66">
        <v>11</v>
      </c>
      <c r="D44" s="65">
        <v>86</v>
      </c>
      <c r="E44" s="66">
        <v>61</v>
      </c>
      <c r="F44" s="67"/>
      <c r="G44" s="65">
        <f t="shared" ref="G44:G66" si="4">B44-C44</f>
        <v>-5</v>
      </c>
      <c r="H44" s="66">
        <f t="shared" ref="H44:H66" si="5">D44-E44</f>
        <v>25</v>
      </c>
      <c r="I44" s="20">
        <f t="shared" ref="I44:I66" si="6">IF(C44=0, "-", IF(G44/C44&lt;10, G44/C44, "&gt;999%"))</f>
        <v>-0.45454545454545453</v>
      </c>
      <c r="J44" s="21">
        <f t="shared" ref="J44:J66" si="7">IF(E44=0, "-", IF(H44/E44&lt;10, H44/E44, "&gt;999%"))</f>
        <v>0.4098360655737705</v>
      </c>
    </row>
    <row r="45" spans="1:10" x14ac:dyDescent="0.25">
      <c r="A45" s="158" t="s">
        <v>309</v>
      </c>
      <c r="B45" s="65">
        <v>5</v>
      </c>
      <c r="C45" s="66">
        <v>3</v>
      </c>
      <c r="D45" s="65">
        <v>36</v>
      </c>
      <c r="E45" s="66">
        <v>20</v>
      </c>
      <c r="F45" s="67"/>
      <c r="G45" s="65">
        <f t="shared" si="4"/>
        <v>2</v>
      </c>
      <c r="H45" s="66">
        <f t="shared" si="5"/>
        <v>16</v>
      </c>
      <c r="I45" s="20">
        <f t="shared" si="6"/>
        <v>0.66666666666666663</v>
      </c>
      <c r="J45" s="21">
        <f t="shared" si="7"/>
        <v>0.8</v>
      </c>
    </row>
    <row r="46" spans="1:10" x14ac:dyDescent="0.25">
      <c r="A46" s="158" t="s">
        <v>228</v>
      </c>
      <c r="B46" s="65">
        <v>2</v>
      </c>
      <c r="C46" s="66">
        <v>14</v>
      </c>
      <c r="D46" s="65">
        <v>64</v>
      </c>
      <c r="E46" s="66">
        <v>84</v>
      </c>
      <c r="F46" s="67"/>
      <c r="G46" s="65">
        <f t="shared" si="4"/>
        <v>-12</v>
      </c>
      <c r="H46" s="66">
        <f t="shared" si="5"/>
        <v>-20</v>
      </c>
      <c r="I46" s="20">
        <f t="shared" si="6"/>
        <v>-0.8571428571428571</v>
      </c>
      <c r="J46" s="21">
        <f t="shared" si="7"/>
        <v>-0.23809523809523808</v>
      </c>
    </row>
    <row r="47" spans="1:10" x14ac:dyDescent="0.25">
      <c r="A47" s="158" t="s">
        <v>252</v>
      </c>
      <c r="B47" s="65">
        <v>20</v>
      </c>
      <c r="C47" s="66">
        <v>7</v>
      </c>
      <c r="D47" s="65">
        <v>126</v>
      </c>
      <c r="E47" s="66">
        <v>74</v>
      </c>
      <c r="F47" s="67"/>
      <c r="G47" s="65">
        <f t="shared" si="4"/>
        <v>13</v>
      </c>
      <c r="H47" s="66">
        <f t="shared" si="5"/>
        <v>52</v>
      </c>
      <c r="I47" s="20">
        <f t="shared" si="6"/>
        <v>1.8571428571428572</v>
      </c>
      <c r="J47" s="21">
        <f t="shared" si="7"/>
        <v>0.70270270270270274</v>
      </c>
    </row>
    <row r="48" spans="1:10" x14ac:dyDescent="0.25">
      <c r="A48" s="158" t="s">
        <v>319</v>
      </c>
      <c r="B48" s="65">
        <v>5</v>
      </c>
      <c r="C48" s="66">
        <v>2</v>
      </c>
      <c r="D48" s="65">
        <v>39</v>
      </c>
      <c r="E48" s="66">
        <v>48</v>
      </c>
      <c r="F48" s="67"/>
      <c r="G48" s="65">
        <f t="shared" si="4"/>
        <v>3</v>
      </c>
      <c r="H48" s="66">
        <f t="shared" si="5"/>
        <v>-9</v>
      </c>
      <c r="I48" s="20">
        <f t="shared" si="6"/>
        <v>1.5</v>
      </c>
      <c r="J48" s="21">
        <f t="shared" si="7"/>
        <v>-0.1875</v>
      </c>
    </row>
    <row r="49" spans="1:10" x14ac:dyDescent="0.25">
      <c r="A49" s="158" t="s">
        <v>253</v>
      </c>
      <c r="B49" s="65">
        <v>9</v>
      </c>
      <c r="C49" s="66">
        <v>3</v>
      </c>
      <c r="D49" s="65">
        <v>49</v>
      </c>
      <c r="E49" s="66">
        <v>38</v>
      </c>
      <c r="F49" s="67"/>
      <c r="G49" s="65">
        <f t="shared" si="4"/>
        <v>6</v>
      </c>
      <c r="H49" s="66">
        <f t="shared" si="5"/>
        <v>11</v>
      </c>
      <c r="I49" s="20">
        <f t="shared" si="6"/>
        <v>2</v>
      </c>
      <c r="J49" s="21">
        <f t="shared" si="7"/>
        <v>0.28947368421052633</v>
      </c>
    </row>
    <row r="50" spans="1:10" x14ac:dyDescent="0.25">
      <c r="A50" s="158" t="s">
        <v>273</v>
      </c>
      <c r="B50" s="65">
        <v>1</v>
      </c>
      <c r="C50" s="66">
        <v>3</v>
      </c>
      <c r="D50" s="65">
        <v>7</v>
      </c>
      <c r="E50" s="66">
        <v>11</v>
      </c>
      <c r="F50" s="67"/>
      <c r="G50" s="65">
        <f t="shared" si="4"/>
        <v>-2</v>
      </c>
      <c r="H50" s="66">
        <f t="shared" si="5"/>
        <v>-4</v>
      </c>
      <c r="I50" s="20">
        <f t="shared" si="6"/>
        <v>-0.66666666666666663</v>
      </c>
      <c r="J50" s="21">
        <f t="shared" si="7"/>
        <v>-0.36363636363636365</v>
      </c>
    </row>
    <row r="51" spans="1:10" x14ac:dyDescent="0.25">
      <c r="A51" s="158" t="s">
        <v>284</v>
      </c>
      <c r="B51" s="65">
        <v>3</v>
      </c>
      <c r="C51" s="66">
        <v>0</v>
      </c>
      <c r="D51" s="65">
        <v>6</v>
      </c>
      <c r="E51" s="66">
        <v>0</v>
      </c>
      <c r="F51" s="67"/>
      <c r="G51" s="65">
        <f t="shared" si="4"/>
        <v>3</v>
      </c>
      <c r="H51" s="66">
        <f t="shared" si="5"/>
        <v>6</v>
      </c>
      <c r="I51" s="20" t="str">
        <f t="shared" si="6"/>
        <v>-</v>
      </c>
      <c r="J51" s="21" t="str">
        <f t="shared" si="7"/>
        <v>-</v>
      </c>
    </row>
    <row r="52" spans="1:10" x14ac:dyDescent="0.25">
      <c r="A52" s="158" t="s">
        <v>333</v>
      </c>
      <c r="B52" s="65">
        <v>1</v>
      </c>
      <c r="C52" s="66">
        <v>0</v>
      </c>
      <c r="D52" s="65">
        <v>2</v>
      </c>
      <c r="E52" s="66">
        <v>2</v>
      </c>
      <c r="F52" s="67"/>
      <c r="G52" s="65">
        <f t="shared" si="4"/>
        <v>1</v>
      </c>
      <c r="H52" s="66">
        <f t="shared" si="5"/>
        <v>0</v>
      </c>
      <c r="I52" s="20" t="str">
        <f t="shared" si="6"/>
        <v>-</v>
      </c>
      <c r="J52" s="21">
        <f t="shared" si="7"/>
        <v>0</v>
      </c>
    </row>
    <row r="53" spans="1:10" x14ac:dyDescent="0.25">
      <c r="A53" s="158" t="s">
        <v>285</v>
      </c>
      <c r="B53" s="65">
        <v>1</v>
      </c>
      <c r="C53" s="66">
        <v>0</v>
      </c>
      <c r="D53" s="65">
        <v>1</v>
      </c>
      <c r="E53" s="66">
        <v>0</v>
      </c>
      <c r="F53" s="67"/>
      <c r="G53" s="65">
        <f t="shared" si="4"/>
        <v>1</v>
      </c>
      <c r="H53" s="66">
        <f t="shared" si="5"/>
        <v>1</v>
      </c>
      <c r="I53" s="20" t="str">
        <f t="shared" si="6"/>
        <v>-</v>
      </c>
      <c r="J53" s="21" t="str">
        <f t="shared" si="7"/>
        <v>-</v>
      </c>
    </row>
    <row r="54" spans="1:10" x14ac:dyDescent="0.25">
      <c r="A54" s="158" t="s">
        <v>254</v>
      </c>
      <c r="B54" s="65">
        <v>6</v>
      </c>
      <c r="C54" s="66">
        <v>5</v>
      </c>
      <c r="D54" s="65">
        <v>20</v>
      </c>
      <c r="E54" s="66">
        <v>23</v>
      </c>
      <c r="F54" s="67"/>
      <c r="G54" s="65">
        <f t="shared" si="4"/>
        <v>1</v>
      </c>
      <c r="H54" s="66">
        <f t="shared" si="5"/>
        <v>-3</v>
      </c>
      <c r="I54" s="20">
        <f t="shared" si="6"/>
        <v>0.2</v>
      </c>
      <c r="J54" s="21">
        <f t="shared" si="7"/>
        <v>-0.13043478260869565</v>
      </c>
    </row>
    <row r="55" spans="1:10" x14ac:dyDescent="0.25">
      <c r="A55" s="158" t="s">
        <v>286</v>
      </c>
      <c r="B55" s="65">
        <v>1</v>
      </c>
      <c r="C55" s="66">
        <v>0</v>
      </c>
      <c r="D55" s="65">
        <v>2</v>
      </c>
      <c r="E55" s="66">
        <v>0</v>
      </c>
      <c r="F55" s="67"/>
      <c r="G55" s="65">
        <f t="shared" si="4"/>
        <v>1</v>
      </c>
      <c r="H55" s="66">
        <f t="shared" si="5"/>
        <v>2</v>
      </c>
      <c r="I55" s="20" t="str">
        <f t="shared" si="6"/>
        <v>-</v>
      </c>
      <c r="J55" s="21" t="str">
        <f t="shared" si="7"/>
        <v>-</v>
      </c>
    </row>
    <row r="56" spans="1:10" x14ac:dyDescent="0.25">
      <c r="A56" s="158" t="s">
        <v>456</v>
      </c>
      <c r="B56" s="65">
        <v>5</v>
      </c>
      <c r="C56" s="66">
        <v>6</v>
      </c>
      <c r="D56" s="65">
        <v>52</v>
      </c>
      <c r="E56" s="66">
        <v>20</v>
      </c>
      <c r="F56" s="67"/>
      <c r="G56" s="65">
        <f t="shared" si="4"/>
        <v>-1</v>
      </c>
      <c r="H56" s="66">
        <f t="shared" si="5"/>
        <v>32</v>
      </c>
      <c r="I56" s="20">
        <f t="shared" si="6"/>
        <v>-0.16666666666666666</v>
      </c>
      <c r="J56" s="21">
        <f t="shared" si="7"/>
        <v>1.6</v>
      </c>
    </row>
    <row r="57" spans="1:10" x14ac:dyDescent="0.25">
      <c r="A57" s="158" t="s">
        <v>377</v>
      </c>
      <c r="B57" s="65">
        <v>51</v>
      </c>
      <c r="C57" s="66">
        <v>10</v>
      </c>
      <c r="D57" s="65">
        <v>228</v>
      </c>
      <c r="E57" s="66">
        <v>121</v>
      </c>
      <c r="F57" s="67"/>
      <c r="G57" s="65">
        <f t="shared" si="4"/>
        <v>41</v>
      </c>
      <c r="H57" s="66">
        <f t="shared" si="5"/>
        <v>107</v>
      </c>
      <c r="I57" s="20">
        <f t="shared" si="6"/>
        <v>4.0999999999999996</v>
      </c>
      <c r="J57" s="21">
        <f t="shared" si="7"/>
        <v>0.88429752066115708</v>
      </c>
    </row>
    <row r="58" spans="1:10" x14ac:dyDescent="0.25">
      <c r="A58" s="158" t="s">
        <v>378</v>
      </c>
      <c r="B58" s="65">
        <v>1</v>
      </c>
      <c r="C58" s="66">
        <v>6</v>
      </c>
      <c r="D58" s="65">
        <v>20</v>
      </c>
      <c r="E58" s="66">
        <v>27</v>
      </c>
      <c r="F58" s="67"/>
      <c r="G58" s="65">
        <f t="shared" si="4"/>
        <v>-5</v>
      </c>
      <c r="H58" s="66">
        <f t="shared" si="5"/>
        <v>-7</v>
      </c>
      <c r="I58" s="20">
        <f t="shared" si="6"/>
        <v>-0.83333333333333337</v>
      </c>
      <c r="J58" s="21">
        <f t="shared" si="7"/>
        <v>-0.25925925925925924</v>
      </c>
    </row>
    <row r="59" spans="1:10" x14ac:dyDescent="0.25">
      <c r="A59" s="158" t="s">
        <v>413</v>
      </c>
      <c r="B59" s="65">
        <v>13</v>
      </c>
      <c r="C59" s="66">
        <v>14</v>
      </c>
      <c r="D59" s="65">
        <v>168</v>
      </c>
      <c r="E59" s="66">
        <v>182</v>
      </c>
      <c r="F59" s="67"/>
      <c r="G59" s="65">
        <f t="shared" si="4"/>
        <v>-1</v>
      </c>
      <c r="H59" s="66">
        <f t="shared" si="5"/>
        <v>-14</v>
      </c>
      <c r="I59" s="20">
        <f t="shared" si="6"/>
        <v>-7.1428571428571425E-2</v>
      </c>
      <c r="J59" s="21">
        <f t="shared" si="7"/>
        <v>-7.6923076923076927E-2</v>
      </c>
    </row>
    <row r="60" spans="1:10" x14ac:dyDescent="0.25">
      <c r="A60" s="158" t="s">
        <v>414</v>
      </c>
      <c r="B60" s="65">
        <v>7</v>
      </c>
      <c r="C60" s="66">
        <v>4</v>
      </c>
      <c r="D60" s="65">
        <v>49</v>
      </c>
      <c r="E60" s="66">
        <v>61</v>
      </c>
      <c r="F60" s="67"/>
      <c r="G60" s="65">
        <f t="shared" si="4"/>
        <v>3</v>
      </c>
      <c r="H60" s="66">
        <f t="shared" si="5"/>
        <v>-12</v>
      </c>
      <c r="I60" s="20">
        <f t="shared" si="6"/>
        <v>0.75</v>
      </c>
      <c r="J60" s="21">
        <f t="shared" si="7"/>
        <v>-0.19672131147540983</v>
      </c>
    </row>
    <row r="61" spans="1:10" x14ac:dyDescent="0.25">
      <c r="A61" s="158" t="s">
        <v>457</v>
      </c>
      <c r="B61" s="65">
        <v>14</v>
      </c>
      <c r="C61" s="66">
        <v>9</v>
      </c>
      <c r="D61" s="65">
        <v>131</v>
      </c>
      <c r="E61" s="66">
        <v>113</v>
      </c>
      <c r="F61" s="67"/>
      <c r="G61" s="65">
        <f t="shared" si="4"/>
        <v>5</v>
      </c>
      <c r="H61" s="66">
        <f t="shared" si="5"/>
        <v>18</v>
      </c>
      <c r="I61" s="20">
        <f t="shared" si="6"/>
        <v>0.55555555555555558</v>
      </c>
      <c r="J61" s="21">
        <f t="shared" si="7"/>
        <v>0.15929203539823009</v>
      </c>
    </row>
    <row r="62" spans="1:10" x14ac:dyDescent="0.25">
      <c r="A62" s="158" t="s">
        <v>458</v>
      </c>
      <c r="B62" s="65">
        <v>4</v>
      </c>
      <c r="C62" s="66">
        <v>5</v>
      </c>
      <c r="D62" s="65">
        <v>25</v>
      </c>
      <c r="E62" s="66">
        <v>31</v>
      </c>
      <c r="F62" s="67"/>
      <c r="G62" s="65">
        <f t="shared" si="4"/>
        <v>-1</v>
      </c>
      <c r="H62" s="66">
        <f t="shared" si="5"/>
        <v>-6</v>
      </c>
      <c r="I62" s="20">
        <f t="shared" si="6"/>
        <v>-0.2</v>
      </c>
      <c r="J62" s="21">
        <f t="shared" si="7"/>
        <v>-0.19354838709677419</v>
      </c>
    </row>
    <row r="63" spans="1:10" x14ac:dyDescent="0.25">
      <c r="A63" s="158" t="s">
        <v>482</v>
      </c>
      <c r="B63" s="65">
        <v>3</v>
      </c>
      <c r="C63" s="66">
        <v>2</v>
      </c>
      <c r="D63" s="65">
        <v>32</v>
      </c>
      <c r="E63" s="66">
        <v>38</v>
      </c>
      <c r="F63" s="67"/>
      <c r="G63" s="65">
        <f t="shared" si="4"/>
        <v>1</v>
      </c>
      <c r="H63" s="66">
        <f t="shared" si="5"/>
        <v>-6</v>
      </c>
      <c r="I63" s="20">
        <f t="shared" si="6"/>
        <v>0.5</v>
      </c>
      <c r="J63" s="21">
        <f t="shared" si="7"/>
        <v>-0.15789473684210525</v>
      </c>
    </row>
    <row r="64" spans="1:10" x14ac:dyDescent="0.25">
      <c r="A64" s="158" t="s">
        <v>483</v>
      </c>
      <c r="B64" s="65">
        <v>3</v>
      </c>
      <c r="C64" s="66">
        <v>0</v>
      </c>
      <c r="D64" s="65">
        <v>6</v>
      </c>
      <c r="E64" s="66">
        <v>0</v>
      </c>
      <c r="F64" s="67"/>
      <c r="G64" s="65">
        <f t="shared" si="4"/>
        <v>3</v>
      </c>
      <c r="H64" s="66">
        <f t="shared" si="5"/>
        <v>6</v>
      </c>
      <c r="I64" s="20" t="str">
        <f t="shared" si="6"/>
        <v>-</v>
      </c>
      <c r="J64" s="21" t="str">
        <f t="shared" si="7"/>
        <v>-</v>
      </c>
    </row>
    <row r="65" spans="1:10" x14ac:dyDescent="0.25">
      <c r="A65" s="158" t="s">
        <v>320</v>
      </c>
      <c r="B65" s="65">
        <v>1</v>
      </c>
      <c r="C65" s="66">
        <v>0</v>
      </c>
      <c r="D65" s="65">
        <v>5</v>
      </c>
      <c r="E65" s="66">
        <v>5</v>
      </c>
      <c r="F65" s="67"/>
      <c r="G65" s="65">
        <f t="shared" si="4"/>
        <v>1</v>
      </c>
      <c r="H65" s="66">
        <f t="shared" si="5"/>
        <v>0</v>
      </c>
      <c r="I65" s="20" t="str">
        <f t="shared" si="6"/>
        <v>-</v>
      </c>
      <c r="J65" s="21">
        <f t="shared" si="7"/>
        <v>0</v>
      </c>
    </row>
    <row r="66" spans="1:10" s="160" customFormat="1" ht="13" x14ac:dyDescent="0.3">
      <c r="A66" s="178" t="s">
        <v>637</v>
      </c>
      <c r="B66" s="71">
        <v>162</v>
      </c>
      <c r="C66" s="72">
        <v>104</v>
      </c>
      <c r="D66" s="71">
        <v>1154</v>
      </c>
      <c r="E66" s="72">
        <v>959</v>
      </c>
      <c r="F66" s="73"/>
      <c r="G66" s="71">
        <f t="shared" si="4"/>
        <v>58</v>
      </c>
      <c r="H66" s="72">
        <f t="shared" si="5"/>
        <v>195</v>
      </c>
      <c r="I66" s="37">
        <f t="shared" si="6"/>
        <v>0.55769230769230771</v>
      </c>
      <c r="J66" s="38">
        <f t="shared" si="7"/>
        <v>0.20333680917622524</v>
      </c>
    </row>
    <row r="67" spans="1:10" x14ac:dyDescent="0.25">
      <c r="A67" s="177"/>
      <c r="B67" s="143"/>
      <c r="C67" s="144"/>
      <c r="D67" s="143"/>
      <c r="E67" s="144"/>
      <c r="F67" s="145"/>
      <c r="G67" s="143"/>
      <c r="H67" s="144"/>
      <c r="I67" s="151"/>
      <c r="J67" s="152"/>
    </row>
    <row r="68" spans="1:10" s="139" customFormat="1" ht="13" x14ac:dyDescent="0.3">
      <c r="A68" s="159" t="s">
        <v>36</v>
      </c>
      <c r="B68" s="65"/>
      <c r="C68" s="66"/>
      <c r="D68" s="65"/>
      <c r="E68" s="66"/>
      <c r="F68" s="67"/>
      <c r="G68" s="65"/>
      <c r="H68" s="66"/>
      <c r="I68" s="20"/>
      <c r="J68" s="21"/>
    </row>
    <row r="69" spans="1:10" x14ac:dyDescent="0.25">
      <c r="A69" s="158" t="s">
        <v>388</v>
      </c>
      <c r="B69" s="65">
        <v>101</v>
      </c>
      <c r="C69" s="66">
        <v>0</v>
      </c>
      <c r="D69" s="65">
        <v>1070</v>
      </c>
      <c r="E69" s="66">
        <v>0</v>
      </c>
      <c r="F69" s="67"/>
      <c r="G69" s="65">
        <f>B69-C69</f>
        <v>101</v>
      </c>
      <c r="H69" s="66">
        <f>D69-E69</f>
        <v>1070</v>
      </c>
      <c r="I69" s="20" t="str">
        <f>IF(C69=0, "-", IF(G69/C69&lt;10, G69/C69, "&gt;999%"))</f>
        <v>-</v>
      </c>
      <c r="J69" s="21" t="str">
        <f>IF(E69=0, "-", IF(H69/E69&lt;10, H69/E69, "&gt;999%"))</f>
        <v>-</v>
      </c>
    </row>
    <row r="70" spans="1:10" s="160" customFormat="1" ht="13" x14ac:dyDescent="0.3">
      <c r="A70" s="178" t="s">
        <v>638</v>
      </c>
      <c r="B70" s="71">
        <v>101</v>
      </c>
      <c r="C70" s="72">
        <v>0</v>
      </c>
      <c r="D70" s="71">
        <v>1070</v>
      </c>
      <c r="E70" s="72">
        <v>0</v>
      </c>
      <c r="F70" s="73"/>
      <c r="G70" s="71">
        <f>B70-C70</f>
        <v>101</v>
      </c>
      <c r="H70" s="72">
        <f>D70-E70</f>
        <v>1070</v>
      </c>
      <c r="I70" s="37" t="str">
        <f>IF(C70=0, "-", IF(G70/C70&lt;10, G70/C70, "&gt;999%"))</f>
        <v>-</v>
      </c>
      <c r="J70" s="38" t="str">
        <f>IF(E70=0, "-", IF(H70/E70&lt;10, H70/E70, "&gt;999%"))</f>
        <v>-</v>
      </c>
    </row>
    <row r="71" spans="1:10" x14ac:dyDescent="0.25">
      <c r="A71" s="177"/>
      <c r="B71" s="143"/>
      <c r="C71" s="144"/>
      <c r="D71" s="143"/>
      <c r="E71" s="144"/>
      <c r="F71" s="145"/>
      <c r="G71" s="143"/>
      <c r="H71" s="144"/>
      <c r="I71" s="151"/>
      <c r="J71" s="152"/>
    </row>
    <row r="72" spans="1:10" s="139" customFormat="1" ht="13" x14ac:dyDescent="0.3">
      <c r="A72" s="159" t="s">
        <v>37</v>
      </c>
      <c r="B72" s="65"/>
      <c r="C72" s="66"/>
      <c r="D72" s="65"/>
      <c r="E72" s="66"/>
      <c r="F72" s="67"/>
      <c r="G72" s="65"/>
      <c r="H72" s="66"/>
      <c r="I72" s="20"/>
      <c r="J72" s="21"/>
    </row>
    <row r="73" spans="1:10" x14ac:dyDescent="0.25">
      <c r="A73" s="158" t="s">
        <v>351</v>
      </c>
      <c r="B73" s="65">
        <v>75</v>
      </c>
      <c r="C73" s="66">
        <v>0</v>
      </c>
      <c r="D73" s="65">
        <v>415</v>
      </c>
      <c r="E73" s="66">
        <v>0</v>
      </c>
      <c r="F73" s="67"/>
      <c r="G73" s="65">
        <f>B73-C73</f>
        <v>75</v>
      </c>
      <c r="H73" s="66">
        <f>D73-E73</f>
        <v>415</v>
      </c>
      <c r="I73" s="20" t="str">
        <f>IF(C73=0, "-", IF(G73/C73&lt;10, G73/C73, "&gt;999%"))</f>
        <v>-</v>
      </c>
      <c r="J73" s="21" t="str">
        <f>IF(E73=0, "-", IF(H73/E73&lt;10, H73/E73, "&gt;999%"))</f>
        <v>-</v>
      </c>
    </row>
    <row r="74" spans="1:10" s="160" customFormat="1" ht="13" x14ac:dyDescent="0.3">
      <c r="A74" s="178" t="s">
        <v>639</v>
      </c>
      <c r="B74" s="71">
        <v>75</v>
      </c>
      <c r="C74" s="72">
        <v>0</v>
      </c>
      <c r="D74" s="71">
        <v>415</v>
      </c>
      <c r="E74" s="72">
        <v>0</v>
      </c>
      <c r="F74" s="73"/>
      <c r="G74" s="71">
        <f>B74-C74</f>
        <v>75</v>
      </c>
      <c r="H74" s="72">
        <f>D74-E74</f>
        <v>415</v>
      </c>
      <c r="I74" s="37" t="str">
        <f>IF(C74=0, "-", IF(G74/C74&lt;10, G74/C74, "&gt;999%"))</f>
        <v>-</v>
      </c>
      <c r="J74" s="38" t="str">
        <f>IF(E74=0, "-", IF(H74/E74&lt;10, H74/E74, "&gt;999%"))</f>
        <v>-</v>
      </c>
    </row>
    <row r="75" spans="1:10" x14ac:dyDescent="0.25">
      <c r="A75" s="177"/>
      <c r="B75" s="143"/>
      <c r="C75" s="144"/>
      <c r="D75" s="143"/>
      <c r="E75" s="144"/>
      <c r="F75" s="145"/>
      <c r="G75" s="143"/>
      <c r="H75" s="144"/>
      <c r="I75" s="151"/>
      <c r="J75" s="152"/>
    </row>
    <row r="76" spans="1:10" s="139" customFormat="1" ht="13" x14ac:dyDescent="0.3">
      <c r="A76" s="159" t="s">
        <v>38</v>
      </c>
      <c r="B76" s="65"/>
      <c r="C76" s="66"/>
      <c r="D76" s="65"/>
      <c r="E76" s="66"/>
      <c r="F76" s="67"/>
      <c r="G76" s="65"/>
      <c r="H76" s="66"/>
      <c r="I76" s="20"/>
      <c r="J76" s="21"/>
    </row>
    <row r="77" spans="1:10" x14ac:dyDescent="0.25">
      <c r="A77" s="158" t="s">
        <v>321</v>
      </c>
      <c r="B77" s="65">
        <v>4</v>
      </c>
      <c r="C77" s="66">
        <v>0</v>
      </c>
      <c r="D77" s="65">
        <v>22</v>
      </c>
      <c r="E77" s="66">
        <v>14</v>
      </c>
      <c r="F77" s="67"/>
      <c r="G77" s="65">
        <f>B77-C77</f>
        <v>4</v>
      </c>
      <c r="H77" s="66">
        <f>D77-E77</f>
        <v>8</v>
      </c>
      <c r="I77" s="20" t="str">
        <f>IF(C77=0, "-", IF(G77/C77&lt;10, G77/C77, "&gt;999%"))</f>
        <v>-</v>
      </c>
      <c r="J77" s="21">
        <f>IF(E77=0, "-", IF(H77/E77&lt;10, H77/E77, "&gt;999%"))</f>
        <v>0.5714285714285714</v>
      </c>
    </row>
    <row r="78" spans="1:10" x14ac:dyDescent="0.25">
      <c r="A78" s="158" t="s">
        <v>530</v>
      </c>
      <c r="B78" s="65">
        <v>11</v>
      </c>
      <c r="C78" s="66">
        <v>8</v>
      </c>
      <c r="D78" s="65">
        <v>109</v>
      </c>
      <c r="E78" s="66">
        <v>84</v>
      </c>
      <c r="F78" s="67"/>
      <c r="G78" s="65">
        <f>B78-C78</f>
        <v>3</v>
      </c>
      <c r="H78" s="66">
        <f>D78-E78</f>
        <v>25</v>
      </c>
      <c r="I78" s="20">
        <f>IF(C78=0, "-", IF(G78/C78&lt;10, G78/C78, "&gt;999%"))</f>
        <v>0.375</v>
      </c>
      <c r="J78" s="21">
        <f>IF(E78=0, "-", IF(H78/E78&lt;10, H78/E78, "&gt;999%"))</f>
        <v>0.29761904761904762</v>
      </c>
    </row>
    <row r="79" spans="1:10" x14ac:dyDescent="0.25">
      <c r="A79" s="158" t="s">
        <v>531</v>
      </c>
      <c r="B79" s="65">
        <v>12</v>
      </c>
      <c r="C79" s="66">
        <v>3</v>
      </c>
      <c r="D79" s="65">
        <v>110</v>
      </c>
      <c r="E79" s="66">
        <v>40</v>
      </c>
      <c r="F79" s="67"/>
      <c r="G79" s="65">
        <f>B79-C79</f>
        <v>9</v>
      </c>
      <c r="H79" s="66">
        <f>D79-E79</f>
        <v>70</v>
      </c>
      <c r="I79" s="20">
        <f>IF(C79=0, "-", IF(G79/C79&lt;10, G79/C79, "&gt;999%"))</f>
        <v>3</v>
      </c>
      <c r="J79" s="21">
        <f>IF(E79=0, "-", IF(H79/E79&lt;10, H79/E79, "&gt;999%"))</f>
        <v>1.75</v>
      </c>
    </row>
    <row r="80" spans="1:10" s="160" customFormat="1" ht="13" x14ac:dyDescent="0.3">
      <c r="A80" s="178" t="s">
        <v>640</v>
      </c>
      <c r="B80" s="71">
        <v>27</v>
      </c>
      <c r="C80" s="72">
        <v>11</v>
      </c>
      <c r="D80" s="71">
        <v>241</v>
      </c>
      <c r="E80" s="72">
        <v>138</v>
      </c>
      <c r="F80" s="73"/>
      <c r="G80" s="71">
        <f>B80-C80</f>
        <v>16</v>
      </c>
      <c r="H80" s="72">
        <f>D80-E80</f>
        <v>103</v>
      </c>
      <c r="I80" s="37">
        <f>IF(C80=0, "-", IF(G80/C80&lt;10, G80/C80, "&gt;999%"))</f>
        <v>1.4545454545454546</v>
      </c>
      <c r="J80" s="38">
        <f>IF(E80=0, "-", IF(H80/E80&lt;10, H80/E80, "&gt;999%"))</f>
        <v>0.74637681159420288</v>
      </c>
    </row>
    <row r="81" spans="1:10" x14ac:dyDescent="0.25">
      <c r="A81" s="177"/>
      <c r="B81" s="143"/>
      <c r="C81" s="144"/>
      <c r="D81" s="143"/>
      <c r="E81" s="144"/>
      <c r="F81" s="145"/>
      <c r="G81" s="143"/>
      <c r="H81" s="144"/>
      <c r="I81" s="151"/>
      <c r="J81" s="152"/>
    </row>
    <row r="82" spans="1:10" s="139" customFormat="1" ht="13" x14ac:dyDescent="0.3">
      <c r="A82" s="159" t="s">
        <v>39</v>
      </c>
      <c r="B82" s="65"/>
      <c r="C82" s="66"/>
      <c r="D82" s="65"/>
      <c r="E82" s="66"/>
      <c r="F82" s="67"/>
      <c r="G82" s="65"/>
      <c r="H82" s="66"/>
      <c r="I82" s="20"/>
      <c r="J82" s="21"/>
    </row>
    <row r="83" spans="1:10" x14ac:dyDescent="0.25">
      <c r="A83" s="158" t="s">
        <v>281</v>
      </c>
      <c r="B83" s="65">
        <v>0</v>
      </c>
      <c r="C83" s="66">
        <v>0</v>
      </c>
      <c r="D83" s="65">
        <v>0</v>
      </c>
      <c r="E83" s="66">
        <v>7</v>
      </c>
      <c r="F83" s="67"/>
      <c r="G83" s="65">
        <f>B83-C83</f>
        <v>0</v>
      </c>
      <c r="H83" s="66">
        <f>D83-E83</f>
        <v>-7</v>
      </c>
      <c r="I83" s="20" t="str">
        <f>IF(C83=0, "-", IF(G83/C83&lt;10, G83/C83, "&gt;999%"))</f>
        <v>-</v>
      </c>
      <c r="J83" s="21">
        <f>IF(E83=0, "-", IF(H83/E83&lt;10, H83/E83, "&gt;999%"))</f>
        <v>-1</v>
      </c>
    </row>
    <row r="84" spans="1:10" s="160" customFormat="1" ht="13" x14ac:dyDescent="0.3">
      <c r="A84" s="178" t="s">
        <v>641</v>
      </c>
      <c r="B84" s="71">
        <v>0</v>
      </c>
      <c r="C84" s="72">
        <v>0</v>
      </c>
      <c r="D84" s="71">
        <v>0</v>
      </c>
      <c r="E84" s="72">
        <v>7</v>
      </c>
      <c r="F84" s="73"/>
      <c r="G84" s="71">
        <f>B84-C84</f>
        <v>0</v>
      </c>
      <c r="H84" s="72">
        <f>D84-E84</f>
        <v>-7</v>
      </c>
      <c r="I84" s="37" t="str">
        <f>IF(C84=0, "-", IF(G84/C84&lt;10, G84/C84, "&gt;999%"))</f>
        <v>-</v>
      </c>
      <c r="J84" s="38">
        <f>IF(E84=0, "-", IF(H84/E84&lt;10, H84/E84, "&gt;999%"))</f>
        <v>-1</v>
      </c>
    </row>
    <row r="85" spans="1:10" x14ac:dyDescent="0.25">
      <c r="A85" s="177"/>
      <c r="B85" s="143"/>
      <c r="C85" s="144"/>
      <c r="D85" s="143"/>
      <c r="E85" s="144"/>
      <c r="F85" s="145"/>
      <c r="G85" s="143"/>
      <c r="H85" s="144"/>
      <c r="I85" s="151"/>
      <c r="J85" s="152"/>
    </row>
    <row r="86" spans="1:10" s="139" customFormat="1" ht="13" x14ac:dyDescent="0.3">
      <c r="A86" s="159" t="s">
        <v>40</v>
      </c>
      <c r="B86" s="65"/>
      <c r="C86" s="66"/>
      <c r="D86" s="65"/>
      <c r="E86" s="66"/>
      <c r="F86" s="67"/>
      <c r="G86" s="65"/>
      <c r="H86" s="66"/>
      <c r="I86" s="20"/>
      <c r="J86" s="21"/>
    </row>
    <row r="87" spans="1:10" x14ac:dyDescent="0.25">
      <c r="A87" s="158" t="s">
        <v>214</v>
      </c>
      <c r="B87" s="65">
        <v>0</v>
      </c>
      <c r="C87" s="66">
        <v>0</v>
      </c>
      <c r="D87" s="65">
        <v>2</v>
      </c>
      <c r="E87" s="66">
        <v>3</v>
      </c>
      <c r="F87" s="67"/>
      <c r="G87" s="65">
        <f>B87-C87</f>
        <v>0</v>
      </c>
      <c r="H87" s="66">
        <f>D87-E87</f>
        <v>-1</v>
      </c>
      <c r="I87" s="20" t="str">
        <f>IF(C87=0, "-", IF(G87/C87&lt;10, G87/C87, "&gt;999%"))</f>
        <v>-</v>
      </c>
      <c r="J87" s="21">
        <f>IF(E87=0, "-", IF(H87/E87&lt;10, H87/E87, "&gt;999%"))</f>
        <v>-0.33333333333333331</v>
      </c>
    </row>
    <row r="88" spans="1:10" x14ac:dyDescent="0.25">
      <c r="A88" s="158" t="s">
        <v>352</v>
      </c>
      <c r="B88" s="65">
        <v>0</v>
      </c>
      <c r="C88" s="66">
        <v>1</v>
      </c>
      <c r="D88" s="65">
        <v>3</v>
      </c>
      <c r="E88" s="66">
        <v>7</v>
      </c>
      <c r="F88" s="67"/>
      <c r="G88" s="65">
        <f>B88-C88</f>
        <v>-1</v>
      </c>
      <c r="H88" s="66">
        <f>D88-E88</f>
        <v>-4</v>
      </c>
      <c r="I88" s="20">
        <f>IF(C88=0, "-", IF(G88/C88&lt;10, G88/C88, "&gt;999%"))</f>
        <v>-1</v>
      </c>
      <c r="J88" s="21">
        <f>IF(E88=0, "-", IF(H88/E88&lt;10, H88/E88, "&gt;999%"))</f>
        <v>-0.5714285714285714</v>
      </c>
    </row>
    <row r="89" spans="1:10" x14ac:dyDescent="0.25">
      <c r="A89" s="158" t="s">
        <v>389</v>
      </c>
      <c r="B89" s="65">
        <v>0</v>
      </c>
      <c r="C89" s="66">
        <v>0</v>
      </c>
      <c r="D89" s="65">
        <v>1</v>
      </c>
      <c r="E89" s="66">
        <v>11</v>
      </c>
      <c r="F89" s="67"/>
      <c r="G89" s="65">
        <f>B89-C89</f>
        <v>0</v>
      </c>
      <c r="H89" s="66">
        <f>D89-E89</f>
        <v>-10</v>
      </c>
      <c r="I89" s="20" t="str">
        <f>IF(C89=0, "-", IF(G89/C89&lt;10, G89/C89, "&gt;999%"))</f>
        <v>-</v>
      </c>
      <c r="J89" s="21">
        <f>IF(E89=0, "-", IF(H89/E89&lt;10, H89/E89, "&gt;999%"))</f>
        <v>-0.90909090909090906</v>
      </c>
    </row>
    <row r="90" spans="1:10" x14ac:dyDescent="0.25">
      <c r="A90" s="158" t="s">
        <v>267</v>
      </c>
      <c r="B90" s="65">
        <v>1</v>
      </c>
      <c r="C90" s="66">
        <v>0</v>
      </c>
      <c r="D90" s="65">
        <v>3</v>
      </c>
      <c r="E90" s="66">
        <v>0</v>
      </c>
      <c r="F90" s="67"/>
      <c r="G90" s="65">
        <f>B90-C90</f>
        <v>1</v>
      </c>
      <c r="H90" s="66">
        <f>D90-E90</f>
        <v>3</v>
      </c>
      <c r="I90" s="20" t="str">
        <f>IF(C90=0, "-", IF(G90/C90&lt;10, G90/C90, "&gt;999%"))</f>
        <v>-</v>
      </c>
      <c r="J90" s="21" t="str">
        <f>IF(E90=0, "-", IF(H90/E90&lt;10, H90/E90, "&gt;999%"))</f>
        <v>-</v>
      </c>
    </row>
    <row r="91" spans="1:10" s="160" customFormat="1" ht="13" x14ac:dyDescent="0.3">
      <c r="A91" s="178" t="s">
        <v>642</v>
      </c>
      <c r="B91" s="71">
        <v>1</v>
      </c>
      <c r="C91" s="72">
        <v>1</v>
      </c>
      <c r="D91" s="71">
        <v>9</v>
      </c>
      <c r="E91" s="72">
        <v>21</v>
      </c>
      <c r="F91" s="73"/>
      <c r="G91" s="71">
        <f>B91-C91</f>
        <v>0</v>
      </c>
      <c r="H91" s="72">
        <f>D91-E91</f>
        <v>-12</v>
      </c>
      <c r="I91" s="37">
        <f>IF(C91=0, "-", IF(G91/C91&lt;10, G91/C91, "&gt;999%"))</f>
        <v>0</v>
      </c>
      <c r="J91" s="38">
        <f>IF(E91=0, "-", IF(H91/E91&lt;10, H91/E91, "&gt;999%"))</f>
        <v>-0.5714285714285714</v>
      </c>
    </row>
    <row r="92" spans="1:10" x14ac:dyDescent="0.25">
      <c r="A92" s="177"/>
      <c r="B92" s="143"/>
      <c r="C92" s="144"/>
      <c r="D92" s="143"/>
      <c r="E92" s="144"/>
      <c r="F92" s="145"/>
      <c r="G92" s="143"/>
      <c r="H92" s="144"/>
      <c r="I92" s="151"/>
      <c r="J92" s="152"/>
    </row>
    <row r="93" spans="1:10" s="139" customFormat="1" ht="13" x14ac:dyDescent="0.3">
      <c r="A93" s="159" t="s">
        <v>41</v>
      </c>
      <c r="B93" s="65"/>
      <c r="C93" s="66"/>
      <c r="D93" s="65"/>
      <c r="E93" s="66"/>
      <c r="F93" s="67"/>
      <c r="G93" s="65"/>
      <c r="H93" s="66"/>
      <c r="I93" s="20"/>
      <c r="J93" s="21"/>
    </row>
    <row r="94" spans="1:10" x14ac:dyDescent="0.25">
      <c r="A94" s="158" t="s">
        <v>415</v>
      </c>
      <c r="B94" s="65">
        <v>1</v>
      </c>
      <c r="C94" s="66">
        <v>2</v>
      </c>
      <c r="D94" s="65">
        <v>8</v>
      </c>
      <c r="E94" s="66">
        <v>4</v>
      </c>
      <c r="F94" s="67"/>
      <c r="G94" s="65">
        <f>B94-C94</f>
        <v>-1</v>
      </c>
      <c r="H94" s="66">
        <f>D94-E94</f>
        <v>4</v>
      </c>
      <c r="I94" s="20">
        <f>IF(C94=0, "-", IF(G94/C94&lt;10, G94/C94, "&gt;999%"))</f>
        <v>-0.5</v>
      </c>
      <c r="J94" s="21">
        <f>IF(E94=0, "-", IF(H94/E94&lt;10, H94/E94, "&gt;999%"))</f>
        <v>1</v>
      </c>
    </row>
    <row r="95" spans="1:10" x14ac:dyDescent="0.25">
      <c r="A95" s="158" t="s">
        <v>229</v>
      </c>
      <c r="B95" s="65">
        <v>13</v>
      </c>
      <c r="C95" s="66">
        <v>0</v>
      </c>
      <c r="D95" s="65">
        <v>60</v>
      </c>
      <c r="E95" s="66">
        <v>0</v>
      </c>
      <c r="F95" s="67"/>
      <c r="G95" s="65">
        <f>B95-C95</f>
        <v>13</v>
      </c>
      <c r="H95" s="66">
        <f>D95-E95</f>
        <v>60</v>
      </c>
      <c r="I95" s="20" t="str">
        <f>IF(C95=0, "-", IF(G95/C95&lt;10, G95/C95, "&gt;999%"))</f>
        <v>-</v>
      </c>
      <c r="J95" s="21" t="str">
        <f>IF(E95=0, "-", IF(H95/E95&lt;10, H95/E95, "&gt;999%"))</f>
        <v>-</v>
      </c>
    </row>
    <row r="96" spans="1:10" x14ac:dyDescent="0.25">
      <c r="A96" s="158" t="s">
        <v>390</v>
      </c>
      <c r="B96" s="65">
        <v>18</v>
      </c>
      <c r="C96" s="66">
        <v>11</v>
      </c>
      <c r="D96" s="65">
        <v>153</v>
      </c>
      <c r="E96" s="66">
        <v>17</v>
      </c>
      <c r="F96" s="67"/>
      <c r="G96" s="65">
        <f>B96-C96</f>
        <v>7</v>
      </c>
      <c r="H96" s="66">
        <f>D96-E96</f>
        <v>136</v>
      </c>
      <c r="I96" s="20">
        <f>IF(C96=0, "-", IF(G96/C96&lt;10, G96/C96, "&gt;999%"))</f>
        <v>0.63636363636363635</v>
      </c>
      <c r="J96" s="21">
        <f>IF(E96=0, "-", IF(H96/E96&lt;10, H96/E96, "&gt;999%"))</f>
        <v>8</v>
      </c>
    </row>
    <row r="97" spans="1:10" x14ac:dyDescent="0.25">
      <c r="A97" s="158" t="s">
        <v>230</v>
      </c>
      <c r="B97" s="65">
        <v>4</v>
      </c>
      <c r="C97" s="66">
        <v>0</v>
      </c>
      <c r="D97" s="65">
        <v>24</v>
      </c>
      <c r="E97" s="66">
        <v>3</v>
      </c>
      <c r="F97" s="67"/>
      <c r="G97" s="65">
        <f>B97-C97</f>
        <v>4</v>
      </c>
      <c r="H97" s="66">
        <f>D97-E97</f>
        <v>21</v>
      </c>
      <c r="I97" s="20" t="str">
        <f>IF(C97=0, "-", IF(G97/C97&lt;10, G97/C97, "&gt;999%"))</f>
        <v>-</v>
      </c>
      <c r="J97" s="21">
        <f>IF(E97=0, "-", IF(H97/E97&lt;10, H97/E97, "&gt;999%"))</f>
        <v>7</v>
      </c>
    </row>
    <row r="98" spans="1:10" s="160" customFormat="1" ht="13" x14ac:dyDescent="0.3">
      <c r="A98" s="178" t="s">
        <v>643</v>
      </c>
      <c r="B98" s="71">
        <v>36</v>
      </c>
      <c r="C98" s="72">
        <v>13</v>
      </c>
      <c r="D98" s="71">
        <v>245</v>
      </c>
      <c r="E98" s="72">
        <v>24</v>
      </c>
      <c r="F98" s="73"/>
      <c r="G98" s="71">
        <f>B98-C98</f>
        <v>23</v>
      </c>
      <c r="H98" s="72">
        <f>D98-E98</f>
        <v>221</v>
      </c>
      <c r="I98" s="37">
        <f>IF(C98=0, "-", IF(G98/C98&lt;10, G98/C98, "&gt;999%"))</f>
        <v>1.7692307692307692</v>
      </c>
      <c r="J98" s="38">
        <f>IF(E98=0, "-", IF(H98/E98&lt;10, H98/E98, "&gt;999%"))</f>
        <v>9.2083333333333339</v>
      </c>
    </row>
    <row r="99" spans="1:10" x14ac:dyDescent="0.25">
      <c r="A99" s="177"/>
      <c r="B99" s="143"/>
      <c r="C99" s="144"/>
      <c r="D99" s="143"/>
      <c r="E99" s="144"/>
      <c r="F99" s="145"/>
      <c r="G99" s="143"/>
      <c r="H99" s="144"/>
      <c r="I99" s="151"/>
      <c r="J99" s="152"/>
    </row>
    <row r="100" spans="1:10" s="139" customFormat="1" ht="13" x14ac:dyDescent="0.3">
      <c r="A100" s="159" t="s">
        <v>42</v>
      </c>
      <c r="B100" s="65"/>
      <c r="C100" s="66"/>
      <c r="D100" s="65"/>
      <c r="E100" s="66"/>
      <c r="F100" s="67"/>
      <c r="G100" s="65"/>
      <c r="H100" s="66"/>
      <c r="I100" s="20"/>
      <c r="J100" s="21"/>
    </row>
    <row r="101" spans="1:10" x14ac:dyDescent="0.25">
      <c r="A101" s="158" t="s">
        <v>561</v>
      </c>
      <c r="B101" s="65">
        <v>2</v>
      </c>
      <c r="C101" s="66">
        <v>0</v>
      </c>
      <c r="D101" s="65">
        <v>26</v>
      </c>
      <c r="E101" s="66">
        <v>13</v>
      </c>
      <c r="F101" s="67"/>
      <c r="G101" s="65">
        <f>B101-C101</f>
        <v>2</v>
      </c>
      <c r="H101" s="66">
        <f>D101-E101</f>
        <v>13</v>
      </c>
      <c r="I101" s="20" t="str">
        <f>IF(C101=0, "-", IF(G101/C101&lt;10, G101/C101, "&gt;999%"))</f>
        <v>-</v>
      </c>
      <c r="J101" s="21">
        <f>IF(E101=0, "-", IF(H101/E101&lt;10, H101/E101, "&gt;999%"))</f>
        <v>1</v>
      </c>
    </row>
    <row r="102" spans="1:10" s="160" customFormat="1" ht="13" x14ac:dyDescent="0.3">
      <c r="A102" s="178" t="s">
        <v>644</v>
      </c>
      <c r="B102" s="71">
        <v>2</v>
      </c>
      <c r="C102" s="72">
        <v>0</v>
      </c>
      <c r="D102" s="71">
        <v>26</v>
      </c>
      <c r="E102" s="72">
        <v>13</v>
      </c>
      <c r="F102" s="73"/>
      <c r="G102" s="71">
        <f>B102-C102</f>
        <v>2</v>
      </c>
      <c r="H102" s="72">
        <f>D102-E102</f>
        <v>13</v>
      </c>
      <c r="I102" s="37" t="str">
        <f>IF(C102=0, "-", IF(G102/C102&lt;10, G102/C102, "&gt;999%"))</f>
        <v>-</v>
      </c>
      <c r="J102" s="38">
        <f>IF(E102=0, "-", IF(H102/E102&lt;10, H102/E102, "&gt;999%"))</f>
        <v>1</v>
      </c>
    </row>
    <row r="103" spans="1:10" x14ac:dyDescent="0.25">
      <c r="A103" s="177"/>
      <c r="B103" s="143"/>
      <c r="C103" s="144"/>
      <c r="D103" s="143"/>
      <c r="E103" s="144"/>
      <c r="F103" s="145"/>
      <c r="G103" s="143"/>
      <c r="H103" s="144"/>
      <c r="I103" s="151"/>
      <c r="J103" s="152"/>
    </row>
    <row r="104" spans="1:10" s="139" customFormat="1" ht="13" x14ac:dyDescent="0.3">
      <c r="A104" s="159" t="s">
        <v>43</v>
      </c>
      <c r="B104" s="65"/>
      <c r="C104" s="66"/>
      <c r="D104" s="65"/>
      <c r="E104" s="66"/>
      <c r="F104" s="67"/>
      <c r="G104" s="65"/>
      <c r="H104" s="66"/>
      <c r="I104" s="20"/>
      <c r="J104" s="21"/>
    </row>
    <row r="105" spans="1:10" x14ac:dyDescent="0.25">
      <c r="A105" s="158" t="s">
        <v>562</v>
      </c>
      <c r="B105" s="65">
        <v>0</v>
      </c>
      <c r="C105" s="66">
        <v>0</v>
      </c>
      <c r="D105" s="65">
        <v>0</v>
      </c>
      <c r="E105" s="66">
        <v>7</v>
      </c>
      <c r="F105" s="67"/>
      <c r="G105" s="65">
        <f>B105-C105</f>
        <v>0</v>
      </c>
      <c r="H105" s="66">
        <f>D105-E105</f>
        <v>-7</v>
      </c>
      <c r="I105" s="20" t="str">
        <f>IF(C105=0, "-", IF(G105/C105&lt;10, G105/C105, "&gt;999%"))</f>
        <v>-</v>
      </c>
      <c r="J105" s="21">
        <f>IF(E105=0, "-", IF(H105/E105&lt;10, H105/E105, "&gt;999%"))</f>
        <v>-1</v>
      </c>
    </row>
    <row r="106" spans="1:10" s="160" customFormat="1" ht="13" x14ac:dyDescent="0.3">
      <c r="A106" s="178" t="s">
        <v>645</v>
      </c>
      <c r="B106" s="71">
        <v>0</v>
      </c>
      <c r="C106" s="72">
        <v>0</v>
      </c>
      <c r="D106" s="71">
        <v>0</v>
      </c>
      <c r="E106" s="72">
        <v>7</v>
      </c>
      <c r="F106" s="73"/>
      <c r="G106" s="71">
        <f>B106-C106</f>
        <v>0</v>
      </c>
      <c r="H106" s="72">
        <f>D106-E106</f>
        <v>-7</v>
      </c>
      <c r="I106" s="37" t="str">
        <f>IF(C106=0, "-", IF(G106/C106&lt;10, G106/C106, "&gt;999%"))</f>
        <v>-</v>
      </c>
      <c r="J106" s="38">
        <f>IF(E106=0, "-", IF(H106/E106&lt;10, H106/E106, "&gt;999%"))</f>
        <v>-1</v>
      </c>
    </row>
    <row r="107" spans="1:10" x14ac:dyDescent="0.25">
      <c r="A107" s="177"/>
      <c r="B107" s="143"/>
      <c r="C107" s="144"/>
      <c r="D107" s="143"/>
      <c r="E107" s="144"/>
      <c r="F107" s="145"/>
      <c r="G107" s="143"/>
      <c r="H107" s="144"/>
      <c r="I107" s="151"/>
      <c r="J107" s="152"/>
    </row>
    <row r="108" spans="1:10" s="139" customFormat="1" ht="13" x14ac:dyDescent="0.3">
      <c r="A108" s="159" t="s">
        <v>44</v>
      </c>
      <c r="B108" s="65"/>
      <c r="C108" s="66"/>
      <c r="D108" s="65"/>
      <c r="E108" s="66"/>
      <c r="F108" s="67"/>
      <c r="G108" s="65"/>
      <c r="H108" s="66"/>
      <c r="I108" s="20"/>
      <c r="J108" s="21"/>
    </row>
    <row r="109" spans="1:10" x14ac:dyDescent="0.25">
      <c r="A109" s="158" t="s">
        <v>334</v>
      </c>
      <c r="B109" s="65">
        <v>2</v>
      </c>
      <c r="C109" s="66">
        <v>0</v>
      </c>
      <c r="D109" s="65">
        <v>17</v>
      </c>
      <c r="E109" s="66">
        <v>14</v>
      </c>
      <c r="F109" s="67"/>
      <c r="G109" s="65">
        <f>B109-C109</f>
        <v>2</v>
      </c>
      <c r="H109" s="66">
        <f>D109-E109</f>
        <v>3</v>
      </c>
      <c r="I109" s="20" t="str">
        <f>IF(C109=0, "-", IF(G109/C109&lt;10, G109/C109, "&gt;999%"))</f>
        <v>-</v>
      </c>
      <c r="J109" s="21">
        <f>IF(E109=0, "-", IF(H109/E109&lt;10, H109/E109, "&gt;999%"))</f>
        <v>0.21428571428571427</v>
      </c>
    </row>
    <row r="110" spans="1:10" s="160" customFormat="1" ht="13" x14ac:dyDescent="0.3">
      <c r="A110" s="178" t="s">
        <v>646</v>
      </c>
      <c r="B110" s="71">
        <v>2</v>
      </c>
      <c r="C110" s="72">
        <v>0</v>
      </c>
      <c r="D110" s="71">
        <v>17</v>
      </c>
      <c r="E110" s="72">
        <v>14</v>
      </c>
      <c r="F110" s="73"/>
      <c r="G110" s="71">
        <f>B110-C110</f>
        <v>2</v>
      </c>
      <c r="H110" s="72">
        <f>D110-E110</f>
        <v>3</v>
      </c>
      <c r="I110" s="37" t="str">
        <f>IF(C110=0, "-", IF(G110/C110&lt;10, G110/C110, "&gt;999%"))</f>
        <v>-</v>
      </c>
      <c r="J110" s="38">
        <f>IF(E110=0, "-", IF(H110/E110&lt;10, H110/E110, "&gt;999%"))</f>
        <v>0.21428571428571427</v>
      </c>
    </row>
    <row r="111" spans="1:10" x14ac:dyDescent="0.25">
      <c r="A111" s="177"/>
      <c r="B111" s="143"/>
      <c r="C111" s="144"/>
      <c r="D111" s="143"/>
      <c r="E111" s="144"/>
      <c r="F111" s="145"/>
      <c r="G111" s="143"/>
      <c r="H111" s="144"/>
      <c r="I111" s="151"/>
      <c r="J111" s="152"/>
    </row>
    <row r="112" spans="1:10" s="139" customFormat="1" ht="13" x14ac:dyDescent="0.3">
      <c r="A112" s="159" t="s">
        <v>45</v>
      </c>
      <c r="B112" s="65"/>
      <c r="C112" s="66"/>
      <c r="D112" s="65"/>
      <c r="E112" s="66"/>
      <c r="F112" s="67"/>
      <c r="G112" s="65"/>
      <c r="H112" s="66"/>
      <c r="I112" s="20"/>
      <c r="J112" s="21"/>
    </row>
    <row r="113" spans="1:10" x14ac:dyDescent="0.25">
      <c r="A113" s="158" t="s">
        <v>201</v>
      </c>
      <c r="B113" s="65">
        <v>2</v>
      </c>
      <c r="C113" s="66">
        <v>3</v>
      </c>
      <c r="D113" s="65">
        <v>46</v>
      </c>
      <c r="E113" s="66">
        <v>38</v>
      </c>
      <c r="F113" s="67"/>
      <c r="G113" s="65">
        <f>B113-C113</f>
        <v>-1</v>
      </c>
      <c r="H113" s="66">
        <f>D113-E113</f>
        <v>8</v>
      </c>
      <c r="I113" s="20">
        <f>IF(C113=0, "-", IF(G113/C113&lt;10, G113/C113, "&gt;999%"))</f>
        <v>-0.33333333333333331</v>
      </c>
      <c r="J113" s="21">
        <f>IF(E113=0, "-", IF(H113/E113&lt;10, H113/E113, "&gt;999%"))</f>
        <v>0.21052631578947367</v>
      </c>
    </row>
    <row r="114" spans="1:10" s="160" customFormat="1" ht="13" x14ac:dyDescent="0.3">
      <c r="A114" s="178" t="s">
        <v>647</v>
      </c>
      <c r="B114" s="71">
        <v>2</v>
      </c>
      <c r="C114" s="72">
        <v>3</v>
      </c>
      <c r="D114" s="71">
        <v>46</v>
      </c>
      <c r="E114" s="72">
        <v>38</v>
      </c>
      <c r="F114" s="73"/>
      <c r="G114" s="71">
        <f>B114-C114</f>
        <v>-1</v>
      </c>
      <c r="H114" s="72">
        <f>D114-E114</f>
        <v>8</v>
      </c>
      <c r="I114" s="37">
        <f>IF(C114=0, "-", IF(G114/C114&lt;10, G114/C114, "&gt;999%"))</f>
        <v>-0.33333333333333331</v>
      </c>
      <c r="J114" s="38">
        <f>IF(E114=0, "-", IF(H114/E114&lt;10, H114/E114, "&gt;999%"))</f>
        <v>0.21052631578947367</v>
      </c>
    </row>
    <row r="115" spans="1:10" x14ac:dyDescent="0.25">
      <c r="A115" s="177"/>
      <c r="B115" s="143"/>
      <c r="C115" s="144"/>
      <c r="D115" s="143"/>
      <c r="E115" s="144"/>
      <c r="F115" s="145"/>
      <c r="G115" s="143"/>
      <c r="H115" s="144"/>
      <c r="I115" s="151"/>
      <c r="J115" s="152"/>
    </row>
    <row r="116" spans="1:10" s="139" customFormat="1" ht="13" x14ac:dyDescent="0.3">
      <c r="A116" s="159" t="s">
        <v>46</v>
      </c>
      <c r="B116" s="65"/>
      <c r="C116" s="66"/>
      <c r="D116" s="65"/>
      <c r="E116" s="66"/>
      <c r="F116" s="67"/>
      <c r="G116" s="65"/>
      <c r="H116" s="66"/>
      <c r="I116" s="20"/>
      <c r="J116" s="21"/>
    </row>
    <row r="117" spans="1:10" x14ac:dyDescent="0.25">
      <c r="A117" s="158" t="s">
        <v>535</v>
      </c>
      <c r="B117" s="65">
        <v>10</v>
      </c>
      <c r="C117" s="66">
        <v>3</v>
      </c>
      <c r="D117" s="65">
        <v>67</v>
      </c>
      <c r="E117" s="66">
        <v>22</v>
      </c>
      <c r="F117" s="67"/>
      <c r="G117" s="65">
        <f>B117-C117</f>
        <v>7</v>
      </c>
      <c r="H117" s="66">
        <f>D117-E117</f>
        <v>45</v>
      </c>
      <c r="I117" s="20">
        <f>IF(C117=0, "-", IF(G117/C117&lt;10, G117/C117, "&gt;999%"))</f>
        <v>2.3333333333333335</v>
      </c>
      <c r="J117" s="21">
        <f>IF(E117=0, "-", IF(H117/E117&lt;10, H117/E117, "&gt;999%"))</f>
        <v>2.0454545454545454</v>
      </c>
    </row>
    <row r="118" spans="1:10" s="160" customFormat="1" ht="13" x14ac:dyDescent="0.3">
      <c r="A118" s="178" t="s">
        <v>648</v>
      </c>
      <c r="B118" s="71">
        <v>10</v>
      </c>
      <c r="C118" s="72">
        <v>3</v>
      </c>
      <c r="D118" s="71">
        <v>67</v>
      </c>
      <c r="E118" s="72">
        <v>22</v>
      </c>
      <c r="F118" s="73"/>
      <c r="G118" s="71">
        <f>B118-C118</f>
        <v>7</v>
      </c>
      <c r="H118" s="72">
        <f>D118-E118</f>
        <v>45</v>
      </c>
      <c r="I118" s="37">
        <f>IF(C118=0, "-", IF(G118/C118&lt;10, G118/C118, "&gt;999%"))</f>
        <v>2.3333333333333335</v>
      </c>
      <c r="J118" s="38">
        <f>IF(E118=0, "-", IF(H118/E118&lt;10, H118/E118, "&gt;999%"))</f>
        <v>2.0454545454545454</v>
      </c>
    </row>
    <row r="119" spans="1:10" x14ac:dyDescent="0.25">
      <c r="A119" s="177"/>
      <c r="B119" s="143"/>
      <c r="C119" s="144"/>
      <c r="D119" s="143"/>
      <c r="E119" s="144"/>
      <c r="F119" s="145"/>
      <c r="G119" s="143"/>
      <c r="H119" s="144"/>
      <c r="I119" s="151"/>
      <c r="J119" s="152"/>
    </row>
    <row r="120" spans="1:10" s="139" customFormat="1" ht="13" x14ac:dyDescent="0.3">
      <c r="A120" s="159" t="s">
        <v>47</v>
      </c>
      <c r="B120" s="65"/>
      <c r="C120" s="66"/>
      <c r="D120" s="65"/>
      <c r="E120" s="66"/>
      <c r="F120" s="67"/>
      <c r="G120" s="65"/>
      <c r="H120" s="66"/>
      <c r="I120" s="20"/>
      <c r="J120" s="21"/>
    </row>
    <row r="121" spans="1:10" x14ac:dyDescent="0.25">
      <c r="A121" s="158" t="s">
        <v>391</v>
      </c>
      <c r="B121" s="65">
        <v>9</v>
      </c>
      <c r="C121" s="66">
        <v>16</v>
      </c>
      <c r="D121" s="65">
        <v>183</v>
      </c>
      <c r="E121" s="66">
        <v>153</v>
      </c>
      <c r="F121" s="67"/>
      <c r="G121" s="65">
        <f t="shared" ref="G121:G131" si="8">B121-C121</f>
        <v>-7</v>
      </c>
      <c r="H121" s="66">
        <f t="shared" ref="H121:H131" si="9">D121-E121</f>
        <v>30</v>
      </c>
      <c r="I121" s="20">
        <f t="shared" ref="I121:I131" si="10">IF(C121=0, "-", IF(G121/C121&lt;10, G121/C121, "&gt;999%"))</f>
        <v>-0.4375</v>
      </c>
      <c r="J121" s="21">
        <f t="shared" ref="J121:J131" si="11">IF(E121=0, "-", IF(H121/E121&lt;10, H121/E121, "&gt;999%"))</f>
        <v>0.19607843137254902</v>
      </c>
    </row>
    <row r="122" spans="1:10" x14ac:dyDescent="0.25">
      <c r="A122" s="158" t="s">
        <v>432</v>
      </c>
      <c r="B122" s="65">
        <v>80</v>
      </c>
      <c r="C122" s="66">
        <v>111</v>
      </c>
      <c r="D122" s="65">
        <v>1263</v>
      </c>
      <c r="E122" s="66">
        <v>856</v>
      </c>
      <c r="F122" s="67"/>
      <c r="G122" s="65">
        <f t="shared" si="8"/>
        <v>-31</v>
      </c>
      <c r="H122" s="66">
        <f t="shared" si="9"/>
        <v>407</v>
      </c>
      <c r="I122" s="20">
        <f t="shared" si="10"/>
        <v>-0.27927927927927926</v>
      </c>
      <c r="J122" s="21">
        <f t="shared" si="11"/>
        <v>0.47546728971962615</v>
      </c>
    </row>
    <row r="123" spans="1:10" x14ac:dyDescent="0.25">
      <c r="A123" s="158" t="s">
        <v>204</v>
      </c>
      <c r="B123" s="65">
        <v>0</v>
      </c>
      <c r="C123" s="66">
        <v>1</v>
      </c>
      <c r="D123" s="65">
        <v>12</v>
      </c>
      <c r="E123" s="66">
        <v>8</v>
      </c>
      <c r="F123" s="67"/>
      <c r="G123" s="65">
        <f t="shared" si="8"/>
        <v>-1</v>
      </c>
      <c r="H123" s="66">
        <f t="shared" si="9"/>
        <v>4</v>
      </c>
      <c r="I123" s="20">
        <f t="shared" si="10"/>
        <v>-1</v>
      </c>
      <c r="J123" s="21">
        <f t="shared" si="11"/>
        <v>0.5</v>
      </c>
    </row>
    <row r="124" spans="1:10" x14ac:dyDescent="0.25">
      <c r="A124" s="158" t="s">
        <v>231</v>
      </c>
      <c r="B124" s="65">
        <v>0</v>
      </c>
      <c r="C124" s="66">
        <v>0</v>
      </c>
      <c r="D124" s="65">
        <v>4</v>
      </c>
      <c r="E124" s="66">
        <v>8</v>
      </c>
      <c r="F124" s="67"/>
      <c r="G124" s="65">
        <f t="shared" si="8"/>
        <v>0</v>
      </c>
      <c r="H124" s="66">
        <f t="shared" si="9"/>
        <v>-4</v>
      </c>
      <c r="I124" s="20" t="str">
        <f t="shared" si="10"/>
        <v>-</v>
      </c>
      <c r="J124" s="21">
        <f t="shared" si="11"/>
        <v>-0.5</v>
      </c>
    </row>
    <row r="125" spans="1:10" x14ac:dyDescent="0.25">
      <c r="A125" s="158" t="s">
        <v>310</v>
      </c>
      <c r="B125" s="65">
        <v>6</v>
      </c>
      <c r="C125" s="66">
        <v>10</v>
      </c>
      <c r="D125" s="65">
        <v>118</v>
      </c>
      <c r="E125" s="66">
        <v>87</v>
      </c>
      <c r="F125" s="67"/>
      <c r="G125" s="65">
        <f t="shared" si="8"/>
        <v>-4</v>
      </c>
      <c r="H125" s="66">
        <f t="shared" si="9"/>
        <v>31</v>
      </c>
      <c r="I125" s="20">
        <f t="shared" si="10"/>
        <v>-0.4</v>
      </c>
      <c r="J125" s="21">
        <f t="shared" si="11"/>
        <v>0.35632183908045978</v>
      </c>
    </row>
    <row r="126" spans="1:10" x14ac:dyDescent="0.25">
      <c r="A126" s="158" t="s">
        <v>341</v>
      </c>
      <c r="B126" s="65">
        <v>10</v>
      </c>
      <c r="C126" s="66">
        <v>17</v>
      </c>
      <c r="D126" s="65">
        <v>157</v>
      </c>
      <c r="E126" s="66">
        <v>131</v>
      </c>
      <c r="F126" s="67"/>
      <c r="G126" s="65">
        <f t="shared" si="8"/>
        <v>-7</v>
      </c>
      <c r="H126" s="66">
        <f t="shared" si="9"/>
        <v>26</v>
      </c>
      <c r="I126" s="20">
        <f t="shared" si="10"/>
        <v>-0.41176470588235292</v>
      </c>
      <c r="J126" s="21">
        <f t="shared" si="11"/>
        <v>0.19847328244274809</v>
      </c>
    </row>
    <row r="127" spans="1:10" x14ac:dyDescent="0.25">
      <c r="A127" s="158" t="s">
        <v>510</v>
      </c>
      <c r="B127" s="65">
        <v>20</v>
      </c>
      <c r="C127" s="66">
        <v>40</v>
      </c>
      <c r="D127" s="65">
        <v>419</v>
      </c>
      <c r="E127" s="66">
        <v>244</v>
      </c>
      <c r="F127" s="67"/>
      <c r="G127" s="65">
        <f t="shared" si="8"/>
        <v>-20</v>
      </c>
      <c r="H127" s="66">
        <f t="shared" si="9"/>
        <v>175</v>
      </c>
      <c r="I127" s="20">
        <f t="shared" si="10"/>
        <v>-0.5</v>
      </c>
      <c r="J127" s="21">
        <f t="shared" si="11"/>
        <v>0.71721311475409832</v>
      </c>
    </row>
    <row r="128" spans="1:10" x14ac:dyDescent="0.25">
      <c r="A128" s="158" t="s">
        <v>518</v>
      </c>
      <c r="B128" s="65">
        <v>287</v>
      </c>
      <c r="C128" s="66">
        <v>459</v>
      </c>
      <c r="D128" s="65">
        <v>4083</v>
      </c>
      <c r="E128" s="66">
        <v>3269</v>
      </c>
      <c r="F128" s="67"/>
      <c r="G128" s="65">
        <f t="shared" si="8"/>
        <v>-172</v>
      </c>
      <c r="H128" s="66">
        <f t="shared" si="9"/>
        <v>814</v>
      </c>
      <c r="I128" s="20">
        <f t="shared" si="10"/>
        <v>-0.37472766884531589</v>
      </c>
      <c r="J128" s="21">
        <f t="shared" si="11"/>
        <v>0.24900581217497705</v>
      </c>
    </row>
    <row r="129" spans="1:10" x14ac:dyDescent="0.25">
      <c r="A129" s="158" t="s">
        <v>500</v>
      </c>
      <c r="B129" s="65">
        <v>25</v>
      </c>
      <c r="C129" s="66">
        <v>26</v>
      </c>
      <c r="D129" s="65">
        <v>224</v>
      </c>
      <c r="E129" s="66">
        <v>96</v>
      </c>
      <c r="F129" s="67"/>
      <c r="G129" s="65">
        <f t="shared" si="8"/>
        <v>-1</v>
      </c>
      <c r="H129" s="66">
        <f t="shared" si="9"/>
        <v>128</v>
      </c>
      <c r="I129" s="20">
        <f t="shared" si="10"/>
        <v>-3.8461538461538464E-2</v>
      </c>
      <c r="J129" s="21">
        <f t="shared" si="11"/>
        <v>1.3333333333333333</v>
      </c>
    </row>
    <row r="130" spans="1:10" x14ac:dyDescent="0.25">
      <c r="A130" s="158" t="s">
        <v>536</v>
      </c>
      <c r="B130" s="65">
        <v>3</v>
      </c>
      <c r="C130" s="66">
        <v>2</v>
      </c>
      <c r="D130" s="65">
        <v>18</v>
      </c>
      <c r="E130" s="66">
        <v>20</v>
      </c>
      <c r="F130" s="67"/>
      <c r="G130" s="65">
        <f t="shared" si="8"/>
        <v>1</v>
      </c>
      <c r="H130" s="66">
        <f t="shared" si="9"/>
        <v>-2</v>
      </c>
      <c r="I130" s="20">
        <f t="shared" si="10"/>
        <v>0.5</v>
      </c>
      <c r="J130" s="21">
        <f t="shared" si="11"/>
        <v>-0.1</v>
      </c>
    </row>
    <row r="131" spans="1:10" s="160" customFormat="1" ht="13" x14ac:dyDescent="0.3">
      <c r="A131" s="178" t="s">
        <v>649</v>
      </c>
      <c r="B131" s="71">
        <v>440</v>
      </c>
      <c r="C131" s="72">
        <v>682</v>
      </c>
      <c r="D131" s="71">
        <v>6481</v>
      </c>
      <c r="E131" s="72">
        <v>4872</v>
      </c>
      <c r="F131" s="73"/>
      <c r="G131" s="71">
        <f t="shared" si="8"/>
        <v>-242</v>
      </c>
      <c r="H131" s="72">
        <f t="shared" si="9"/>
        <v>1609</v>
      </c>
      <c r="I131" s="37">
        <f t="shared" si="10"/>
        <v>-0.35483870967741937</v>
      </c>
      <c r="J131" s="38">
        <f t="shared" si="11"/>
        <v>0.33025451559934321</v>
      </c>
    </row>
    <row r="132" spans="1:10" x14ac:dyDescent="0.25">
      <c r="A132" s="177"/>
      <c r="B132" s="143"/>
      <c r="C132" s="144"/>
      <c r="D132" s="143"/>
      <c r="E132" s="144"/>
      <c r="F132" s="145"/>
      <c r="G132" s="143"/>
      <c r="H132" s="144"/>
      <c r="I132" s="151"/>
      <c r="J132" s="152"/>
    </row>
    <row r="133" spans="1:10" s="139" customFormat="1" ht="13" x14ac:dyDescent="0.3">
      <c r="A133" s="159" t="s">
        <v>48</v>
      </c>
      <c r="B133" s="65"/>
      <c r="C133" s="66"/>
      <c r="D133" s="65"/>
      <c r="E133" s="66"/>
      <c r="F133" s="67"/>
      <c r="G133" s="65"/>
      <c r="H133" s="66"/>
      <c r="I133" s="20"/>
      <c r="J133" s="21"/>
    </row>
    <row r="134" spans="1:10" x14ac:dyDescent="0.25">
      <c r="A134" s="158" t="s">
        <v>537</v>
      </c>
      <c r="B134" s="65">
        <v>2</v>
      </c>
      <c r="C134" s="66">
        <v>0</v>
      </c>
      <c r="D134" s="65">
        <v>17</v>
      </c>
      <c r="E134" s="66">
        <v>0</v>
      </c>
      <c r="F134" s="67"/>
      <c r="G134" s="65">
        <f>B134-C134</f>
        <v>2</v>
      </c>
      <c r="H134" s="66">
        <f>D134-E134</f>
        <v>17</v>
      </c>
      <c r="I134" s="20" t="str">
        <f>IF(C134=0, "-", IF(G134/C134&lt;10, G134/C134, "&gt;999%"))</f>
        <v>-</v>
      </c>
      <c r="J134" s="21" t="str">
        <f>IF(E134=0, "-", IF(H134/E134&lt;10, H134/E134, "&gt;999%"))</f>
        <v>-</v>
      </c>
    </row>
    <row r="135" spans="1:10" s="160" customFormat="1" ht="13" x14ac:dyDescent="0.3">
      <c r="A135" s="178" t="s">
        <v>650</v>
      </c>
      <c r="B135" s="71">
        <v>2</v>
      </c>
      <c r="C135" s="72">
        <v>0</v>
      </c>
      <c r="D135" s="71">
        <v>17</v>
      </c>
      <c r="E135" s="72">
        <v>0</v>
      </c>
      <c r="F135" s="73"/>
      <c r="G135" s="71">
        <f>B135-C135</f>
        <v>2</v>
      </c>
      <c r="H135" s="72">
        <f>D135-E135</f>
        <v>17</v>
      </c>
      <c r="I135" s="37" t="str">
        <f>IF(C135=0, "-", IF(G135/C135&lt;10, G135/C135, "&gt;999%"))</f>
        <v>-</v>
      </c>
      <c r="J135" s="38" t="str">
        <f>IF(E135=0, "-", IF(H135/E135&lt;10, H135/E135, "&gt;999%"))</f>
        <v>-</v>
      </c>
    </row>
    <row r="136" spans="1:10" x14ac:dyDescent="0.25">
      <c r="A136" s="177"/>
      <c r="B136" s="143"/>
      <c r="C136" s="144"/>
      <c r="D136" s="143"/>
      <c r="E136" s="144"/>
      <c r="F136" s="145"/>
      <c r="G136" s="143"/>
      <c r="H136" s="144"/>
      <c r="I136" s="151"/>
      <c r="J136" s="152"/>
    </row>
    <row r="137" spans="1:10" s="139" customFormat="1" ht="13" x14ac:dyDescent="0.3">
      <c r="A137" s="159" t="s">
        <v>49</v>
      </c>
      <c r="B137" s="65"/>
      <c r="C137" s="66"/>
      <c r="D137" s="65"/>
      <c r="E137" s="66"/>
      <c r="F137" s="67"/>
      <c r="G137" s="65"/>
      <c r="H137" s="66"/>
      <c r="I137" s="20"/>
      <c r="J137" s="21"/>
    </row>
    <row r="138" spans="1:10" x14ac:dyDescent="0.25">
      <c r="A138" s="158" t="s">
        <v>563</v>
      </c>
      <c r="B138" s="65">
        <v>3</v>
      </c>
      <c r="C138" s="66">
        <v>10</v>
      </c>
      <c r="D138" s="65">
        <v>57</v>
      </c>
      <c r="E138" s="66">
        <v>87</v>
      </c>
      <c r="F138" s="67"/>
      <c r="G138" s="65">
        <f>B138-C138</f>
        <v>-7</v>
      </c>
      <c r="H138" s="66">
        <f>D138-E138</f>
        <v>-30</v>
      </c>
      <c r="I138" s="20">
        <f>IF(C138=0, "-", IF(G138/C138&lt;10, G138/C138, "&gt;999%"))</f>
        <v>-0.7</v>
      </c>
      <c r="J138" s="21">
        <f>IF(E138=0, "-", IF(H138/E138&lt;10, H138/E138, "&gt;999%"))</f>
        <v>-0.34482758620689657</v>
      </c>
    </row>
    <row r="139" spans="1:10" s="160" customFormat="1" ht="13" x14ac:dyDescent="0.3">
      <c r="A139" s="178" t="s">
        <v>651</v>
      </c>
      <c r="B139" s="71">
        <v>3</v>
      </c>
      <c r="C139" s="72">
        <v>10</v>
      </c>
      <c r="D139" s="71">
        <v>57</v>
      </c>
      <c r="E139" s="72">
        <v>87</v>
      </c>
      <c r="F139" s="73"/>
      <c r="G139" s="71">
        <f>B139-C139</f>
        <v>-7</v>
      </c>
      <c r="H139" s="72">
        <f>D139-E139</f>
        <v>-30</v>
      </c>
      <c r="I139" s="37">
        <f>IF(C139=0, "-", IF(G139/C139&lt;10, G139/C139, "&gt;999%"))</f>
        <v>-0.7</v>
      </c>
      <c r="J139" s="38">
        <f>IF(E139=0, "-", IF(H139/E139&lt;10, H139/E139, "&gt;999%"))</f>
        <v>-0.34482758620689657</v>
      </c>
    </row>
    <row r="140" spans="1:10" x14ac:dyDescent="0.25">
      <c r="A140" s="177"/>
      <c r="B140" s="143"/>
      <c r="C140" s="144"/>
      <c r="D140" s="143"/>
      <c r="E140" s="144"/>
      <c r="F140" s="145"/>
      <c r="G140" s="143"/>
      <c r="H140" s="144"/>
      <c r="I140" s="151"/>
      <c r="J140" s="152"/>
    </row>
    <row r="141" spans="1:10" s="139" customFormat="1" ht="13" x14ac:dyDescent="0.3">
      <c r="A141" s="159" t="s">
        <v>50</v>
      </c>
      <c r="B141" s="65"/>
      <c r="C141" s="66"/>
      <c r="D141" s="65"/>
      <c r="E141" s="66"/>
      <c r="F141" s="67"/>
      <c r="G141" s="65"/>
      <c r="H141" s="66"/>
      <c r="I141" s="20"/>
      <c r="J141" s="21"/>
    </row>
    <row r="142" spans="1:10" x14ac:dyDescent="0.25">
      <c r="A142" s="158" t="s">
        <v>538</v>
      </c>
      <c r="B142" s="65">
        <v>22</v>
      </c>
      <c r="C142" s="66">
        <v>15</v>
      </c>
      <c r="D142" s="65">
        <v>229</v>
      </c>
      <c r="E142" s="66">
        <v>245</v>
      </c>
      <c r="F142" s="67"/>
      <c r="G142" s="65">
        <f>B142-C142</f>
        <v>7</v>
      </c>
      <c r="H142" s="66">
        <f>D142-E142</f>
        <v>-16</v>
      </c>
      <c r="I142" s="20">
        <f>IF(C142=0, "-", IF(G142/C142&lt;10, G142/C142, "&gt;999%"))</f>
        <v>0.46666666666666667</v>
      </c>
      <c r="J142" s="21">
        <f>IF(E142=0, "-", IF(H142/E142&lt;10, H142/E142, "&gt;999%"))</f>
        <v>-6.5306122448979598E-2</v>
      </c>
    </row>
    <row r="143" spans="1:10" x14ac:dyDescent="0.25">
      <c r="A143" s="158" t="s">
        <v>549</v>
      </c>
      <c r="B143" s="65">
        <v>11</v>
      </c>
      <c r="C143" s="66">
        <v>16</v>
      </c>
      <c r="D143" s="65">
        <v>91</v>
      </c>
      <c r="E143" s="66">
        <v>73</v>
      </c>
      <c r="F143" s="67"/>
      <c r="G143" s="65">
        <f>B143-C143</f>
        <v>-5</v>
      </c>
      <c r="H143" s="66">
        <f>D143-E143</f>
        <v>18</v>
      </c>
      <c r="I143" s="20">
        <f>IF(C143=0, "-", IF(G143/C143&lt;10, G143/C143, "&gt;999%"))</f>
        <v>-0.3125</v>
      </c>
      <c r="J143" s="21">
        <f>IF(E143=0, "-", IF(H143/E143&lt;10, H143/E143, "&gt;999%"))</f>
        <v>0.24657534246575341</v>
      </c>
    </row>
    <row r="144" spans="1:10" x14ac:dyDescent="0.25">
      <c r="A144" s="158" t="s">
        <v>564</v>
      </c>
      <c r="B144" s="65">
        <v>12</v>
      </c>
      <c r="C144" s="66">
        <v>15</v>
      </c>
      <c r="D144" s="65">
        <v>82</v>
      </c>
      <c r="E144" s="66">
        <v>77</v>
      </c>
      <c r="F144" s="67"/>
      <c r="G144" s="65">
        <f>B144-C144</f>
        <v>-3</v>
      </c>
      <c r="H144" s="66">
        <f>D144-E144</f>
        <v>5</v>
      </c>
      <c r="I144" s="20">
        <f>IF(C144=0, "-", IF(G144/C144&lt;10, G144/C144, "&gt;999%"))</f>
        <v>-0.2</v>
      </c>
      <c r="J144" s="21">
        <f>IF(E144=0, "-", IF(H144/E144&lt;10, H144/E144, "&gt;999%"))</f>
        <v>6.4935064935064929E-2</v>
      </c>
    </row>
    <row r="145" spans="1:10" s="160" customFormat="1" ht="13" x14ac:dyDescent="0.3">
      <c r="A145" s="178" t="s">
        <v>652</v>
      </c>
      <c r="B145" s="71">
        <v>45</v>
      </c>
      <c r="C145" s="72">
        <v>46</v>
      </c>
      <c r="D145" s="71">
        <v>402</v>
      </c>
      <c r="E145" s="72">
        <v>395</v>
      </c>
      <c r="F145" s="73"/>
      <c r="G145" s="71">
        <f>B145-C145</f>
        <v>-1</v>
      </c>
      <c r="H145" s="72">
        <f>D145-E145</f>
        <v>7</v>
      </c>
      <c r="I145" s="37">
        <f>IF(C145=0, "-", IF(G145/C145&lt;10, G145/C145, "&gt;999%"))</f>
        <v>-2.1739130434782608E-2</v>
      </c>
      <c r="J145" s="38">
        <f>IF(E145=0, "-", IF(H145/E145&lt;10, H145/E145, "&gt;999%"))</f>
        <v>1.7721518987341773E-2</v>
      </c>
    </row>
    <row r="146" spans="1:10" x14ac:dyDescent="0.25">
      <c r="A146" s="177"/>
      <c r="B146" s="143"/>
      <c r="C146" s="144"/>
      <c r="D146" s="143"/>
      <c r="E146" s="144"/>
      <c r="F146" s="145"/>
      <c r="G146" s="143"/>
      <c r="H146" s="144"/>
      <c r="I146" s="151"/>
      <c r="J146" s="152"/>
    </row>
    <row r="147" spans="1:10" s="139" customFormat="1" ht="13" x14ac:dyDescent="0.3">
      <c r="A147" s="159" t="s">
        <v>51</v>
      </c>
      <c r="B147" s="65"/>
      <c r="C147" s="66"/>
      <c r="D147" s="65"/>
      <c r="E147" s="66"/>
      <c r="F147" s="67"/>
      <c r="G147" s="65"/>
      <c r="H147" s="66"/>
      <c r="I147" s="20"/>
      <c r="J147" s="21"/>
    </row>
    <row r="148" spans="1:10" x14ac:dyDescent="0.25">
      <c r="A148" s="158" t="s">
        <v>255</v>
      </c>
      <c r="B148" s="65">
        <v>0</v>
      </c>
      <c r="C148" s="66">
        <v>0</v>
      </c>
      <c r="D148" s="65">
        <v>2</v>
      </c>
      <c r="E148" s="66">
        <v>7</v>
      </c>
      <c r="F148" s="67"/>
      <c r="G148" s="65">
        <f t="shared" ref="G148:G153" si="12">B148-C148</f>
        <v>0</v>
      </c>
      <c r="H148" s="66">
        <f t="shared" ref="H148:H153" si="13">D148-E148</f>
        <v>-5</v>
      </c>
      <c r="I148" s="20" t="str">
        <f t="shared" ref="I148:I153" si="14">IF(C148=0, "-", IF(G148/C148&lt;10, G148/C148, "&gt;999%"))</f>
        <v>-</v>
      </c>
      <c r="J148" s="21">
        <f t="shared" ref="J148:J153" si="15">IF(E148=0, "-", IF(H148/E148&lt;10, H148/E148, "&gt;999%"))</f>
        <v>-0.7142857142857143</v>
      </c>
    </row>
    <row r="149" spans="1:10" x14ac:dyDescent="0.25">
      <c r="A149" s="158" t="s">
        <v>274</v>
      </c>
      <c r="B149" s="65">
        <v>0</v>
      </c>
      <c r="C149" s="66">
        <v>0</v>
      </c>
      <c r="D149" s="65">
        <v>5</v>
      </c>
      <c r="E149" s="66">
        <v>1</v>
      </c>
      <c r="F149" s="67"/>
      <c r="G149" s="65">
        <f t="shared" si="12"/>
        <v>0</v>
      </c>
      <c r="H149" s="66">
        <f t="shared" si="13"/>
        <v>4</v>
      </c>
      <c r="I149" s="20" t="str">
        <f t="shared" si="14"/>
        <v>-</v>
      </c>
      <c r="J149" s="21">
        <f t="shared" si="15"/>
        <v>4</v>
      </c>
    </row>
    <row r="150" spans="1:10" x14ac:dyDescent="0.25">
      <c r="A150" s="158" t="s">
        <v>379</v>
      </c>
      <c r="B150" s="65">
        <v>0</v>
      </c>
      <c r="C150" s="66">
        <v>1</v>
      </c>
      <c r="D150" s="65">
        <v>14</v>
      </c>
      <c r="E150" s="66">
        <v>2</v>
      </c>
      <c r="F150" s="67"/>
      <c r="G150" s="65">
        <f t="shared" si="12"/>
        <v>-1</v>
      </c>
      <c r="H150" s="66">
        <f t="shared" si="13"/>
        <v>12</v>
      </c>
      <c r="I150" s="20">
        <f t="shared" si="14"/>
        <v>-1</v>
      </c>
      <c r="J150" s="21">
        <f t="shared" si="15"/>
        <v>6</v>
      </c>
    </row>
    <row r="151" spans="1:10" x14ac:dyDescent="0.25">
      <c r="A151" s="158" t="s">
        <v>416</v>
      </c>
      <c r="B151" s="65">
        <v>7</v>
      </c>
      <c r="C151" s="66">
        <v>4</v>
      </c>
      <c r="D151" s="65">
        <v>62</v>
      </c>
      <c r="E151" s="66">
        <v>34</v>
      </c>
      <c r="F151" s="67"/>
      <c r="G151" s="65">
        <f t="shared" si="12"/>
        <v>3</v>
      </c>
      <c r="H151" s="66">
        <f t="shared" si="13"/>
        <v>28</v>
      </c>
      <c r="I151" s="20">
        <f t="shared" si="14"/>
        <v>0.75</v>
      </c>
      <c r="J151" s="21">
        <f t="shared" si="15"/>
        <v>0.82352941176470584</v>
      </c>
    </row>
    <row r="152" spans="1:10" x14ac:dyDescent="0.25">
      <c r="A152" s="158" t="s">
        <v>459</v>
      </c>
      <c r="B152" s="65">
        <v>3</v>
      </c>
      <c r="C152" s="66">
        <v>0</v>
      </c>
      <c r="D152" s="65">
        <v>12</v>
      </c>
      <c r="E152" s="66">
        <v>7</v>
      </c>
      <c r="F152" s="67"/>
      <c r="G152" s="65">
        <f t="shared" si="12"/>
        <v>3</v>
      </c>
      <c r="H152" s="66">
        <f t="shared" si="13"/>
        <v>5</v>
      </c>
      <c r="I152" s="20" t="str">
        <f t="shared" si="14"/>
        <v>-</v>
      </c>
      <c r="J152" s="21">
        <f t="shared" si="15"/>
        <v>0.7142857142857143</v>
      </c>
    </row>
    <row r="153" spans="1:10" s="160" customFormat="1" ht="13" x14ac:dyDescent="0.3">
      <c r="A153" s="178" t="s">
        <v>653</v>
      </c>
      <c r="B153" s="71">
        <v>10</v>
      </c>
      <c r="C153" s="72">
        <v>5</v>
      </c>
      <c r="D153" s="71">
        <v>95</v>
      </c>
      <c r="E153" s="72">
        <v>51</v>
      </c>
      <c r="F153" s="73"/>
      <c r="G153" s="71">
        <f t="shared" si="12"/>
        <v>5</v>
      </c>
      <c r="H153" s="72">
        <f t="shared" si="13"/>
        <v>44</v>
      </c>
      <c r="I153" s="37">
        <f t="shared" si="14"/>
        <v>1</v>
      </c>
      <c r="J153" s="38">
        <f t="shared" si="15"/>
        <v>0.86274509803921573</v>
      </c>
    </row>
    <row r="154" spans="1:10" x14ac:dyDescent="0.25">
      <c r="A154" s="177"/>
      <c r="B154" s="143"/>
      <c r="C154" s="144"/>
      <c r="D154" s="143"/>
      <c r="E154" s="144"/>
      <c r="F154" s="145"/>
      <c r="G154" s="143"/>
      <c r="H154" s="144"/>
      <c r="I154" s="151"/>
      <c r="J154" s="152"/>
    </row>
    <row r="155" spans="1:10" s="139" customFormat="1" ht="13" x14ac:dyDescent="0.3">
      <c r="A155" s="159" t="s">
        <v>52</v>
      </c>
      <c r="B155" s="65"/>
      <c r="C155" s="66"/>
      <c r="D155" s="65"/>
      <c r="E155" s="66"/>
      <c r="F155" s="67"/>
      <c r="G155" s="65"/>
      <c r="H155" s="66"/>
      <c r="I155" s="20"/>
      <c r="J155" s="21"/>
    </row>
    <row r="156" spans="1:10" x14ac:dyDescent="0.25">
      <c r="A156" s="158" t="s">
        <v>392</v>
      </c>
      <c r="B156" s="65">
        <v>79</v>
      </c>
      <c r="C156" s="66">
        <v>47</v>
      </c>
      <c r="D156" s="65">
        <v>660</v>
      </c>
      <c r="E156" s="66">
        <v>319</v>
      </c>
      <c r="F156" s="67"/>
      <c r="G156" s="65">
        <f t="shared" ref="G156:G163" si="16">B156-C156</f>
        <v>32</v>
      </c>
      <c r="H156" s="66">
        <f t="shared" ref="H156:H163" si="17">D156-E156</f>
        <v>341</v>
      </c>
      <c r="I156" s="20">
        <f t="shared" ref="I156:I163" si="18">IF(C156=0, "-", IF(G156/C156&lt;10, G156/C156, "&gt;999%"))</f>
        <v>0.68085106382978722</v>
      </c>
      <c r="J156" s="21">
        <f t="shared" ref="J156:J163" si="19">IF(E156=0, "-", IF(H156/E156&lt;10, H156/E156, "&gt;999%"))</f>
        <v>1.0689655172413792</v>
      </c>
    </row>
    <row r="157" spans="1:10" x14ac:dyDescent="0.25">
      <c r="A157" s="158" t="s">
        <v>393</v>
      </c>
      <c r="B157" s="65">
        <v>31</v>
      </c>
      <c r="C157" s="66">
        <v>19</v>
      </c>
      <c r="D157" s="65">
        <v>302</v>
      </c>
      <c r="E157" s="66">
        <v>54</v>
      </c>
      <c r="F157" s="67"/>
      <c r="G157" s="65">
        <f t="shared" si="16"/>
        <v>12</v>
      </c>
      <c r="H157" s="66">
        <f t="shared" si="17"/>
        <v>248</v>
      </c>
      <c r="I157" s="20">
        <f t="shared" si="18"/>
        <v>0.63157894736842102</v>
      </c>
      <c r="J157" s="21">
        <f t="shared" si="19"/>
        <v>4.5925925925925926</v>
      </c>
    </row>
    <row r="158" spans="1:10" x14ac:dyDescent="0.25">
      <c r="A158" s="158" t="s">
        <v>353</v>
      </c>
      <c r="B158" s="65">
        <v>97</v>
      </c>
      <c r="C158" s="66">
        <v>69</v>
      </c>
      <c r="D158" s="65">
        <v>755</v>
      </c>
      <c r="E158" s="66">
        <v>423</v>
      </c>
      <c r="F158" s="67"/>
      <c r="G158" s="65">
        <f t="shared" si="16"/>
        <v>28</v>
      </c>
      <c r="H158" s="66">
        <f t="shared" si="17"/>
        <v>332</v>
      </c>
      <c r="I158" s="20">
        <f t="shared" si="18"/>
        <v>0.40579710144927539</v>
      </c>
      <c r="J158" s="21">
        <f t="shared" si="19"/>
        <v>0.78486997635933808</v>
      </c>
    </row>
    <row r="159" spans="1:10" x14ac:dyDescent="0.25">
      <c r="A159" s="158" t="s">
        <v>232</v>
      </c>
      <c r="B159" s="65">
        <v>7</v>
      </c>
      <c r="C159" s="66">
        <v>0</v>
      </c>
      <c r="D159" s="65">
        <v>24</v>
      </c>
      <c r="E159" s="66">
        <v>0</v>
      </c>
      <c r="F159" s="67"/>
      <c r="G159" s="65">
        <f t="shared" si="16"/>
        <v>7</v>
      </c>
      <c r="H159" s="66">
        <f t="shared" si="17"/>
        <v>24</v>
      </c>
      <c r="I159" s="20" t="str">
        <f t="shared" si="18"/>
        <v>-</v>
      </c>
      <c r="J159" s="21" t="str">
        <f t="shared" si="19"/>
        <v>-</v>
      </c>
    </row>
    <row r="160" spans="1:10" x14ac:dyDescent="0.25">
      <c r="A160" s="158" t="s">
        <v>433</v>
      </c>
      <c r="B160" s="65">
        <v>3</v>
      </c>
      <c r="C160" s="66">
        <v>0</v>
      </c>
      <c r="D160" s="65">
        <v>40</v>
      </c>
      <c r="E160" s="66">
        <v>0</v>
      </c>
      <c r="F160" s="67"/>
      <c r="G160" s="65">
        <f t="shared" si="16"/>
        <v>3</v>
      </c>
      <c r="H160" s="66">
        <f t="shared" si="17"/>
        <v>40</v>
      </c>
      <c r="I160" s="20" t="str">
        <f t="shared" si="18"/>
        <v>-</v>
      </c>
      <c r="J160" s="21" t="str">
        <f t="shared" si="19"/>
        <v>-</v>
      </c>
    </row>
    <row r="161" spans="1:10" x14ac:dyDescent="0.25">
      <c r="A161" s="158" t="s">
        <v>511</v>
      </c>
      <c r="B161" s="65">
        <v>12</v>
      </c>
      <c r="C161" s="66">
        <v>2</v>
      </c>
      <c r="D161" s="65">
        <v>43</v>
      </c>
      <c r="E161" s="66">
        <v>33</v>
      </c>
      <c r="F161" s="67"/>
      <c r="G161" s="65">
        <f t="shared" si="16"/>
        <v>10</v>
      </c>
      <c r="H161" s="66">
        <f t="shared" si="17"/>
        <v>10</v>
      </c>
      <c r="I161" s="20">
        <f t="shared" si="18"/>
        <v>5</v>
      </c>
      <c r="J161" s="21">
        <f t="shared" si="19"/>
        <v>0.30303030303030304</v>
      </c>
    </row>
    <row r="162" spans="1:10" x14ac:dyDescent="0.25">
      <c r="A162" s="158" t="s">
        <v>519</v>
      </c>
      <c r="B162" s="65">
        <v>72</v>
      </c>
      <c r="C162" s="66">
        <v>58</v>
      </c>
      <c r="D162" s="65">
        <v>680</v>
      </c>
      <c r="E162" s="66">
        <v>354</v>
      </c>
      <c r="F162" s="67"/>
      <c r="G162" s="65">
        <f t="shared" si="16"/>
        <v>14</v>
      </c>
      <c r="H162" s="66">
        <f t="shared" si="17"/>
        <v>326</v>
      </c>
      <c r="I162" s="20">
        <f t="shared" si="18"/>
        <v>0.2413793103448276</v>
      </c>
      <c r="J162" s="21">
        <f t="shared" si="19"/>
        <v>0.92090395480225984</v>
      </c>
    </row>
    <row r="163" spans="1:10" s="160" customFormat="1" ht="13" x14ac:dyDescent="0.3">
      <c r="A163" s="178" t="s">
        <v>654</v>
      </c>
      <c r="B163" s="71">
        <v>301</v>
      </c>
      <c r="C163" s="72">
        <v>195</v>
      </c>
      <c r="D163" s="71">
        <v>2504</v>
      </c>
      <c r="E163" s="72">
        <v>1183</v>
      </c>
      <c r="F163" s="73"/>
      <c r="G163" s="71">
        <f t="shared" si="16"/>
        <v>106</v>
      </c>
      <c r="H163" s="72">
        <f t="shared" si="17"/>
        <v>1321</v>
      </c>
      <c r="I163" s="37">
        <f t="shared" si="18"/>
        <v>0.54358974358974355</v>
      </c>
      <c r="J163" s="38">
        <f t="shared" si="19"/>
        <v>1.1166525781910397</v>
      </c>
    </row>
    <row r="164" spans="1:10" x14ac:dyDescent="0.25">
      <c r="A164" s="177"/>
      <c r="B164" s="143"/>
      <c r="C164" s="144"/>
      <c r="D164" s="143"/>
      <c r="E164" s="144"/>
      <c r="F164" s="145"/>
      <c r="G164" s="143"/>
      <c r="H164" s="144"/>
      <c r="I164" s="151"/>
      <c r="J164" s="152"/>
    </row>
    <row r="165" spans="1:10" s="139" customFormat="1" ht="13" x14ac:dyDescent="0.3">
      <c r="A165" s="159" t="s">
        <v>53</v>
      </c>
      <c r="B165" s="65"/>
      <c r="C165" s="66"/>
      <c r="D165" s="65"/>
      <c r="E165" s="66"/>
      <c r="F165" s="67"/>
      <c r="G165" s="65"/>
      <c r="H165" s="66"/>
      <c r="I165" s="20"/>
      <c r="J165" s="21"/>
    </row>
    <row r="166" spans="1:10" x14ac:dyDescent="0.25">
      <c r="A166" s="158" t="s">
        <v>565</v>
      </c>
      <c r="B166" s="65">
        <v>5</v>
      </c>
      <c r="C166" s="66">
        <v>8</v>
      </c>
      <c r="D166" s="65">
        <v>106</v>
      </c>
      <c r="E166" s="66">
        <v>66</v>
      </c>
      <c r="F166" s="67"/>
      <c r="G166" s="65">
        <f>B166-C166</f>
        <v>-3</v>
      </c>
      <c r="H166" s="66">
        <f>D166-E166</f>
        <v>40</v>
      </c>
      <c r="I166" s="20">
        <f>IF(C166=0, "-", IF(G166/C166&lt;10, G166/C166, "&gt;999%"))</f>
        <v>-0.375</v>
      </c>
      <c r="J166" s="21">
        <f>IF(E166=0, "-", IF(H166/E166&lt;10, H166/E166, "&gt;999%"))</f>
        <v>0.60606060606060608</v>
      </c>
    </row>
    <row r="167" spans="1:10" x14ac:dyDescent="0.25">
      <c r="A167" s="158" t="s">
        <v>539</v>
      </c>
      <c r="B167" s="65">
        <v>27</v>
      </c>
      <c r="C167" s="66">
        <v>16</v>
      </c>
      <c r="D167" s="65">
        <v>207</v>
      </c>
      <c r="E167" s="66">
        <v>207</v>
      </c>
      <c r="F167" s="67"/>
      <c r="G167" s="65">
        <f>B167-C167</f>
        <v>11</v>
      </c>
      <c r="H167" s="66">
        <f>D167-E167</f>
        <v>0</v>
      </c>
      <c r="I167" s="20">
        <f>IF(C167=0, "-", IF(G167/C167&lt;10, G167/C167, "&gt;999%"))</f>
        <v>0.6875</v>
      </c>
      <c r="J167" s="21">
        <f>IF(E167=0, "-", IF(H167/E167&lt;10, H167/E167, "&gt;999%"))</f>
        <v>0</v>
      </c>
    </row>
    <row r="168" spans="1:10" x14ac:dyDescent="0.25">
      <c r="A168" s="158" t="s">
        <v>550</v>
      </c>
      <c r="B168" s="65">
        <v>14</v>
      </c>
      <c r="C168" s="66">
        <v>15</v>
      </c>
      <c r="D168" s="65">
        <v>112</v>
      </c>
      <c r="E168" s="66">
        <v>148</v>
      </c>
      <c r="F168" s="67"/>
      <c r="G168" s="65">
        <f>B168-C168</f>
        <v>-1</v>
      </c>
      <c r="H168" s="66">
        <f>D168-E168</f>
        <v>-36</v>
      </c>
      <c r="I168" s="20">
        <f>IF(C168=0, "-", IF(G168/C168&lt;10, G168/C168, "&gt;999%"))</f>
        <v>-6.6666666666666666E-2</v>
      </c>
      <c r="J168" s="21">
        <f>IF(E168=0, "-", IF(H168/E168&lt;10, H168/E168, "&gt;999%"))</f>
        <v>-0.24324324324324326</v>
      </c>
    </row>
    <row r="169" spans="1:10" s="160" customFormat="1" ht="13" x14ac:dyDescent="0.3">
      <c r="A169" s="178" t="s">
        <v>655</v>
      </c>
      <c r="B169" s="71">
        <v>46</v>
      </c>
      <c r="C169" s="72">
        <v>39</v>
      </c>
      <c r="D169" s="71">
        <v>425</v>
      </c>
      <c r="E169" s="72">
        <v>421</v>
      </c>
      <c r="F169" s="73"/>
      <c r="G169" s="71">
        <f>B169-C169</f>
        <v>7</v>
      </c>
      <c r="H169" s="72">
        <f>D169-E169</f>
        <v>4</v>
      </c>
      <c r="I169" s="37">
        <f>IF(C169=0, "-", IF(G169/C169&lt;10, G169/C169, "&gt;999%"))</f>
        <v>0.17948717948717949</v>
      </c>
      <c r="J169" s="38">
        <f>IF(E169=0, "-", IF(H169/E169&lt;10, H169/E169, "&gt;999%"))</f>
        <v>9.5011876484560574E-3</v>
      </c>
    </row>
    <row r="170" spans="1:10" x14ac:dyDescent="0.25">
      <c r="A170" s="177"/>
      <c r="B170" s="143"/>
      <c r="C170" s="144"/>
      <c r="D170" s="143"/>
      <c r="E170" s="144"/>
      <c r="F170" s="145"/>
      <c r="G170" s="143"/>
      <c r="H170" s="144"/>
      <c r="I170" s="151"/>
      <c r="J170" s="152"/>
    </row>
    <row r="171" spans="1:10" s="139" customFormat="1" ht="13" x14ac:dyDescent="0.3">
      <c r="A171" s="159" t="s">
        <v>54</v>
      </c>
      <c r="B171" s="65"/>
      <c r="C171" s="66"/>
      <c r="D171" s="65"/>
      <c r="E171" s="66"/>
      <c r="F171" s="67"/>
      <c r="G171" s="65"/>
      <c r="H171" s="66"/>
      <c r="I171" s="20"/>
      <c r="J171" s="21"/>
    </row>
    <row r="172" spans="1:10" x14ac:dyDescent="0.25">
      <c r="A172" s="158" t="s">
        <v>243</v>
      </c>
      <c r="B172" s="65">
        <v>1</v>
      </c>
      <c r="C172" s="66">
        <v>0</v>
      </c>
      <c r="D172" s="65">
        <v>12</v>
      </c>
      <c r="E172" s="66">
        <v>7</v>
      </c>
      <c r="F172" s="67"/>
      <c r="G172" s="65">
        <f t="shared" ref="G172:G178" si="20">B172-C172</f>
        <v>1</v>
      </c>
      <c r="H172" s="66">
        <f t="shared" ref="H172:H178" si="21">D172-E172</f>
        <v>5</v>
      </c>
      <c r="I172" s="20" t="str">
        <f t="shared" ref="I172:I178" si="22">IF(C172=0, "-", IF(G172/C172&lt;10, G172/C172, "&gt;999%"))</f>
        <v>-</v>
      </c>
      <c r="J172" s="21">
        <f t="shared" ref="J172:J178" si="23">IF(E172=0, "-", IF(H172/E172&lt;10, H172/E172, "&gt;999%"))</f>
        <v>0.7142857142857143</v>
      </c>
    </row>
    <row r="173" spans="1:10" x14ac:dyDescent="0.25">
      <c r="A173" s="158" t="s">
        <v>233</v>
      </c>
      <c r="B173" s="65">
        <v>10</v>
      </c>
      <c r="C173" s="66">
        <v>3</v>
      </c>
      <c r="D173" s="65">
        <v>77</v>
      </c>
      <c r="E173" s="66">
        <v>46</v>
      </c>
      <c r="F173" s="67"/>
      <c r="G173" s="65">
        <f t="shared" si="20"/>
        <v>7</v>
      </c>
      <c r="H173" s="66">
        <f t="shared" si="21"/>
        <v>31</v>
      </c>
      <c r="I173" s="20">
        <f t="shared" si="22"/>
        <v>2.3333333333333335</v>
      </c>
      <c r="J173" s="21">
        <f t="shared" si="23"/>
        <v>0.67391304347826086</v>
      </c>
    </row>
    <row r="174" spans="1:10" x14ac:dyDescent="0.25">
      <c r="A174" s="158" t="s">
        <v>394</v>
      </c>
      <c r="B174" s="65">
        <v>19</v>
      </c>
      <c r="C174" s="66">
        <v>60</v>
      </c>
      <c r="D174" s="65">
        <v>556</v>
      </c>
      <c r="E174" s="66">
        <v>588</v>
      </c>
      <c r="F174" s="67"/>
      <c r="G174" s="65">
        <f t="shared" si="20"/>
        <v>-41</v>
      </c>
      <c r="H174" s="66">
        <f t="shared" si="21"/>
        <v>-32</v>
      </c>
      <c r="I174" s="20">
        <f t="shared" si="22"/>
        <v>-0.68333333333333335</v>
      </c>
      <c r="J174" s="21">
        <f t="shared" si="23"/>
        <v>-5.4421768707482991E-2</v>
      </c>
    </row>
    <row r="175" spans="1:10" x14ac:dyDescent="0.25">
      <c r="A175" s="158" t="s">
        <v>354</v>
      </c>
      <c r="B175" s="65">
        <v>21</v>
      </c>
      <c r="C175" s="66">
        <v>37</v>
      </c>
      <c r="D175" s="65">
        <v>183</v>
      </c>
      <c r="E175" s="66">
        <v>314</v>
      </c>
      <c r="F175" s="67"/>
      <c r="G175" s="65">
        <f t="shared" si="20"/>
        <v>-16</v>
      </c>
      <c r="H175" s="66">
        <f t="shared" si="21"/>
        <v>-131</v>
      </c>
      <c r="I175" s="20">
        <f t="shared" si="22"/>
        <v>-0.43243243243243246</v>
      </c>
      <c r="J175" s="21">
        <f t="shared" si="23"/>
        <v>-0.41719745222929938</v>
      </c>
    </row>
    <row r="176" spans="1:10" x14ac:dyDescent="0.25">
      <c r="A176" s="158" t="s">
        <v>293</v>
      </c>
      <c r="B176" s="65">
        <v>0</v>
      </c>
      <c r="C176" s="66">
        <v>0</v>
      </c>
      <c r="D176" s="65">
        <v>0</v>
      </c>
      <c r="E176" s="66">
        <v>37</v>
      </c>
      <c r="F176" s="67"/>
      <c r="G176" s="65">
        <f t="shared" si="20"/>
        <v>0</v>
      </c>
      <c r="H176" s="66">
        <f t="shared" si="21"/>
        <v>-37</v>
      </c>
      <c r="I176" s="20" t="str">
        <f t="shared" si="22"/>
        <v>-</v>
      </c>
      <c r="J176" s="21">
        <f t="shared" si="23"/>
        <v>-1</v>
      </c>
    </row>
    <row r="177" spans="1:10" x14ac:dyDescent="0.25">
      <c r="A177" s="158" t="s">
        <v>395</v>
      </c>
      <c r="B177" s="65">
        <v>64</v>
      </c>
      <c r="C177" s="66">
        <v>0</v>
      </c>
      <c r="D177" s="65">
        <v>130</v>
      </c>
      <c r="E177" s="66">
        <v>0</v>
      </c>
      <c r="F177" s="67"/>
      <c r="G177" s="65">
        <f t="shared" si="20"/>
        <v>64</v>
      </c>
      <c r="H177" s="66">
        <f t="shared" si="21"/>
        <v>130</v>
      </c>
      <c r="I177" s="20" t="str">
        <f t="shared" si="22"/>
        <v>-</v>
      </c>
      <c r="J177" s="21" t="str">
        <f t="shared" si="23"/>
        <v>-</v>
      </c>
    </row>
    <row r="178" spans="1:10" s="160" customFormat="1" ht="13" x14ac:dyDescent="0.3">
      <c r="A178" s="178" t="s">
        <v>656</v>
      </c>
      <c r="B178" s="71">
        <v>115</v>
      </c>
      <c r="C178" s="72">
        <v>100</v>
      </c>
      <c r="D178" s="71">
        <v>958</v>
      </c>
      <c r="E178" s="72">
        <v>992</v>
      </c>
      <c r="F178" s="73"/>
      <c r="G178" s="71">
        <f t="shared" si="20"/>
        <v>15</v>
      </c>
      <c r="H178" s="72">
        <f t="shared" si="21"/>
        <v>-34</v>
      </c>
      <c r="I178" s="37">
        <f t="shared" si="22"/>
        <v>0.15</v>
      </c>
      <c r="J178" s="38">
        <f t="shared" si="23"/>
        <v>-3.4274193548387094E-2</v>
      </c>
    </row>
    <row r="179" spans="1:10" x14ac:dyDescent="0.25">
      <c r="A179" s="177"/>
      <c r="B179" s="143"/>
      <c r="C179" s="144"/>
      <c r="D179" s="143"/>
      <c r="E179" s="144"/>
      <c r="F179" s="145"/>
      <c r="G179" s="143"/>
      <c r="H179" s="144"/>
      <c r="I179" s="151"/>
      <c r="J179" s="152"/>
    </row>
    <row r="180" spans="1:10" s="139" customFormat="1" ht="13" x14ac:dyDescent="0.3">
      <c r="A180" s="159" t="s">
        <v>55</v>
      </c>
      <c r="B180" s="65"/>
      <c r="C180" s="66"/>
      <c r="D180" s="65"/>
      <c r="E180" s="66"/>
      <c r="F180" s="67"/>
      <c r="G180" s="65"/>
      <c r="H180" s="66"/>
      <c r="I180" s="20"/>
      <c r="J180" s="21"/>
    </row>
    <row r="181" spans="1:10" x14ac:dyDescent="0.25">
      <c r="A181" s="158" t="s">
        <v>205</v>
      </c>
      <c r="B181" s="65">
        <v>6</v>
      </c>
      <c r="C181" s="66">
        <v>8</v>
      </c>
      <c r="D181" s="65">
        <v>60</v>
      </c>
      <c r="E181" s="66">
        <v>48</v>
      </c>
      <c r="F181" s="67"/>
      <c r="G181" s="65">
        <f t="shared" ref="G181:G194" si="24">B181-C181</f>
        <v>-2</v>
      </c>
      <c r="H181" s="66">
        <f t="shared" ref="H181:H194" si="25">D181-E181</f>
        <v>12</v>
      </c>
      <c r="I181" s="20">
        <f t="shared" ref="I181:I194" si="26">IF(C181=0, "-", IF(G181/C181&lt;10, G181/C181, "&gt;999%"))</f>
        <v>-0.25</v>
      </c>
      <c r="J181" s="21">
        <f t="shared" ref="J181:J194" si="27">IF(E181=0, "-", IF(H181/E181&lt;10, H181/E181, "&gt;999%"))</f>
        <v>0.25</v>
      </c>
    </row>
    <row r="182" spans="1:10" x14ac:dyDescent="0.25">
      <c r="A182" s="158" t="s">
        <v>217</v>
      </c>
      <c r="B182" s="65">
        <v>208</v>
      </c>
      <c r="C182" s="66">
        <v>210</v>
      </c>
      <c r="D182" s="65">
        <v>2176</v>
      </c>
      <c r="E182" s="66">
        <v>1548</v>
      </c>
      <c r="F182" s="67"/>
      <c r="G182" s="65">
        <f t="shared" si="24"/>
        <v>-2</v>
      </c>
      <c r="H182" s="66">
        <f t="shared" si="25"/>
        <v>628</v>
      </c>
      <c r="I182" s="20">
        <f t="shared" si="26"/>
        <v>-9.5238095238095247E-3</v>
      </c>
      <c r="J182" s="21">
        <f t="shared" si="27"/>
        <v>0.40568475452196384</v>
      </c>
    </row>
    <row r="183" spans="1:10" x14ac:dyDescent="0.25">
      <c r="A183" s="158" t="s">
        <v>218</v>
      </c>
      <c r="B183" s="65">
        <v>0</v>
      </c>
      <c r="C183" s="66">
        <v>6</v>
      </c>
      <c r="D183" s="65">
        <v>1</v>
      </c>
      <c r="E183" s="66">
        <v>59</v>
      </c>
      <c r="F183" s="67"/>
      <c r="G183" s="65">
        <f t="shared" si="24"/>
        <v>-6</v>
      </c>
      <c r="H183" s="66">
        <f t="shared" si="25"/>
        <v>-58</v>
      </c>
      <c r="I183" s="20">
        <f t="shared" si="26"/>
        <v>-1</v>
      </c>
      <c r="J183" s="21">
        <f t="shared" si="27"/>
        <v>-0.98305084745762716</v>
      </c>
    </row>
    <row r="184" spans="1:10" x14ac:dyDescent="0.25">
      <c r="A184" s="158" t="s">
        <v>417</v>
      </c>
      <c r="B184" s="65">
        <v>8</v>
      </c>
      <c r="C184" s="66">
        <v>15</v>
      </c>
      <c r="D184" s="65">
        <v>57</v>
      </c>
      <c r="E184" s="66">
        <v>53</v>
      </c>
      <c r="F184" s="67"/>
      <c r="G184" s="65">
        <f t="shared" si="24"/>
        <v>-7</v>
      </c>
      <c r="H184" s="66">
        <f t="shared" si="25"/>
        <v>4</v>
      </c>
      <c r="I184" s="20">
        <f t="shared" si="26"/>
        <v>-0.46666666666666667</v>
      </c>
      <c r="J184" s="21">
        <f t="shared" si="27"/>
        <v>7.5471698113207544E-2</v>
      </c>
    </row>
    <row r="185" spans="1:10" x14ac:dyDescent="0.25">
      <c r="A185" s="158" t="s">
        <v>256</v>
      </c>
      <c r="B185" s="65">
        <v>4</v>
      </c>
      <c r="C185" s="66">
        <v>0</v>
      </c>
      <c r="D185" s="65">
        <v>32</v>
      </c>
      <c r="E185" s="66">
        <v>0</v>
      </c>
      <c r="F185" s="67"/>
      <c r="G185" s="65">
        <f t="shared" si="24"/>
        <v>4</v>
      </c>
      <c r="H185" s="66">
        <f t="shared" si="25"/>
        <v>32</v>
      </c>
      <c r="I185" s="20" t="str">
        <f t="shared" si="26"/>
        <v>-</v>
      </c>
      <c r="J185" s="21" t="str">
        <f t="shared" si="27"/>
        <v>-</v>
      </c>
    </row>
    <row r="186" spans="1:10" x14ac:dyDescent="0.25">
      <c r="A186" s="158" t="s">
        <v>355</v>
      </c>
      <c r="B186" s="65">
        <v>119</v>
      </c>
      <c r="C186" s="66">
        <v>94</v>
      </c>
      <c r="D186" s="65">
        <v>961</v>
      </c>
      <c r="E186" s="66">
        <v>944</v>
      </c>
      <c r="F186" s="67"/>
      <c r="G186" s="65">
        <f t="shared" si="24"/>
        <v>25</v>
      </c>
      <c r="H186" s="66">
        <f t="shared" si="25"/>
        <v>17</v>
      </c>
      <c r="I186" s="20">
        <f t="shared" si="26"/>
        <v>0.26595744680851063</v>
      </c>
      <c r="J186" s="21">
        <f t="shared" si="27"/>
        <v>1.8008474576271187E-2</v>
      </c>
    </row>
    <row r="187" spans="1:10" x14ac:dyDescent="0.25">
      <c r="A187" s="158" t="s">
        <v>434</v>
      </c>
      <c r="B187" s="65">
        <v>10</v>
      </c>
      <c r="C187" s="66">
        <v>22</v>
      </c>
      <c r="D187" s="65">
        <v>215</v>
      </c>
      <c r="E187" s="66">
        <v>262</v>
      </c>
      <c r="F187" s="67"/>
      <c r="G187" s="65">
        <f t="shared" si="24"/>
        <v>-12</v>
      </c>
      <c r="H187" s="66">
        <f t="shared" si="25"/>
        <v>-47</v>
      </c>
      <c r="I187" s="20">
        <f t="shared" si="26"/>
        <v>-0.54545454545454541</v>
      </c>
      <c r="J187" s="21">
        <f t="shared" si="27"/>
        <v>-0.17938931297709923</v>
      </c>
    </row>
    <row r="188" spans="1:10" x14ac:dyDescent="0.25">
      <c r="A188" s="158" t="s">
        <v>435</v>
      </c>
      <c r="B188" s="65">
        <v>33</v>
      </c>
      <c r="C188" s="66">
        <v>39</v>
      </c>
      <c r="D188" s="65">
        <v>395</v>
      </c>
      <c r="E188" s="66">
        <v>293</v>
      </c>
      <c r="F188" s="67"/>
      <c r="G188" s="65">
        <f t="shared" si="24"/>
        <v>-6</v>
      </c>
      <c r="H188" s="66">
        <f t="shared" si="25"/>
        <v>102</v>
      </c>
      <c r="I188" s="20">
        <f t="shared" si="26"/>
        <v>-0.15384615384615385</v>
      </c>
      <c r="J188" s="21">
        <f t="shared" si="27"/>
        <v>0.34812286689419797</v>
      </c>
    </row>
    <row r="189" spans="1:10" x14ac:dyDescent="0.25">
      <c r="A189" s="158" t="s">
        <v>244</v>
      </c>
      <c r="B189" s="65">
        <v>1</v>
      </c>
      <c r="C189" s="66">
        <v>1</v>
      </c>
      <c r="D189" s="65">
        <v>15</v>
      </c>
      <c r="E189" s="66">
        <v>36</v>
      </c>
      <c r="F189" s="67"/>
      <c r="G189" s="65">
        <f t="shared" si="24"/>
        <v>0</v>
      </c>
      <c r="H189" s="66">
        <f t="shared" si="25"/>
        <v>-21</v>
      </c>
      <c r="I189" s="20">
        <f t="shared" si="26"/>
        <v>0</v>
      </c>
      <c r="J189" s="21">
        <f t="shared" si="27"/>
        <v>-0.58333333333333337</v>
      </c>
    </row>
    <row r="190" spans="1:10" x14ac:dyDescent="0.25">
      <c r="A190" s="158" t="s">
        <v>294</v>
      </c>
      <c r="B190" s="65">
        <v>4</v>
      </c>
      <c r="C190" s="66">
        <v>27</v>
      </c>
      <c r="D190" s="65">
        <v>40</v>
      </c>
      <c r="E190" s="66">
        <v>94</v>
      </c>
      <c r="F190" s="67"/>
      <c r="G190" s="65">
        <f t="shared" si="24"/>
        <v>-23</v>
      </c>
      <c r="H190" s="66">
        <f t="shared" si="25"/>
        <v>-54</v>
      </c>
      <c r="I190" s="20">
        <f t="shared" si="26"/>
        <v>-0.85185185185185186</v>
      </c>
      <c r="J190" s="21">
        <f t="shared" si="27"/>
        <v>-0.57446808510638303</v>
      </c>
    </row>
    <row r="191" spans="1:10" x14ac:dyDescent="0.25">
      <c r="A191" s="158" t="s">
        <v>501</v>
      </c>
      <c r="B191" s="65">
        <v>14</v>
      </c>
      <c r="C191" s="66">
        <v>7</v>
      </c>
      <c r="D191" s="65">
        <v>170</v>
      </c>
      <c r="E191" s="66">
        <v>197</v>
      </c>
      <c r="F191" s="67"/>
      <c r="G191" s="65">
        <f t="shared" si="24"/>
        <v>7</v>
      </c>
      <c r="H191" s="66">
        <f t="shared" si="25"/>
        <v>-27</v>
      </c>
      <c r="I191" s="20">
        <f t="shared" si="26"/>
        <v>1</v>
      </c>
      <c r="J191" s="21">
        <f t="shared" si="27"/>
        <v>-0.13705583756345177</v>
      </c>
    </row>
    <row r="192" spans="1:10" x14ac:dyDescent="0.25">
      <c r="A192" s="158" t="s">
        <v>396</v>
      </c>
      <c r="B192" s="65">
        <v>158</v>
      </c>
      <c r="C192" s="66">
        <v>133</v>
      </c>
      <c r="D192" s="65">
        <v>1542</v>
      </c>
      <c r="E192" s="66">
        <v>1042</v>
      </c>
      <c r="F192" s="67"/>
      <c r="G192" s="65">
        <f t="shared" si="24"/>
        <v>25</v>
      </c>
      <c r="H192" s="66">
        <f t="shared" si="25"/>
        <v>500</v>
      </c>
      <c r="I192" s="20">
        <f t="shared" si="26"/>
        <v>0.18796992481203006</v>
      </c>
      <c r="J192" s="21">
        <f t="shared" si="27"/>
        <v>0.47984644913627639</v>
      </c>
    </row>
    <row r="193" spans="1:10" x14ac:dyDescent="0.25">
      <c r="A193" s="158" t="s">
        <v>342</v>
      </c>
      <c r="B193" s="65">
        <v>62</v>
      </c>
      <c r="C193" s="66">
        <v>62</v>
      </c>
      <c r="D193" s="65">
        <v>550</v>
      </c>
      <c r="E193" s="66">
        <v>550</v>
      </c>
      <c r="F193" s="67"/>
      <c r="G193" s="65">
        <f t="shared" si="24"/>
        <v>0</v>
      </c>
      <c r="H193" s="66">
        <f t="shared" si="25"/>
        <v>0</v>
      </c>
      <c r="I193" s="20">
        <f t="shared" si="26"/>
        <v>0</v>
      </c>
      <c r="J193" s="21">
        <f t="shared" si="27"/>
        <v>0</v>
      </c>
    </row>
    <row r="194" spans="1:10" s="160" customFormat="1" ht="13" x14ac:dyDescent="0.3">
      <c r="A194" s="178" t="s">
        <v>657</v>
      </c>
      <c r="B194" s="71">
        <v>627</v>
      </c>
      <c r="C194" s="72">
        <v>624</v>
      </c>
      <c r="D194" s="71">
        <v>6214</v>
      </c>
      <c r="E194" s="72">
        <v>5126</v>
      </c>
      <c r="F194" s="73"/>
      <c r="G194" s="71">
        <f t="shared" si="24"/>
        <v>3</v>
      </c>
      <c r="H194" s="72">
        <f t="shared" si="25"/>
        <v>1088</v>
      </c>
      <c r="I194" s="37">
        <f t="shared" si="26"/>
        <v>4.807692307692308E-3</v>
      </c>
      <c r="J194" s="38">
        <f t="shared" si="27"/>
        <v>0.21225126804525946</v>
      </c>
    </row>
    <row r="195" spans="1:10" x14ac:dyDescent="0.25">
      <c r="A195" s="177"/>
      <c r="B195" s="143"/>
      <c r="C195" s="144"/>
      <c r="D195" s="143"/>
      <c r="E195" s="144"/>
      <c r="F195" s="145"/>
      <c r="G195" s="143"/>
      <c r="H195" s="144"/>
      <c r="I195" s="151"/>
      <c r="J195" s="152"/>
    </row>
    <row r="196" spans="1:10" s="139" customFormat="1" ht="13" x14ac:dyDescent="0.3">
      <c r="A196" s="159" t="s">
        <v>56</v>
      </c>
      <c r="B196" s="65"/>
      <c r="C196" s="66"/>
      <c r="D196" s="65"/>
      <c r="E196" s="66"/>
      <c r="F196" s="67"/>
      <c r="G196" s="65"/>
      <c r="H196" s="66"/>
      <c r="I196" s="20"/>
      <c r="J196" s="21"/>
    </row>
    <row r="197" spans="1:10" x14ac:dyDescent="0.25">
      <c r="A197" s="158" t="s">
        <v>551</v>
      </c>
      <c r="B197" s="65">
        <v>0</v>
      </c>
      <c r="C197" s="66">
        <v>1</v>
      </c>
      <c r="D197" s="65">
        <v>3</v>
      </c>
      <c r="E197" s="66">
        <v>5</v>
      </c>
      <c r="F197" s="67"/>
      <c r="G197" s="65">
        <f t="shared" ref="G197:G202" si="28">B197-C197</f>
        <v>-1</v>
      </c>
      <c r="H197" s="66">
        <f t="shared" ref="H197:H202" si="29">D197-E197</f>
        <v>-2</v>
      </c>
      <c r="I197" s="20">
        <f t="shared" ref="I197:I202" si="30">IF(C197=0, "-", IF(G197/C197&lt;10, G197/C197, "&gt;999%"))</f>
        <v>-1</v>
      </c>
      <c r="J197" s="21">
        <f t="shared" ref="J197:J202" si="31">IF(E197=0, "-", IF(H197/E197&lt;10, H197/E197, "&gt;999%"))</f>
        <v>-0.4</v>
      </c>
    </row>
    <row r="198" spans="1:10" x14ac:dyDescent="0.25">
      <c r="A198" s="158" t="s">
        <v>540</v>
      </c>
      <c r="B198" s="65">
        <v>4</v>
      </c>
      <c r="C198" s="66">
        <v>0</v>
      </c>
      <c r="D198" s="65">
        <v>25</v>
      </c>
      <c r="E198" s="66">
        <v>22</v>
      </c>
      <c r="F198" s="67"/>
      <c r="G198" s="65">
        <f t="shared" si="28"/>
        <v>4</v>
      </c>
      <c r="H198" s="66">
        <f t="shared" si="29"/>
        <v>3</v>
      </c>
      <c r="I198" s="20" t="str">
        <f t="shared" si="30"/>
        <v>-</v>
      </c>
      <c r="J198" s="21">
        <f t="shared" si="31"/>
        <v>0.13636363636363635</v>
      </c>
    </row>
    <row r="199" spans="1:10" x14ac:dyDescent="0.25">
      <c r="A199" s="158" t="s">
        <v>541</v>
      </c>
      <c r="B199" s="65">
        <v>1</v>
      </c>
      <c r="C199" s="66">
        <v>0</v>
      </c>
      <c r="D199" s="65">
        <v>5</v>
      </c>
      <c r="E199" s="66">
        <v>5</v>
      </c>
      <c r="F199" s="67"/>
      <c r="G199" s="65">
        <f t="shared" si="28"/>
        <v>1</v>
      </c>
      <c r="H199" s="66">
        <f t="shared" si="29"/>
        <v>0</v>
      </c>
      <c r="I199" s="20" t="str">
        <f t="shared" si="30"/>
        <v>-</v>
      </c>
      <c r="J199" s="21">
        <f t="shared" si="31"/>
        <v>0</v>
      </c>
    </row>
    <row r="200" spans="1:10" x14ac:dyDescent="0.25">
      <c r="A200" s="158" t="s">
        <v>552</v>
      </c>
      <c r="B200" s="65">
        <v>2</v>
      </c>
      <c r="C200" s="66">
        <v>1</v>
      </c>
      <c r="D200" s="65">
        <v>5</v>
      </c>
      <c r="E200" s="66">
        <v>5</v>
      </c>
      <c r="F200" s="67"/>
      <c r="G200" s="65">
        <f t="shared" si="28"/>
        <v>1</v>
      </c>
      <c r="H200" s="66">
        <f t="shared" si="29"/>
        <v>0</v>
      </c>
      <c r="I200" s="20">
        <f t="shared" si="30"/>
        <v>1</v>
      </c>
      <c r="J200" s="21">
        <f t="shared" si="31"/>
        <v>0</v>
      </c>
    </row>
    <row r="201" spans="1:10" x14ac:dyDescent="0.25">
      <c r="A201" s="158" t="s">
        <v>553</v>
      </c>
      <c r="B201" s="65">
        <v>0</v>
      </c>
      <c r="C201" s="66">
        <v>0</v>
      </c>
      <c r="D201" s="65">
        <v>1</v>
      </c>
      <c r="E201" s="66">
        <v>1</v>
      </c>
      <c r="F201" s="67"/>
      <c r="G201" s="65">
        <f t="shared" si="28"/>
        <v>0</v>
      </c>
      <c r="H201" s="66">
        <f t="shared" si="29"/>
        <v>0</v>
      </c>
      <c r="I201" s="20" t="str">
        <f t="shared" si="30"/>
        <v>-</v>
      </c>
      <c r="J201" s="21">
        <f t="shared" si="31"/>
        <v>0</v>
      </c>
    </row>
    <row r="202" spans="1:10" s="160" customFormat="1" ht="13" x14ac:dyDescent="0.3">
      <c r="A202" s="178" t="s">
        <v>658</v>
      </c>
      <c r="B202" s="71">
        <v>7</v>
      </c>
      <c r="C202" s="72">
        <v>2</v>
      </c>
      <c r="D202" s="71">
        <v>39</v>
      </c>
      <c r="E202" s="72">
        <v>38</v>
      </c>
      <c r="F202" s="73"/>
      <c r="G202" s="71">
        <f t="shared" si="28"/>
        <v>5</v>
      </c>
      <c r="H202" s="72">
        <f t="shared" si="29"/>
        <v>1</v>
      </c>
      <c r="I202" s="37">
        <f t="shared" si="30"/>
        <v>2.5</v>
      </c>
      <c r="J202" s="38">
        <f t="shared" si="31"/>
        <v>2.6315789473684209E-2</v>
      </c>
    </row>
    <row r="203" spans="1:10" x14ac:dyDescent="0.25">
      <c r="A203" s="177"/>
      <c r="B203" s="143"/>
      <c r="C203" s="144"/>
      <c r="D203" s="143"/>
      <c r="E203" s="144"/>
      <c r="F203" s="145"/>
      <c r="G203" s="143"/>
      <c r="H203" s="144"/>
      <c r="I203" s="151"/>
      <c r="J203" s="152"/>
    </row>
    <row r="204" spans="1:10" s="139" customFormat="1" ht="13" x14ac:dyDescent="0.3">
      <c r="A204" s="159" t="s">
        <v>57</v>
      </c>
      <c r="B204" s="65"/>
      <c r="C204" s="66"/>
      <c r="D204" s="65"/>
      <c r="E204" s="66"/>
      <c r="F204" s="67"/>
      <c r="G204" s="65"/>
      <c r="H204" s="66"/>
      <c r="I204" s="20"/>
      <c r="J204" s="21"/>
    </row>
    <row r="205" spans="1:10" x14ac:dyDescent="0.25">
      <c r="A205" s="158" t="s">
        <v>57</v>
      </c>
      <c r="B205" s="65">
        <v>0</v>
      </c>
      <c r="C205" s="66">
        <v>0</v>
      </c>
      <c r="D205" s="65">
        <v>0</v>
      </c>
      <c r="E205" s="66">
        <v>2</v>
      </c>
      <c r="F205" s="67"/>
      <c r="G205" s="65">
        <f>B205-C205</f>
        <v>0</v>
      </c>
      <c r="H205" s="66">
        <f>D205-E205</f>
        <v>-2</v>
      </c>
      <c r="I205" s="20" t="str">
        <f>IF(C205=0, "-", IF(G205/C205&lt;10, G205/C205, "&gt;999%"))</f>
        <v>-</v>
      </c>
      <c r="J205" s="21">
        <f>IF(E205=0, "-", IF(H205/E205&lt;10, H205/E205, "&gt;999%"))</f>
        <v>-1</v>
      </c>
    </row>
    <row r="206" spans="1:10" s="160" customFormat="1" ht="13" x14ac:dyDescent="0.3">
      <c r="A206" s="178" t="s">
        <v>659</v>
      </c>
      <c r="B206" s="71">
        <v>0</v>
      </c>
      <c r="C206" s="72">
        <v>0</v>
      </c>
      <c r="D206" s="71">
        <v>0</v>
      </c>
      <c r="E206" s="72">
        <v>2</v>
      </c>
      <c r="F206" s="73"/>
      <c r="G206" s="71">
        <f>B206-C206</f>
        <v>0</v>
      </c>
      <c r="H206" s="72">
        <f>D206-E206</f>
        <v>-2</v>
      </c>
      <c r="I206" s="37" t="str">
        <f>IF(C206=0, "-", IF(G206/C206&lt;10, G206/C206, "&gt;999%"))</f>
        <v>-</v>
      </c>
      <c r="J206" s="38">
        <f>IF(E206=0, "-", IF(H206/E206&lt;10, H206/E206, "&gt;999%"))</f>
        <v>-1</v>
      </c>
    </row>
    <row r="207" spans="1:10" x14ac:dyDescent="0.25">
      <c r="A207" s="177"/>
      <c r="B207" s="143"/>
      <c r="C207" s="144"/>
      <c r="D207" s="143"/>
      <c r="E207" s="144"/>
      <c r="F207" s="145"/>
      <c r="G207" s="143"/>
      <c r="H207" s="144"/>
      <c r="I207" s="151"/>
      <c r="J207" s="152"/>
    </row>
    <row r="208" spans="1:10" s="139" customFormat="1" ht="13" x14ac:dyDescent="0.3">
      <c r="A208" s="159" t="s">
        <v>58</v>
      </c>
      <c r="B208" s="65"/>
      <c r="C208" s="66"/>
      <c r="D208" s="65"/>
      <c r="E208" s="66"/>
      <c r="F208" s="67"/>
      <c r="G208" s="65"/>
      <c r="H208" s="66"/>
      <c r="I208" s="20"/>
      <c r="J208" s="21"/>
    </row>
    <row r="209" spans="1:10" x14ac:dyDescent="0.25">
      <c r="A209" s="158" t="s">
        <v>566</v>
      </c>
      <c r="B209" s="65">
        <v>40</v>
      </c>
      <c r="C209" s="66">
        <v>30</v>
      </c>
      <c r="D209" s="65">
        <v>354</v>
      </c>
      <c r="E209" s="66">
        <v>245</v>
      </c>
      <c r="F209" s="67"/>
      <c r="G209" s="65">
        <f>B209-C209</f>
        <v>10</v>
      </c>
      <c r="H209" s="66">
        <f>D209-E209</f>
        <v>109</v>
      </c>
      <c r="I209" s="20">
        <f>IF(C209=0, "-", IF(G209/C209&lt;10, G209/C209, "&gt;999%"))</f>
        <v>0.33333333333333331</v>
      </c>
      <c r="J209" s="21">
        <f>IF(E209=0, "-", IF(H209/E209&lt;10, H209/E209, "&gt;999%"))</f>
        <v>0.44489795918367347</v>
      </c>
    </row>
    <row r="210" spans="1:10" x14ac:dyDescent="0.25">
      <c r="A210" s="158" t="s">
        <v>542</v>
      </c>
      <c r="B210" s="65">
        <v>49</v>
      </c>
      <c r="C210" s="66">
        <v>78</v>
      </c>
      <c r="D210" s="65">
        <v>645</v>
      </c>
      <c r="E210" s="66">
        <v>565</v>
      </c>
      <c r="F210" s="67"/>
      <c r="G210" s="65">
        <f>B210-C210</f>
        <v>-29</v>
      </c>
      <c r="H210" s="66">
        <f>D210-E210</f>
        <v>80</v>
      </c>
      <c r="I210" s="20">
        <f>IF(C210=0, "-", IF(G210/C210&lt;10, G210/C210, "&gt;999%"))</f>
        <v>-0.37179487179487181</v>
      </c>
      <c r="J210" s="21">
        <f>IF(E210=0, "-", IF(H210/E210&lt;10, H210/E210, "&gt;999%"))</f>
        <v>0.1415929203539823</v>
      </c>
    </row>
    <row r="211" spans="1:10" x14ac:dyDescent="0.25">
      <c r="A211" s="158" t="s">
        <v>554</v>
      </c>
      <c r="B211" s="65">
        <v>24</v>
      </c>
      <c r="C211" s="66">
        <v>26</v>
      </c>
      <c r="D211" s="65">
        <v>302</v>
      </c>
      <c r="E211" s="66">
        <v>256</v>
      </c>
      <c r="F211" s="67"/>
      <c r="G211" s="65">
        <f>B211-C211</f>
        <v>-2</v>
      </c>
      <c r="H211" s="66">
        <f>D211-E211</f>
        <v>46</v>
      </c>
      <c r="I211" s="20">
        <f>IF(C211=0, "-", IF(G211/C211&lt;10, G211/C211, "&gt;999%"))</f>
        <v>-7.6923076923076927E-2</v>
      </c>
      <c r="J211" s="21">
        <f>IF(E211=0, "-", IF(H211/E211&lt;10, H211/E211, "&gt;999%"))</f>
        <v>0.1796875</v>
      </c>
    </row>
    <row r="212" spans="1:10" s="160" customFormat="1" ht="13" x14ac:dyDescent="0.3">
      <c r="A212" s="178" t="s">
        <v>660</v>
      </c>
      <c r="B212" s="71">
        <v>113</v>
      </c>
      <c r="C212" s="72">
        <v>134</v>
      </c>
      <c r="D212" s="71">
        <v>1301</v>
      </c>
      <c r="E212" s="72">
        <v>1066</v>
      </c>
      <c r="F212" s="73"/>
      <c r="G212" s="71">
        <f>B212-C212</f>
        <v>-21</v>
      </c>
      <c r="H212" s="72">
        <f>D212-E212</f>
        <v>235</v>
      </c>
      <c r="I212" s="37">
        <f>IF(C212=0, "-", IF(G212/C212&lt;10, G212/C212, "&gt;999%"))</f>
        <v>-0.15671641791044777</v>
      </c>
      <c r="J212" s="38">
        <f>IF(E212=0, "-", IF(H212/E212&lt;10, H212/E212, "&gt;999%"))</f>
        <v>0.22045028142589118</v>
      </c>
    </row>
    <row r="213" spans="1:10" x14ac:dyDescent="0.25">
      <c r="A213" s="177"/>
      <c r="B213" s="143"/>
      <c r="C213" s="144"/>
      <c r="D213" s="143"/>
      <c r="E213" s="144"/>
      <c r="F213" s="145"/>
      <c r="G213" s="143"/>
      <c r="H213" s="144"/>
      <c r="I213" s="151"/>
      <c r="J213" s="152"/>
    </row>
    <row r="214" spans="1:10" s="139" customFormat="1" ht="13" x14ac:dyDescent="0.3">
      <c r="A214" s="159" t="s">
        <v>59</v>
      </c>
      <c r="B214" s="65"/>
      <c r="C214" s="66"/>
      <c r="D214" s="65"/>
      <c r="E214" s="66"/>
      <c r="F214" s="67"/>
      <c r="G214" s="65"/>
      <c r="H214" s="66"/>
      <c r="I214" s="20"/>
      <c r="J214" s="21"/>
    </row>
    <row r="215" spans="1:10" x14ac:dyDescent="0.25">
      <c r="A215" s="158" t="s">
        <v>512</v>
      </c>
      <c r="B215" s="65">
        <v>39</v>
      </c>
      <c r="C215" s="66">
        <v>22</v>
      </c>
      <c r="D215" s="65">
        <v>431</v>
      </c>
      <c r="E215" s="66">
        <v>329</v>
      </c>
      <c r="F215" s="67"/>
      <c r="G215" s="65">
        <f>B215-C215</f>
        <v>17</v>
      </c>
      <c r="H215" s="66">
        <f>D215-E215</f>
        <v>102</v>
      </c>
      <c r="I215" s="20">
        <f>IF(C215=0, "-", IF(G215/C215&lt;10, G215/C215, "&gt;999%"))</f>
        <v>0.77272727272727271</v>
      </c>
      <c r="J215" s="21">
        <f>IF(E215=0, "-", IF(H215/E215&lt;10, H215/E215, "&gt;999%"))</f>
        <v>0.3100303951367781</v>
      </c>
    </row>
    <row r="216" spans="1:10" x14ac:dyDescent="0.25">
      <c r="A216" s="158" t="s">
        <v>520</v>
      </c>
      <c r="B216" s="65">
        <v>369</v>
      </c>
      <c r="C216" s="66">
        <v>225</v>
      </c>
      <c r="D216" s="65">
        <v>2920</v>
      </c>
      <c r="E216" s="66">
        <v>2104</v>
      </c>
      <c r="F216" s="67"/>
      <c r="G216" s="65">
        <f>B216-C216</f>
        <v>144</v>
      </c>
      <c r="H216" s="66">
        <f>D216-E216</f>
        <v>816</v>
      </c>
      <c r="I216" s="20">
        <f>IF(C216=0, "-", IF(G216/C216&lt;10, G216/C216, "&gt;999%"))</f>
        <v>0.64</v>
      </c>
      <c r="J216" s="21">
        <f>IF(E216=0, "-", IF(H216/E216&lt;10, H216/E216, "&gt;999%"))</f>
        <v>0.38783269961977185</v>
      </c>
    </row>
    <row r="217" spans="1:10" x14ac:dyDescent="0.25">
      <c r="A217" s="158" t="s">
        <v>436</v>
      </c>
      <c r="B217" s="65">
        <v>82</v>
      </c>
      <c r="C217" s="66">
        <v>137</v>
      </c>
      <c r="D217" s="65">
        <v>1676</v>
      </c>
      <c r="E217" s="66">
        <v>924</v>
      </c>
      <c r="F217" s="67"/>
      <c r="G217" s="65">
        <f>B217-C217</f>
        <v>-55</v>
      </c>
      <c r="H217" s="66">
        <f>D217-E217</f>
        <v>752</v>
      </c>
      <c r="I217" s="20">
        <f>IF(C217=0, "-", IF(G217/C217&lt;10, G217/C217, "&gt;999%"))</f>
        <v>-0.40145985401459855</v>
      </c>
      <c r="J217" s="21">
        <f>IF(E217=0, "-", IF(H217/E217&lt;10, H217/E217, "&gt;999%"))</f>
        <v>0.81385281385281383</v>
      </c>
    </row>
    <row r="218" spans="1:10" s="160" customFormat="1" ht="13" x14ac:dyDescent="0.3">
      <c r="A218" s="178" t="s">
        <v>661</v>
      </c>
      <c r="B218" s="71">
        <v>490</v>
      </c>
      <c r="C218" s="72">
        <v>384</v>
      </c>
      <c r="D218" s="71">
        <v>5027</v>
      </c>
      <c r="E218" s="72">
        <v>3357</v>
      </c>
      <c r="F218" s="73"/>
      <c r="G218" s="71">
        <f>B218-C218</f>
        <v>106</v>
      </c>
      <c r="H218" s="72">
        <f>D218-E218</f>
        <v>1670</v>
      </c>
      <c r="I218" s="37">
        <f>IF(C218=0, "-", IF(G218/C218&lt;10, G218/C218, "&gt;999%"))</f>
        <v>0.27604166666666669</v>
      </c>
      <c r="J218" s="38">
        <f>IF(E218=0, "-", IF(H218/E218&lt;10, H218/E218, "&gt;999%"))</f>
        <v>0.49746797736073878</v>
      </c>
    </row>
    <row r="219" spans="1:10" x14ac:dyDescent="0.25">
      <c r="A219" s="177"/>
      <c r="B219" s="143"/>
      <c r="C219" s="144"/>
      <c r="D219" s="143"/>
      <c r="E219" s="144"/>
      <c r="F219" s="145"/>
      <c r="G219" s="143"/>
      <c r="H219" s="144"/>
      <c r="I219" s="151"/>
      <c r="J219" s="152"/>
    </row>
    <row r="220" spans="1:10" s="139" customFormat="1" ht="13" x14ac:dyDescent="0.3">
      <c r="A220" s="159" t="s">
        <v>60</v>
      </c>
      <c r="B220" s="65"/>
      <c r="C220" s="66"/>
      <c r="D220" s="65"/>
      <c r="E220" s="66"/>
      <c r="F220" s="67"/>
      <c r="G220" s="65"/>
      <c r="H220" s="66"/>
      <c r="I220" s="20"/>
      <c r="J220" s="21"/>
    </row>
    <row r="221" spans="1:10" x14ac:dyDescent="0.25">
      <c r="A221" s="158" t="s">
        <v>491</v>
      </c>
      <c r="B221" s="65">
        <v>0</v>
      </c>
      <c r="C221" s="66">
        <v>0</v>
      </c>
      <c r="D221" s="65">
        <v>0</v>
      </c>
      <c r="E221" s="66">
        <v>2</v>
      </c>
      <c r="F221" s="67"/>
      <c r="G221" s="65">
        <f>B221-C221</f>
        <v>0</v>
      </c>
      <c r="H221" s="66">
        <f>D221-E221</f>
        <v>-2</v>
      </c>
      <c r="I221" s="20" t="str">
        <f>IF(C221=0, "-", IF(G221/C221&lt;10, G221/C221, "&gt;999%"))</f>
        <v>-</v>
      </c>
      <c r="J221" s="21">
        <f>IF(E221=0, "-", IF(H221/E221&lt;10, H221/E221, "&gt;999%"))</f>
        <v>-1</v>
      </c>
    </row>
    <row r="222" spans="1:10" s="160" customFormat="1" ht="13" x14ac:dyDescent="0.3">
      <c r="A222" s="178" t="s">
        <v>662</v>
      </c>
      <c r="B222" s="71">
        <v>0</v>
      </c>
      <c r="C222" s="72">
        <v>0</v>
      </c>
      <c r="D222" s="71">
        <v>0</v>
      </c>
      <c r="E222" s="72">
        <v>2</v>
      </c>
      <c r="F222" s="73"/>
      <c r="G222" s="71">
        <f>B222-C222</f>
        <v>0</v>
      </c>
      <c r="H222" s="72">
        <f>D222-E222</f>
        <v>-2</v>
      </c>
      <c r="I222" s="37" t="str">
        <f>IF(C222=0, "-", IF(G222/C222&lt;10, G222/C222, "&gt;999%"))</f>
        <v>-</v>
      </c>
      <c r="J222" s="38">
        <f>IF(E222=0, "-", IF(H222/E222&lt;10, H222/E222, "&gt;999%"))</f>
        <v>-1</v>
      </c>
    </row>
    <row r="223" spans="1:10" x14ac:dyDescent="0.25">
      <c r="A223" s="177"/>
      <c r="B223" s="143"/>
      <c r="C223" s="144"/>
      <c r="D223" s="143"/>
      <c r="E223" s="144"/>
      <c r="F223" s="145"/>
      <c r="G223" s="143"/>
      <c r="H223" s="144"/>
      <c r="I223" s="151"/>
      <c r="J223" s="152"/>
    </row>
    <row r="224" spans="1:10" s="139" customFormat="1" ht="13" x14ac:dyDescent="0.3">
      <c r="A224" s="159" t="s">
        <v>61</v>
      </c>
      <c r="B224" s="65"/>
      <c r="C224" s="66"/>
      <c r="D224" s="65"/>
      <c r="E224" s="66"/>
      <c r="F224" s="67"/>
      <c r="G224" s="65"/>
      <c r="H224" s="66"/>
      <c r="I224" s="20"/>
      <c r="J224" s="21"/>
    </row>
    <row r="225" spans="1:10" x14ac:dyDescent="0.25">
      <c r="A225" s="158" t="s">
        <v>567</v>
      </c>
      <c r="B225" s="65">
        <v>4</v>
      </c>
      <c r="C225" s="66">
        <v>3</v>
      </c>
      <c r="D225" s="65">
        <v>33</v>
      </c>
      <c r="E225" s="66">
        <v>52</v>
      </c>
      <c r="F225" s="67"/>
      <c r="G225" s="65">
        <f>B225-C225</f>
        <v>1</v>
      </c>
      <c r="H225" s="66">
        <f>D225-E225</f>
        <v>-19</v>
      </c>
      <c r="I225" s="20">
        <f>IF(C225=0, "-", IF(G225/C225&lt;10, G225/C225, "&gt;999%"))</f>
        <v>0.33333333333333331</v>
      </c>
      <c r="J225" s="21">
        <f>IF(E225=0, "-", IF(H225/E225&lt;10, H225/E225, "&gt;999%"))</f>
        <v>-0.36538461538461536</v>
      </c>
    </row>
    <row r="226" spans="1:10" x14ac:dyDescent="0.25">
      <c r="A226" s="158" t="s">
        <v>555</v>
      </c>
      <c r="B226" s="65">
        <v>0</v>
      </c>
      <c r="C226" s="66">
        <v>0</v>
      </c>
      <c r="D226" s="65">
        <v>9</v>
      </c>
      <c r="E226" s="66">
        <v>6</v>
      </c>
      <c r="F226" s="67"/>
      <c r="G226" s="65">
        <f>B226-C226</f>
        <v>0</v>
      </c>
      <c r="H226" s="66">
        <f>D226-E226</f>
        <v>3</v>
      </c>
      <c r="I226" s="20" t="str">
        <f>IF(C226=0, "-", IF(G226/C226&lt;10, G226/C226, "&gt;999%"))</f>
        <v>-</v>
      </c>
      <c r="J226" s="21">
        <f>IF(E226=0, "-", IF(H226/E226&lt;10, H226/E226, "&gt;999%"))</f>
        <v>0.5</v>
      </c>
    </row>
    <row r="227" spans="1:10" x14ac:dyDescent="0.25">
      <c r="A227" s="158" t="s">
        <v>543</v>
      </c>
      <c r="B227" s="65">
        <v>5</v>
      </c>
      <c r="C227" s="66">
        <v>6</v>
      </c>
      <c r="D227" s="65">
        <v>47</v>
      </c>
      <c r="E227" s="66">
        <v>36</v>
      </c>
      <c r="F227" s="67"/>
      <c r="G227" s="65">
        <f>B227-C227</f>
        <v>-1</v>
      </c>
      <c r="H227" s="66">
        <f>D227-E227</f>
        <v>11</v>
      </c>
      <c r="I227" s="20">
        <f>IF(C227=0, "-", IF(G227/C227&lt;10, G227/C227, "&gt;999%"))</f>
        <v>-0.16666666666666666</v>
      </c>
      <c r="J227" s="21">
        <f>IF(E227=0, "-", IF(H227/E227&lt;10, H227/E227, "&gt;999%"))</f>
        <v>0.30555555555555558</v>
      </c>
    </row>
    <row r="228" spans="1:10" x14ac:dyDescent="0.25">
      <c r="A228" s="158" t="s">
        <v>544</v>
      </c>
      <c r="B228" s="65">
        <v>0</v>
      </c>
      <c r="C228" s="66">
        <v>2</v>
      </c>
      <c r="D228" s="65">
        <v>5</v>
      </c>
      <c r="E228" s="66">
        <v>10</v>
      </c>
      <c r="F228" s="67"/>
      <c r="G228" s="65">
        <f>B228-C228</f>
        <v>-2</v>
      </c>
      <c r="H228" s="66">
        <f>D228-E228</f>
        <v>-5</v>
      </c>
      <c r="I228" s="20">
        <f>IF(C228=0, "-", IF(G228/C228&lt;10, G228/C228, "&gt;999%"))</f>
        <v>-1</v>
      </c>
      <c r="J228" s="21">
        <f>IF(E228=0, "-", IF(H228/E228&lt;10, H228/E228, "&gt;999%"))</f>
        <v>-0.5</v>
      </c>
    </row>
    <row r="229" spans="1:10" s="160" customFormat="1" ht="13" x14ac:dyDescent="0.3">
      <c r="A229" s="178" t="s">
        <v>663</v>
      </c>
      <c r="B229" s="71">
        <v>9</v>
      </c>
      <c r="C229" s="72">
        <v>11</v>
      </c>
      <c r="D229" s="71">
        <v>94</v>
      </c>
      <c r="E229" s="72">
        <v>104</v>
      </c>
      <c r="F229" s="73"/>
      <c r="G229" s="71">
        <f>B229-C229</f>
        <v>-2</v>
      </c>
      <c r="H229" s="72">
        <f>D229-E229</f>
        <v>-10</v>
      </c>
      <c r="I229" s="37">
        <f>IF(C229=0, "-", IF(G229/C229&lt;10, G229/C229, "&gt;999%"))</f>
        <v>-0.18181818181818182</v>
      </c>
      <c r="J229" s="38">
        <f>IF(E229=0, "-", IF(H229/E229&lt;10, H229/E229, "&gt;999%"))</f>
        <v>-9.6153846153846159E-2</v>
      </c>
    </row>
    <row r="230" spans="1:10" x14ac:dyDescent="0.25">
      <c r="A230" s="177"/>
      <c r="B230" s="143"/>
      <c r="C230" s="144"/>
      <c r="D230" s="143"/>
      <c r="E230" s="144"/>
      <c r="F230" s="145"/>
      <c r="G230" s="143"/>
      <c r="H230" s="144"/>
      <c r="I230" s="151"/>
      <c r="J230" s="152"/>
    </row>
    <row r="231" spans="1:10" s="139" customFormat="1" ht="13" x14ac:dyDescent="0.3">
      <c r="A231" s="159" t="s">
        <v>62</v>
      </c>
      <c r="B231" s="65"/>
      <c r="C231" s="66"/>
      <c r="D231" s="65"/>
      <c r="E231" s="66"/>
      <c r="F231" s="67"/>
      <c r="G231" s="65"/>
      <c r="H231" s="66"/>
      <c r="I231" s="20"/>
      <c r="J231" s="21"/>
    </row>
    <row r="232" spans="1:10" x14ac:dyDescent="0.25">
      <c r="A232" s="158" t="s">
        <v>380</v>
      </c>
      <c r="B232" s="65">
        <v>0</v>
      </c>
      <c r="C232" s="66">
        <v>8</v>
      </c>
      <c r="D232" s="65">
        <v>10</v>
      </c>
      <c r="E232" s="66">
        <v>38</v>
      </c>
      <c r="F232" s="67"/>
      <c r="G232" s="65">
        <f t="shared" ref="G232:G238" si="32">B232-C232</f>
        <v>-8</v>
      </c>
      <c r="H232" s="66">
        <f t="shared" ref="H232:H238" si="33">D232-E232</f>
        <v>-28</v>
      </c>
      <c r="I232" s="20">
        <f t="shared" ref="I232:I238" si="34">IF(C232=0, "-", IF(G232/C232&lt;10, G232/C232, "&gt;999%"))</f>
        <v>-1</v>
      </c>
      <c r="J232" s="21">
        <f t="shared" ref="J232:J238" si="35">IF(E232=0, "-", IF(H232/E232&lt;10, H232/E232, "&gt;999%"))</f>
        <v>-0.73684210526315785</v>
      </c>
    </row>
    <row r="233" spans="1:10" x14ac:dyDescent="0.25">
      <c r="A233" s="158" t="s">
        <v>460</v>
      </c>
      <c r="B233" s="65">
        <v>8</v>
      </c>
      <c r="C233" s="66">
        <v>7</v>
      </c>
      <c r="D233" s="65">
        <v>17</v>
      </c>
      <c r="E233" s="66">
        <v>32</v>
      </c>
      <c r="F233" s="67"/>
      <c r="G233" s="65">
        <f t="shared" si="32"/>
        <v>1</v>
      </c>
      <c r="H233" s="66">
        <f t="shared" si="33"/>
        <v>-15</v>
      </c>
      <c r="I233" s="20">
        <f t="shared" si="34"/>
        <v>0.14285714285714285</v>
      </c>
      <c r="J233" s="21">
        <f t="shared" si="35"/>
        <v>-0.46875</v>
      </c>
    </row>
    <row r="234" spans="1:10" x14ac:dyDescent="0.25">
      <c r="A234" s="158" t="s">
        <v>322</v>
      </c>
      <c r="B234" s="65">
        <v>1</v>
      </c>
      <c r="C234" s="66">
        <v>1</v>
      </c>
      <c r="D234" s="65">
        <v>6</v>
      </c>
      <c r="E234" s="66">
        <v>1</v>
      </c>
      <c r="F234" s="67"/>
      <c r="G234" s="65">
        <f t="shared" si="32"/>
        <v>0</v>
      </c>
      <c r="H234" s="66">
        <f t="shared" si="33"/>
        <v>5</v>
      </c>
      <c r="I234" s="20">
        <f t="shared" si="34"/>
        <v>0</v>
      </c>
      <c r="J234" s="21">
        <f t="shared" si="35"/>
        <v>5</v>
      </c>
    </row>
    <row r="235" spans="1:10" x14ac:dyDescent="0.25">
      <c r="A235" s="158" t="s">
        <v>461</v>
      </c>
      <c r="B235" s="65">
        <v>0</v>
      </c>
      <c r="C235" s="66">
        <v>0</v>
      </c>
      <c r="D235" s="65">
        <v>2</v>
      </c>
      <c r="E235" s="66">
        <v>1</v>
      </c>
      <c r="F235" s="67"/>
      <c r="G235" s="65">
        <f t="shared" si="32"/>
        <v>0</v>
      </c>
      <c r="H235" s="66">
        <f t="shared" si="33"/>
        <v>1</v>
      </c>
      <c r="I235" s="20" t="str">
        <f t="shared" si="34"/>
        <v>-</v>
      </c>
      <c r="J235" s="21">
        <f t="shared" si="35"/>
        <v>1</v>
      </c>
    </row>
    <row r="236" spans="1:10" x14ac:dyDescent="0.25">
      <c r="A236" s="158" t="s">
        <v>257</v>
      </c>
      <c r="B236" s="65">
        <v>0</v>
      </c>
      <c r="C236" s="66">
        <v>0</v>
      </c>
      <c r="D236" s="65">
        <v>12</v>
      </c>
      <c r="E236" s="66">
        <v>9</v>
      </c>
      <c r="F236" s="67"/>
      <c r="G236" s="65">
        <f t="shared" si="32"/>
        <v>0</v>
      </c>
      <c r="H236" s="66">
        <f t="shared" si="33"/>
        <v>3</v>
      </c>
      <c r="I236" s="20" t="str">
        <f t="shared" si="34"/>
        <v>-</v>
      </c>
      <c r="J236" s="21">
        <f t="shared" si="35"/>
        <v>0.33333333333333331</v>
      </c>
    </row>
    <row r="237" spans="1:10" x14ac:dyDescent="0.25">
      <c r="A237" s="158" t="s">
        <v>275</v>
      </c>
      <c r="B237" s="65">
        <v>0</v>
      </c>
      <c r="C237" s="66">
        <v>0</v>
      </c>
      <c r="D237" s="65">
        <v>0</v>
      </c>
      <c r="E237" s="66">
        <v>1</v>
      </c>
      <c r="F237" s="67"/>
      <c r="G237" s="65">
        <f t="shared" si="32"/>
        <v>0</v>
      </c>
      <c r="H237" s="66">
        <f t="shared" si="33"/>
        <v>-1</v>
      </c>
      <c r="I237" s="20" t="str">
        <f t="shared" si="34"/>
        <v>-</v>
      </c>
      <c r="J237" s="21">
        <f t="shared" si="35"/>
        <v>-1</v>
      </c>
    </row>
    <row r="238" spans="1:10" s="160" customFormat="1" ht="13" x14ac:dyDescent="0.3">
      <c r="A238" s="178" t="s">
        <v>664</v>
      </c>
      <c r="B238" s="71">
        <v>9</v>
      </c>
      <c r="C238" s="72">
        <v>16</v>
      </c>
      <c r="D238" s="71">
        <v>47</v>
      </c>
      <c r="E238" s="72">
        <v>82</v>
      </c>
      <c r="F238" s="73"/>
      <c r="G238" s="71">
        <f t="shared" si="32"/>
        <v>-7</v>
      </c>
      <c r="H238" s="72">
        <f t="shared" si="33"/>
        <v>-35</v>
      </c>
      <c r="I238" s="37">
        <f t="shared" si="34"/>
        <v>-0.4375</v>
      </c>
      <c r="J238" s="38">
        <f t="shared" si="35"/>
        <v>-0.42682926829268292</v>
      </c>
    </row>
    <row r="239" spans="1:10" x14ac:dyDescent="0.25">
      <c r="A239" s="177"/>
      <c r="B239" s="143"/>
      <c r="C239" s="144"/>
      <c r="D239" s="143"/>
      <c r="E239" s="144"/>
      <c r="F239" s="145"/>
      <c r="G239" s="143"/>
      <c r="H239" s="144"/>
      <c r="I239" s="151"/>
      <c r="J239" s="152"/>
    </row>
    <row r="240" spans="1:10" s="139" customFormat="1" ht="13" x14ac:dyDescent="0.3">
      <c r="A240" s="159" t="s">
        <v>63</v>
      </c>
      <c r="B240" s="65"/>
      <c r="C240" s="66"/>
      <c r="D240" s="65"/>
      <c r="E240" s="66"/>
      <c r="F240" s="67"/>
      <c r="G240" s="65"/>
      <c r="H240" s="66"/>
      <c r="I240" s="20"/>
      <c r="J240" s="21"/>
    </row>
    <row r="241" spans="1:10" x14ac:dyDescent="0.25">
      <c r="A241" s="158" t="s">
        <v>397</v>
      </c>
      <c r="B241" s="65">
        <v>0</v>
      </c>
      <c r="C241" s="66">
        <v>5</v>
      </c>
      <c r="D241" s="65">
        <v>2</v>
      </c>
      <c r="E241" s="66">
        <v>18</v>
      </c>
      <c r="F241" s="67"/>
      <c r="G241" s="65">
        <f t="shared" ref="G241:G246" si="36">B241-C241</f>
        <v>-5</v>
      </c>
      <c r="H241" s="66">
        <f t="shared" ref="H241:H246" si="37">D241-E241</f>
        <v>-16</v>
      </c>
      <c r="I241" s="20">
        <f t="shared" ref="I241:I246" si="38">IF(C241=0, "-", IF(G241/C241&lt;10, G241/C241, "&gt;999%"))</f>
        <v>-1</v>
      </c>
      <c r="J241" s="21">
        <f t="shared" ref="J241:J246" si="39">IF(E241=0, "-", IF(H241/E241&lt;10, H241/E241, "&gt;999%"))</f>
        <v>-0.88888888888888884</v>
      </c>
    </row>
    <row r="242" spans="1:10" x14ac:dyDescent="0.25">
      <c r="A242" s="158" t="s">
        <v>356</v>
      </c>
      <c r="B242" s="65">
        <v>7</v>
      </c>
      <c r="C242" s="66">
        <v>13</v>
      </c>
      <c r="D242" s="65">
        <v>111</v>
      </c>
      <c r="E242" s="66">
        <v>111</v>
      </c>
      <c r="F242" s="67"/>
      <c r="G242" s="65">
        <f t="shared" si="36"/>
        <v>-6</v>
      </c>
      <c r="H242" s="66">
        <f t="shared" si="37"/>
        <v>0</v>
      </c>
      <c r="I242" s="20">
        <f t="shared" si="38"/>
        <v>-0.46153846153846156</v>
      </c>
      <c r="J242" s="21">
        <f t="shared" si="39"/>
        <v>0</v>
      </c>
    </row>
    <row r="243" spans="1:10" x14ac:dyDescent="0.25">
      <c r="A243" s="158" t="s">
        <v>521</v>
      </c>
      <c r="B243" s="65">
        <v>2</v>
      </c>
      <c r="C243" s="66">
        <v>12</v>
      </c>
      <c r="D243" s="65">
        <v>39</v>
      </c>
      <c r="E243" s="66">
        <v>77</v>
      </c>
      <c r="F243" s="67"/>
      <c r="G243" s="65">
        <f t="shared" si="36"/>
        <v>-10</v>
      </c>
      <c r="H243" s="66">
        <f t="shared" si="37"/>
        <v>-38</v>
      </c>
      <c r="I243" s="20">
        <f t="shared" si="38"/>
        <v>-0.83333333333333337</v>
      </c>
      <c r="J243" s="21">
        <f t="shared" si="39"/>
        <v>-0.4935064935064935</v>
      </c>
    </row>
    <row r="244" spans="1:10" x14ac:dyDescent="0.25">
      <c r="A244" s="158" t="s">
        <v>462</v>
      </c>
      <c r="B244" s="65">
        <v>5</v>
      </c>
      <c r="C244" s="66">
        <v>11</v>
      </c>
      <c r="D244" s="65">
        <v>94</v>
      </c>
      <c r="E244" s="66">
        <v>122</v>
      </c>
      <c r="F244" s="67"/>
      <c r="G244" s="65">
        <f t="shared" si="36"/>
        <v>-6</v>
      </c>
      <c r="H244" s="66">
        <f t="shared" si="37"/>
        <v>-28</v>
      </c>
      <c r="I244" s="20">
        <f t="shared" si="38"/>
        <v>-0.54545454545454541</v>
      </c>
      <c r="J244" s="21">
        <f t="shared" si="39"/>
        <v>-0.22950819672131148</v>
      </c>
    </row>
    <row r="245" spans="1:10" x14ac:dyDescent="0.25">
      <c r="A245" s="158" t="s">
        <v>437</v>
      </c>
      <c r="B245" s="65">
        <v>5</v>
      </c>
      <c r="C245" s="66">
        <v>9</v>
      </c>
      <c r="D245" s="65">
        <v>58</v>
      </c>
      <c r="E245" s="66">
        <v>64</v>
      </c>
      <c r="F245" s="67"/>
      <c r="G245" s="65">
        <f t="shared" si="36"/>
        <v>-4</v>
      </c>
      <c r="H245" s="66">
        <f t="shared" si="37"/>
        <v>-6</v>
      </c>
      <c r="I245" s="20">
        <f t="shared" si="38"/>
        <v>-0.44444444444444442</v>
      </c>
      <c r="J245" s="21">
        <f t="shared" si="39"/>
        <v>-9.375E-2</v>
      </c>
    </row>
    <row r="246" spans="1:10" s="160" customFormat="1" ht="13" x14ac:dyDescent="0.3">
      <c r="A246" s="178" t="s">
        <v>665</v>
      </c>
      <c r="B246" s="71">
        <v>19</v>
      </c>
      <c r="C246" s="72">
        <v>50</v>
      </c>
      <c r="D246" s="71">
        <v>304</v>
      </c>
      <c r="E246" s="72">
        <v>392</v>
      </c>
      <c r="F246" s="73"/>
      <c r="G246" s="71">
        <f t="shared" si="36"/>
        <v>-31</v>
      </c>
      <c r="H246" s="72">
        <f t="shared" si="37"/>
        <v>-88</v>
      </c>
      <c r="I246" s="37">
        <f t="shared" si="38"/>
        <v>-0.62</v>
      </c>
      <c r="J246" s="38">
        <f t="shared" si="39"/>
        <v>-0.22448979591836735</v>
      </c>
    </row>
    <row r="247" spans="1:10" x14ac:dyDescent="0.25">
      <c r="A247" s="177"/>
      <c r="B247" s="143"/>
      <c r="C247" s="144"/>
      <c r="D247" s="143"/>
      <c r="E247" s="144"/>
      <c r="F247" s="145"/>
      <c r="G247" s="143"/>
      <c r="H247" s="144"/>
      <c r="I247" s="151"/>
      <c r="J247" s="152"/>
    </row>
    <row r="248" spans="1:10" s="139" customFormat="1" ht="13" x14ac:dyDescent="0.3">
      <c r="A248" s="159" t="s">
        <v>64</v>
      </c>
      <c r="B248" s="65"/>
      <c r="C248" s="66"/>
      <c r="D248" s="65"/>
      <c r="E248" s="66"/>
      <c r="F248" s="67"/>
      <c r="G248" s="65"/>
      <c r="H248" s="66"/>
      <c r="I248" s="20"/>
      <c r="J248" s="21"/>
    </row>
    <row r="249" spans="1:10" x14ac:dyDescent="0.25">
      <c r="A249" s="158" t="s">
        <v>64</v>
      </c>
      <c r="B249" s="65">
        <v>23</v>
      </c>
      <c r="C249" s="66">
        <v>15</v>
      </c>
      <c r="D249" s="65">
        <v>213</v>
      </c>
      <c r="E249" s="66">
        <v>204</v>
      </c>
      <c r="F249" s="67"/>
      <c r="G249" s="65">
        <f>B249-C249</f>
        <v>8</v>
      </c>
      <c r="H249" s="66">
        <f>D249-E249</f>
        <v>9</v>
      </c>
      <c r="I249" s="20">
        <f>IF(C249=0, "-", IF(G249/C249&lt;10, G249/C249, "&gt;999%"))</f>
        <v>0.53333333333333333</v>
      </c>
      <c r="J249" s="21">
        <f>IF(E249=0, "-", IF(H249/E249&lt;10, H249/E249, "&gt;999%"))</f>
        <v>4.4117647058823532E-2</v>
      </c>
    </row>
    <row r="250" spans="1:10" s="160" customFormat="1" ht="13" x14ac:dyDescent="0.3">
      <c r="A250" s="178" t="s">
        <v>666</v>
      </c>
      <c r="B250" s="71">
        <v>23</v>
      </c>
      <c r="C250" s="72">
        <v>15</v>
      </c>
      <c r="D250" s="71">
        <v>213</v>
      </c>
      <c r="E250" s="72">
        <v>204</v>
      </c>
      <c r="F250" s="73"/>
      <c r="G250" s="71">
        <f>B250-C250</f>
        <v>8</v>
      </c>
      <c r="H250" s="72">
        <f>D250-E250</f>
        <v>9</v>
      </c>
      <c r="I250" s="37">
        <f>IF(C250=0, "-", IF(G250/C250&lt;10, G250/C250, "&gt;999%"))</f>
        <v>0.53333333333333333</v>
      </c>
      <c r="J250" s="38">
        <f>IF(E250=0, "-", IF(H250/E250&lt;10, H250/E250, "&gt;999%"))</f>
        <v>4.4117647058823532E-2</v>
      </c>
    </row>
    <row r="251" spans="1:10" x14ac:dyDescent="0.25">
      <c r="A251" s="177"/>
      <c r="B251" s="143"/>
      <c r="C251" s="144"/>
      <c r="D251" s="143"/>
      <c r="E251" s="144"/>
      <c r="F251" s="145"/>
      <c r="G251" s="143"/>
      <c r="H251" s="144"/>
      <c r="I251" s="151"/>
      <c r="J251" s="152"/>
    </row>
    <row r="252" spans="1:10" s="139" customFormat="1" ht="13" x14ac:dyDescent="0.3">
      <c r="A252" s="159" t="s">
        <v>65</v>
      </c>
      <c r="B252" s="65"/>
      <c r="C252" s="66"/>
      <c r="D252" s="65"/>
      <c r="E252" s="66"/>
      <c r="F252" s="67"/>
      <c r="G252" s="65"/>
      <c r="H252" s="66"/>
      <c r="I252" s="20"/>
      <c r="J252" s="21"/>
    </row>
    <row r="253" spans="1:10" x14ac:dyDescent="0.25">
      <c r="A253" s="158" t="s">
        <v>295</v>
      </c>
      <c r="B253" s="65">
        <v>111</v>
      </c>
      <c r="C253" s="66">
        <v>79</v>
      </c>
      <c r="D253" s="65">
        <v>877</v>
      </c>
      <c r="E253" s="66">
        <v>514</v>
      </c>
      <c r="F253" s="67"/>
      <c r="G253" s="65">
        <f t="shared" ref="G253:G264" si="40">B253-C253</f>
        <v>32</v>
      </c>
      <c r="H253" s="66">
        <f t="shared" ref="H253:H264" si="41">D253-E253</f>
        <v>363</v>
      </c>
      <c r="I253" s="20">
        <f t="shared" ref="I253:I264" si="42">IF(C253=0, "-", IF(G253/C253&lt;10, G253/C253, "&gt;999%"))</f>
        <v>0.4050632911392405</v>
      </c>
      <c r="J253" s="21">
        <f t="shared" ref="J253:J264" si="43">IF(E253=0, "-", IF(H253/E253&lt;10, H253/E253, "&gt;999%"))</f>
        <v>0.70622568093385218</v>
      </c>
    </row>
    <row r="254" spans="1:10" x14ac:dyDescent="0.25">
      <c r="A254" s="158" t="s">
        <v>219</v>
      </c>
      <c r="B254" s="65">
        <v>34</v>
      </c>
      <c r="C254" s="66">
        <v>151</v>
      </c>
      <c r="D254" s="65">
        <v>346</v>
      </c>
      <c r="E254" s="66">
        <v>994</v>
      </c>
      <c r="F254" s="67"/>
      <c r="G254" s="65">
        <f t="shared" si="40"/>
        <v>-117</v>
      </c>
      <c r="H254" s="66">
        <f t="shared" si="41"/>
        <v>-648</v>
      </c>
      <c r="I254" s="20">
        <f t="shared" si="42"/>
        <v>-0.77483443708609268</v>
      </c>
      <c r="J254" s="21">
        <f t="shared" si="43"/>
        <v>-0.65191146881287731</v>
      </c>
    </row>
    <row r="255" spans="1:10" x14ac:dyDescent="0.25">
      <c r="A255" s="158" t="s">
        <v>463</v>
      </c>
      <c r="B255" s="65">
        <v>13</v>
      </c>
      <c r="C255" s="66">
        <v>5</v>
      </c>
      <c r="D255" s="65">
        <v>104</v>
      </c>
      <c r="E255" s="66">
        <v>46</v>
      </c>
      <c r="F255" s="67"/>
      <c r="G255" s="65">
        <f t="shared" si="40"/>
        <v>8</v>
      </c>
      <c r="H255" s="66">
        <f t="shared" si="41"/>
        <v>58</v>
      </c>
      <c r="I255" s="20">
        <f t="shared" si="42"/>
        <v>1.6</v>
      </c>
      <c r="J255" s="21">
        <f t="shared" si="43"/>
        <v>1.2608695652173914</v>
      </c>
    </row>
    <row r="256" spans="1:10" x14ac:dyDescent="0.25">
      <c r="A256" s="158" t="s">
        <v>381</v>
      </c>
      <c r="B256" s="65">
        <v>5</v>
      </c>
      <c r="C256" s="66">
        <v>6</v>
      </c>
      <c r="D256" s="65">
        <v>69</v>
      </c>
      <c r="E256" s="66">
        <v>51</v>
      </c>
      <c r="F256" s="67"/>
      <c r="G256" s="65">
        <f t="shared" si="40"/>
        <v>-1</v>
      </c>
      <c r="H256" s="66">
        <f t="shared" si="41"/>
        <v>18</v>
      </c>
      <c r="I256" s="20">
        <f t="shared" si="42"/>
        <v>-0.16666666666666666</v>
      </c>
      <c r="J256" s="21">
        <f t="shared" si="43"/>
        <v>0.35294117647058826</v>
      </c>
    </row>
    <row r="257" spans="1:10" x14ac:dyDescent="0.25">
      <c r="A257" s="158" t="s">
        <v>202</v>
      </c>
      <c r="B257" s="65">
        <v>67</v>
      </c>
      <c r="C257" s="66">
        <v>63</v>
      </c>
      <c r="D257" s="65">
        <v>547</v>
      </c>
      <c r="E257" s="66">
        <v>360</v>
      </c>
      <c r="F257" s="67"/>
      <c r="G257" s="65">
        <f t="shared" si="40"/>
        <v>4</v>
      </c>
      <c r="H257" s="66">
        <f t="shared" si="41"/>
        <v>187</v>
      </c>
      <c r="I257" s="20">
        <f t="shared" si="42"/>
        <v>6.3492063492063489E-2</v>
      </c>
      <c r="J257" s="21">
        <f t="shared" si="43"/>
        <v>0.51944444444444449</v>
      </c>
    </row>
    <row r="258" spans="1:10" x14ac:dyDescent="0.25">
      <c r="A258" s="158" t="s">
        <v>206</v>
      </c>
      <c r="B258" s="65">
        <v>2</v>
      </c>
      <c r="C258" s="66">
        <v>44</v>
      </c>
      <c r="D258" s="65">
        <v>314</v>
      </c>
      <c r="E258" s="66">
        <v>265</v>
      </c>
      <c r="F258" s="67"/>
      <c r="G258" s="65">
        <f t="shared" si="40"/>
        <v>-42</v>
      </c>
      <c r="H258" s="66">
        <f t="shared" si="41"/>
        <v>49</v>
      </c>
      <c r="I258" s="20">
        <f t="shared" si="42"/>
        <v>-0.95454545454545459</v>
      </c>
      <c r="J258" s="21">
        <f t="shared" si="43"/>
        <v>0.18490566037735848</v>
      </c>
    </row>
    <row r="259" spans="1:10" x14ac:dyDescent="0.25">
      <c r="A259" s="158" t="s">
        <v>357</v>
      </c>
      <c r="B259" s="65">
        <v>92</v>
      </c>
      <c r="C259" s="66">
        <v>47</v>
      </c>
      <c r="D259" s="65">
        <v>860</v>
      </c>
      <c r="E259" s="66">
        <v>604</v>
      </c>
      <c r="F259" s="67"/>
      <c r="G259" s="65">
        <f t="shared" si="40"/>
        <v>45</v>
      </c>
      <c r="H259" s="66">
        <f t="shared" si="41"/>
        <v>256</v>
      </c>
      <c r="I259" s="20">
        <f t="shared" si="42"/>
        <v>0.95744680851063835</v>
      </c>
      <c r="J259" s="21">
        <f t="shared" si="43"/>
        <v>0.42384105960264901</v>
      </c>
    </row>
    <row r="260" spans="1:10" x14ac:dyDescent="0.25">
      <c r="A260" s="158" t="s">
        <v>438</v>
      </c>
      <c r="B260" s="65">
        <v>74</v>
      </c>
      <c r="C260" s="66">
        <v>43</v>
      </c>
      <c r="D260" s="65">
        <v>656</v>
      </c>
      <c r="E260" s="66">
        <v>373</v>
      </c>
      <c r="F260" s="67"/>
      <c r="G260" s="65">
        <f t="shared" si="40"/>
        <v>31</v>
      </c>
      <c r="H260" s="66">
        <f t="shared" si="41"/>
        <v>283</v>
      </c>
      <c r="I260" s="20">
        <f t="shared" si="42"/>
        <v>0.72093023255813948</v>
      </c>
      <c r="J260" s="21">
        <f t="shared" si="43"/>
        <v>0.75871313672922247</v>
      </c>
    </row>
    <row r="261" spans="1:10" x14ac:dyDescent="0.25">
      <c r="A261" s="158" t="s">
        <v>398</v>
      </c>
      <c r="B261" s="65">
        <v>155</v>
      </c>
      <c r="C261" s="66">
        <v>186</v>
      </c>
      <c r="D261" s="65">
        <v>988</v>
      </c>
      <c r="E261" s="66">
        <v>1214</v>
      </c>
      <c r="F261" s="67"/>
      <c r="G261" s="65">
        <f t="shared" si="40"/>
        <v>-31</v>
      </c>
      <c r="H261" s="66">
        <f t="shared" si="41"/>
        <v>-226</v>
      </c>
      <c r="I261" s="20">
        <f t="shared" si="42"/>
        <v>-0.16666666666666666</v>
      </c>
      <c r="J261" s="21">
        <f t="shared" si="43"/>
        <v>-0.18616144975288304</v>
      </c>
    </row>
    <row r="262" spans="1:10" x14ac:dyDescent="0.25">
      <c r="A262" s="158" t="s">
        <v>268</v>
      </c>
      <c r="B262" s="65">
        <v>2</v>
      </c>
      <c r="C262" s="66">
        <v>10</v>
      </c>
      <c r="D262" s="65">
        <v>161</v>
      </c>
      <c r="E262" s="66">
        <v>177</v>
      </c>
      <c r="F262" s="67"/>
      <c r="G262" s="65">
        <f t="shared" si="40"/>
        <v>-8</v>
      </c>
      <c r="H262" s="66">
        <f t="shared" si="41"/>
        <v>-16</v>
      </c>
      <c r="I262" s="20">
        <f t="shared" si="42"/>
        <v>-0.8</v>
      </c>
      <c r="J262" s="21">
        <f t="shared" si="43"/>
        <v>-9.03954802259887E-2</v>
      </c>
    </row>
    <row r="263" spans="1:10" x14ac:dyDescent="0.25">
      <c r="A263" s="158" t="s">
        <v>343</v>
      </c>
      <c r="B263" s="65">
        <v>77</v>
      </c>
      <c r="C263" s="66">
        <v>91</v>
      </c>
      <c r="D263" s="65">
        <v>577</v>
      </c>
      <c r="E263" s="66">
        <v>697</v>
      </c>
      <c r="F263" s="67"/>
      <c r="G263" s="65">
        <f t="shared" si="40"/>
        <v>-14</v>
      </c>
      <c r="H263" s="66">
        <f t="shared" si="41"/>
        <v>-120</v>
      </c>
      <c r="I263" s="20">
        <f t="shared" si="42"/>
        <v>-0.15384615384615385</v>
      </c>
      <c r="J263" s="21">
        <f t="shared" si="43"/>
        <v>-0.17216642754662842</v>
      </c>
    </row>
    <row r="264" spans="1:10" s="160" customFormat="1" ht="13" x14ac:dyDescent="0.3">
      <c r="A264" s="178" t="s">
        <v>667</v>
      </c>
      <c r="B264" s="71">
        <v>632</v>
      </c>
      <c r="C264" s="72">
        <v>725</v>
      </c>
      <c r="D264" s="71">
        <v>5499</v>
      </c>
      <c r="E264" s="72">
        <v>5295</v>
      </c>
      <c r="F264" s="73"/>
      <c r="G264" s="71">
        <f t="shared" si="40"/>
        <v>-93</v>
      </c>
      <c r="H264" s="72">
        <f t="shared" si="41"/>
        <v>204</v>
      </c>
      <c r="I264" s="37">
        <f t="shared" si="42"/>
        <v>-0.12827586206896552</v>
      </c>
      <c r="J264" s="38">
        <f t="shared" si="43"/>
        <v>3.8526912181303115E-2</v>
      </c>
    </row>
    <row r="265" spans="1:10" x14ac:dyDescent="0.25">
      <c r="A265" s="177"/>
      <c r="B265" s="143"/>
      <c r="C265" s="144"/>
      <c r="D265" s="143"/>
      <c r="E265" s="144"/>
      <c r="F265" s="145"/>
      <c r="G265" s="143"/>
      <c r="H265" s="144"/>
      <c r="I265" s="151"/>
      <c r="J265" s="152"/>
    </row>
    <row r="266" spans="1:10" s="139" customFormat="1" ht="13" x14ac:dyDescent="0.3">
      <c r="A266" s="159" t="s">
        <v>66</v>
      </c>
      <c r="B266" s="65"/>
      <c r="C266" s="66"/>
      <c r="D266" s="65"/>
      <c r="E266" s="66"/>
      <c r="F266" s="67"/>
      <c r="G266" s="65"/>
      <c r="H266" s="66"/>
      <c r="I266" s="20"/>
      <c r="J266" s="21"/>
    </row>
    <row r="267" spans="1:10" x14ac:dyDescent="0.25">
      <c r="A267" s="158" t="s">
        <v>335</v>
      </c>
      <c r="B267" s="65">
        <v>1</v>
      </c>
      <c r="C267" s="66">
        <v>0</v>
      </c>
      <c r="D267" s="65">
        <v>18</v>
      </c>
      <c r="E267" s="66">
        <v>4</v>
      </c>
      <c r="F267" s="67"/>
      <c r="G267" s="65">
        <f>B267-C267</f>
        <v>1</v>
      </c>
      <c r="H267" s="66">
        <f>D267-E267</f>
        <v>14</v>
      </c>
      <c r="I267" s="20" t="str">
        <f>IF(C267=0, "-", IF(G267/C267&lt;10, G267/C267, "&gt;999%"))</f>
        <v>-</v>
      </c>
      <c r="J267" s="21">
        <f>IF(E267=0, "-", IF(H267/E267&lt;10, H267/E267, "&gt;999%"))</f>
        <v>3.5</v>
      </c>
    </row>
    <row r="268" spans="1:10" x14ac:dyDescent="0.25">
      <c r="A268" s="158" t="s">
        <v>484</v>
      </c>
      <c r="B268" s="65">
        <v>0</v>
      </c>
      <c r="C268" s="66">
        <v>0</v>
      </c>
      <c r="D268" s="65">
        <v>6</v>
      </c>
      <c r="E268" s="66">
        <v>8</v>
      </c>
      <c r="F268" s="67"/>
      <c r="G268" s="65">
        <f>B268-C268</f>
        <v>0</v>
      </c>
      <c r="H268" s="66">
        <f>D268-E268</f>
        <v>-2</v>
      </c>
      <c r="I268" s="20" t="str">
        <f>IF(C268=0, "-", IF(G268/C268&lt;10, G268/C268, "&gt;999%"))</f>
        <v>-</v>
      </c>
      <c r="J268" s="21">
        <f>IF(E268=0, "-", IF(H268/E268&lt;10, H268/E268, "&gt;999%"))</f>
        <v>-0.25</v>
      </c>
    </row>
    <row r="269" spans="1:10" s="160" customFormat="1" ht="13" x14ac:dyDescent="0.3">
      <c r="A269" s="178" t="s">
        <v>668</v>
      </c>
      <c r="B269" s="71">
        <v>1</v>
      </c>
      <c r="C269" s="72">
        <v>0</v>
      </c>
      <c r="D269" s="71">
        <v>24</v>
      </c>
      <c r="E269" s="72">
        <v>12</v>
      </c>
      <c r="F269" s="73"/>
      <c r="G269" s="71">
        <f>B269-C269</f>
        <v>1</v>
      </c>
      <c r="H269" s="72">
        <f>D269-E269</f>
        <v>12</v>
      </c>
      <c r="I269" s="37" t="str">
        <f>IF(C269=0, "-", IF(G269/C269&lt;10, G269/C269, "&gt;999%"))</f>
        <v>-</v>
      </c>
      <c r="J269" s="38">
        <f>IF(E269=0, "-", IF(H269/E269&lt;10, H269/E269, "&gt;999%"))</f>
        <v>1</v>
      </c>
    </row>
    <row r="270" spans="1:10" x14ac:dyDescent="0.25">
      <c r="A270" s="177"/>
      <c r="B270" s="143"/>
      <c r="C270" s="144"/>
      <c r="D270" s="143"/>
      <c r="E270" s="144"/>
      <c r="F270" s="145"/>
      <c r="G270" s="143"/>
      <c r="H270" s="144"/>
      <c r="I270" s="151"/>
      <c r="J270" s="152"/>
    </row>
    <row r="271" spans="1:10" s="139" customFormat="1" ht="13" x14ac:dyDescent="0.3">
      <c r="A271" s="159" t="s">
        <v>67</v>
      </c>
      <c r="B271" s="65"/>
      <c r="C271" s="66"/>
      <c r="D271" s="65"/>
      <c r="E271" s="66"/>
      <c r="F271" s="67"/>
      <c r="G271" s="65"/>
      <c r="H271" s="66"/>
      <c r="I271" s="20"/>
      <c r="J271" s="21"/>
    </row>
    <row r="272" spans="1:10" x14ac:dyDescent="0.25">
      <c r="A272" s="158" t="s">
        <v>464</v>
      </c>
      <c r="B272" s="65">
        <v>16</v>
      </c>
      <c r="C272" s="66">
        <v>9</v>
      </c>
      <c r="D272" s="65">
        <v>256</v>
      </c>
      <c r="E272" s="66">
        <v>114</v>
      </c>
      <c r="F272" s="67"/>
      <c r="G272" s="65">
        <f t="shared" ref="G272:G279" si="44">B272-C272</f>
        <v>7</v>
      </c>
      <c r="H272" s="66">
        <f t="shared" ref="H272:H279" si="45">D272-E272</f>
        <v>142</v>
      </c>
      <c r="I272" s="20">
        <f t="shared" ref="I272:I279" si="46">IF(C272=0, "-", IF(G272/C272&lt;10, G272/C272, "&gt;999%"))</f>
        <v>0.77777777777777779</v>
      </c>
      <c r="J272" s="21">
        <f t="shared" ref="J272:J279" si="47">IF(E272=0, "-", IF(H272/E272&lt;10, H272/E272, "&gt;999%"))</f>
        <v>1.2456140350877194</v>
      </c>
    </row>
    <row r="273" spans="1:10" x14ac:dyDescent="0.25">
      <c r="A273" s="158" t="s">
        <v>477</v>
      </c>
      <c r="B273" s="65">
        <v>2</v>
      </c>
      <c r="C273" s="66">
        <v>4</v>
      </c>
      <c r="D273" s="65">
        <v>44</v>
      </c>
      <c r="E273" s="66">
        <v>13</v>
      </c>
      <c r="F273" s="67"/>
      <c r="G273" s="65">
        <f t="shared" si="44"/>
        <v>-2</v>
      </c>
      <c r="H273" s="66">
        <f t="shared" si="45"/>
        <v>31</v>
      </c>
      <c r="I273" s="20">
        <f t="shared" si="46"/>
        <v>-0.5</v>
      </c>
      <c r="J273" s="21">
        <f t="shared" si="47"/>
        <v>2.3846153846153846</v>
      </c>
    </row>
    <row r="274" spans="1:10" x14ac:dyDescent="0.25">
      <c r="A274" s="158" t="s">
        <v>418</v>
      </c>
      <c r="B274" s="65">
        <v>0</v>
      </c>
      <c r="C274" s="66">
        <v>3</v>
      </c>
      <c r="D274" s="65">
        <v>11</v>
      </c>
      <c r="E274" s="66">
        <v>36</v>
      </c>
      <c r="F274" s="67"/>
      <c r="G274" s="65">
        <f t="shared" si="44"/>
        <v>-3</v>
      </c>
      <c r="H274" s="66">
        <f t="shared" si="45"/>
        <v>-25</v>
      </c>
      <c r="I274" s="20">
        <f t="shared" si="46"/>
        <v>-1</v>
      </c>
      <c r="J274" s="21">
        <f t="shared" si="47"/>
        <v>-0.69444444444444442</v>
      </c>
    </row>
    <row r="275" spans="1:10" x14ac:dyDescent="0.25">
      <c r="A275" s="158" t="s">
        <v>485</v>
      </c>
      <c r="B275" s="65">
        <v>2</v>
      </c>
      <c r="C275" s="66">
        <v>0</v>
      </c>
      <c r="D275" s="65">
        <v>41</v>
      </c>
      <c r="E275" s="66">
        <v>1</v>
      </c>
      <c r="F275" s="67"/>
      <c r="G275" s="65">
        <f t="shared" si="44"/>
        <v>2</v>
      </c>
      <c r="H275" s="66">
        <f t="shared" si="45"/>
        <v>40</v>
      </c>
      <c r="I275" s="20" t="str">
        <f t="shared" si="46"/>
        <v>-</v>
      </c>
      <c r="J275" s="21" t="str">
        <f t="shared" si="47"/>
        <v>&gt;999%</v>
      </c>
    </row>
    <row r="276" spans="1:10" x14ac:dyDescent="0.25">
      <c r="A276" s="158" t="s">
        <v>419</v>
      </c>
      <c r="B276" s="65">
        <v>0</v>
      </c>
      <c r="C276" s="66">
        <v>0</v>
      </c>
      <c r="D276" s="65">
        <v>28</v>
      </c>
      <c r="E276" s="66">
        <v>60</v>
      </c>
      <c r="F276" s="67"/>
      <c r="G276" s="65">
        <f t="shared" si="44"/>
        <v>0</v>
      </c>
      <c r="H276" s="66">
        <f t="shared" si="45"/>
        <v>-32</v>
      </c>
      <c r="I276" s="20" t="str">
        <f t="shared" si="46"/>
        <v>-</v>
      </c>
      <c r="J276" s="21">
        <f t="shared" si="47"/>
        <v>-0.53333333333333333</v>
      </c>
    </row>
    <row r="277" spans="1:10" x14ac:dyDescent="0.25">
      <c r="A277" s="158" t="s">
        <v>465</v>
      </c>
      <c r="B277" s="65">
        <v>32</v>
      </c>
      <c r="C277" s="66">
        <v>3</v>
      </c>
      <c r="D277" s="65">
        <v>153</v>
      </c>
      <c r="E277" s="66">
        <v>96</v>
      </c>
      <c r="F277" s="67"/>
      <c r="G277" s="65">
        <f t="shared" si="44"/>
        <v>29</v>
      </c>
      <c r="H277" s="66">
        <f t="shared" si="45"/>
        <v>57</v>
      </c>
      <c r="I277" s="20">
        <f t="shared" si="46"/>
        <v>9.6666666666666661</v>
      </c>
      <c r="J277" s="21">
        <f t="shared" si="47"/>
        <v>0.59375</v>
      </c>
    </row>
    <row r="278" spans="1:10" x14ac:dyDescent="0.25">
      <c r="A278" s="158" t="s">
        <v>466</v>
      </c>
      <c r="B278" s="65">
        <v>0</v>
      </c>
      <c r="C278" s="66">
        <v>0</v>
      </c>
      <c r="D278" s="65">
        <v>25</v>
      </c>
      <c r="E278" s="66">
        <v>23</v>
      </c>
      <c r="F278" s="67"/>
      <c r="G278" s="65">
        <f t="shared" si="44"/>
        <v>0</v>
      </c>
      <c r="H278" s="66">
        <f t="shared" si="45"/>
        <v>2</v>
      </c>
      <c r="I278" s="20" t="str">
        <f t="shared" si="46"/>
        <v>-</v>
      </c>
      <c r="J278" s="21">
        <f t="shared" si="47"/>
        <v>8.6956521739130432E-2</v>
      </c>
    </row>
    <row r="279" spans="1:10" s="160" customFormat="1" ht="13" x14ac:dyDescent="0.3">
      <c r="A279" s="178" t="s">
        <v>669</v>
      </c>
      <c r="B279" s="71">
        <v>52</v>
      </c>
      <c r="C279" s="72">
        <v>19</v>
      </c>
      <c r="D279" s="71">
        <v>558</v>
      </c>
      <c r="E279" s="72">
        <v>343</v>
      </c>
      <c r="F279" s="73"/>
      <c r="G279" s="71">
        <f t="shared" si="44"/>
        <v>33</v>
      </c>
      <c r="H279" s="72">
        <f t="shared" si="45"/>
        <v>215</v>
      </c>
      <c r="I279" s="37">
        <f t="shared" si="46"/>
        <v>1.736842105263158</v>
      </c>
      <c r="J279" s="38">
        <f t="shared" si="47"/>
        <v>0.62682215743440228</v>
      </c>
    </row>
    <row r="280" spans="1:10" x14ac:dyDescent="0.25">
      <c r="A280" s="177"/>
      <c r="B280" s="143"/>
      <c r="C280" s="144"/>
      <c r="D280" s="143"/>
      <c r="E280" s="144"/>
      <c r="F280" s="145"/>
      <c r="G280" s="143"/>
      <c r="H280" s="144"/>
      <c r="I280" s="151"/>
      <c r="J280" s="152"/>
    </row>
    <row r="281" spans="1:10" s="139" customFormat="1" ht="13" x14ac:dyDescent="0.3">
      <c r="A281" s="159" t="s">
        <v>68</v>
      </c>
      <c r="B281" s="65"/>
      <c r="C281" s="66"/>
      <c r="D281" s="65"/>
      <c r="E281" s="66"/>
      <c r="F281" s="67"/>
      <c r="G281" s="65"/>
      <c r="H281" s="66"/>
      <c r="I281" s="20"/>
      <c r="J281" s="21"/>
    </row>
    <row r="282" spans="1:10" x14ac:dyDescent="0.25">
      <c r="A282" s="158" t="s">
        <v>439</v>
      </c>
      <c r="B282" s="65">
        <v>13</v>
      </c>
      <c r="C282" s="66">
        <v>12</v>
      </c>
      <c r="D282" s="65">
        <v>117</v>
      </c>
      <c r="E282" s="66">
        <v>165</v>
      </c>
      <c r="F282" s="67"/>
      <c r="G282" s="65">
        <f t="shared" ref="G282:G292" si="48">B282-C282</f>
        <v>1</v>
      </c>
      <c r="H282" s="66">
        <f t="shared" ref="H282:H292" si="49">D282-E282</f>
        <v>-48</v>
      </c>
      <c r="I282" s="20">
        <f t="shared" ref="I282:I292" si="50">IF(C282=0, "-", IF(G282/C282&lt;10, G282/C282, "&gt;999%"))</f>
        <v>8.3333333333333329E-2</v>
      </c>
      <c r="J282" s="21">
        <f t="shared" ref="J282:J292" si="51">IF(E282=0, "-", IF(H282/E282&lt;10, H282/E282, "&gt;999%"))</f>
        <v>-0.29090909090909089</v>
      </c>
    </row>
    <row r="283" spans="1:10" x14ac:dyDescent="0.25">
      <c r="A283" s="158" t="s">
        <v>545</v>
      </c>
      <c r="B283" s="65">
        <v>14</v>
      </c>
      <c r="C283" s="66">
        <v>14</v>
      </c>
      <c r="D283" s="65">
        <v>203</v>
      </c>
      <c r="E283" s="66">
        <v>123</v>
      </c>
      <c r="F283" s="67"/>
      <c r="G283" s="65">
        <f t="shared" si="48"/>
        <v>0</v>
      </c>
      <c r="H283" s="66">
        <f t="shared" si="49"/>
        <v>80</v>
      </c>
      <c r="I283" s="20">
        <f t="shared" si="50"/>
        <v>0</v>
      </c>
      <c r="J283" s="21">
        <f t="shared" si="51"/>
        <v>0.65040650406504064</v>
      </c>
    </row>
    <row r="284" spans="1:10" x14ac:dyDescent="0.25">
      <c r="A284" s="158" t="s">
        <v>492</v>
      </c>
      <c r="B284" s="65">
        <v>1</v>
      </c>
      <c r="C284" s="66">
        <v>0</v>
      </c>
      <c r="D284" s="65">
        <v>12</v>
      </c>
      <c r="E284" s="66">
        <v>6</v>
      </c>
      <c r="F284" s="67"/>
      <c r="G284" s="65">
        <f t="shared" si="48"/>
        <v>1</v>
      </c>
      <c r="H284" s="66">
        <f t="shared" si="49"/>
        <v>6</v>
      </c>
      <c r="I284" s="20" t="str">
        <f t="shared" si="50"/>
        <v>-</v>
      </c>
      <c r="J284" s="21">
        <f t="shared" si="51"/>
        <v>1</v>
      </c>
    </row>
    <row r="285" spans="1:10" x14ac:dyDescent="0.25">
      <c r="A285" s="158" t="s">
        <v>296</v>
      </c>
      <c r="B285" s="65">
        <v>0</v>
      </c>
      <c r="C285" s="66">
        <v>0</v>
      </c>
      <c r="D285" s="65">
        <v>0</v>
      </c>
      <c r="E285" s="66">
        <v>9</v>
      </c>
      <c r="F285" s="67"/>
      <c r="G285" s="65">
        <f t="shared" si="48"/>
        <v>0</v>
      </c>
      <c r="H285" s="66">
        <f t="shared" si="49"/>
        <v>-9</v>
      </c>
      <c r="I285" s="20" t="str">
        <f t="shared" si="50"/>
        <v>-</v>
      </c>
      <c r="J285" s="21">
        <f t="shared" si="51"/>
        <v>-1</v>
      </c>
    </row>
    <row r="286" spans="1:10" x14ac:dyDescent="0.25">
      <c r="A286" s="158" t="s">
        <v>502</v>
      </c>
      <c r="B286" s="65">
        <v>17</v>
      </c>
      <c r="C286" s="66">
        <v>12</v>
      </c>
      <c r="D286" s="65">
        <v>146</v>
      </c>
      <c r="E286" s="66">
        <v>136</v>
      </c>
      <c r="F286" s="67"/>
      <c r="G286" s="65">
        <f t="shared" si="48"/>
        <v>5</v>
      </c>
      <c r="H286" s="66">
        <f t="shared" si="49"/>
        <v>10</v>
      </c>
      <c r="I286" s="20">
        <f t="shared" si="50"/>
        <v>0.41666666666666669</v>
      </c>
      <c r="J286" s="21">
        <f t="shared" si="51"/>
        <v>7.3529411764705885E-2</v>
      </c>
    </row>
    <row r="287" spans="1:10" x14ac:dyDescent="0.25">
      <c r="A287" s="158" t="s">
        <v>297</v>
      </c>
      <c r="B287" s="65">
        <v>0</v>
      </c>
      <c r="C287" s="66">
        <v>0</v>
      </c>
      <c r="D287" s="65">
        <v>10</v>
      </c>
      <c r="E287" s="66">
        <v>0</v>
      </c>
      <c r="F287" s="67"/>
      <c r="G287" s="65">
        <f t="shared" si="48"/>
        <v>0</v>
      </c>
      <c r="H287" s="66">
        <f t="shared" si="49"/>
        <v>10</v>
      </c>
      <c r="I287" s="20" t="str">
        <f t="shared" si="50"/>
        <v>-</v>
      </c>
      <c r="J287" s="21" t="str">
        <f t="shared" si="51"/>
        <v>-</v>
      </c>
    </row>
    <row r="288" spans="1:10" x14ac:dyDescent="0.25">
      <c r="A288" s="158" t="s">
        <v>301</v>
      </c>
      <c r="B288" s="65">
        <v>0</v>
      </c>
      <c r="C288" s="66">
        <v>0</v>
      </c>
      <c r="D288" s="65">
        <v>1</v>
      </c>
      <c r="E288" s="66">
        <v>0</v>
      </c>
      <c r="F288" s="67"/>
      <c r="G288" s="65">
        <f t="shared" si="48"/>
        <v>0</v>
      </c>
      <c r="H288" s="66">
        <f t="shared" si="49"/>
        <v>1</v>
      </c>
      <c r="I288" s="20" t="str">
        <f t="shared" si="50"/>
        <v>-</v>
      </c>
      <c r="J288" s="21" t="str">
        <f t="shared" si="51"/>
        <v>-</v>
      </c>
    </row>
    <row r="289" spans="1:10" x14ac:dyDescent="0.25">
      <c r="A289" s="158" t="s">
        <v>513</v>
      </c>
      <c r="B289" s="65">
        <v>0</v>
      </c>
      <c r="C289" s="66">
        <v>0</v>
      </c>
      <c r="D289" s="65">
        <v>13</v>
      </c>
      <c r="E289" s="66">
        <v>0</v>
      </c>
      <c r="F289" s="67"/>
      <c r="G289" s="65">
        <f t="shared" si="48"/>
        <v>0</v>
      </c>
      <c r="H289" s="66">
        <f t="shared" si="49"/>
        <v>13</v>
      </c>
      <c r="I289" s="20" t="str">
        <f t="shared" si="50"/>
        <v>-</v>
      </c>
      <c r="J289" s="21" t="str">
        <f t="shared" si="51"/>
        <v>-</v>
      </c>
    </row>
    <row r="290" spans="1:10" x14ac:dyDescent="0.25">
      <c r="A290" s="158" t="s">
        <v>522</v>
      </c>
      <c r="B290" s="65">
        <v>39</v>
      </c>
      <c r="C290" s="66">
        <v>51</v>
      </c>
      <c r="D290" s="65">
        <v>572</v>
      </c>
      <c r="E290" s="66">
        <v>264</v>
      </c>
      <c r="F290" s="67"/>
      <c r="G290" s="65">
        <f t="shared" si="48"/>
        <v>-12</v>
      </c>
      <c r="H290" s="66">
        <f t="shared" si="49"/>
        <v>308</v>
      </c>
      <c r="I290" s="20">
        <f t="shared" si="50"/>
        <v>-0.23529411764705882</v>
      </c>
      <c r="J290" s="21">
        <f t="shared" si="51"/>
        <v>1.1666666666666667</v>
      </c>
    </row>
    <row r="291" spans="1:10" x14ac:dyDescent="0.25">
      <c r="A291" s="158" t="s">
        <v>503</v>
      </c>
      <c r="B291" s="65">
        <v>3</v>
      </c>
      <c r="C291" s="66">
        <v>7</v>
      </c>
      <c r="D291" s="65">
        <v>41</v>
      </c>
      <c r="E291" s="66">
        <v>21</v>
      </c>
      <c r="F291" s="67"/>
      <c r="G291" s="65">
        <f t="shared" si="48"/>
        <v>-4</v>
      </c>
      <c r="H291" s="66">
        <f t="shared" si="49"/>
        <v>20</v>
      </c>
      <c r="I291" s="20">
        <f t="shared" si="50"/>
        <v>-0.5714285714285714</v>
      </c>
      <c r="J291" s="21">
        <f t="shared" si="51"/>
        <v>0.95238095238095233</v>
      </c>
    </row>
    <row r="292" spans="1:10" s="160" customFormat="1" ht="13" x14ac:dyDescent="0.3">
      <c r="A292" s="178" t="s">
        <v>670</v>
      </c>
      <c r="B292" s="71">
        <v>87</v>
      </c>
      <c r="C292" s="72">
        <v>96</v>
      </c>
      <c r="D292" s="71">
        <v>1115</v>
      </c>
      <c r="E292" s="72">
        <v>724</v>
      </c>
      <c r="F292" s="73"/>
      <c r="G292" s="71">
        <f t="shared" si="48"/>
        <v>-9</v>
      </c>
      <c r="H292" s="72">
        <f t="shared" si="49"/>
        <v>391</v>
      </c>
      <c r="I292" s="37">
        <f t="shared" si="50"/>
        <v>-9.375E-2</v>
      </c>
      <c r="J292" s="38">
        <f t="shared" si="51"/>
        <v>0.54005524861878451</v>
      </c>
    </row>
    <row r="293" spans="1:10" x14ac:dyDescent="0.25">
      <c r="A293" s="177"/>
      <c r="B293" s="143"/>
      <c r="C293" s="144"/>
      <c r="D293" s="143"/>
      <c r="E293" s="144"/>
      <c r="F293" s="145"/>
      <c r="G293" s="143"/>
      <c r="H293" s="144"/>
      <c r="I293" s="151"/>
      <c r="J293" s="152"/>
    </row>
    <row r="294" spans="1:10" s="139" customFormat="1" ht="13" x14ac:dyDescent="0.3">
      <c r="A294" s="159" t="s">
        <v>69</v>
      </c>
      <c r="B294" s="65"/>
      <c r="C294" s="66"/>
      <c r="D294" s="65"/>
      <c r="E294" s="66"/>
      <c r="F294" s="67"/>
      <c r="G294" s="65"/>
      <c r="H294" s="66"/>
      <c r="I294" s="20"/>
      <c r="J294" s="21"/>
    </row>
    <row r="295" spans="1:10" x14ac:dyDescent="0.25">
      <c r="A295" s="158" t="s">
        <v>258</v>
      </c>
      <c r="B295" s="65">
        <v>8</v>
      </c>
      <c r="C295" s="66">
        <v>3</v>
      </c>
      <c r="D295" s="65">
        <v>80</v>
      </c>
      <c r="E295" s="66">
        <v>55</v>
      </c>
      <c r="F295" s="67"/>
      <c r="G295" s="65">
        <f t="shared" ref="G295:G303" si="52">B295-C295</f>
        <v>5</v>
      </c>
      <c r="H295" s="66">
        <f t="shared" ref="H295:H303" si="53">D295-E295</f>
        <v>25</v>
      </c>
      <c r="I295" s="20">
        <f t="shared" ref="I295:I303" si="54">IF(C295=0, "-", IF(G295/C295&lt;10, G295/C295, "&gt;999%"))</f>
        <v>1.6666666666666667</v>
      </c>
      <c r="J295" s="21">
        <f t="shared" ref="J295:J303" si="55">IF(E295=0, "-", IF(H295/E295&lt;10, H295/E295, "&gt;999%"))</f>
        <v>0.45454545454545453</v>
      </c>
    </row>
    <row r="296" spans="1:10" x14ac:dyDescent="0.25">
      <c r="A296" s="158" t="s">
        <v>323</v>
      </c>
      <c r="B296" s="65">
        <v>1</v>
      </c>
      <c r="C296" s="66">
        <v>1</v>
      </c>
      <c r="D296" s="65">
        <v>3</v>
      </c>
      <c r="E296" s="66">
        <v>1</v>
      </c>
      <c r="F296" s="67"/>
      <c r="G296" s="65">
        <f t="shared" si="52"/>
        <v>0</v>
      </c>
      <c r="H296" s="66">
        <f t="shared" si="53"/>
        <v>2</v>
      </c>
      <c r="I296" s="20">
        <f t="shared" si="54"/>
        <v>0</v>
      </c>
      <c r="J296" s="21">
        <f t="shared" si="55"/>
        <v>2</v>
      </c>
    </row>
    <row r="297" spans="1:10" x14ac:dyDescent="0.25">
      <c r="A297" s="158" t="s">
        <v>287</v>
      </c>
      <c r="B297" s="65">
        <v>0</v>
      </c>
      <c r="C297" s="66">
        <v>0</v>
      </c>
      <c r="D297" s="65">
        <v>0</v>
      </c>
      <c r="E297" s="66">
        <v>2</v>
      </c>
      <c r="F297" s="67"/>
      <c r="G297" s="65">
        <f t="shared" si="52"/>
        <v>0</v>
      </c>
      <c r="H297" s="66">
        <f t="shared" si="53"/>
        <v>-2</v>
      </c>
      <c r="I297" s="20" t="str">
        <f t="shared" si="54"/>
        <v>-</v>
      </c>
      <c r="J297" s="21">
        <f t="shared" si="55"/>
        <v>-1</v>
      </c>
    </row>
    <row r="298" spans="1:10" x14ac:dyDescent="0.25">
      <c r="A298" s="158" t="s">
        <v>486</v>
      </c>
      <c r="B298" s="65">
        <v>5</v>
      </c>
      <c r="C298" s="66">
        <v>0</v>
      </c>
      <c r="D298" s="65">
        <v>52</v>
      </c>
      <c r="E298" s="66">
        <v>16</v>
      </c>
      <c r="F298" s="67"/>
      <c r="G298" s="65">
        <f t="shared" si="52"/>
        <v>5</v>
      </c>
      <c r="H298" s="66">
        <f t="shared" si="53"/>
        <v>36</v>
      </c>
      <c r="I298" s="20" t="str">
        <f t="shared" si="54"/>
        <v>-</v>
      </c>
      <c r="J298" s="21">
        <f t="shared" si="55"/>
        <v>2.25</v>
      </c>
    </row>
    <row r="299" spans="1:10" x14ac:dyDescent="0.25">
      <c r="A299" s="158" t="s">
        <v>420</v>
      </c>
      <c r="B299" s="65">
        <v>43</v>
      </c>
      <c r="C299" s="66">
        <v>8</v>
      </c>
      <c r="D299" s="65">
        <v>352</v>
      </c>
      <c r="E299" s="66">
        <v>159</v>
      </c>
      <c r="F299" s="67"/>
      <c r="G299" s="65">
        <f t="shared" si="52"/>
        <v>35</v>
      </c>
      <c r="H299" s="66">
        <f t="shared" si="53"/>
        <v>193</v>
      </c>
      <c r="I299" s="20">
        <f t="shared" si="54"/>
        <v>4.375</v>
      </c>
      <c r="J299" s="21">
        <f t="shared" si="55"/>
        <v>1.2138364779874213</v>
      </c>
    </row>
    <row r="300" spans="1:10" x14ac:dyDescent="0.25">
      <c r="A300" s="158" t="s">
        <v>467</v>
      </c>
      <c r="B300" s="65">
        <v>16</v>
      </c>
      <c r="C300" s="66">
        <v>6</v>
      </c>
      <c r="D300" s="65">
        <v>168</v>
      </c>
      <c r="E300" s="66">
        <v>91</v>
      </c>
      <c r="F300" s="67"/>
      <c r="G300" s="65">
        <f t="shared" si="52"/>
        <v>10</v>
      </c>
      <c r="H300" s="66">
        <f t="shared" si="53"/>
        <v>77</v>
      </c>
      <c r="I300" s="20">
        <f t="shared" si="54"/>
        <v>1.6666666666666667</v>
      </c>
      <c r="J300" s="21">
        <f t="shared" si="55"/>
        <v>0.84615384615384615</v>
      </c>
    </row>
    <row r="301" spans="1:10" x14ac:dyDescent="0.25">
      <c r="A301" s="158" t="s">
        <v>421</v>
      </c>
      <c r="B301" s="65">
        <v>3</v>
      </c>
      <c r="C301" s="66">
        <v>0</v>
      </c>
      <c r="D301" s="65">
        <v>13</v>
      </c>
      <c r="E301" s="66">
        <v>0</v>
      </c>
      <c r="F301" s="67"/>
      <c r="G301" s="65">
        <f t="shared" si="52"/>
        <v>3</v>
      </c>
      <c r="H301" s="66">
        <f t="shared" si="53"/>
        <v>13</v>
      </c>
      <c r="I301" s="20" t="str">
        <f t="shared" si="54"/>
        <v>-</v>
      </c>
      <c r="J301" s="21" t="str">
        <f t="shared" si="55"/>
        <v>-</v>
      </c>
    </row>
    <row r="302" spans="1:10" x14ac:dyDescent="0.25">
      <c r="A302" s="158" t="s">
        <v>382</v>
      </c>
      <c r="B302" s="65">
        <v>18</v>
      </c>
      <c r="C302" s="66">
        <v>5</v>
      </c>
      <c r="D302" s="65">
        <v>122</v>
      </c>
      <c r="E302" s="66">
        <v>57</v>
      </c>
      <c r="F302" s="67"/>
      <c r="G302" s="65">
        <f t="shared" si="52"/>
        <v>13</v>
      </c>
      <c r="H302" s="66">
        <f t="shared" si="53"/>
        <v>65</v>
      </c>
      <c r="I302" s="20">
        <f t="shared" si="54"/>
        <v>2.6</v>
      </c>
      <c r="J302" s="21">
        <f t="shared" si="55"/>
        <v>1.1403508771929824</v>
      </c>
    </row>
    <row r="303" spans="1:10" s="160" customFormat="1" ht="13" x14ac:dyDescent="0.3">
      <c r="A303" s="178" t="s">
        <v>671</v>
      </c>
      <c r="B303" s="71">
        <v>94</v>
      </c>
      <c r="C303" s="72">
        <v>23</v>
      </c>
      <c r="D303" s="71">
        <v>790</v>
      </c>
      <c r="E303" s="72">
        <v>381</v>
      </c>
      <c r="F303" s="73"/>
      <c r="G303" s="71">
        <f t="shared" si="52"/>
        <v>71</v>
      </c>
      <c r="H303" s="72">
        <f t="shared" si="53"/>
        <v>409</v>
      </c>
      <c r="I303" s="37">
        <f t="shared" si="54"/>
        <v>3.0869565217391304</v>
      </c>
      <c r="J303" s="38">
        <f t="shared" si="55"/>
        <v>1.0734908136482939</v>
      </c>
    </row>
    <row r="304" spans="1:10" x14ac:dyDescent="0.25">
      <c r="A304" s="177"/>
      <c r="B304" s="143"/>
      <c r="C304" s="144"/>
      <c r="D304" s="143"/>
      <c r="E304" s="144"/>
      <c r="F304" s="145"/>
      <c r="G304" s="143"/>
      <c r="H304" s="144"/>
      <c r="I304" s="151"/>
      <c r="J304" s="152"/>
    </row>
    <row r="305" spans="1:10" s="139" customFormat="1" ht="13" x14ac:dyDescent="0.3">
      <c r="A305" s="159" t="s">
        <v>70</v>
      </c>
      <c r="B305" s="65"/>
      <c r="C305" s="66"/>
      <c r="D305" s="65"/>
      <c r="E305" s="66"/>
      <c r="F305" s="67"/>
      <c r="G305" s="65"/>
      <c r="H305" s="66"/>
      <c r="I305" s="20"/>
      <c r="J305" s="21"/>
    </row>
    <row r="306" spans="1:10" x14ac:dyDescent="0.25">
      <c r="A306" s="158" t="s">
        <v>324</v>
      </c>
      <c r="B306" s="65">
        <v>2</v>
      </c>
      <c r="C306" s="66">
        <v>0</v>
      </c>
      <c r="D306" s="65">
        <v>16</v>
      </c>
      <c r="E306" s="66">
        <v>0</v>
      </c>
      <c r="F306" s="67"/>
      <c r="G306" s="65">
        <f>B306-C306</f>
        <v>2</v>
      </c>
      <c r="H306" s="66">
        <f>D306-E306</f>
        <v>16</v>
      </c>
      <c r="I306" s="20" t="str">
        <f>IF(C306=0, "-", IF(G306/C306&lt;10, G306/C306, "&gt;999%"))</f>
        <v>-</v>
      </c>
      <c r="J306" s="21" t="str">
        <f>IF(E306=0, "-", IF(H306/E306&lt;10, H306/E306, "&gt;999%"))</f>
        <v>-</v>
      </c>
    </row>
    <row r="307" spans="1:10" x14ac:dyDescent="0.25">
      <c r="A307" s="158" t="s">
        <v>325</v>
      </c>
      <c r="B307" s="65">
        <v>0</v>
      </c>
      <c r="C307" s="66">
        <v>0</v>
      </c>
      <c r="D307" s="65">
        <v>0</v>
      </c>
      <c r="E307" s="66">
        <v>5</v>
      </c>
      <c r="F307" s="67"/>
      <c r="G307" s="65">
        <f>B307-C307</f>
        <v>0</v>
      </c>
      <c r="H307" s="66">
        <f>D307-E307</f>
        <v>-5</v>
      </c>
      <c r="I307" s="20" t="str">
        <f>IF(C307=0, "-", IF(G307/C307&lt;10, G307/C307, "&gt;999%"))</f>
        <v>-</v>
      </c>
      <c r="J307" s="21">
        <f>IF(E307=0, "-", IF(H307/E307&lt;10, H307/E307, "&gt;999%"))</f>
        <v>-1</v>
      </c>
    </row>
    <row r="308" spans="1:10" s="160" customFormat="1" ht="13" x14ac:dyDescent="0.3">
      <c r="A308" s="178" t="s">
        <v>672</v>
      </c>
      <c r="B308" s="71">
        <v>2</v>
      </c>
      <c r="C308" s="72">
        <v>0</v>
      </c>
      <c r="D308" s="71">
        <v>16</v>
      </c>
      <c r="E308" s="72">
        <v>5</v>
      </c>
      <c r="F308" s="73"/>
      <c r="G308" s="71">
        <f>B308-C308</f>
        <v>2</v>
      </c>
      <c r="H308" s="72">
        <f>D308-E308</f>
        <v>11</v>
      </c>
      <c r="I308" s="37" t="str">
        <f>IF(C308=0, "-", IF(G308/C308&lt;10, G308/C308, "&gt;999%"))</f>
        <v>-</v>
      </c>
      <c r="J308" s="38">
        <f>IF(E308=0, "-", IF(H308/E308&lt;10, H308/E308, "&gt;999%"))</f>
        <v>2.2000000000000002</v>
      </c>
    </row>
    <row r="309" spans="1:10" x14ac:dyDescent="0.25">
      <c r="A309" s="177"/>
      <c r="B309" s="143"/>
      <c r="C309" s="144"/>
      <c r="D309" s="143"/>
      <c r="E309" s="144"/>
      <c r="F309" s="145"/>
      <c r="G309" s="143"/>
      <c r="H309" s="144"/>
      <c r="I309" s="151"/>
      <c r="J309" s="152"/>
    </row>
    <row r="310" spans="1:10" s="139" customFormat="1" ht="13" x14ac:dyDescent="0.3">
      <c r="A310" s="159" t="s">
        <v>71</v>
      </c>
      <c r="B310" s="65"/>
      <c r="C310" s="66"/>
      <c r="D310" s="65"/>
      <c r="E310" s="66"/>
      <c r="F310" s="67"/>
      <c r="G310" s="65"/>
      <c r="H310" s="66"/>
      <c r="I310" s="20"/>
      <c r="J310" s="21"/>
    </row>
    <row r="311" spans="1:10" x14ac:dyDescent="0.25">
      <c r="A311" s="158" t="s">
        <v>568</v>
      </c>
      <c r="B311" s="65">
        <v>8</v>
      </c>
      <c r="C311" s="66">
        <v>5</v>
      </c>
      <c r="D311" s="65">
        <v>109</v>
      </c>
      <c r="E311" s="66">
        <v>50</v>
      </c>
      <c r="F311" s="67"/>
      <c r="G311" s="65">
        <f>B311-C311</f>
        <v>3</v>
      </c>
      <c r="H311" s="66">
        <f>D311-E311</f>
        <v>59</v>
      </c>
      <c r="I311" s="20">
        <f>IF(C311=0, "-", IF(G311/C311&lt;10, G311/C311, "&gt;999%"))</f>
        <v>0.6</v>
      </c>
      <c r="J311" s="21">
        <f>IF(E311=0, "-", IF(H311/E311&lt;10, H311/E311, "&gt;999%"))</f>
        <v>1.18</v>
      </c>
    </row>
    <row r="312" spans="1:10" s="160" customFormat="1" ht="13" x14ac:dyDescent="0.3">
      <c r="A312" s="178" t="s">
        <v>673</v>
      </c>
      <c r="B312" s="71">
        <v>8</v>
      </c>
      <c r="C312" s="72">
        <v>5</v>
      </c>
      <c r="D312" s="71">
        <v>109</v>
      </c>
      <c r="E312" s="72">
        <v>50</v>
      </c>
      <c r="F312" s="73"/>
      <c r="G312" s="71">
        <f>B312-C312</f>
        <v>3</v>
      </c>
      <c r="H312" s="72">
        <f>D312-E312</f>
        <v>59</v>
      </c>
      <c r="I312" s="37">
        <f>IF(C312=0, "-", IF(G312/C312&lt;10, G312/C312, "&gt;999%"))</f>
        <v>0.6</v>
      </c>
      <c r="J312" s="38">
        <f>IF(E312=0, "-", IF(H312/E312&lt;10, H312/E312, "&gt;999%"))</f>
        <v>1.18</v>
      </c>
    </row>
    <row r="313" spans="1:10" x14ac:dyDescent="0.25">
      <c r="A313" s="177"/>
      <c r="B313" s="143"/>
      <c r="C313" s="144"/>
      <c r="D313" s="143"/>
      <c r="E313" s="144"/>
      <c r="F313" s="145"/>
      <c r="G313" s="143"/>
      <c r="H313" s="144"/>
      <c r="I313" s="151"/>
      <c r="J313" s="152"/>
    </row>
    <row r="314" spans="1:10" s="139" customFormat="1" ht="13" x14ac:dyDescent="0.3">
      <c r="A314" s="159" t="s">
        <v>72</v>
      </c>
      <c r="B314" s="65"/>
      <c r="C314" s="66"/>
      <c r="D314" s="65"/>
      <c r="E314" s="66"/>
      <c r="F314" s="67"/>
      <c r="G314" s="65"/>
      <c r="H314" s="66"/>
      <c r="I314" s="20"/>
      <c r="J314" s="21"/>
    </row>
    <row r="315" spans="1:10" x14ac:dyDescent="0.25">
      <c r="A315" s="158" t="s">
        <v>569</v>
      </c>
      <c r="B315" s="65">
        <v>3</v>
      </c>
      <c r="C315" s="66">
        <v>1</v>
      </c>
      <c r="D315" s="65">
        <v>49</v>
      </c>
      <c r="E315" s="66">
        <v>80</v>
      </c>
      <c r="F315" s="67"/>
      <c r="G315" s="65">
        <f>B315-C315</f>
        <v>2</v>
      </c>
      <c r="H315" s="66">
        <f>D315-E315</f>
        <v>-31</v>
      </c>
      <c r="I315" s="20">
        <f>IF(C315=0, "-", IF(G315/C315&lt;10, G315/C315, "&gt;999%"))</f>
        <v>2</v>
      </c>
      <c r="J315" s="21">
        <f>IF(E315=0, "-", IF(H315/E315&lt;10, H315/E315, "&gt;999%"))</f>
        <v>-0.38750000000000001</v>
      </c>
    </row>
    <row r="316" spans="1:10" x14ac:dyDescent="0.25">
      <c r="A316" s="158" t="s">
        <v>556</v>
      </c>
      <c r="B316" s="65">
        <v>0</v>
      </c>
      <c r="C316" s="66">
        <v>1</v>
      </c>
      <c r="D316" s="65">
        <v>13</v>
      </c>
      <c r="E316" s="66">
        <v>23</v>
      </c>
      <c r="F316" s="67"/>
      <c r="G316" s="65">
        <f>B316-C316</f>
        <v>-1</v>
      </c>
      <c r="H316" s="66">
        <f>D316-E316</f>
        <v>-10</v>
      </c>
      <c r="I316" s="20">
        <f>IF(C316=0, "-", IF(G316/C316&lt;10, G316/C316, "&gt;999%"))</f>
        <v>-1</v>
      </c>
      <c r="J316" s="21">
        <f>IF(E316=0, "-", IF(H316/E316&lt;10, H316/E316, "&gt;999%"))</f>
        <v>-0.43478260869565216</v>
      </c>
    </row>
    <row r="317" spans="1:10" s="160" customFormat="1" ht="13" x14ac:dyDescent="0.3">
      <c r="A317" s="178" t="s">
        <v>674</v>
      </c>
      <c r="B317" s="71">
        <v>3</v>
      </c>
      <c r="C317" s="72">
        <v>2</v>
      </c>
      <c r="D317" s="71">
        <v>62</v>
      </c>
      <c r="E317" s="72">
        <v>103</v>
      </c>
      <c r="F317" s="73"/>
      <c r="G317" s="71">
        <f>B317-C317</f>
        <v>1</v>
      </c>
      <c r="H317" s="72">
        <f>D317-E317</f>
        <v>-41</v>
      </c>
      <c r="I317" s="37">
        <f>IF(C317=0, "-", IF(G317/C317&lt;10, G317/C317, "&gt;999%"))</f>
        <v>0.5</v>
      </c>
      <c r="J317" s="38">
        <f>IF(E317=0, "-", IF(H317/E317&lt;10, H317/E317, "&gt;999%"))</f>
        <v>-0.39805825242718446</v>
      </c>
    </row>
    <row r="318" spans="1:10" x14ac:dyDescent="0.25">
      <c r="A318" s="177"/>
      <c r="B318" s="143"/>
      <c r="C318" s="144"/>
      <c r="D318" s="143"/>
      <c r="E318" s="144"/>
      <c r="F318" s="145"/>
      <c r="G318" s="143"/>
      <c r="H318" s="144"/>
      <c r="I318" s="151"/>
      <c r="J318" s="152"/>
    </row>
    <row r="319" spans="1:10" s="139" customFormat="1" ht="13" x14ac:dyDescent="0.3">
      <c r="A319" s="159" t="s">
        <v>73</v>
      </c>
      <c r="B319" s="65"/>
      <c r="C319" s="66"/>
      <c r="D319" s="65"/>
      <c r="E319" s="66"/>
      <c r="F319" s="67"/>
      <c r="G319" s="65"/>
      <c r="H319" s="66"/>
      <c r="I319" s="20"/>
      <c r="J319" s="21"/>
    </row>
    <row r="320" spans="1:10" x14ac:dyDescent="0.25">
      <c r="A320" s="158" t="s">
        <v>336</v>
      </c>
      <c r="B320" s="65">
        <v>0</v>
      </c>
      <c r="C320" s="66">
        <v>0</v>
      </c>
      <c r="D320" s="65">
        <v>3</v>
      </c>
      <c r="E320" s="66">
        <v>3</v>
      </c>
      <c r="F320" s="67"/>
      <c r="G320" s="65">
        <f t="shared" ref="G320:G325" si="56">B320-C320</f>
        <v>0</v>
      </c>
      <c r="H320" s="66">
        <f t="shared" ref="H320:H325" si="57">D320-E320</f>
        <v>0</v>
      </c>
      <c r="I320" s="20" t="str">
        <f t="shared" ref="I320:I325" si="58">IF(C320=0, "-", IF(G320/C320&lt;10, G320/C320, "&gt;999%"))</f>
        <v>-</v>
      </c>
      <c r="J320" s="21">
        <f t="shared" ref="J320:J325" si="59">IF(E320=0, "-", IF(H320/E320&lt;10, H320/E320, "&gt;999%"))</f>
        <v>0</v>
      </c>
    </row>
    <row r="321" spans="1:10" x14ac:dyDescent="0.25">
      <c r="A321" s="158" t="s">
        <v>276</v>
      </c>
      <c r="B321" s="65">
        <v>1</v>
      </c>
      <c r="C321" s="66">
        <v>1</v>
      </c>
      <c r="D321" s="65">
        <v>4</v>
      </c>
      <c r="E321" s="66">
        <v>8</v>
      </c>
      <c r="F321" s="67"/>
      <c r="G321" s="65">
        <f t="shared" si="56"/>
        <v>0</v>
      </c>
      <c r="H321" s="66">
        <f t="shared" si="57"/>
        <v>-4</v>
      </c>
      <c r="I321" s="20">
        <f t="shared" si="58"/>
        <v>0</v>
      </c>
      <c r="J321" s="21">
        <f t="shared" si="59"/>
        <v>-0.5</v>
      </c>
    </row>
    <row r="322" spans="1:10" x14ac:dyDescent="0.25">
      <c r="A322" s="158" t="s">
        <v>422</v>
      </c>
      <c r="B322" s="65">
        <v>8</v>
      </c>
      <c r="C322" s="66">
        <v>0</v>
      </c>
      <c r="D322" s="65">
        <v>41</v>
      </c>
      <c r="E322" s="66">
        <v>0</v>
      </c>
      <c r="F322" s="67"/>
      <c r="G322" s="65">
        <f t="shared" si="56"/>
        <v>8</v>
      </c>
      <c r="H322" s="66">
        <f t="shared" si="57"/>
        <v>41</v>
      </c>
      <c r="I322" s="20" t="str">
        <f t="shared" si="58"/>
        <v>-</v>
      </c>
      <c r="J322" s="21" t="str">
        <f t="shared" si="59"/>
        <v>-</v>
      </c>
    </row>
    <row r="323" spans="1:10" x14ac:dyDescent="0.25">
      <c r="A323" s="158" t="s">
        <v>468</v>
      </c>
      <c r="B323" s="65">
        <v>0</v>
      </c>
      <c r="C323" s="66">
        <v>2</v>
      </c>
      <c r="D323" s="65">
        <v>8</v>
      </c>
      <c r="E323" s="66">
        <v>30</v>
      </c>
      <c r="F323" s="67"/>
      <c r="G323" s="65">
        <f t="shared" si="56"/>
        <v>-2</v>
      </c>
      <c r="H323" s="66">
        <f t="shared" si="57"/>
        <v>-22</v>
      </c>
      <c r="I323" s="20">
        <f t="shared" si="58"/>
        <v>-1</v>
      </c>
      <c r="J323" s="21">
        <f t="shared" si="59"/>
        <v>-0.73333333333333328</v>
      </c>
    </row>
    <row r="324" spans="1:10" x14ac:dyDescent="0.25">
      <c r="A324" s="158" t="s">
        <v>288</v>
      </c>
      <c r="B324" s="65">
        <v>1</v>
      </c>
      <c r="C324" s="66">
        <v>1</v>
      </c>
      <c r="D324" s="65">
        <v>1</v>
      </c>
      <c r="E324" s="66">
        <v>2</v>
      </c>
      <c r="F324" s="67"/>
      <c r="G324" s="65">
        <f t="shared" si="56"/>
        <v>0</v>
      </c>
      <c r="H324" s="66">
        <f t="shared" si="57"/>
        <v>-1</v>
      </c>
      <c r="I324" s="20">
        <f t="shared" si="58"/>
        <v>0</v>
      </c>
      <c r="J324" s="21">
        <f t="shared" si="59"/>
        <v>-0.5</v>
      </c>
    </row>
    <row r="325" spans="1:10" s="160" customFormat="1" ht="13" x14ac:dyDescent="0.3">
      <c r="A325" s="178" t="s">
        <v>675</v>
      </c>
      <c r="B325" s="71">
        <v>10</v>
      </c>
      <c r="C325" s="72">
        <v>4</v>
      </c>
      <c r="D325" s="71">
        <v>57</v>
      </c>
      <c r="E325" s="72">
        <v>43</v>
      </c>
      <c r="F325" s="73"/>
      <c r="G325" s="71">
        <f t="shared" si="56"/>
        <v>6</v>
      </c>
      <c r="H325" s="72">
        <f t="shared" si="57"/>
        <v>14</v>
      </c>
      <c r="I325" s="37">
        <f t="shared" si="58"/>
        <v>1.5</v>
      </c>
      <c r="J325" s="38">
        <f t="shared" si="59"/>
        <v>0.32558139534883723</v>
      </c>
    </row>
    <row r="326" spans="1:10" x14ac:dyDescent="0.25">
      <c r="A326" s="177"/>
      <c r="B326" s="143"/>
      <c r="C326" s="144"/>
      <c r="D326" s="143"/>
      <c r="E326" s="144"/>
      <c r="F326" s="145"/>
      <c r="G326" s="143"/>
      <c r="H326" s="144"/>
      <c r="I326" s="151"/>
      <c r="J326" s="152"/>
    </row>
    <row r="327" spans="1:10" s="139" customFormat="1" ht="13" x14ac:dyDescent="0.3">
      <c r="A327" s="159" t="s">
        <v>74</v>
      </c>
      <c r="B327" s="65"/>
      <c r="C327" s="66"/>
      <c r="D327" s="65"/>
      <c r="E327" s="66"/>
      <c r="F327" s="67"/>
      <c r="G327" s="65"/>
      <c r="H327" s="66"/>
      <c r="I327" s="20"/>
      <c r="J327" s="21"/>
    </row>
    <row r="328" spans="1:10" x14ac:dyDescent="0.25">
      <c r="A328" s="158" t="s">
        <v>514</v>
      </c>
      <c r="B328" s="65">
        <v>10</v>
      </c>
      <c r="C328" s="66">
        <v>5</v>
      </c>
      <c r="D328" s="65">
        <v>104</v>
      </c>
      <c r="E328" s="66">
        <v>96</v>
      </c>
      <c r="F328" s="67"/>
      <c r="G328" s="65">
        <f t="shared" ref="G328:G342" si="60">B328-C328</f>
        <v>5</v>
      </c>
      <c r="H328" s="66">
        <f t="shared" ref="H328:H342" si="61">D328-E328</f>
        <v>8</v>
      </c>
      <c r="I328" s="20">
        <f t="shared" ref="I328:I342" si="62">IF(C328=0, "-", IF(G328/C328&lt;10, G328/C328, "&gt;999%"))</f>
        <v>1</v>
      </c>
      <c r="J328" s="21">
        <f t="shared" ref="J328:J342" si="63">IF(E328=0, "-", IF(H328/E328&lt;10, H328/E328, "&gt;999%"))</f>
        <v>8.3333333333333329E-2</v>
      </c>
    </row>
    <row r="329" spans="1:10" x14ac:dyDescent="0.25">
      <c r="A329" s="158" t="s">
        <v>523</v>
      </c>
      <c r="B329" s="65">
        <v>96</v>
      </c>
      <c r="C329" s="66">
        <v>33</v>
      </c>
      <c r="D329" s="65">
        <v>829</v>
      </c>
      <c r="E329" s="66">
        <v>595</v>
      </c>
      <c r="F329" s="67"/>
      <c r="G329" s="65">
        <f t="shared" si="60"/>
        <v>63</v>
      </c>
      <c r="H329" s="66">
        <f t="shared" si="61"/>
        <v>234</v>
      </c>
      <c r="I329" s="20">
        <f t="shared" si="62"/>
        <v>1.9090909090909092</v>
      </c>
      <c r="J329" s="21">
        <f t="shared" si="63"/>
        <v>0.39327731092436974</v>
      </c>
    </row>
    <row r="330" spans="1:10" x14ac:dyDescent="0.25">
      <c r="A330" s="158" t="s">
        <v>344</v>
      </c>
      <c r="B330" s="65">
        <v>95</v>
      </c>
      <c r="C330" s="66">
        <v>113</v>
      </c>
      <c r="D330" s="65">
        <v>970</v>
      </c>
      <c r="E330" s="66">
        <v>606</v>
      </c>
      <c r="F330" s="67"/>
      <c r="G330" s="65">
        <f t="shared" si="60"/>
        <v>-18</v>
      </c>
      <c r="H330" s="66">
        <f t="shared" si="61"/>
        <v>364</v>
      </c>
      <c r="I330" s="20">
        <f t="shared" si="62"/>
        <v>-0.15929203539823009</v>
      </c>
      <c r="J330" s="21">
        <f t="shared" si="63"/>
        <v>0.60066006600660071</v>
      </c>
    </row>
    <row r="331" spans="1:10" x14ac:dyDescent="0.25">
      <c r="A331" s="158" t="s">
        <v>358</v>
      </c>
      <c r="B331" s="65">
        <v>120</v>
      </c>
      <c r="C331" s="66">
        <v>83</v>
      </c>
      <c r="D331" s="65">
        <v>955</v>
      </c>
      <c r="E331" s="66">
        <v>1136</v>
      </c>
      <c r="F331" s="67"/>
      <c r="G331" s="65">
        <f t="shared" si="60"/>
        <v>37</v>
      </c>
      <c r="H331" s="66">
        <f t="shared" si="61"/>
        <v>-181</v>
      </c>
      <c r="I331" s="20">
        <f t="shared" si="62"/>
        <v>0.44578313253012047</v>
      </c>
      <c r="J331" s="21">
        <f t="shared" si="63"/>
        <v>-0.15933098591549297</v>
      </c>
    </row>
    <row r="332" spans="1:10" x14ac:dyDescent="0.25">
      <c r="A332" s="158" t="s">
        <v>399</v>
      </c>
      <c r="B332" s="65">
        <v>147</v>
      </c>
      <c r="C332" s="66">
        <v>225</v>
      </c>
      <c r="D332" s="65">
        <v>1486</v>
      </c>
      <c r="E332" s="66">
        <v>1890</v>
      </c>
      <c r="F332" s="67"/>
      <c r="G332" s="65">
        <f t="shared" si="60"/>
        <v>-78</v>
      </c>
      <c r="H332" s="66">
        <f t="shared" si="61"/>
        <v>-404</v>
      </c>
      <c r="I332" s="20">
        <f t="shared" si="62"/>
        <v>-0.34666666666666668</v>
      </c>
      <c r="J332" s="21">
        <f t="shared" si="63"/>
        <v>-0.21375661375661376</v>
      </c>
    </row>
    <row r="333" spans="1:10" x14ac:dyDescent="0.25">
      <c r="A333" s="158" t="s">
        <v>423</v>
      </c>
      <c r="B333" s="65">
        <v>38</v>
      </c>
      <c r="C333" s="66">
        <v>0</v>
      </c>
      <c r="D333" s="65">
        <v>137</v>
      </c>
      <c r="E333" s="66">
        <v>0</v>
      </c>
      <c r="F333" s="67"/>
      <c r="G333" s="65">
        <f t="shared" si="60"/>
        <v>38</v>
      </c>
      <c r="H333" s="66">
        <f t="shared" si="61"/>
        <v>137</v>
      </c>
      <c r="I333" s="20" t="str">
        <f t="shared" si="62"/>
        <v>-</v>
      </c>
      <c r="J333" s="21" t="str">
        <f t="shared" si="63"/>
        <v>-</v>
      </c>
    </row>
    <row r="334" spans="1:10" x14ac:dyDescent="0.25">
      <c r="A334" s="158" t="s">
        <v>440</v>
      </c>
      <c r="B334" s="65">
        <v>28</v>
      </c>
      <c r="C334" s="66">
        <v>43</v>
      </c>
      <c r="D334" s="65">
        <v>335</v>
      </c>
      <c r="E334" s="66">
        <v>368</v>
      </c>
      <c r="F334" s="67"/>
      <c r="G334" s="65">
        <f t="shared" si="60"/>
        <v>-15</v>
      </c>
      <c r="H334" s="66">
        <f t="shared" si="61"/>
        <v>-33</v>
      </c>
      <c r="I334" s="20">
        <f t="shared" si="62"/>
        <v>-0.34883720930232559</v>
      </c>
      <c r="J334" s="21">
        <f t="shared" si="63"/>
        <v>-8.9673913043478257E-2</v>
      </c>
    </row>
    <row r="335" spans="1:10" x14ac:dyDescent="0.25">
      <c r="A335" s="158" t="s">
        <v>441</v>
      </c>
      <c r="B335" s="65">
        <v>32</v>
      </c>
      <c r="C335" s="66">
        <v>40</v>
      </c>
      <c r="D335" s="65">
        <v>285</v>
      </c>
      <c r="E335" s="66">
        <v>408</v>
      </c>
      <c r="F335" s="67"/>
      <c r="G335" s="65">
        <f t="shared" si="60"/>
        <v>-8</v>
      </c>
      <c r="H335" s="66">
        <f t="shared" si="61"/>
        <v>-123</v>
      </c>
      <c r="I335" s="20">
        <f t="shared" si="62"/>
        <v>-0.2</v>
      </c>
      <c r="J335" s="21">
        <f t="shared" si="63"/>
        <v>-0.3014705882352941</v>
      </c>
    </row>
    <row r="336" spans="1:10" x14ac:dyDescent="0.25">
      <c r="A336" s="158" t="s">
        <v>469</v>
      </c>
      <c r="B336" s="65">
        <v>10</v>
      </c>
      <c r="C336" s="66">
        <v>0</v>
      </c>
      <c r="D336" s="65">
        <v>26</v>
      </c>
      <c r="E336" s="66">
        <v>0</v>
      </c>
      <c r="F336" s="67"/>
      <c r="G336" s="65">
        <f t="shared" si="60"/>
        <v>10</v>
      </c>
      <c r="H336" s="66">
        <f t="shared" si="61"/>
        <v>26</v>
      </c>
      <c r="I336" s="20" t="str">
        <f t="shared" si="62"/>
        <v>-</v>
      </c>
      <c r="J336" s="21" t="str">
        <f t="shared" si="63"/>
        <v>-</v>
      </c>
    </row>
    <row r="337" spans="1:10" x14ac:dyDescent="0.25">
      <c r="A337" s="158" t="s">
        <v>359</v>
      </c>
      <c r="B337" s="65">
        <v>2</v>
      </c>
      <c r="C337" s="66">
        <v>1</v>
      </c>
      <c r="D337" s="65">
        <v>33</v>
      </c>
      <c r="E337" s="66">
        <v>44</v>
      </c>
      <c r="F337" s="67"/>
      <c r="G337" s="65">
        <f t="shared" si="60"/>
        <v>1</v>
      </c>
      <c r="H337" s="66">
        <f t="shared" si="61"/>
        <v>-11</v>
      </c>
      <c r="I337" s="20">
        <f t="shared" si="62"/>
        <v>1</v>
      </c>
      <c r="J337" s="21">
        <f t="shared" si="63"/>
        <v>-0.25</v>
      </c>
    </row>
    <row r="338" spans="1:10" x14ac:dyDescent="0.25">
      <c r="A338" s="158" t="s">
        <v>311</v>
      </c>
      <c r="B338" s="65">
        <v>2</v>
      </c>
      <c r="C338" s="66">
        <v>4</v>
      </c>
      <c r="D338" s="65">
        <v>27</v>
      </c>
      <c r="E338" s="66">
        <v>28</v>
      </c>
      <c r="F338" s="67"/>
      <c r="G338" s="65">
        <f t="shared" si="60"/>
        <v>-2</v>
      </c>
      <c r="H338" s="66">
        <f t="shared" si="61"/>
        <v>-1</v>
      </c>
      <c r="I338" s="20">
        <f t="shared" si="62"/>
        <v>-0.5</v>
      </c>
      <c r="J338" s="21">
        <f t="shared" si="63"/>
        <v>-3.5714285714285712E-2</v>
      </c>
    </row>
    <row r="339" spans="1:10" x14ac:dyDescent="0.25">
      <c r="A339" s="158" t="s">
        <v>207</v>
      </c>
      <c r="B339" s="65">
        <v>20</v>
      </c>
      <c r="C339" s="66">
        <v>18</v>
      </c>
      <c r="D339" s="65">
        <v>262</v>
      </c>
      <c r="E339" s="66">
        <v>242</v>
      </c>
      <c r="F339" s="67"/>
      <c r="G339" s="65">
        <f t="shared" si="60"/>
        <v>2</v>
      </c>
      <c r="H339" s="66">
        <f t="shared" si="61"/>
        <v>20</v>
      </c>
      <c r="I339" s="20">
        <f t="shared" si="62"/>
        <v>0.1111111111111111</v>
      </c>
      <c r="J339" s="21">
        <f t="shared" si="63"/>
        <v>8.2644628099173556E-2</v>
      </c>
    </row>
    <row r="340" spans="1:10" x14ac:dyDescent="0.25">
      <c r="A340" s="158" t="s">
        <v>220</v>
      </c>
      <c r="B340" s="65">
        <v>38</v>
      </c>
      <c r="C340" s="66">
        <v>38</v>
      </c>
      <c r="D340" s="65">
        <v>541</v>
      </c>
      <c r="E340" s="66">
        <v>502</v>
      </c>
      <c r="F340" s="67"/>
      <c r="G340" s="65">
        <f t="shared" si="60"/>
        <v>0</v>
      </c>
      <c r="H340" s="66">
        <f t="shared" si="61"/>
        <v>39</v>
      </c>
      <c r="I340" s="20">
        <f t="shared" si="62"/>
        <v>0</v>
      </c>
      <c r="J340" s="21">
        <f t="shared" si="63"/>
        <v>7.7689243027888447E-2</v>
      </c>
    </row>
    <row r="341" spans="1:10" x14ac:dyDescent="0.25">
      <c r="A341" s="158" t="s">
        <v>245</v>
      </c>
      <c r="B341" s="65">
        <v>13</v>
      </c>
      <c r="C341" s="66">
        <v>13</v>
      </c>
      <c r="D341" s="65">
        <v>87</v>
      </c>
      <c r="E341" s="66">
        <v>83</v>
      </c>
      <c r="F341" s="67"/>
      <c r="G341" s="65">
        <f t="shared" si="60"/>
        <v>0</v>
      </c>
      <c r="H341" s="66">
        <f t="shared" si="61"/>
        <v>4</v>
      </c>
      <c r="I341" s="20">
        <f t="shared" si="62"/>
        <v>0</v>
      </c>
      <c r="J341" s="21">
        <f t="shared" si="63"/>
        <v>4.8192771084337352E-2</v>
      </c>
    </row>
    <row r="342" spans="1:10" s="160" customFormat="1" ht="13" x14ac:dyDescent="0.3">
      <c r="A342" s="178" t="s">
        <v>676</v>
      </c>
      <c r="B342" s="71">
        <v>651</v>
      </c>
      <c r="C342" s="72">
        <v>616</v>
      </c>
      <c r="D342" s="71">
        <v>6077</v>
      </c>
      <c r="E342" s="72">
        <v>5998</v>
      </c>
      <c r="F342" s="73"/>
      <c r="G342" s="71">
        <f t="shared" si="60"/>
        <v>35</v>
      </c>
      <c r="H342" s="72">
        <f t="shared" si="61"/>
        <v>79</v>
      </c>
      <c r="I342" s="37">
        <f t="shared" si="62"/>
        <v>5.6818181818181816E-2</v>
      </c>
      <c r="J342" s="38">
        <f t="shared" si="63"/>
        <v>1.3171057019006335E-2</v>
      </c>
    </row>
    <row r="343" spans="1:10" x14ac:dyDescent="0.25">
      <c r="A343" s="177"/>
      <c r="B343" s="143"/>
      <c r="C343" s="144"/>
      <c r="D343" s="143"/>
      <c r="E343" s="144"/>
      <c r="F343" s="145"/>
      <c r="G343" s="143"/>
      <c r="H343" s="144"/>
      <c r="I343" s="151"/>
      <c r="J343" s="152"/>
    </row>
    <row r="344" spans="1:10" s="139" customFormat="1" ht="13" x14ac:dyDescent="0.3">
      <c r="A344" s="159" t="s">
        <v>75</v>
      </c>
      <c r="B344" s="65"/>
      <c r="C344" s="66"/>
      <c r="D344" s="65"/>
      <c r="E344" s="66"/>
      <c r="F344" s="67"/>
      <c r="G344" s="65"/>
      <c r="H344" s="66"/>
      <c r="I344" s="20"/>
      <c r="J344" s="21"/>
    </row>
    <row r="345" spans="1:10" x14ac:dyDescent="0.25">
      <c r="A345" s="158" t="s">
        <v>337</v>
      </c>
      <c r="B345" s="65">
        <v>1</v>
      </c>
      <c r="C345" s="66">
        <v>0</v>
      </c>
      <c r="D345" s="65">
        <v>6</v>
      </c>
      <c r="E345" s="66">
        <v>0</v>
      </c>
      <c r="F345" s="67"/>
      <c r="G345" s="65">
        <f>B345-C345</f>
        <v>1</v>
      </c>
      <c r="H345" s="66">
        <f>D345-E345</f>
        <v>6</v>
      </c>
      <c r="I345" s="20" t="str">
        <f>IF(C345=0, "-", IF(G345/C345&lt;10, G345/C345, "&gt;999%"))</f>
        <v>-</v>
      </c>
      <c r="J345" s="21" t="str">
        <f>IF(E345=0, "-", IF(H345/E345&lt;10, H345/E345, "&gt;999%"))</f>
        <v>-</v>
      </c>
    </row>
    <row r="346" spans="1:10" s="160" customFormat="1" ht="13" x14ac:dyDescent="0.3">
      <c r="A346" s="178" t="s">
        <v>677</v>
      </c>
      <c r="B346" s="71">
        <v>1</v>
      </c>
      <c r="C346" s="72">
        <v>0</v>
      </c>
      <c r="D346" s="71">
        <v>6</v>
      </c>
      <c r="E346" s="72">
        <v>0</v>
      </c>
      <c r="F346" s="73"/>
      <c r="G346" s="71">
        <f>B346-C346</f>
        <v>1</v>
      </c>
      <c r="H346" s="72">
        <f>D346-E346</f>
        <v>6</v>
      </c>
      <c r="I346" s="37" t="str">
        <f>IF(C346=0, "-", IF(G346/C346&lt;10, G346/C346, "&gt;999%"))</f>
        <v>-</v>
      </c>
      <c r="J346" s="38" t="str">
        <f>IF(E346=0, "-", IF(H346/E346&lt;10, H346/E346, "&gt;999%"))</f>
        <v>-</v>
      </c>
    </row>
    <row r="347" spans="1:10" x14ac:dyDescent="0.25">
      <c r="A347" s="177"/>
      <c r="B347" s="143"/>
      <c r="C347" s="144"/>
      <c r="D347" s="143"/>
      <c r="E347" s="144"/>
      <c r="F347" s="145"/>
      <c r="G347" s="143"/>
      <c r="H347" s="144"/>
      <c r="I347" s="151"/>
      <c r="J347" s="152"/>
    </row>
    <row r="348" spans="1:10" s="139" customFormat="1" ht="13" x14ac:dyDescent="0.3">
      <c r="A348" s="159" t="s">
        <v>76</v>
      </c>
      <c r="B348" s="65"/>
      <c r="C348" s="66"/>
      <c r="D348" s="65"/>
      <c r="E348" s="66"/>
      <c r="F348" s="67"/>
      <c r="G348" s="65"/>
      <c r="H348" s="66"/>
      <c r="I348" s="20"/>
      <c r="J348" s="21"/>
    </row>
    <row r="349" spans="1:10" x14ac:dyDescent="0.25">
      <c r="A349" s="158" t="s">
        <v>234</v>
      </c>
      <c r="B349" s="65">
        <v>10</v>
      </c>
      <c r="C349" s="66">
        <v>8</v>
      </c>
      <c r="D349" s="65">
        <v>77</v>
      </c>
      <c r="E349" s="66">
        <v>101</v>
      </c>
      <c r="F349" s="67"/>
      <c r="G349" s="65">
        <f t="shared" ref="G349:G374" si="64">B349-C349</f>
        <v>2</v>
      </c>
      <c r="H349" s="66">
        <f t="shared" ref="H349:H374" si="65">D349-E349</f>
        <v>-24</v>
      </c>
      <c r="I349" s="20">
        <f t="shared" ref="I349:I374" si="66">IF(C349=0, "-", IF(G349/C349&lt;10, G349/C349, "&gt;999%"))</f>
        <v>0.25</v>
      </c>
      <c r="J349" s="21">
        <f t="shared" ref="J349:J374" si="67">IF(E349=0, "-", IF(H349/E349&lt;10, H349/E349, "&gt;999%"))</f>
        <v>-0.23762376237623761</v>
      </c>
    </row>
    <row r="350" spans="1:10" x14ac:dyDescent="0.25">
      <c r="A350" s="158" t="s">
        <v>235</v>
      </c>
      <c r="B350" s="65">
        <v>0</v>
      </c>
      <c r="C350" s="66">
        <v>0</v>
      </c>
      <c r="D350" s="65">
        <v>2</v>
      </c>
      <c r="E350" s="66">
        <v>12</v>
      </c>
      <c r="F350" s="67"/>
      <c r="G350" s="65">
        <f t="shared" si="64"/>
        <v>0</v>
      </c>
      <c r="H350" s="66">
        <f t="shared" si="65"/>
        <v>-10</v>
      </c>
      <c r="I350" s="20" t="str">
        <f t="shared" si="66"/>
        <v>-</v>
      </c>
      <c r="J350" s="21">
        <f t="shared" si="67"/>
        <v>-0.83333333333333337</v>
      </c>
    </row>
    <row r="351" spans="1:10" x14ac:dyDescent="0.25">
      <c r="A351" s="158" t="s">
        <v>259</v>
      </c>
      <c r="B351" s="65">
        <v>12</v>
      </c>
      <c r="C351" s="66">
        <v>13</v>
      </c>
      <c r="D351" s="65">
        <v>148</v>
      </c>
      <c r="E351" s="66">
        <v>124</v>
      </c>
      <c r="F351" s="67"/>
      <c r="G351" s="65">
        <f t="shared" si="64"/>
        <v>-1</v>
      </c>
      <c r="H351" s="66">
        <f t="shared" si="65"/>
        <v>24</v>
      </c>
      <c r="I351" s="20">
        <f t="shared" si="66"/>
        <v>-7.6923076923076927E-2</v>
      </c>
      <c r="J351" s="21">
        <f t="shared" si="67"/>
        <v>0.19354838709677419</v>
      </c>
    </row>
    <row r="352" spans="1:10" x14ac:dyDescent="0.25">
      <c r="A352" s="158" t="s">
        <v>326</v>
      </c>
      <c r="B352" s="65">
        <v>2</v>
      </c>
      <c r="C352" s="66">
        <v>3</v>
      </c>
      <c r="D352" s="65">
        <v>30</v>
      </c>
      <c r="E352" s="66">
        <v>16</v>
      </c>
      <c r="F352" s="67"/>
      <c r="G352" s="65">
        <f t="shared" si="64"/>
        <v>-1</v>
      </c>
      <c r="H352" s="66">
        <f t="shared" si="65"/>
        <v>14</v>
      </c>
      <c r="I352" s="20">
        <f t="shared" si="66"/>
        <v>-0.33333333333333331</v>
      </c>
      <c r="J352" s="21">
        <f t="shared" si="67"/>
        <v>0.875</v>
      </c>
    </row>
    <row r="353" spans="1:10" x14ac:dyDescent="0.25">
      <c r="A353" s="158" t="s">
        <v>260</v>
      </c>
      <c r="B353" s="65">
        <v>2</v>
      </c>
      <c r="C353" s="66">
        <v>3</v>
      </c>
      <c r="D353" s="65">
        <v>62</v>
      </c>
      <c r="E353" s="66">
        <v>82</v>
      </c>
      <c r="F353" s="67"/>
      <c r="G353" s="65">
        <f t="shared" si="64"/>
        <v>-1</v>
      </c>
      <c r="H353" s="66">
        <f t="shared" si="65"/>
        <v>-20</v>
      </c>
      <c r="I353" s="20">
        <f t="shared" si="66"/>
        <v>-0.33333333333333331</v>
      </c>
      <c r="J353" s="21">
        <f t="shared" si="67"/>
        <v>-0.24390243902439024</v>
      </c>
    </row>
    <row r="354" spans="1:10" x14ac:dyDescent="0.25">
      <c r="A354" s="158" t="s">
        <v>277</v>
      </c>
      <c r="B354" s="65">
        <v>0</v>
      </c>
      <c r="C354" s="66">
        <v>1</v>
      </c>
      <c r="D354" s="65">
        <v>0</v>
      </c>
      <c r="E354" s="66">
        <v>3</v>
      </c>
      <c r="F354" s="67"/>
      <c r="G354" s="65">
        <f t="shared" si="64"/>
        <v>-1</v>
      </c>
      <c r="H354" s="66">
        <f t="shared" si="65"/>
        <v>-3</v>
      </c>
      <c r="I354" s="20">
        <f t="shared" si="66"/>
        <v>-1</v>
      </c>
      <c r="J354" s="21">
        <f t="shared" si="67"/>
        <v>-1</v>
      </c>
    </row>
    <row r="355" spans="1:10" x14ac:dyDescent="0.25">
      <c r="A355" s="158" t="s">
        <v>278</v>
      </c>
      <c r="B355" s="65">
        <v>5</v>
      </c>
      <c r="C355" s="66">
        <v>2</v>
      </c>
      <c r="D355" s="65">
        <v>22</v>
      </c>
      <c r="E355" s="66">
        <v>17</v>
      </c>
      <c r="F355" s="67"/>
      <c r="G355" s="65">
        <f t="shared" si="64"/>
        <v>3</v>
      </c>
      <c r="H355" s="66">
        <f t="shared" si="65"/>
        <v>5</v>
      </c>
      <c r="I355" s="20">
        <f t="shared" si="66"/>
        <v>1.5</v>
      </c>
      <c r="J355" s="21">
        <f t="shared" si="67"/>
        <v>0.29411764705882354</v>
      </c>
    </row>
    <row r="356" spans="1:10" x14ac:dyDescent="0.25">
      <c r="A356" s="158" t="s">
        <v>327</v>
      </c>
      <c r="B356" s="65">
        <v>0</v>
      </c>
      <c r="C356" s="66">
        <v>2</v>
      </c>
      <c r="D356" s="65">
        <v>5</v>
      </c>
      <c r="E356" s="66">
        <v>13</v>
      </c>
      <c r="F356" s="67"/>
      <c r="G356" s="65">
        <f t="shared" si="64"/>
        <v>-2</v>
      </c>
      <c r="H356" s="66">
        <f t="shared" si="65"/>
        <v>-8</v>
      </c>
      <c r="I356" s="20">
        <f t="shared" si="66"/>
        <v>-1</v>
      </c>
      <c r="J356" s="21">
        <f t="shared" si="67"/>
        <v>-0.61538461538461542</v>
      </c>
    </row>
    <row r="357" spans="1:10" x14ac:dyDescent="0.25">
      <c r="A357" s="158" t="s">
        <v>383</v>
      </c>
      <c r="B357" s="65">
        <v>13</v>
      </c>
      <c r="C357" s="66">
        <v>8</v>
      </c>
      <c r="D357" s="65">
        <v>71</v>
      </c>
      <c r="E357" s="66">
        <v>68</v>
      </c>
      <c r="F357" s="67"/>
      <c r="G357" s="65">
        <f t="shared" si="64"/>
        <v>5</v>
      </c>
      <c r="H357" s="66">
        <f t="shared" si="65"/>
        <v>3</v>
      </c>
      <c r="I357" s="20">
        <f t="shared" si="66"/>
        <v>0.625</v>
      </c>
      <c r="J357" s="21">
        <f t="shared" si="67"/>
        <v>4.4117647058823532E-2</v>
      </c>
    </row>
    <row r="358" spans="1:10" x14ac:dyDescent="0.25">
      <c r="A358" s="158" t="s">
        <v>424</v>
      </c>
      <c r="B358" s="65">
        <v>9</v>
      </c>
      <c r="C358" s="66">
        <v>4</v>
      </c>
      <c r="D358" s="65">
        <v>49</v>
      </c>
      <c r="E358" s="66">
        <v>4</v>
      </c>
      <c r="F358" s="67"/>
      <c r="G358" s="65">
        <f t="shared" si="64"/>
        <v>5</v>
      </c>
      <c r="H358" s="66">
        <f t="shared" si="65"/>
        <v>45</v>
      </c>
      <c r="I358" s="20">
        <f t="shared" si="66"/>
        <v>1.25</v>
      </c>
      <c r="J358" s="21" t="str">
        <f t="shared" si="67"/>
        <v>&gt;999%</v>
      </c>
    </row>
    <row r="359" spans="1:10" x14ac:dyDescent="0.25">
      <c r="A359" s="158" t="s">
        <v>425</v>
      </c>
      <c r="B359" s="65">
        <v>2</v>
      </c>
      <c r="C359" s="66">
        <v>0</v>
      </c>
      <c r="D359" s="65">
        <v>19</v>
      </c>
      <c r="E359" s="66">
        <v>19</v>
      </c>
      <c r="F359" s="67"/>
      <c r="G359" s="65">
        <f t="shared" si="64"/>
        <v>2</v>
      </c>
      <c r="H359" s="66">
        <f t="shared" si="65"/>
        <v>0</v>
      </c>
      <c r="I359" s="20" t="str">
        <f t="shared" si="66"/>
        <v>-</v>
      </c>
      <c r="J359" s="21">
        <f t="shared" si="67"/>
        <v>0</v>
      </c>
    </row>
    <row r="360" spans="1:10" x14ac:dyDescent="0.25">
      <c r="A360" s="158" t="s">
        <v>279</v>
      </c>
      <c r="B360" s="65">
        <v>3</v>
      </c>
      <c r="C360" s="66">
        <v>0</v>
      </c>
      <c r="D360" s="65">
        <v>23</v>
      </c>
      <c r="E360" s="66">
        <v>0</v>
      </c>
      <c r="F360" s="67"/>
      <c r="G360" s="65">
        <f t="shared" si="64"/>
        <v>3</v>
      </c>
      <c r="H360" s="66">
        <f t="shared" si="65"/>
        <v>23</v>
      </c>
      <c r="I360" s="20" t="str">
        <f t="shared" si="66"/>
        <v>-</v>
      </c>
      <c r="J360" s="21" t="str">
        <f t="shared" si="67"/>
        <v>-</v>
      </c>
    </row>
    <row r="361" spans="1:10" x14ac:dyDescent="0.25">
      <c r="A361" s="158" t="s">
        <v>470</v>
      </c>
      <c r="B361" s="65">
        <v>3</v>
      </c>
      <c r="C361" s="66">
        <v>0</v>
      </c>
      <c r="D361" s="65">
        <v>3</v>
      </c>
      <c r="E361" s="66">
        <v>0</v>
      </c>
      <c r="F361" s="67"/>
      <c r="G361" s="65">
        <f t="shared" si="64"/>
        <v>3</v>
      </c>
      <c r="H361" s="66">
        <f t="shared" si="65"/>
        <v>3</v>
      </c>
      <c r="I361" s="20" t="str">
        <f t="shared" si="66"/>
        <v>-</v>
      </c>
      <c r="J361" s="21" t="str">
        <f t="shared" si="67"/>
        <v>-</v>
      </c>
    </row>
    <row r="362" spans="1:10" x14ac:dyDescent="0.25">
      <c r="A362" s="158" t="s">
        <v>289</v>
      </c>
      <c r="B362" s="65">
        <v>1</v>
      </c>
      <c r="C362" s="66">
        <v>0</v>
      </c>
      <c r="D362" s="65">
        <v>2</v>
      </c>
      <c r="E362" s="66">
        <v>4</v>
      </c>
      <c r="F362" s="67"/>
      <c r="G362" s="65">
        <f t="shared" si="64"/>
        <v>1</v>
      </c>
      <c r="H362" s="66">
        <f t="shared" si="65"/>
        <v>-2</v>
      </c>
      <c r="I362" s="20" t="str">
        <f t="shared" si="66"/>
        <v>-</v>
      </c>
      <c r="J362" s="21">
        <f t="shared" si="67"/>
        <v>-0.5</v>
      </c>
    </row>
    <row r="363" spans="1:10" x14ac:dyDescent="0.25">
      <c r="A363" s="158" t="s">
        <v>487</v>
      </c>
      <c r="B363" s="65">
        <v>1</v>
      </c>
      <c r="C363" s="66">
        <v>0</v>
      </c>
      <c r="D363" s="65">
        <v>2</v>
      </c>
      <c r="E363" s="66">
        <v>0</v>
      </c>
      <c r="F363" s="67"/>
      <c r="G363" s="65">
        <f t="shared" si="64"/>
        <v>1</v>
      </c>
      <c r="H363" s="66">
        <f t="shared" si="65"/>
        <v>2</v>
      </c>
      <c r="I363" s="20" t="str">
        <f t="shared" si="66"/>
        <v>-</v>
      </c>
      <c r="J363" s="21" t="str">
        <f t="shared" si="67"/>
        <v>-</v>
      </c>
    </row>
    <row r="364" spans="1:10" x14ac:dyDescent="0.25">
      <c r="A364" s="158" t="s">
        <v>488</v>
      </c>
      <c r="B364" s="65">
        <v>2</v>
      </c>
      <c r="C364" s="66">
        <v>0</v>
      </c>
      <c r="D364" s="65">
        <v>19</v>
      </c>
      <c r="E364" s="66">
        <v>20</v>
      </c>
      <c r="F364" s="67"/>
      <c r="G364" s="65">
        <f t="shared" si="64"/>
        <v>2</v>
      </c>
      <c r="H364" s="66">
        <f t="shared" si="65"/>
        <v>-1</v>
      </c>
      <c r="I364" s="20" t="str">
        <f t="shared" si="66"/>
        <v>-</v>
      </c>
      <c r="J364" s="21">
        <f t="shared" si="67"/>
        <v>-0.05</v>
      </c>
    </row>
    <row r="365" spans="1:10" x14ac:dyDescent="0.25">
      <c r="A365" s="158" t="s">
        <v>384</v>
      </c>
      <c r="B365" s="65">
        <v>4</v>
      </c>
      <c r="C365" s="66">
        <v>13</v>
      </c>
      <c r="D365" s="65">
        <v>53</v>
      </c>
      <c r="E365" s="66">
        <v>150</v>
      </c>
      <c r="F365" s="67"/>
      <c r="G365" s="65">
        <f t="shared" si="64"/>
        <v>-9</v>
      </c>
      <c r="H365" s="66">
        <f t="shared" si="65"/>
        <v>-97</v>
      </c>
      <c r="I365" s="20">
        <f t="shared" si="66"/>
        <v>-0.69230769230769229</v>
      </c>
      <c r="J365" s="21">
        <f t="shared" si="67"/>
        <v>-0.64666666666666661</v>
      </c>
    </row>
    <row r="366" spans="1:10" x14ac:dyDescent="0.25">
      <c r="A366" s="158" t="s">
        <v>426</v>
      </c>
      <c r="B366" s="65">
        <v>2</v>
      </c>
      <c r="C366" s="66">
        <v>14</v>
      </c>
      <c r="D366" s="65">
        <v>76</v>
      </c>
      <c r="E366" s="66">
        <v>58</v>
      </c>
      <c r="F366" s="67"/>
      <c r="G366" s="65">
        <f t="shared" si="64"/>
        <v>-12</v>
      </c>
      <c r="H366" s="66">
        <f t="shared" si="65"/>
        <v>18</v>
      </c>
      <c r="I366" s="20">
        <f t="shared" si="66"/>
        <v>-0.8571428571428571</v>
      </c>
      <c r="J366" s="21">
        <f t="shared" si="67"/>
        <v>0.31034482758620691</v>
      </c>
    </row>
    <row r="367" spans="1:10" x14ac:dyDescent="0.25">
      <c r="A367" s="158" t="s">
        <v>427</v>
      </c>
      <c r="B367" s="65">
        <v>15</v>
      </c>
      <c r="C367" s="66">
        <v>4</v>
      </c>
      <c r="D367" s="65">
        <v>82</v>
      </c>
      <c r="E367" s="66">
        <v>56</v>
      </c>
      <c r="F367" s="67"/>
      <c r="G367" s="65">
        <f t="shared" si="64"/>
        <v>11</v>
      </c>
      <c r="H367" s="66">
        <f t="shared" si="65"/>
        <v>26</v>
      </c>
      <c r="I367" s="20">
        <f t="shared" si="66"/>
        <v>2.75</v>
      </c>
      <c r="J367" s="21">
        <f t="shared" si="67"/>
        <v>0.4642857142857143</v>
      </c>
    </row>
    <row r="368" spans="1:10" x14ac:dyDescent="0.25">
      <c r="A368" s="158" t="s">
        <v>428</v>
      </c>
      <c r="B368" s="65">
        <v>16</v>
      </c>
      <c r="C368" s="66">
        <v>7</v>
      </c>
      <c r="D368" s="65">
        <v>115</v>
      </c>
      <c r="E368" s="66">
        <v>188</v>
      </c>
      <c r="F368" s="67"/>
      <c r="G368" s="65">
        <f t="shared" si="64"/>
        <v>9</v>
      </c>
      <c r="H368" s="66">
        <f t="shared" si="65"/>
        <v>-73</v>
      </c>
      <c r="I368" s="20">
        <f t="shared" si="66"/>
        <v>1.2857142857142858</v>
      </c>
      <c r="J368" s="21">
        <f t="shared" si="67"/>
        <v>-0.38829787234042551</v>
      </c>
    </row>
    <row r="369" spans="1:10" x14ac:dyDescent="0.25">
      <c r="A369" s="158" t="s">
        <v>471</v>
      </c>
      <c r="B369" s="65">
        <v>2</v>
      </c>
      <c r="C369" s="66">
        <v>4</v>
      </c>
      <c r="D369" s="65">
        <v>35</v>
      </c>
      <c r="E369" s="66">
        <v>30</v>
      </c>
      <c r="F369" s="67"/>
      <c r="G369" s="65">
        <f t="shared" si="64"/>
        <v>-2</v>
      </c>
      <c r="H369" s="66">
        <f t="shared" si="65"/>
        <v>5</v>
      </c>
      <c r="I369" s="20">
        <f t="shared" si="66"/>
        <v>-0.5</v>
      </c>
      <c r="J369" s="21">
        <f t="shared" si="67"/>
        <v>0.16666666666666666</v>
      </c>
    </row>
    <row r="370" spans="1:10" x14ac:dyDescent="0.25">
      <c r="A370" s="158" t="s">
        <v>472</v>
      </c>
      <c r="B370" s="65">
        <v>9</v>
      </c>
      <c r="C370" s="66">
        <v>12</v>
      </c>
      <c r="D370" s="65">
        <v>130</v>
      </c>
      <c r="E370" s="66">
        <v>92</v>
      </c>
      <c r="F370" s="67"/>
      <c r="G370" s="65">
        <f t="shared" si="64"/>
        <v>-3</v>
      </c>
      <c r="H370" s="66">
        <f t="shared" si="65"/>
        <v>38</v>
      </c>
      <c r="I370" s="20">
        <f t="shared" si="66"/>
        <v>-0.25</v>
      </c>
      <c r="J370" s="21">
        <f t="shared" si="67"/>
        <v>0.41304347826086957</v>
      </c>
    </row>
    <row r="371" spans="1:10" x14ac:dyDescent="0.25">
      <c r="A371" s="158" t="s">
        <v>489</v>
      </c>
      <c r="B371" s="65">
        <v>2</v>
      </c>
      <c r="C371" s="66">
        <v>5</v>
      </c>
      <c r="D371" s="65">
        <v>25</v>
      </c>
      <c r="E371" s="66">
        <v>23</v>
      </c>
      <c r="F371" s="67"/>
      <c r="G371" s="65">
        <f t="shared" si="64"/>
        <v>-3</v>
      </c>
      <c r="H371" s="66">
        <f t="shared" si="65"/>
        <v>2</v>
      </c>
      <c r="I371" s="20">
        <f t="shared" si="66"/>
        <v>-0.6</v>
      </c>
      <c r="J371" s="21">
        <f t="shared" si="67"/>
        <v>8.6956521739130432E-2</v>
      </c>
    </row>
    <row r="372" spans="1:10" x14ac:dyDescent="0.25">
      <c r="A372" s="158" t="s">
        <v>290</v>
      </c>
      <c r="B372" s="65">
        <v>0</v>
      </c>
      <c r="C372" s="66">
        <v>1</v>
      </c>
      <c r="D372" s="65">
        <v>3</v>
      </c>
      <c r="E372" s="66">
        <v>11</v>
      </c>
      <c r="F372" s="67"/>
      <c r="G372" s="65">
        <f t="shared" si="64"/>
        <v>-1</v>
      </c>
      <c r="H372" s="66">
        <f t="shared" si="65"/>
        <v>-8</v>
      </c>
      <c r="I372" s="20">
        <f t="shared" si="66"/>
        <v>-1</v>
      </c>
      <c r="J372" s="21">
        <f t="shared" si="67"/>
        <v>-0.72727272727272729</v>
      </c>
    </row>
    <row r="373" spans="1:10" x14ac:dyDescent="0.25">
      <c r="A373" s="158" t="s">
        <v>338</v>
      </c>
      <c r="B373" s="65">
        <v>0</v>
      </c>
      <c r="C373" s="66">
        <v>0</v>
      </c>
      <c r="D373" s="65">
        <v>2</v>
      </c>
      <c r="E373" s="66">
        <v>0</v>
      </c>
      <c r="F373" s="67"/>
      <c r="G373" s="65">
        <f t="shared" si="64"/>
        <v>0</v>
      </c>
      <c r="H373" s="66">
        <f t="shared" si="65"/>
        <v>2</v>
      </c>
      <c r="I373" s="20" t="str">
        <f t="shared" si="66"/>
        <v>-</v>
      </c>
      <c r="J373" s="21" t="str">
        <f t="shared" si="67"/>
        <v>-</v>
      </c>
    </row>
    <row r="374" spans="1:10" s="160" customFormat="1" ht="13" x14ac:dyDescent="0.3">
      <c r="A374" s="178" t="s">
        <v>678</v>
      </c>
      <c r="B374" s="71">
        <v>115</v>
      </c>
      <c r="C374" s="72">
        <v>104</v>
      </c>
      <c r="D374" s="71">
        <v>1055</v>
      </c>
      <c r="E374" s="72">
        <v>1091</v>
      </c>
      <c r="F374" s="73"/>
      <c r="G374" s="71">
        <f t="shared" si="64"/>
        <v>11</v>
      </c>
      <c r="H374" s="72">
        <f t="shared" si="65"/>
        <v>-36</v>
      </c>
      <c r="I374" s="37">
        <f t="shared" si="66"/>
        <v>0.10576923076923077</v>
      </c>
      <c r="J374" s="38">
        <f t="shared" si="67"/>
        <v>-3.2997250229147568E-2</v>
      </c>
    </row>
    <row r="375" spans="1:10" x14ac:dyDescent="0.25">
      <c r="A375" s="177"/>
      <c r="B375" s="143"/>
      <c r="C375" s="144"/>
      <c r="D375" s="143"/>
      <c r="E375" s="144"/>
      <c r="F375" s="145"/>
      <c r="G375" s="143"/>
      <c r="H375" s="144"/>
      <c r="I375" s="151"/>
      <c r="J375" s="152"/>
    </row>
    <row r="376" spans="1:10" s="139" customFormat="1" ht="13" x14ac:dyDescent="0.3">
      <c r="A376" s="159" t="s">
        <v>77</v>
      </c>
      <c r="B376" s="65"/>
      <c r="C376" s="66"/>
      <c r="D376" s="65"/>
      <c r="E376" s="66"/>
      <c r="F376" s="67"/>
      <c r="G376" s="65"/>
      <c r="H376" s="66"/>
      <c r="I376" s="20"/>
      <c r="J376" s="21"/>
    </row>
    <row r="377" spans="1:10" x14ac:dyDescent="0.25">
      <c r="A377" s="158" t="s">
        <v>570</v>
      </c>
      <c r="B377" s="65">
        <v>9</v>
      </c>
      <c r="C377" s="66">
        <v>11</v>
      </c>
      <c r="D377" s="65">
        <v>60</v>
      </c>
      <c r="E377" s="66">
        <v>65</v>
      </c>
      <c r="F377" s="67"/>
      <c r="G377" s="65">
        <f>B377-C377</f>
        <v>-2</v>
      </c>
      <c r="H377" s="66">
        <f>D377-E377</f>
        <v>-5</v>
      </c>
      <c r="I377" s="20">
        <f>IF(C377=0, "-", IF(G377/C377&lt;10, G377/C377, "&gt;999%"))</f>
        <v>-0.18181818181818182</v>
      </c>
      <c r="J377" s="21">
        <f>IF(E377=0, "-", IF(H377/E377&lt;10, H377/E377, "&gt;999%"))</f>
        <v>-7.6923076923076927E-2</v>
      </c>
    </row>
    <row r="378" spans="1:10" x14ac:dyDescent="0.25">
      <c r="A378" s="158" t="s">
        <v>557</v>
      </c>
      <c r="B378" s="65">
        <v>1</v>
      </c>
      <c r="C378" s="66">
        <v>0</v>
      </c>
      <c r="D378" s="65">
        <v>5</v>
      </c>
      <c r="E378" s="66">
        <v>4</v>
      </c>
      <c r="F378" s="67"/>
      <c r="G378" s="65">
        <f>B378-C378</f>
        <v>1</v>
      </c>
      <c r="H378" s="66">
        <f>D378-E378</f>
        <v>1</v>
      </c>
      <c r="I378" s="20" t="str">
        <f>IF(C378=0, "-", IF(G378/C378&lt;10, G378/C378, "&gt;999%"))</f>
        <v>-</v>
      </c>
      <c r="J378" s="21">
        <f>IF(E378=0, "-", IF(H378/E378&lt;10, H378/E378, "&gt;999%"))</f>
        <v>0.25</v>
      </c>
    </row>
    <row r="379" spans="1:10" s="160" customFormat="1" ht="13" x14ac:dyDescent="0.3">
      <c r="A379" s="178" t="s">
        <v>679</v>
      </c>
      <c r="B379" s="71">
        <v>10</v>
      </c>
      <c r="C379" s="72">
        <v>11</v>
      </c>
      <c r="D379" s="71">
        <v>65</v>
      </c>
      <c r="E379" s="72">
        <v>69</v>
      </c>
      <c r="F379" s="73"/>
      <c r="G379" s="71">
        <f>B379-C379</f>
        <v>-1</v>
      </c>
      <c r="H379" s="72">
        <f>D379-E379</f>
        <v>-4</v>
      </c>
      <c r="I379" s="37">
        <f>IF(C379=0, "-", IF(G379/C379&lt;10, G379/C379, "&gt;999%"))</f>
        <v>-9.0909090909090912E-2</v>
      </c>
      <c r="J379" s="38">
        <f>IF(E379=0, "-", IF(H379/E379&lt;10, H379/E379, "&gt;999%"))</f>
        <v>-5.7971014492753624E-2</v>
      </c>
    </row>
    <row r="380" spans="1:10" x14ac:dyDescent="0.25">
      <c r="A380" s="177"/>
      <c r="B380" s="143"/>
      <c r="C380" s="144"/>
      <c r="D380" s="143"/>
      <c r="E380" s="144"/>
      <c r="F380" s="145"/>
      <c r="G380" s="143"/>
      <c r="H380" s="144"/>
      <c r="I380" s="151"/>
      <c r="J380" s="152"/>
    </row>
    <row r="381" spans="1:10" s="139" customFormat="1" ht="13" x14ac:dyDescent="0.3">
      <c r="A381" s="159" t="s">
        <v>78</v>
      </c>
      <c r="B381" s="65"/>
      <c r="C381" s="66"/>
      <c r="D381" s="65"/>
      <c r="E381" s="66"/>
      <c r="F381" s="67"/>
      <c r="G381" s="65"/>
      <c r="H381" s="66"/>
      <c r="I381" s="20"/>
      <c r="J381" s="21"/>
    </row>
    <row r="382" spans="1:10" x14ac:dyDescent="0.25">
      <c r="A382" s="158" t="s">
        <v>302</v>
      </c>
      <c r="B382" s="65">
        <v>0</v>
      </c>
      <c r="C382" s="66">
        <v>0</v>
      </c>
      <c r="D382" s="65">
        <v>1</v>
      </c>
      <c r="E382" s="66">
        <v>0</v>
      </c>
      <c r="F382" s="67"/>
      <c r="G382" s="65">
        <f t="shared" ref="G382:G390" si="68">B382-C382</f>
        <v>0</v>
      </c>
      <c r="H382" s="66">
        <f t="shared" ref="H382:H390" si="69">D382-E382</f>
        <v>1</v>
      </c>
      <c r="I382" s="20" t="str">
        <f t="shared" ref="I382:I390" si="70">IF(C382=0, "-", IF(G382/C382&lt;10, G382/C382, "&gt;999%"))</f>
        <v>-</v>
      </c>
      <c r="J382" s="21" t="str">
        <f t="shared" ref="J382:J390" si="71">IF(E382=0, "-", IF(H382/E382&lt;10, H382/E382, "&gt;999%"))</f>
        <v>-</v>
      </c>
    </row>
    <row r="383" spans="1:10" x14ac:dyDescent="0.25">
      <c r="A383" s="158" t="s">
        <v>303</v>
      </c>
      <c r="B383" s="65">
        <v>0</v>
      </c>
      <c r="C383" s="66">
        <v>0</v>
      </c>
      <c r="D383" s="65">
        <v>1</v>
      </c>
      <c r="E383" s="66">
        <v>1</v>
      </c>
      <c r="F383" s="67"/>
      <c r="G383" s="65">
        <f t="shared" si="68"/>
        <v>0</v>
      </c>
      <c r="H383" s="66">
        <f t="shared" si="69"/>
        <v>0</v>
      </c>
      <c r="I383" s="20" t="str">
        <f t="shared" si="70"/>
        <v>-</v>
      </c>
      <c r="J383" s="21">
        <f t="shared" si="71"/>
        <v>0</v>
      </c>
    </row>
    <row r="384" spans="1:10" x14ac:dyDescent="0.25">
      <c r="A384" s="158" t="s">
        <v>546</v>
      </c>
      <c r="B384" s="65">
        <v>15</v>
      </c>
      <c r="C384" s="66">
        <v>22</v>
      </c>
      <c r="D384" s="65">
        <v>130</v>
      </c>
      <c r="E384" s="66">
        <v>143</v>
      </c>
      <c r="F384" s="67"/>
      <c r="G384" s="65">
        <f t="shared" si="68"/>
        <v>-7</v>
      </c>
      <c r="H384" s="66">
        <f t="shared" si="69"/>
        <v>-13</v>
      </c>
      <c r="I384" s="20">
        <f t="shared" si="70"/>
        <v>-0.31818181818181818</v>
      </c>
      <c r="J384" s="21">
        <f t="shared" si="71"/>
        <v>-9.0909090909090912E-2</v>
      </c>
    </row>
    <row r="385" spans="1:10" x14ac:dyDescent="0.25">
      <c r="A385" s="158" t="s">
        <v>493</v>
      </c>
      <c r="B385" s="65">
        <v>0</v>
      </c>
      <c r="C385" s="66">
        <v>0</v>
      </c>
      <c r="D385" s="65">
        <v>0</v>
      </c>
      <c r="E385" s="66">
        <v>2</v>
      </c>
      <c r="F385" s="67"/>
      <c r="G385" s="65">
        <f t="shared" si="68"/>
        <v>0</v>
      </c>
      <c r="H385" s="66">
        <f t="shared" si="69"/>
        <v>-2</v>
      </c>
      <c r="I385" s="20" t="str">
        <f t="shared" si="70"/>
        <v>-</v>
      </c>
      <c r="J385" s="21">
        <f t="shared" si="71"/>
        <v>-1</v>
      </c>
    </row>
    <row r="386" spans="1:10" x14ac:dyDescent="0.25">
      <c r="A386" s="158" t="s">
        <v>304</v>
      </c>
      <c r="B386" s="65">
        <v>0</v>
      </c>
      <c r="C386" s="66">
        <v>0</v>
      </c>
      <c r="D386" s="65">
        <v>0</v>
      </c>
      <c r="E386" s="66">
        <v>11</v>
      </c>
      <c r="F386" s="67"/>
      <c r="G386" s="65">
        <f t="shared" si="68"/>
        <v>0</v>
      </c>
      <c r="H386" s="66">
        <f t="shared" si="69"/>
        <v>-11</v>
      </c>
      <c r="I386" s="20" t="str">
        <f t="shared" si="70"/>
        <v>-</v>
      </c>
      <c r="J386" s="21">
        <f t="shared" si="71"/>
        <v>-1</v>
      </c>
    </row>
    <row r="387" spans="1:10" x14ac:dyDescent="0.25">
      <c r="A387" s="158" t="s">
        <v>305</v>
      </c>
      <c r="B387" s="65">
        <v>0</v>
      </c>
      <c r="C387" s="66">
        <v>3</v>
      </c>
      <c r="D387" s="65">
        <v>10</v>
      </c>
      <c r="E387" s="66">
        <v>13</v>
      </c>
      <c r="F387" s="67"/>
      <c r="G387" s="65">
        <f t="shared" si="68"/>
        <v>-3</v>
      </c>
      <c r="H387" s="66">
        <f t="shared" si="69"/>
        <v>-3</v>
      </c>
      <c r="I387" s="20">
        <f t="shared" si="70"/>
        <v>-1</v>
      </c>
      <c r="J387" s="21">
        <f t="shared" si="71"/>
        <v>-0.23076923076923078</v>
      </c>
    </row>
    <row r="388" spans="1:10" x14ac:dyDescent="0.25">
      <c r="A388" s="158" t="s">
        <v>306</v>
      </c>
      <c r="B388" s="65">
        <v>1</v>
      </c>
      <c r="C388" s="66">
        <v>0</v>
      </c>
      <c r="D388" s="65">
        <v>7</v>
      </c>
      <c r="E388" s="66">
        <v>2</v>
      </c>
      <c r="F388" s="67"/>
      <c r="G388" s="65">
        <f t="shared" si="68"/>
        <v>1</v>
      </c>
      <c r="H388" s="66">
        <f t="shared" si="69"/>
        <v>5</v>
      </c>
      <c r="I388" s="20" t="str">
        <f t="shared" si="70"/>
        <v>-</v>
      </c>
      <c r="J388" s="21">
        <f t="shared" si="71"/>
        <v>2.5</v>
      </c>
    </row>
    <row r="389" spans="1:10" x14ac:dyDescent="0.25">
      <c r="A389" s="158" t="s">
        <v>504</v>
      </c>
      <c r="B389" s="65">
        <v>4</v>
      </c>
      <c r="C389" s="66">
        <v>9</v>
      </c>
      <c r="D389" s="65">
        <v>57</v>
      </c>
      <c r="E389" s="66">
        <v>52</v>
      </c>
      <c r="F389" s="67"/>
      <c r="G389" s="65">
        <f t="shared" si="68"/>
        <v>-5</v>
      </c>
      <c r="H389" s="66">
        <f t="shared" si="69"/>
        <v>5</v>
      </c>
      <c r="I389" s="20">
        <f t="shared" si="70"/>
        <v>-0.55555555555555558</v>
      </c>
      <c r="J389" s="21">
        <f t="shared" si="71"/>
        <v>9.6153846153846159E-2</v>
      </c>
    </row>
    <row r="390" spans="1:10" s="160" customFormat="1" ht="13" x14ac:dyDescent="0.3">
      <c r="A390" s="178" t="s">
        <v>680</v>
      </c>
      <c r="B390" s="71">
        <v>20</v>
      </c>
      <c r="C390" s="72">
        <v>34</v>
      </c>
      <c r="D390" s="71">
        <v>206</v>
      </c>
      <c r="E390" s="72">
        <v>224</v>
      </c>
      <c r="F390" s="73"/>
      <c r="G390" s="71">
        <f t="shared" si="68"/>
        <v>-14</v>
      </c>
      <c r="H390" s="72">
        <f t="shared" si="69"/>
        <v>-18</v>
      </c>
      <c r="I390" s="37">
        <f t="shared" si="70"/>
        <v>-0.41176470588235292</v>
      </c>
      <c r="J390" s="38">
        <f t="shared" si="71"/>
        <v>-8.0357142857142863E-2</v>
      </c>
    </row>
    <row r="391" spans="1:10" x14ac:dyDescent="0.25">
      <c r="A391" s="177"/>
      <c r="B391" s="143"/>
      <c r="C391" s="144"/>
      <c r="D391" s="143"/>
      <c r="E391" s="144"/>
      <c r="F391" s="145"/>
      <c r="G391" s="143"/>
      <c r="H391" s="144"/>
      <c r="I391" s="151"/>
      <c r="J391" s="152"/>
    </row>
    <row r="392" spans="1:10" s="139" customFormat="1" ht="13" x14ac:dyDescent="0.3">
      <c r="A392" s="159" t="s">
        <v>79</v>
      </c>
      <c r="B392" s="65"/>
      <c r="C392" s="66"/>
      <c r="D392" s="65"/>
      <c r="E392" s="66"/>
      <c r="F392" s="67"/>
      <c r="G392" s="65"/>
      <c r="H392" s="66"/>
      <c r="I392" s="20"/>
      <c r="J392" s="21"/>
    </row>
    <row r="393" spans="1:10" x14ac:dyDescent="0.25">
      <c r="A393" s="158" t="s">
        <v>400</v>
      </c>
      <c r="B393" s="65">
        <v>30</v>
      </c>
      <c r="C393" s="66">
        <v>86</v>
      </c>
      <c r="D393" s="65">
        <v>468</v>
      </c>
      <c r="E393" s="66">
        <v>731</v>
      </c>
      <c r="F393" s="67"/>
      <c r="G393" s="65">
        <f t="shared" ref="G393:G398" si="72">B393-C393</f>
        <v>-56</v>
      </c>
      <c r="H393" s="66">
        <f t="shared" ref="H393:H398" si="73">D393-E393</f>
        <v>-263</v>
      </c>
      <c r="I393" s="20">
        <f t="shared" ref="I393:I398" si="74">IF(C393=0, "-", IF(G393/C393&lt;10, G393/C393, "&gt;999%"))</f>
        <v>-0.65116279069767447</v>
      </c>
      <c r="J393" s="21">
        <f t="shared" ref="J393:J398" si="75">IF(E393=0, "-", IF(H393/E393&lt;10, H393/E393, "&gt;999%"))</f>
        <v>-0.359781121751026</v>
      </c>
    </row>
    <row r="394" spans="1:10" x14ac:dyDescent="0.25">
      <c r="A394" s="158" t="s">
        <v>208</v>
      </c>
      <c r="B394" s="65">
        <v>168</v>
      </c>
      <c r="C394" s="66">
        <v>123</v>
      </c>
      <c r="D394" s="65">
        <v>1306</v>
      </c>
      <c r="E394" s="66">
        <v>1203</v>
      </c>
      <c r="F394" s="67"/>
      <c r="G394" s="65">
        <f t="shared" si="72"/>
        <v>45</v>
      </c>
      <c r="H394" s="66">
        <f t="shared" si="73"/>
        <v>103</v>
      </c>
      <c r="I394" s="20">
        <f t="shared" si="74"/>
        <v>0.36585365853658536</v>
      </c>
      <c r="J394" s="21">
        <f t="shared" si="75"/>
        <v>8.5619285120532004E-2</v>
      </c>
    </row>
    <row r="395" spans="1:10" x14ac:dyDescent="0.25">
      <c r="A395" s="158" t="s">
        <v>236</v>
      </c>
      <c r="B395" s="65">
        <v>79</v>
      </c>
      <c r="C395" s="66">
        <v>0</v>
      </c>
      <c r="D395" s="65">
        <v>106</v>
      </c>
      <c r="E395" s="66">
        <v>0</v>
      </c>
      <c r="F395" s="67"/>
      <c r="G395" s="65">
        <f t="shared" si="72"/>
        <v>79</v>
      </c>
      <c r="H395" s="66">
        <f t="shared" si="73"/>
        <v>106</v>
      </c>
      <c r="I395" s="20" t="str">
        <f t="shared" si="74"/>
        <v>-</v>
      </c>
      <c r="J395" s="21" t="str">
        <f t="shared" si="75"/>
        <v>-</v>
      </c>
    </row>
    <row r="396" spans="1:10" x14ac:dyDescent="0.25">
      <c r="A396" s="158" t="s">
        <v>221</v>
      </c>
      <c r="B396" s="65">
        <v>36</v>
      </c>
      <c r="C396" s="66">
        <v>0</v>
      </c>
      <c r="D396" s="65">
        <v>75</v>
      </c>
      <c r="E396" s="66">
        <v>0</v>
      </c>
      <c r="F396" s="67"/>
      <c r="G396" s="65">
        <f t="shared" si="72"/>
        <v>36</v>
      </c>
      <c r="H396" s="66">
        <f t="shared" si="73"/>
        <v>75</v>
      </c>
      <c r="I396" s="20" t="str">
        <f t="shared" si="74"/>
        <v>-</v>
      </c>
      <c r="J396" s="21" t="str">
        <f t="shared" si="75"/>
        <v>-</v>
      </c>
    </row>
    <row r="397" spans="1:10" x14ac:dyDescent="0.25">
      <c r="A397" s="158" t="s">
        <v>360</v>
      </c>
      <c r="B397" s="65">
        <v>332</v>
      </c>
      <c r="C397" s="66">
        <v>38</v>
      </c>
      <c r="D397" s="65">
        <v>3067</v>
      </c>
      <c r="E397" s="66">
        <v>1251</v>
      </c>
      <c r="F397" s="67"/>
      <c r="G397" s="65">
        <f t="shared" si="72"/>
        <v>294</v>
      </c>
      <c r="H397" s="66">
        <f t="shared" si="73"/>
        <v>1816</v>
      </c>
      <c r="I397" s="20">
        <f t="shared" si="74"/>
        <v>7.7368421052631575</v>
      </c>
      <c r="J397" s="21">
        <f t="shared" si="75"/>
        <v>1.4516386890487609</v>
      </c>
    </row>
    <row r="398" spans="1:10" s="160" customFormat="1" ht="13" x14ac:dyDescent="0.3">
      <c r="A398" s="178" t="s">
        <v>681</v>
      </c>
      <c r="B398" s="71">
        <v>645</v>
      </c>
      <c r="C398" s="72">
        <v>247</v>
      </c>
      <c r="D398" s="71">
        <v>5022</v>
      </c>
      <c r="E398" s="72">
        <v>3185</v>
      </c>
      <c r="F398" s="73"/>
      <c r="G398" s="71">
        <f t="shared" si="72"/>
        <v>398</v>
      </c>
      <c r="H398" s="72">
        <f t="shared" si="73"/>
        <v>1837</v>
      </c>
      <c r="I398" s="37">
        <f t="shared" si="74"/>
        <v>1.6113360323886641</v>
      </c>
      <c r="J398" s="38">
        <f t="shared" si="75"/>
        <v>0.57676609105180532</v>
      </c>
    </row>
    <row r="399" spans="1:10" x14ac:dyDescent="0.25">
      <c r="A399" s="177"/>
      <c r="B399" s="143"/>
      <c r="C399" s="144"/>
      <c r="D399" s="143"/>
      <c r="E399" s="144"/>
      <c r="F399" s="145"/>
      <c r="G399" s="143"/>
      <c r="H399" s="144"/>
      <c r="I399" s="151"/>
      <c r="J399" s="152"/>
    </row>
    <row r="400" spans="1:10" s="139" customFormat="1" ht="13" x14ac:dyDescent="0.3">
      <c r="A400" s="159" t="s">
        <v>80</v>
      </c>
      <c r="B400" s="65"/>
      <c r="C400" s="66"/>
      <c r="D400" s="65"/>
      <c r="E400" s="66"/>
      <c r="F400" s="67"/>
      <c r="G400" s="65"/>
      <c r="H400" s="66"/>
      <c r="I400" s="20"/>
      <c r="J400" s="21"/>
    </row>
    <row r="401" spans="1:10" x14ac:dyDescent="0.25">
      <c r="A401" s="158" t="s">
        <v>312</v>
      </c>
      <c r="B401" s="65">
        <v>6</v>
      </c>
      <c r="C401" s="66">
        <v>0</v>
      </c>
      <c r="D401" s="65">
        <v>17</v>
      </c>
      <c r="E401" s="66">
        <v>9</v>
      </c>
      <c r="F401" s="67"/>
      <c r="G401" s="65">
        <f>B401-C401</f>
        <v>6</v>
      </c>
      <c r="H401" s="66">
        <f>D401-E401</f>
        <v>8</v>
      </c>
      <c r="I401" s="20" t="str">
        <f>IF(C401=0, "-", IF(G401/C401&lt;10, G401/C401, "&gt;999%"))</f>
        <v>-</v>
      </c>
      <c r="J401" s="21">
        <f>IF(E401=0, "-", IF(H401/E401&lt;10, H401/E401, "&gt;999%"))</f>
        <v>0.88888888888888884</v>
      </c>
    </row>
    <row r="402" spans="1:10" x14ac:dyDescent="0.25">
      <c r="A402" s="158" t="s">
        <v>237</v>
      </c>
      <c r="B402" s="65">
        <v>4</v>
      </c>
      <c r="C402" s="66">
        <v>1</v>
      </c>
      <c r="D402" s="65">
        <v>19</v>
      </c>
      <c r="E402" s="66">
        <v>13</v>
      </c>
      <c r="F402" s="67"/>
      <c r="G402" s="65">
        <f>B402-C402</f>
        <v>3</v>
      </c>
      <c r="H402" s="66">
        <f>D402-E402</f>
        <v>6</v>
      </c>
      <c r="I402" s="20">
        <f>IF(C402=0, "-", IF(G402/C402&lt;10, G402/C402, "&gt;999%"))</f>
        <v>3</v>
      </c>
      <c r="J402" s="21">
        <f>IF(E402=0, "-", IF(H402/E402&lt;10, H402/E402, "&gt;999%"))</f>
        <v>0.46153846153846156</v>
      </c>
    </row>
    <row r="403" spans="1:10" x14ac:dyDescent="0.25">
      <c r="A403" s="158" t="s">
        <v>385</v>
      </c>
      <c r="B403" s="65">
        <v>7</v>
      </c>
      <c r="C403" s="66">
        <v>3</v>
      </c>
      <c r="D403" s="65">
        <v>84</v>
      </c>
      <c r="E403" s="66">
        <v>53</v>
      </c>
      <c r="F403" s="67"/>
      <c r="G403" s="65">
        <f>B403-C403</f>
        <v>4</v>
      </c>
      <c r="H403" s="66">
        <f>D403-E403</f>
        <v>31</v>
      </c>
      <c r="I403" s="20">
        <f>IF(C403=0, "-", IF(G403/C403&lt;10, G403/C403, "&gt;999%"))</f>
        <v>1.3333333333333333</v>
      </c>
      <c r="J403" s="21">
        <f>IF(E403=0, "-", IF(H403/E403&lt;10, H403/E403, "&gt;999%"))</f>
        <v>0.58490566037735847</v>
      </c>
    </row>
    <row r="404" spans="1:10" x14ac:dyDescent="0.25">
      <c r="A404" s="158" t="s">
        <v>215</v>
      </c>
      <c r="B404" s="65">
        <v>18</v>
      </c>
      <c r="C404" s="66">
        <v>11</v>
      </c>
      <c r="D404" s="65">
        <v>98</v>
      </c>
      <c r="E404" s="66">
        <v>98</v>
      </c>
      <c r="F404" s="67"/>
      <c r="G404" s="65">
        <f>B404-C404</f>
        <v>7</v>
      </c>
      <c r="H404" s="66">
        <f>D404-E404</f>
        <v>0</v>
      </c>
      <c r="I404" s="20">
        <f>IF(C404=0, "-", IF(G404/C404&lt;10, G404/C404, "&gt;999%"))</f>
        <v>0.63636363636363635</v>
      </c>
      <c r="J404" s="21">
        <f>IF(E404=0, "-", IF(H404/E404&lt;10, H404/E404, "&gt;999%"))</f>
        <v>0</v>
      </c>
    </row>
    <row r="405" spans="1:10" s="160" customFormat="1" ht="13" x14ac:dyDescent="0.3">
      <c r="A405" s="178" t="s">
        <v>682</v>
      </c>
      <c r="B405" s="71">
        <v>35</v>
      </c>
      <c r="C405" s="72">
        <v>15</v>
      </c>
      <c r="D405" s="71">
        <v>218</v>
      </c>
      <c r="E405" s="72">
        <v>173</v>
      </c>
      <c r="F405" s="73"/>
      <c r="G405" s="71">
        <f>B405-C405</f>
        <v>20</v>
      </c>
      <c r="H405" s="72">
        <f>D405-E405</f>
        <v>45</v>
      </c>
      <c r="I405" s="37">
        <f>IF(C405=0, "-", IF(G405/C405&lt;10, G405/C405, "&gt;999%"))</f>
        <v>1.3333333333333333</v>
      </c>
      <c r="J405" s="38">
        <f>IF(E405=0, "-", IF(H405/E405&lt;10, H405/E405, "&gt;999%"))</f>
        <v>0.26011560693641617</v>
      </c>
    </row>
    <row r="406" spans="1:10" x14ac:dyDescent="0.25">
      <c r="A406" s="177"/>
      <c r="B406" s="143"/>
      <c r="C406" s="144"/>
      <c r="D406" s="143"/>
      <c r="E406" s="144"/>
      <c r="F406" s="145"/>
      <c r="G406" s="143"/>
      <c r="H406" s="144"/>
      <c r="I406" s="151"/>
      <c r="J406" s="152"/>
    </row>
    <row r="407" spans="1:10" s="139" customFormat="1" ht="13" x14ac:dyDescent="0.3">
      <c r="A407" s="159" t="s">
        <v>81</v>
      </c>
      <c r="B407" s="65"/>
      <c r="C407" s="66"/>
      <c r="D407" s="65"/>
      <c r="E407" s="66"/>
      <c r="F407" s="67"/>
      <c r="G407" s="65"/>
      <c r="H407" s="66"/>
      <c r="I407" s="20"/>
      <c r="J407" s="21"/>
    </row>
    <row r="408" spans="1:10" x14ac:dyDescent="0.25">
      <c r="A408" s="158" t="s">
        <v>361</v>
      </c>
      <c r="B408" s="65">
        <v>172</v>
      </c>
      <c r="C408" s="66">
        <v>221</v>
      </c>
      <c r="D408" s="65">
        <v>789</v>
      </c>
      <c r="E408" s="66">
        <v>1128</v>
      </c>
      <c r="F408" s="67"/>
      <c r="G408" s="65">
        <f t="shared" ref="G408:G417" si="76">B408-C408</f>
        <v>-49</v>
      </c>
      <c r="H408" s="66">
        <f t="shared" ref="H408:H417" si="77">D408-E408</f>
        <v>-339</v>
      </c>
      <c r="I408" s="20">
        <f t="shared" ref="I408:I417" si="78">IF(C408=0, "-", IF(G408/C408&lt;10, G408/C408, "&gt;999%"))</f>
        <v>-0.22171945701357465</v>
      </c>
      <c r="J408" s="21">
        <f t="shared" ref="J408:J417" si="79">IF(E408=0, "-", IF(H408/E408&lt;10, H408/E408, "&gt;999%"))</f>
        <v>-0.30053191489361702</v>
      </c>
    </row>
    <row r="409" spans="1:10" x14ac:dyDescent="0.25">
      <c r="A409" s="158" t="s">
        <v>362</v>
      </c>
      <c r="B409" s="65">
        <v>89</v>
      </c>
      <c r="C409" s="66">
        <v>30</v>
      </c>
      <c r="D409" s="65">
        <v>645</v>
      </c>
      <c r="E409" s="66">
        <v>517</v>
      </c>
      <c r="F409" s="67"/>
      <c r="G409" s="65">
        <f t="shared" si="76"/>
        <v>59</v>
      </c>
      <c r="H409" s="66">
        <f t="shared" si="77"/>
        <v>128</v>
      </c>
      <c r="I409" s="20">
        <f t="shared" si="78"/>
        <v>1.9666666666666666</v>
      </c>
      <c r="J409" s="21">
        <f t="shared" si="79"/>
        <v>0.24758220502901354</v>
      </c>
    </row>
    <row r="410" spans="1:10" x14ac:dyDescent="0.25">
      <c r="A410" s="158" t="s">
        <v>505</v>
      </c>
      <c r="B410" s="65">
        <v>0</v>
      </c>
      <c r="C410" s="66">
        <v>7</v>
      </c>
      <c r="D410" s="65">
        <v>1</v>
      </c>
      <c r="E410" s="66">
        <v>141</v>
      </c>
      <c r="F410" s="67"/>
      <c r="G410" s="65">
        <f t="shared" si="76"/>
        <v>-7</v>
      </c>
      <c r="H410" s="66">
        <f t="shared" si="77"/>
        <v>-140</v>
      </c>
      <c r="I410" s="20">
        <f t="shared" si="78"/>
        <v>-1</v>
      </c>
      <c r="J410" s="21">
        <f t="shared" si="79"/>
        <v>-0.99290780141843971</v>
      </c>
    </row>
    <row r="411" spans="1:10" x14ac:dyDescent="0.25">
      <c r="A411" s="158" t="s">
        <v>203</v>
      </c>
      <c r="B411" s="65">
        <v>0</v>
      </c>
      <c r="C411" s="66">
        <v>0</v>
      </c>
      <c r="D411" s="65">
        <v>0</v>
      </c>
      <c r="E411" s="66">
        <v>66</v>
      </c>
      <c r="F411" s="67"/>
      <c r="G411" s="65">
        <f t="shared" si="76"/>
        <v>0</v>
      </c>
      <c r="H411" s="66">
        <f t="shared" si="77"/>
        <v>-66</v>
      </c>
      <c r="I411" s="20" t="str">
        <f t="shared" si="78"/>
        <v>-</v>
      </c>
      <c r="J411" s="21">
        <f t="shared" si="79"/>
        <v>-1</v>
      </c>
    </row>
    <row r="412" spans="1:10" x14ac:dyDescent="0.25">
      <c r="A412" s="158" t="s">
        <v>401</v>
      </c>
      <c r="B412" s="65">
        <v>248</v>
      </c>
      <c r="C412" s="66">
        <v>225</v>
      </c>
      <c r="D412" s="65">
        <v>2110</v>
      </c>
      <c r="E412" s="66">
        <v>1738</v>
      </c>
      <c r="F412" s="67"/>
      <c r="G412" s="65">
        <f t="shared" si="76"/>
        <v>23</v>
      </c>
      <c r="H412" s="66">
        <f t="shared" si="77"/>
        <v>372</v>
      </c>
      <c r="I412" s="20">
        <f t="shared" si="78"/>
        <v>0.10222222222222223</v>
      </c>
      <c r="J412" s="21">
        <f t="shared" si="79"/>
        <v>0.2140391254315305</v>
      </c>
    </row>
    <row r="413" spans="1:10" x14ac:dyDescent="0.25">
      <c r="A413" s="158" t="s">
        <v>442</v>
      </c>
      <c r="B413" s="65">
        <v>0</v>
      </c>
      <c r="C413" s="66">
        <v>0</v>
      </c>
      <c r="D413" s="65">
        <v>0</v>
      </c>
      <c r="E413" s="66">
        <v>1</v>
      </c>
      <c r="F413" s="67"/>
      <c r="G413" s="65">
        <f t="shared" si="76"/>
        <v>0</v>
      </c>
      <c r="H413" s="66">
        <f t="shared" si="77"/>
        <v>-1</v>
      </c>
      <c r="I413" s="20" t="str">
        <f t="shared" si="78"/>
        <v>-</v>
      </c>
      <c r="J413" s="21">
        <f t="shared" si="79"/>
        <v>-1</v>
      </c>
    </row>
    <row r="414" spans="1:10" x14ac:dyDescent="0.25">
      <c r="A414" s="158" t="s">
        <v>443</v>
      </c>
      <c r="B414" s="65">
        <v>39</v>
      </c>
      <c r="C414" s="66">
        <v>21</v>
      </c>
      <c r="D414" s="65">
        <v>319</v>
      </c>
      <c r="E414" s="66">
        <v>784</v>
      </c>
      <c r="F414" s="67"/>
      <c r="G414" s="65">
        <f t="shared" si="76"/>
        <v>18</v>
      </c>
      <c r="H414" s="66">
        <f t="shared" si="77"/>
        <v>-465</v>
      </c>
      <c r="I414" s="20">
        <f t="shared" si="78"/>
        <v>0.8571428571428571</v>
      </c>
      <c r="J414" s="21">
        <f t="shared" si="79"/>
        <v>-0.59311224489795922</v>
      </c>
    </row>
    <row r="415" spans="1:10" x14ac:dyDescent="0.25">
      <c r="A415" s="158" t="s">
        <v>515</v>
      </c>
      <c r="B415" s="65">
        <v>31</v>
      </c>
      <c r="C415" s="66">
        <v>17</v>
      </c>
      <c r="D415" s="65">
        <v>198</v>
      </c>
      <c r="E415" s="66">
        <v>314</v>
      </c>
      <c r="F415" s="67"/>
      <c r="G415" s="65">
        <f t="shared" si="76"/>
        <v>14</v>
      </c>
      <c r="H415" s="66">
        <f t="shared" si="77"/>
        <v>-116</v>
      </c>
      <c r="I415" s="20">
        <f t="shared" si="78"/>
        <v>0.82352941176470584</v>
      </c>
      <c r="J415" s="21">
        <f t="shared" si="79"/>
        <v>-0.36942675159235666</v>
      </c>
    </row>
    <row r="416" spans="1:10" x14ac:dyDescent="0.25">
      <c r="A416" s="158" t="s">
        <v>524</v>
      </c>
      <c r="B416" s="65">
        <v>137</v>
      </c>
      <c r="C416" s="66">
        <v>165</v>
      </c>
      <c r="D416" s="65">
        <v>1095</v>
      </c>
      <c r="E416" s="66">
        <v>2133</v>
      </c>
      <c r="F416" s="67"/>
      <c r="G416" s="65">
        <f t="shared" si="76"/>
        <v>-28</v>
      </c>
      <c r="H416" s="66">
        <f t="shared" si="77"/>
        <v>-1038</v>
      </c>
      <c r="I416" s="20">
        <f t="shared" si="78"/>
        <v>-0.16969696969696971</v>
      </c>
      <c r="J416" s="21">
        <f t="shared" si="79"/>
        <v>-0.48663853727144868</v>
      </c>
    </row>
    <row r="417" spans="1:10" s="160" customFormat="1" ht="13" x14ac:dyDescent="0.3">
      <c r="A417" s="178" t="s">
        <v>683</v>
      </c>
      <c r="B417" s="71">
        <v>716</v>
      </c>
      <c r="C417" s="72">
        <v>686</v>
      </c>
      <c r="D417" s="71">
        <v>5157</v>
      </c>
      <c r="E417" s="72">
        <v>6822</v>
      </c>
      <c r="F417" s="73"/>
      <c r="G417" s="71">
        <f t="shared" si="76"/>
        <v>30</v>
      </c>
      <c r="H417" s="72">
        <f t="shared" si="77"/>
        <v>-1665</v>
      </c>
      <c r="I417" s="37">
        <f t="shared" si="78"/>
        <v>4.3731778425655975E-2</v>
      </c>
      <c r="J417" s="38">
        <f t="shared" si="79"/>
        <v>-0.24406332453825857</v>
      </c>
    </row>
    <row r="418" spans="1:10" x14ac:dyDescent="0.25">
      <c r="A418" s="177"/>
      <c r="B418" s="143"/>
      <c r="C418" s="144"/>
      <c r="D418" s="143"/>
      <c r="E418" s="144"/>
      <c r="F418" s="145"/>
      <c r="G418" s="143"/>
      <c r="H418" s="144"/>
      <c r="I418" s="151"/>
      <c r="J418" s="152"/>
    </row>
    <row r="419" spans="1:10" s="139" customFormat="1" ht="13" x14ac:dyDescent="0.3">
      <c r="A419" s="159" t="s">
        <v>82</v>
      </c>
      <c r="B419" s="65"/>
      <c r="C419" s="66"/>
      <c r="D419" s="65"/>
      <c r="E419" s="66"/>
      <c r="F419" s="67"/>
      <c r="G419" s="65"/>
      <c r="H419" s="66"/>
      <c r="I419" s="20"/>
      <c r="J419" s="21"/>
    </row>
    <row r="420" spans="1:10" x14ac:dyDescent="0.25">
      <c r="A420" s="158" t="s">
        <v>313</v>
      </c>
      <c r="B420" s="65">
        <v>0</v>
      </c>
      <c r="C420" s="66">
        <v>0</v>
      </c>
      <c r="D420" s="65">
        <v>0</v>
      </c>
      <c r="E420" s="66">
        <v>2</v>
      </c>
      <c r="F420" s="67"/>
      <c r="G420" s="65">
        <f t="shared" ref="G420:G430" si="80">B420-C420</f>
        <v>0</v>
      </c>
      <c r="H420" s="66">
        <f t="shared" ref="H420:H430" si="81">D420-E420</f>
        <v>-2</v>
      </c>
      <c r="I420" s="20" t="str">
        <f t="shared" ref="I420:I430" si="82">IF(C420=0, "-", IF(G420/C420&lt;10, G420/C420, "&gt;999%"))</f>
        <v>-</v>
      </c>
      <c r="J420" s="21">
        <f t="shared" ref="J420:J430" si="83">IF(E420=0, "-", IF(H420/E420&lt;10, H420/E420, "&gt;999%"))</f>
        <v>-1</v>
      </c>
    </row>
    <row r="421" spans="1:10" x14ac:dyDescent="0.25">
      <c r="A421" s="158" t="s">
        <v>345</v>
      </c>
      <c r="B421" s="65">
        <v>7</v>
      </c>
      <c r="C421" s="66">
        <v>5</v>
      </c>
      <c r="D421" s="65">
        <v>78</v>
      </c>
      <c r="E421" s="66">
        <v>90</v>
      </c>
      <c r="F421" s="67"/>
      <c r="G421" s="65">
        <f t="shared" si="80"/>
        <v>2</v>
      </c>
      <c r="H421" s="66">
        <f t="shared" si="81"/>
        <v>-12</v>
      </c>
      <c r="I421" s="20">
        <f t="shared" si="82"/>
        <v>0.4</v>
      </c>
      <c r="J421" s="21">
        <f t="shared" si="83"/>
        <v>-0.13333333333333333</v>
      </c>
    </row>
    <row r="422" spans="1:10" x14ac:dyDescent="0.25">
      <c r="A422" s="158" t="s">
        <v>238</v>
      </c>
      <c r="B422" s="65">
        <v>3</v>
      </c>
      <c r="C422" s="66">
        <v>1</v>
      </c>
      <c r="D422" s="65">
        <v>36</v>
      </c>
      <c r="E422" s="66">
        <v>21</v>
      </c>
      <c r="F422" s="67"/>
      <c r="G422" s="65">
        <f t="shared" si="80"/>
        <v>2</v>
      </c>
      <c r="H422" s="66">
        <f t="shared" si="81"/>
        <v>15</v>
      </c>
      <c r="I422" s="20">
        <f t="shared" si="82"/>
        <v>2</v>
      </c>
      <c r="J422" s="21">
        <f t="shared" si="83"/>
        <v>0.7142857142857143</v>
      </c>
    </row>
    <row r="423" spans="1:10" x14ac:dyDescent="0.25">
      <c r="A423" s="158" t="s">
        <v>516</v>
      </c>
      <c r="B423" s="65">
        <v>4</v>
      </c>
      <c r="C423" s="66">
        <v>18</v>
      </c>
      <c r="D423" s="65">
        <v>41</v>
      </c>
      <c r="E423" s="66">
        <v>118</v>
      </c>
      <c r="F423" s="67"/>
      <c r="G423" s="65">
        <f t="shared" si="80"/>
        <v>-14</v>
      </c>
      <c r="H423" s="66">
        <f t="shared" si="81"/>
        <v>-77</v>
      </c>
      <c r="I423" s="20">
        <f t="shared" si="82"/>
        <v>-0.77777777777777779</v>
      </c>
      <c r="J423" s="21">
        <f t="shared" si="83"/>
        <v>-0.65254237288135597</v>
      </c>
    </row>
    <row r="424" spans="1:10" x14ac:dyDescent="0.25">
      <c r="A424" s="158" t="s">
        <v>525</v>
      </c>
      <c r="B424" s="65">
        <v>45</v>
      </c>
      <c r="C424" s="66">
        <v>46</v>
      </c>
      <c r="D424" s="65">
        <v>496</v>
      </c>
      <c r="E424" s="66">
        <v>714</v>
      </c>
      <c r="F424" s="67"/>
      <c r="G424" s="65">
        <f t="shared" si="80"/>
        <v>-1</v>
      </c>
      <c r="H424" s="66">
        <f t="shared" si="81"/>
        <v>-218</v>
      </c>
      <c r="I424" s="20">
        <f t="shared" si="82"/>
        <v>-2.1739130434782608E-2</v>
      </c>
      <c r="J424" s="21">
        <f t="shared" si="83"/>
        <v>-0.30532212885154064</v>
      </c>
    </row>
    <row r="425" spans="1:10" x14ac:dyDescent="0.25">
      <c r="A425" s="158" t="s">
        <v>444</v>
      </c>
      <c r="B425" s="65">
        <v>5</v>
      </c>
      <c r="C425" s="66">
        <v>0</v>
      </c>
      <c r="D425" s="65">
        <v>86</v>
      </c>
      <c r="E425" s="66">
        <v>0</v>
      </c>
      <c r="F425" s="67"/>
      <c r="G425" s="65">
        <f t="shared" si="80"/>
        <v>5</v>
      </c>
      <c r="H425" s="66">
        <f t="shared" si="81"/>
        <v>86</v>
      </c>
      <c r="I425" s="20" t="str">
        <f t="shared" si="82"/>
        <v>-</v>
      </c>
      <c r="J425" s="21" t="str">
        <f t="shared" si="83"/>
        <v>-</v>
      </c>
    </row>
    <row r="426" spans="1:10" x14ac:dyDescent="0.25">
      <c r="A426" s="158" t="s">
        <v>478</v>
      </c>
      <c r="B426" s="65">
        <v>123</v>
      </c>
      <c r="C426" s="66">
        <v>105</v>
      </c>
      <c r="D426" s="65">
        <v>631</v>
      </c>
      <c r="E426" s="66">
        <v>630</v>
      </c>
      <c r="F426" s="67"/>
      <c r="G426" s="65">
        <f t="shared" si="80"/>
        <v>18</v>
      </c>
      <c r="H426" s="66">
        <f t="shared" si="81"/>
        <v>1</v>
      </c>
      <c r="I426" s="20">
        <f t="shared" si="82"/>
        <v>0.17142857142857143</v>
      </c>
      <c r="J426" s="21">
        <f t="shared" si="83"/>
        <v>1.5873015873015873E-3</v>
      </c>
    </row>
    <row r="427" spans="1:10" x14ac:dyDescent="0.25">
      <c r="A427" s="158" t="s">
        <v>363</v>
      </c>
      <c r="B427" s="65">
        <v>49</v>
      </c>
      <c r="C427" s="66">
        <v>0</v>
      </c>
      <c r="D427" s="65">
        <v>431</v>
      </c>
      <c r="E427" s="66">
        <v>0</v>
      </c>
      <c r="F427" s="67"/>
      <c r="G427" s="65">
        <f t="shared" si="80"/>
        <v>49</v>
      </c>
      <c r="H427" s="66">
        <f t="shared" si="81"/>
        <v>431</v>
      </c>
      <c r="I427" s="20" t="str">
        <f t="shared" si="82"/>
        <v>-</v>
      </c>
      <c r="J427" s="21" t="str">
        <f t="shared" si="83"/>
        <v>-</v>
      </c>
    </row>
    <row r="428" spans="1:10" x14ac:dyDescent="0.25">
      <c r="A428" s="158" t="s">
        <v>402</v>
      </c>
      <c r="B428" s="65">
        <v>121</v>
      </c>
      <c r="C428" s="66">
        <v>40</v>
      </c>
      <c r="D428" s="65">
        <v>835</v>
      </c>
      <c r="E428" s="66">
        <v>755</v>
      </c>
      <c r="F428" s="67"/>
      <c r="G428" s="65">
        <f t="shared" si="80"/>
        <v>81</v>
      </c>
      <c r="H428" s="66">
        <f t="shared" si="81"/>
        <v>80</v>
      </c>
      <c r="I428" s="20">
        <f t="shared" si="82"/>
        <v>2.0249999999999999</v>
      </c>
      <c r="J428" s="21">
        <f t="shared" si="83"/>
        <v>0.10596026490066225</v>
      </c>
    </row>
    <row r="429" spans="1:10" x14ac:dyDescent="0.25">
      <c r="A429" s="158" t="s">
        <v>314</v>
      </c>
      <c r="B429" s="65">
        <v>2</v>
      </c>
      <c r="C429" s="66">
        <v>5</v>
      </c>
      <c r="D429" s="65">
        <v>27</v>
      </c>
      <c r="E429" s="66">
        <v>5</v>
      </c>
      <c r="F429" s="67"/>
      <c r="G429" s="65">
        <f t="shared" si="80"/>
        <v>-3</v>
      </c>
      <c r="H429" s="66">
        <f t="shared" si="81"/>
        <v>22</v>
      </c>
      <c r="I429" s="20">
        <f t="shared" si="82"/>
        <v>-0.6</v>
      </c>
      <c r="J429" s="21">
        <f t="shared" si="83"/>
        <v>4.4000000000000004</v>
      </c>
    </row>
    <row r="430" spans="1:10" s="160" customFormat="1" ht="13" x14ac:dyDescent="0.3">
      <c r="A430" s="178" t="s">
        <v>684</v>
      </c>
      <c r="B430" s="71">
        <v>359</v>
      </c>
      <c r="C430" s="72">
        <v>220</v>
      </c>
      <c r="D430" s="71">
        <v>2661</v>
      </c>
      <c r="E430" s="72">
        <v>2335</v>
      </c>
      <c r="F430" s="73"/>
      <c r="G430" s="71">
        <f t="shared" si="80"/>
        <v>139</v>
      </c>
      <c r="H430" s="72">
        <f t="shared" si="81"/>
        <v>326</v>
      </c>
      <c r="I430" s="37">
        <f t="shared" si="82"/>
        <v>0.63181818181818183</v>
      </c>
      <c r="J430" s="38">
        <f t="shared" si="83"/>
        <v>0.13961456102783726</v>
      </c>
    </row>
    <row r="431" spans="1:10" x14ac:dyDescent="0.25">
      <c r="A431" s="177"/>
      <c r="B431" s="143"/>
      <c r="C431" s="144"/>
      <c r="D431" s="143"/>
      <c r="E431" s="144"/>
      <c r="F431" s="145"/>
      <c r="G431" s="143"/>
      <c r="H431" s="144"/>
      <c r="I431" s="151"/>
      <c r="J431" s="152"/>
    </row>
    <row r="432" spans="1:10" s="139" customFormat="1" ht="13" x14ac:dyDescent="0.3">
      <c r="A432" s="159" t="s">
        <v>83</v>
      </c>
      <c r="B432" s="65"/>
      <c r="C432" s="66"/>
      <c r="D432" s="65"/>
      <c r="E432" s="66"/>
      <c r="F432" s="67"/>
      <c r="G432" s="65"/>
      <c r="H432" s="66"/>
      <c r="I432" s="20"/>
      <c r="J432" s="21"/>
    </row>
    <row r="433" spans="1:10" x14ac:dyDescent="0.25">
      <c r="A433" s="158" t="s">
        <v>364</v>
      </c>
      <c r="B433" s="65">
        <v>5</v>
      </c>
      <c r="C433" s="66">
        <v>2</v>
      </c>
      <c r="D433" s="65">
        <v>13</v>
      </c>
      <c r="E433" s="66">
        <v>8</v>
      </c>
      <c r="F433" s="67"/>
      <c r="G433" s="65">
        <f t="shared" ref="G433:G440" si="84">B433-C433</f>
        <v>3</v>
      </c>
      <c r="H433" s="66">
        <f t="shared" ref="H433:H440" si="85">D433-E433</f>
        <v>5</v>
      </c>
      <c r="I433" s="20">
        <f t="shared" ref="I433:I440" si="86">IF(C433=0, "-", IF(G433/C433&lt;10, G433/C433, "&gt;999%"))</f>
        <v>1.5</v>
      </c>
      <c r="J433" s="21">
        <f t="shared" ref="J433:J440" si="87">IF(E433=0, "-", IF(H433/E433&lt;10, H433/E433, "&gt;999%"))</f>
        <v>0.625</v>
      </c>
    </row>
    <row r="434" spans="1:10" x14ac:dyDescent="0.25">
      <c r="A434" s="158" t="s">
        <v>403</v>
      </c>
      <c r="B434" s="65">
        <v>9</v>
      </c>
      <c r="C434" s="66">
        <v>1</v>
      </c>
      <c r="D434" s="65">
        <v>15</v>
      </c>
      <c r="E434" s="66">
        <v>25</v>
      </c>
      <c r="F434" s="67"/>
      <c r="G434" s="65">
        <f t="shared" si="84"/>
        <v>8</v>
      </c>
      <c r="H434" s="66">
        <f t="shared" si="85"/>
        <v>-10</v>
      </c>
      <c r="I434" s="20">
        <f t="shared" si="86"/>
        <v>8</v>
      </c>
      <c r="J434" s="21">
        <f t="shared" si="87"/>
        <v>-0.4</v>
      </c>
    </row>
    <row r="435" spans="1:10" x14ac:dyDescent="0.25">
      <c r="A435" s="158" t="s">
        <v>239</v>
      </c>
      <c r="B435" s="65">
        <v>2</v>
      </c>
      <c r="C435" s="66">
        <v>0</v>
      </c>
      <c r="D435" s="65">
        <v>9</v>
      </c>
      <c r="E435" s="66">
        <v>0</v>
      </c>
      <c r="F435" s="67"/>
      <c r="G435" s="65">
        <f t="shared" si="84"/>
        <v>2</v>
      </c>
      <c r="H435" s="66">
        <f t="shared" si="85"/>
        <v>9</v>
      </c>
      <c r="I435" s="20" t="str">
        <f t="shared" si="86"/>
        <v>-</v>
      </c>
      <c r="J435" s="21" t="str">
        <f t="shared" si="87"/>
        <v>-</v>
      </c>
    </row>
    <row r="436" spans="1:10" x14ac:dyDescent="0.25">
      <c r="A436" s="158" t="s">
        <v>404</v>
      </c>
      <c r="B436" s="65">
        <v>2</v>
      </c>
      <c r="C436" s="66">
        <v>1</v>
      </c>
      <c r="D436" s="65">
        <v>5</v>
      </c>
      <c r="E436" s="66">
        <v>8</v>
      </c>
      <c r="F436" s="67"/>
      <c r="G436" s="65">
        <f t="shared" si="84"/>
        <v>1</v>
      </c>
      <c r="H436" s="66">
        <f t="shared" si="85"/>
        <v>-3</v>
      </c>
      <c r="I436" s="20">
        <f t="shared" si="86"/>
        <v>1</v>
      </c>
      <c r="J436" s="21">
        <f t="shared" si="87"/>
        <v>-0.375</v>
      </c>
    </row>
    <row r="437" spans="1:10" x14ac:dyDescent="0.25">
      <c r="A437" s="158" t="s">
        <v>261</v>
      </c>
      <c r="B437" s="65">
        <v>0</v>
      </c>
      <c r="C437" s="66">
        <v>0</v>
      </c>
      <c r="D437" s="65">
        <v>1</v>
      </c>
      <c r="E437" s="66">
        <v>6</v>
      </c>
      <c r="F437" s="67"/>
      <c r="G437" s="65">
        <f t="shared" si="84"/>
        <v>0</v>
      </c>
      <c r="H437" s="66">
        <f t="shared" si="85"/>
        <v>-5</v>
      </c>
      <c r="I437" s="20" t="str">
        <f t="shared" si="86"/>
        <v>-</v>
      </c>
      <c r="J437" s="21">
        <f t="shared" si="87"/>
        <v>-0.83333333333333337</v>
      </c>
    </row>
    <row r="438" spans="1:10" x14ac:dyDescent="0.25">
      <c r="A438" s="158" t="s">
        <v>506</v>
      </c>
      <c r="B438" s="65">
        <v>3</v>
      </c>
      <c r="C438" s="66">
        <v>1</v>
      </c>
      <c r="D438" s="65">
        <v>16</v>
      </c>
      <c r="E438" s="66">
        <v>15</v>
      </c>
      <c r="F438" s="67"/>
      <c r="G438" s="65">
        <f t="shared" si="84"/>
        <v>2</v>
      </c>
      <c r="H438" s="66">
        <f t="shared" si="85"/>
        <v>1</v>
      </c>
      <c r="I438" s="20">
        <f t="shared" si="86"/>
        <v>2</v>
      </c>
      <c r="J438" s="21">
        <f t="shared" si="87"/>
        <v>6.6666666666666666E-2</v>
      </c>
    </row>
    <row r="439" spans="1:10" x14ac:dyDescent="0.25">
      <c r="A439" s="158" t="s">
        <v>497</v>
      </c>
      <c r="B439" s="65">
        <v>4</v>
      </c>
      <c r="C439" s="66">
        <v>0</v>
      </c>
      <c r="D439" s="65">
        <v>48</v>
      </c>
      <c r="E439" s="66">
        <v>6</v>
      </c>
      <c r="F439" s="67"/>
      <c r="G439" s="65">
        <f t="shared" si="84"/>
        <v>4</v>
      </c>
      <c r="H439" s="66">
        <f t="shared" si="85"/>
        <v>42</v>
      </c>
      <c r="I439" s="20" t="str">
        <f t="shared" si="86"/>
        <v>-</v>
      </c>
      <c r="J439" s="21">
        <f t="shared" si="87"/>
        <v>7</v>
      </c>
    </row>
    <row r="440" spans="1:10" s="160" customFormat="1" ht="13" x14ac:dyDescent="0.3">
      <c r="A440" s="178" t="s">
        <v>685</v>
      </c>
      <c r="B440" s="71">
        <v>25</v>
      </c>
      <c r="C440" s="72">
        <v>5</v>
      </c>
      <c r="D440" s="71">
        <v>107</v>
      </c>
      <c r="E440" s="72">
        <v>68</v>
      </c>
      <c r="F440" s="73"/>
      <c r="G440" s="71">
        <f t="shared" si="84"/>
        <v>20</v>
      </c>
      <c r="H440" s="72">
        <f t="shared" si="85"/>
        <v>39</v>
      </c>
      <c r="I440" s="37">
        <f t="shared" si="86"/>
        <v>4</v>
      </c>
      <c r="J440" s="38">
        <f t="shared" si="87"/>
        <v>0.57352941176470584</v>
      </c>
    </row>
    <row r="441" spans="1:10" x14ac:dyDescent="0.25">
      <c r="A441" s="177"/>
      <c r="B441" s="143"/>
      <c r="C441" s="144"/>
      <c r="D441" s="143"/>
      <c r="E441" s="144"/>
      <c r="F441" s="145"/>
      <c r="G441" s="143"/>
      <c r="H441" s="144"/>
      <c r="I441" s="151"/>
      <c r="J441" s="152"/>
    </row>
    <row r="442" spans="1:10" s="139" customFormat="1" ht="13" x14ac:dyDescent="0.3">
      <c r="A442" s="159" t="s">
        <v>84</v>
      </c>
      <c r="B442" s="65"/>
      <c r="C442" s="66"/>
      <c r="D442" s="65"/>
      <c r="E442" s="66"/>
      <c r="F442" s="67"/>
      <c r="G442" s="65"/>
      <c r="H442" s="66"/>
      <c r="I442" s="20"/>
      <c r="J442" s="21"/>
    </row>
    <row r="443" spans="1:10" x14ac:dyDescent="0.25">
      <c r="A443" s="158" t="s">
        <v>262</v>
      </c>
      <c r="B443" s="65">
        <v>5</v>
      </c>
      <c r="C443" s="66">
        <v>3</v>
      </c>
      <c r="D443" s="65">
        <v>57</v>
      </c>
      <c r="E443" s="66">
        <v>48</v>
      </c>
      <c r="F443" s="67"/>
      <c r="G443" s="65">
        <f>B443-C443</f>
        <v>2</v>
      </c>
      <c r="H443" s="66">
        <f>D443-E443</f>
        <v>9</v>
      </c>
      <c r="I443" s="20">
        <f>IF(C443=0, "-", IF(G443/C443&lt;10, G443/C443, "&gt;999%"))</f>
        <v>0.66666666666666663</v>
      </c>
      <c r="J443" s="21">
        <f>IF(E443=0, "-", IF(H443/E443&lt;10, H443/E443, "&gt;999%"))</f>
        <v>0.1875</v>
      </c>
    </row>
    <row r="444" spans="1:10" s="160" customFormat="1" ht="13" x14ac:dyDescent="0.3">
      <c r="A444" s="178" t="s">
        <v>686</v>
      </c>
      <c r="B444" s="71">
        <v>5</v>
      </c>
      <c r="C444" s="72">
        <v>3</v>
      </c>
      <c r="D444" s="71">
        <v>57</v>
      </c>
      <c r="E444" s="72">
        <v>48</v>
      </c>
      <c r="F444" s="73"/>
      <c r="G444" s="71">
        <f>B444-C444</f>
        <v>2</v>
      </c>
      <c r="H444" s="72">
        <f>D444-E444</f>
        <v>9</v>
      </c>
      <c r="I444" s="37">
        <f>IF(C444=0, "-", IF(G444/C444&lt;10, G444/C444, "&gt;999%"))</f>
        <v>0.66666666666666663</v>
      </c>
      <c r="J444" s="38">
        <f>IF(E444=0, "-", IF(H444/E444&lt;10, H444/E444, "&gt;999%"))</f>
        <v>0.1875</v>
      </c>
    </row>
    <row r="445" spans="1:10" x14ac:dyDescent="0.25">
      <c r="A445" s="177"/>
      <c r="B445" s="143"/>
      <c r="C445" s="144"/>
      <c r="D445" s="143"/>
      <c r="E445" s="144"/>
      <c r="F445" s="145"/>
      <c r="G445" s="143"/>
      <c r="H445" s="144"/>
      <c r="I445" s="151"/>
      <c r="J445" s="152"/>
    </row>
    <row r="446" spans="1:10" s="139" customFormat="1" ht="13" x14ac:dyDescent="0.3">
      <c r="A446" s="159" t="s">
        <v>85</v>
      </c>
      <c r="B446" s="65"/>
      <c r="C446" s="66"/>
      <c r="D446" s="65"/>
      <c r="E446" s="66"/>
      <c r="F446" s="67"/>
      <c r="G446" s="65"/>
      <c r="H446" s="66"/>
      <c r="I446" s="20"/>
      <c r="J446" s="21"/>
    </row>
    <row r="447" spans="1:10" x14ac:dyDescent="0.25">
      <c r="A447" s="158" t="s">
        <v>339</v>
      </c>
      <c r="B447" s="65">
        <v>3</v>
      </c>
      <c r="C447" s="66">
        <v>2</v>
      </c>
      <c r="D447" s="65">
        <v>21</v>
      </c>
      <c r="E447" s="66">
        <v>24</v>
      </c>
      <c r="F447" s="67"/>
      <c r="G447" s="65">
        <f t="shared" ref="G447:G455" si="88">B447-C447</f>
        <v>1</v>
      </c>
      <c r="H447" s="66">
        <f t="shared" ref="H447:H455" si="89">D447-E447</f>
        <v>-3</v>
      </c>
      <c r="I447" s="20">
        <f t="shared" ref="I447:I455" si="90">IF(C447=0, "-", IF(G447/C447&lt;10, G447/C447, "&gt;999%"))</f>
        <v>0.5</v>
      </c>
      <c r="J447" s="21">
        <f t="shared" ref="J447:J455" si="91">IF(E447=0, "-", IF(H447/E447&lt;10, H447/E447, "&gt;999%"))</f>
        <v>-0.125</v>
      </c>
    </row>
    <row r="448" spans="1:10" x14ac:dyDescent="0.25">
      <c r="A448" s="158" t="s">
        <v>328</v>
      </c>
      <c r="B448" s="65">
        <v>0</v>
      </c>
      <c r="C448" s="66">
        <v>1</v>
      </c>
      <c r="D448" s="65">
        <v>4</v>
      </c>
      <c r="E448" s="66">
        <v>4</v>
      </c>
      <c r="F448" s="67"/>
      <c r="G448" s="65">
        <f t="shared" si="88"/>
        <v>-1</v>
      </c>
      <c r="H448" s="66">
        <f t="shared" si="89"/>
        <v>0</v>
      </c>
      <c r="I448" s="20">
        <f t="shared" si="90"/>
        <v>-1</v>
      </c>
      <c r="J448" s="21">
        <f t="shared" si="91"/>
        <v>0</v>
      </c>
    </row>
    <row r="449" spans="1:10" x14ac:dyDescent="0.25">
      <c r="A449" s="158" t="s">
        <v>473</v>
      </c>
      <c r="B449" s="65">
        <v>7</v>
      </c>
      <c r="C449" s="66">
        <v>0</v>
      </c>
      <c r="D449" s="65">
        <v>54</v>
      </c>
      <c r="E449" s="66">
        <v>26</v>
      </c>
      <c r="F449" s="67"/>
      <c r="G449" s="65">
        <f t="shared" si="88"/>
        <v>7</v>
      </c>
      <c r="H449" s="66">
        <f t="shared" si="89"/>
        <v>28</v>
      </c>
      <c r="I449" s="20" t="str">
        <f t="shared" si="90"/>
        <v>-</v>
      </c>
      <c r="J449" s="21">
        <f t="shared" si="91"/>
        <v>1.0769230769230769</v>
      </c>
    </row>
    <row r="450" spans="1:10" x14ac:dyDescent="0.25">
      <c r="A450" s="158" t="s">
        <v>474</v>
      </c>
      <c r="B450" s="65">
        <v>4</v>
      </c>
      <c r="C450" s="66">
        <v>4</v>
      </c>
      <c r="D450" s="65">
        <v>38</v>
      </c>
      <c r="E450" s="66">
        <v>34</v>
      </c>
      <c r="F450" s="67"/>
      <c r="G450" s="65">
        <f t="shared" si="88"/>
        <v>0</v>
      </c>
      <c r="H450" s="66">
        <f t="shared" si="89"/>
        <v>4</v>
      </c>
      <c r="I450" s="20">
        <f t="shared" si="90"/>
        <v>0</v>
      </c>
      <c r="J450" s="21">
        <f t="shared" si="91"/>
        <v>0.11764705882352941</v>
      </c>
    </row>
    <row r="451" spans="1:10" x14ac:dyDescent="0.25">
      <c r="A451" s="158" t="s">
        <v>329</v>
      </c>
      <c r="B451" s="65">
        <v>0</v>
      </c>
      <c r="C451" s="66">
        <v>0</v>
      </c>
      <c r="D451" s="65">
        <v>9</v>
      </c>
      <c r="E451" s="66">
        <v>6</v>
      </c>
      <c r="F451" s="67"/>
      <c r="G451" s="65">
        <f t="shared" si="88"/>
        <v>0</v>
      </c>
      <c r="H451" s="66">
        <f t="shared" si="89"/>
        <v>3</v>
      </c>
      <c r="I451" s="20" t="str">
        <f t="shared" si="90"/>
        <v>-</v>
      </c>
      <c r="J451" s="21">
        <f t="shared" si="91"/>
        <v>0.5</v>
      </c>
    </row>
    <row r="452" spans="1:10" x14ac:dyDescent="0.25">
      <c r="A452" s="158" t="s">
        <v>429</v>
      </c>
      <c r="B452" s="65">
        <v>2</v>
      </c>
      <c r="C452" s="66">
        <v>5</v>
      </c>
      <c r="D452" s="65">
        <v>153</v>
      </c>
      <c r="E452" s="66">
        <v>123</v>
      </c>
      <c r="F452" s="67"/>
      <c r="G452" s="65">
        <f t="shared" si="88"/>
        <v>-3</v>
      </c>
      <c r="H452" s="66">
        <f t="shared" si="89"/>
        <v>30</v>
      </c>
      <c r="I452" s="20">
        <f t="shared" si="90"/>
        <v>-0.6</v>
      </c>
      <c r="J452" s="21">
        <f t="shared" si="91"/>
        <v>0.24390243902439024</v>
      </c>
    </row>
    <row r="453" spans="1:10" x14ac:dyDescent="0.25">
      <c r="A453" s="158" t="s">
        <v>291</v>
      </c>
      <c r="B453" s="65">
        <v>1</v>
      </c>
      <c r="C453" s="66">
        <v>0</v>
      </c>
      <c r="D453" s="65">
        <v>4</v>
      </c>
      <c r="E453" s="66">
        <v>2</v>
      </c>
      <c r="F453" s="67"/>
      <c r="G453" s="65">
        <f t="shared" si="88"/>
        <v>1</v>
      </c>
      <c r="H453" s="66">
        <f t="shared" si="89"/>
        <v>2</v>
      </c>
      <c r="I453" s="20" t="str">
        <f t="shared" si="90"/>
        <v>-</v>
      </c>
      <c r="J453" s="21">
        <f t="shared" si="91"/>
        <v>1</v>
      </c>
    </row>
    <row r="454" spans="1:10" x14ac:dyDescent="0.25">
      <c r="A454" s="158" t="s">
        <v>280</v>
      </c>
      <c r="B454" s="65">
        <v>3</v>
      </c>
      <c r="C454" s="66">
        <v>1</v>
      </c>
      <c r="D454" s="65">
        <v>23</v>
      </c>
      <c r="E454" s="66">
        <v>29</v>
      </c>
      <c r="F454" s="67"/>
      <c r="G454" s="65">
        <f t="shared" si="88"/>
        <v>2</v>
      </c>
      <c r="H454" s="66">
        <f t="shared" si="89"/>
        <v>-6</v>
      </c>
      <c r="I454" s="20">
        <f t="shared" si="90"/>
        <v>2</v>
      </c>
      <c r="J454" s="21">
        <f t="shared" si="91"/>
        <v>-0.20689655172413793</v>
      </c>
    </row>
    <row r="455" spans="1:10" s="160" customFormat="1" ht="13" x14ac:dyDescent="0.3">
      <c r="A455" s="178" t="s">
        <v>687</v>
      </c>
      <c r="B455" s="71">
        <v>20</v>
      </c>
      <c r="C455" s="72">
        <v>13</v>
      </c>
      <c r="D455" s="71">
        <v>306</v>
      </c>
      <c r="E455" s="72">
        <v>248</v>
      </c>
      <c r="F455" s="73"/>
      <c r="G455" s="71">
        <f t="shared" si="88"/>
        <v>7</v>
      </c>
      <c r="H455" s="72">
        <f t="shared" si="89"/>
        <v>58</v>
      </c>
      <c r="I455" s="37">
        <f t="shared" si="90"/>
        <v>0.53846153846153844</v>
      </c>
      <c r="J455" s="38">
        <f t="shared" si="91"/>
        <v>0.23387096774193547</v>
      </c>
    </row>
    <row r="456" spans="1:10" x14ac:dyDescent="0.25">
      <c r="A456" s="177"/>
      <c r="B456" s="143"/>
      <c r="C456" s="144"/>
      <c r="D456" s="143"/>
      <c r="E456" s="144"/>
      <c r="F456" s="145"/>
      <c r="G456" s="143"/>
      <c r="H456" s="144"/>
      <c r="I456" s="151"/>
      <c r="J456" s="152"/>
    </row>
    <row r="457" spans="1:10" s="139" customFormat="1" ht="13" x14ac:dyDescent="0.3">
      <c r="A457" s="159" t="s">
        <v>86</v>
      </c>
      <c r="B457" s="65"/>
      <c r="C457" s="66"/>
      <c r="D457" s="65"/>
      <c r="E457" s="66"/>
      <c r="F457" s="67"/>
      <c r="G457" s="65"/>
      <c r="H457" s="66"/>
      <c r="I457" s="20"/>
      <c r="J457" s="21"/>
    </row>
    <row r="458" spans="1:10" x14ac:dyDescent="0.25">
      <c r="A458" s="158" t="s">
        <v>532</v>
      </c>
      <c r="B458" s="65">
        <v>69</v>
      </c>
      <c r="C458" s="66">
        <v>39</v>
      </c>
      <c r="D458" s="65">
        <v>530</v>
      </c>
      <c r="E458" s="66">
        <v>332</v>
      </c>
      <c r="F458" s="67"/>
      <c r="G458" s="65">
        <f>B458-C458</f>
        <v>30</v>
      </c>
      <c r="H458" s="66">
        <f>D458-E458</f>
        <v>198</v>
      </c>
      <c r="I458" s="20">
        <f>IF(C458=0, "-", IF(G458/C458&lt;10, G458/C458, "&gt;999%"))</f>
        <v>0.76923076923076927</v>
      </c>
      <c r="J458" s="21">
        <f>IF(E458=0, "-", IF(H458/E458&lt;10, H458/E458, "&gt;999%"))</f>
        <v>0.59638554216867468</v>
      </c>
    </row>
    <row r="459" spans="1:10" x14ac:dyDescent="0.25">
      <c r="A459" s="158" t="s">
        <v>533</v>
      </c>
      <c r="B459" s="65">
        <v>16</v>
      </c>
      <c r="C459" s="66">
        <v>2</v>
      </c>
      <c r="D459" s="65">
        <v>63</v>
      </c>
      <c r="E459" s="66">
        <v>27</v>
      </c>
      <c r="F459" s="67"/>
      <c r="G459" s="65">
        <f>B459-C459</f>
        <v>14</v>
      </c>
      <c r="H459" s="66">
        <f>D459-E459</f>
        <v>36</v>
      </c>
      <c r="I459" s="20">
        <f>IF(C459=0, "-", IF(G459/C459&lt;10, G459/C459, "&gt;999%"))</f>
        <v>7</v>
      </c>
      <c r="J459" s="21">
        <f>IF(E459=0, "-", IF(H459/E459&lt;10, H459/E459, "&gt;999%"))</f>
        <v>1.3333333333333333</v>
      </c>
    </row>
    <row r="460" spans="1:10" x14ac:dyDescent="0.25">
      <c r="A460" s="158" t="s">
        <v>534</v>
      </c>
      <c r="B460" s="65">
        <v>0</v>
      </c>
      <c r="C460" s="66">
        <v>0</v>
      </c>
      <c r="D460" s="65">
        <v>16</v>
      </c>
      <c r="E460" s="66">
        <v>7</v>
      </c>
      <c r="F460" s="67"/>
      <c r="G460" s="65">
        <f>B460-C460</f>
        <v>0</v>
      </c>
      <c r="H460" s="66">
        <f>D460-E460</f>
        <v>9</v>
      </c>
      <c r="I460" s="20" t="str">
        <f>IF(C460=0, "-", IF(G460/C460&lt;10, G460/C460, "&gt;999%"))</f>
        <v>-</v>
      </c>
      <c r="J460" s="21">
        <f>IF(E460=0, "-", IF(H460/E460&lt;10, H460/E460, "&gt;999%"))</f>
        <v>1.2857142857142858</v>
      </c>
    </row>
    <row r="461" spans="1:10" s="160" customFormat="1" ht="13" x14ac:dyDescent="0.3">
      <c r="A461" s="178" t="s">
        <v>688</v>
      </c>
      <c r="B461" s="71">
        <v>85</v>
      </c>
      <c r="C461" s="72">
        <v>41</v>
      </c>
      <c r="D461" s="71">
        <v>609</v>
      </c>
      <c r="E461" s="72">
        <v>366</v>
      </c>
      <c r="F461" s="73"/>
      <c r="G461" s="71">
        <f>B461-C461</f>
        <v>44</v>
      </c>
      <c r="H461" s="72">
        <f>D461-E461</f>
        <v>243</v>
      </c>
      <c r="I461" s="37">
        <f>IF(C461=0, "-", IF(G461/C461&lt;10, G461/C461, "&gt;999%"))</f>
        <v>1.0731707317073171</v>
      </c>
      <c r="J461" s="38">
        <f>IF(E461=0, "-", IF(H461/E461&lt;10, H461/E461, "&gt;999%"))</f>
        <v>0.66393442622950816</v>
      </c>
    </row>
    <row r="462" spans="1:10" x14ac:dyDescent="0.25">
      <c r="A462" s="177"/>
      <c r="B462" s="143"/>
      <c r="C462" s="144"/>
      <c r="D462" s="143"/>
      <c r="E462" s="144"/>
      <c r="F462" s="145"/>
      <c r="G462" s="143"/>
      <c r="H462" s="144"/>
      <c r="I462" s="151"/>
      <c r="J462" s="152"/>
    </row>
    <row r="463" spans="1:10" s="139" customFormat="1" ht="13" x14ac:dyDescent="0.3">
      <c r="A463" s="159" t="s">
        <v>87</v>
      </c>
      <c r="B463" s="65"/>
      <c r="C463" s="66"/>
      <c r="D463" s="65"/>
      <c r="E463" s="66"/>
      <c r="F463" s="67"/>
      <c r="G463" s="65"/>
      <c r="H463" s="66"/>
      <c r="I463" s="20"/>
      <c r="J463" s="21"/>
    </row>
    <row r="464" spans="1:10" x14ac:dyDescent="0.25">
      <c r="A464" s="158" t="s">
        <v>365</v>
      </c>
      <c r="B464" s="65">
        <v>0</v>
      </c>
      <c r="C464" s="66">
        <v>9</v>
      </c>
      <c r="D464" s="65">
        <v>56</v>
      </c>
      <c r="E464" s="66">
        <v>75</v>
      </c>
      <c r="F464" s="67"/>
      <c r="G464" s="65">
        <f t="shared" ref="G464:G471" si="92">B464-C464</f>
        <v>-9</v>
      </c>
      <c r="H464" s="66">
        <f t="shared" ref="H464:H471" si="93">D464-E464</f>
        <v>-19</v>
      </c>
      <c r="I464" s="20">
        <f t="shared" ref="I464:I471" si="94">IF(C464=0, "-", IF(G464/C464&lt;10, G464/C464, "&gt;999%"))</f>
        <v>-1</v>
      </c>
      <c r="J464" s="21">
        <f t="shared" ref="J464:J471" si="95">IF(E464=0, "-", IF(H464/E464&lt;10, H464/E464, "&gt;999%"))</f>
        <v>-0.25333333333333335</v>
      </c>
    </row>
    <row r="465" spans="1:10" x14ac:dyDescent="0.25">
      <c r="A465" s="158" t="s">
        <v>346</v>
      </c>
      <c r="B465" s="65">
        <v>4</v>
      </c>
      <c r="C465" s="66">
        <v>7</v>
      </c>
      <c r="D465" s="65">
        <v>27</v>
      </c>
      <c r="E465" s="66">
        <v>86</v>
      </c>
      <c r="F465" s="67"/>
      <c r="G465" s="65">
        <f t="shared" si="92"/>
        <v>-3</v>
      </c>
      <c r="H465" s="66">
        <f t="shared" si="93"/>
        <v>-59</v>
      </c>
      <c r="I465" s="20">
        <f t="shared" si="94"/>
        <v>-0.42857142857142855</v>
      </c>
      <c r="J465" s="21">
        <f t="shared" si="95"/>
        <v>-0.68604651162790697</v>
      </c>
    </row>
    <row r="466" spans="1:10" x14ac:dyDescent="0.25">
      <c r="A466" s="158" t="s">
        <v>498</v>
      </c>
      <c r="B466" s="65">
        <v>0</v>
      </c>
      <c r="C466" s="66">
        <v>4</v>
      </c>
      <c r="D466" s="65">
        <v>0</v>
      </c>
      <c r="E466" s="66">
        <v>67</v>
      </c>
      <c r="F466" s="67"/>
      <c r="G466" s="65">
        <f t="shared" si="92"/>
        <v>-4</v>
      </c>
      <c r="H466" s="66">
        <f t="shared" si="93"/>
        <v>-67</v>
      </c>
      <c r="I466" s="20">
        <f t="shared" si="94"/>
        <v>-1</v>
      </c>
      <c r="J466" s="21">
        <f t="shared" si="95"/>
        <v>-1</v>
      </c>
    </row>
    <row r="467" spans="1:10" x14ac:dyDescent="0.25">
      <c r="A467" s="158" t="s">
        <v>405</v>
      </c>
      <c r="B467" s="65">
        <v>20</v>
      </c>
      <c r="C467" s="66">
        <v>13</v>
      </c>
      <c r="D467" s="65">
        <v>155</v>
      </c>
      <c r="E467" s="66">
        <v>206</v>
      </c>
      <c r="F467" s="67"/>
      <c r="G467" s="65">
        <f t="shared" si="92"/>
        <v>7</v>
      </c>
      <c r="H467" s="66">
        <f t="shared" si="93"/>
        <v>-51</v>
      </c>
      <c r="I467" s="20">
        <f t="shared" si="94"/>
        <v>0.53846153846153844</v>
      </c>
      <c r="J467" s="21">
        <f t="shared" si="95"/>
        <v>-0.24757281553398058</v>
      </c>
    </row>
    <row r="468" spans="1:10" x14ac:dyDescent="0.25">
      <c r="A468" s="158" t="s">
        <v>547</v>
      </c>
      <c r="B468" s="65">
        <v>6</v>
      </c>
      <c r="C468" s="66">
        <v>9</v>
      </c>
      <c r="D468" s="65">
        <v>46</v>
      </c>
      <c r="E468" s="66">
        <v>78</v>
      </c>
      <c r="F468" s="67"/>
      <c r="G468" s="65">
        <f t="shared" si="92"/>
        <v>-3</v>
      </c>
      <c r="H468" s="66">
        <f t="shared" si="93"/>
        <v>-32</v>
      </c>
      <c r="I468" s="20">
        <f t="shared" si="94"/>
        <v>-0.33333333333333331</v>
      </c>
      <c r="J468" s="21">
        <f t="shared" si="95"/>
        <v>-0.41025641025641024</v>
      </c>
    </row>
    <row r="469" spans="1:10" x14ac:dyDescent="0.25">
      <c r="A469" s="158" t="s">
        <v>240</v>
      </c>
      <c r="B469" s="65">
        <v>0</v>
      </c>
      <c r="C469" s="66">
        <v>0</v>
      </c>
      <c r="D469" s="65">
        <v>3</v>
      </c>
      <c r="E469" s="66">
        <v>2</v>
      </c>
      <c r="F469" s="67"/>
      <c r="G469" s="65">
        <f t="shared" si="92"/>
        <v>0</v>
      </c>
      <c r="H469" s="66">
        <f t="shared" si="93"/>
        <v>1</v>
      </c>
      <c r="I469" s="20" t="str">
        <f t="shared" si="94"/>
        <v>-</v>
      </c>
      <c r="J469" s="21">
        <f t="shared" si="95"/>
        <v>0.5</v>
      </c>
    </row>
    <row r="470" spans="1:10" x14ac:dyDescent="0.25">
      <c r="A470" s="158" t="s">
        <v>507</v>
      </c>
      <c r="B470" s="65">
        <v>10</v>
      </c>
      <c r="C470" s="66">
        <v>6</v>
      </c>
      <c r="D470" s="65">
        <v>65</v>
      </c>
      <c r="E470" s="66">
        <v>58</v>
      </c>
      <c r="F470" s="67"/>
      <c r="G470" s="65">
        <f t="shared" si="92"/>
        <v>4</v>
      </c>
      <c r="H470" s="66">
        <f t="shared" si="93"/>
        <v>7</v>
      </c>
      <c r="I470" s="20">
        <f t="shared" si="94"/>
        <v>0.66666666666666663</v>
      </c>
      <c r="J470" s="21">
        <f t="shared" si="95"/>
        <v>0.1206896551724138</v>
      </c>
    </row>
    <row r="471" spans="1:10" s="160" customFormat="1" ht="13" x14ac:dyDescent="0.3">
      <c r="A471" s="178" t="s">
        <v>689</v>
      </c>
      <c r="B471" s="71">
        <v>40</v>
      </c>
      <c r="C471" s="72">
        <v>48</v>
      </c>
      <c r="D471" s="71">
        <v>352</v>
      </c>
      <c r="E471" s="72">
        <v>572</v>
      </c>
      <c r="F471" s="73"/>
      <c r="G471" s="71">
        <f t="shared" si="92"/>
        <v>-8</v>
      </c>
      <c r="H471" s="72">
        <f t="shared" si="93"/>
        <v>-220</v>
      </c>
      <c r="I471" s="37">
        <f t="shared" si="94"/>
        <v>-0.16666666666666666</v>
      </c>
      <c r="J471" s="38">
        <f t="shared" si="95"/>
        <v>-0.38461538461538464</v>
      </c>
    </row>
    <row r="472" spans="1:10" x14ac:dyDescent="0.25">
      <c r="A472" s="177"/>
      <c r="B472" s="143"/>
      <c r="C472" s="144"/>
      <c r="D472" s="143"/>
      <c r="E472" s="144"/>
      <c r="F472" s="145"/>
      <c r="G472" s="143"/>
      <c r="H472" s="144"/>
      <c r="I472" s="151"/>
      <c r="J472" s="152"/>
    </row>
    <row r="473" spans="1:10" s="139" customFormat="1" ht="13" x14ac:dyDescent="0.3">
      <c r="A473" s="159" t="s">
        <v>88</v>
      </c>
      <c r="B473" s="65"/>
      <c r="C473" s="66"/>
      <c r="D473" s="65"/>
      <c r="E473" s="66"/>
      <c r="F473" s="67"/>
      <c r="G473" s="65"/>
      <c r="H473" s="66"/>
      <c r="I473" s="20"/>
      <c r="J473" s="21"/>
    </row>
    <row r="474" spans="1:10" x14ac:dyDescent="0.25">
      <c r="A474" s="158" t="s">
        <v>340</v>
      </c>
      <c r="B474" s="65">
        <v>0</v>
      </c>
      <c r="C474" s="66">
        <v>0</v>
      </c>
      <c r="D474" s="65">
        <v>0</v>
      </c>
      <c r="E474" s="66">
        <v>3</v>
      </c>
      <c r="F474" s="67"/>
      <c r="G474" s="65">
        <f>B474-C474</f>
        <v>0</v>
      </c>
      <c r="H474" s="66">
        <f>D474-E474</f>
        <v>-3</v>
      </c>
      <c r="I474" s="20" t="str">
        <f>IF(C474=0, "-", IF(G474/C474&lt;10, G474/C474, "&gt;999%"))</f>
        <v>-</v>
      </c>
      <c r="J474" s="21">
        <f>IF(E474=0, "-", IF(H474/E474&lt;10, H474/E474, "&gt;999%"))</f>
        <v>-1</v>
      </c>
    </row>
    <row r="475" spans="1:10" x14ac:dyDescent="0.25">
      <c r="A475" s="158" t="s">
        <v>490</v>
      </c>
      <c r="B475" s="65">
        <v>0</v>
      </c>
      <c r="C475" s="66">
        <v>0</v>
      </c>
      <c r="D475" s="65">
        <v>2</v>
      </c>
      <c r="E475" s="66">
        <v>2</v>
      </c>
      <c r="F475" s="67"/>
      <c r="G475" s="65">
        <f>B475-C475</f>
        <v>0</v>
      </c>
      <c r="H475" s="66">
        <f>D475-E475</f>
        <v>0</v>
      </c>
      <c r="I475" s="20" t="str">
        <f>IF(C475=0, "-", IF(G475/C475&lt;10, G475/C475, "&gt;999%"))</f>
        <v>-</v>
      </c>
      <c r="J475" s="21">
        <f>IF(E475=0, "-", IF(H475/E475&lt;10, H475/E475, "&gt;999%"))</f>
        <v>0</v>
      </c>
    </row>
    <row r="476" spans="1:10" x14ac:dyDescent="0.25">
      <c r="A476" s="158" t="s">
        <v>292</v>
      </c>
      <c r="B476" s="65">
        <v>0</v>
      </c>
      <c r="C476" s="66">
        <v>1</v>
      </c>
      <c r="D476" s="65">
        <v>1</v>
      </c>
      <c r="E476" s="66">
        <v>2</v>
      </c>
      <c r="F476" s="67"/>
      <c r="G476" s="65">
        <f>B476-C476</f>
        <v>-1</v>
      </c>
      <c r="H476" s="66">
        <f>D476-E476</f>
        <v>-1</v>
      </c>
      <c r="I476" s="20">
        <f>IF(C476=0, "-", IF(G476/C476&lt;10, G476/C476, "&gt;999%"))</f>
        <v>-1</v>
      </c>
      <c r="J476" s="21">
        <f>IF(E476=0, "-", IF(H476/E476&lt;10, H476/E476, "&gt;999%"))</f>
        <v>-0.5</v>
      </c>
    </row>
    <row r="477" spans="1:10" s="160" customFormat="1" ht="13" x14ac:dyDescent="0.3">
      <c r="A477" s="178" t="s">
        <v>690</v>
      </c>
      <c r="B477" s="71">
        <v>0</v>
      </c>
      <c r="C477" s="72">
        <v>1</v>
      </c>
      <c r="D477" s="71">
        <v>3</v>
      </c>
      <c r="E477" s="72">
        <v>7</v>
      </c>
      <c r="F477" s="73"/>
      <c r="G477" s="71">
        <f>B477-C477</f>
        <v>-1</v>
      </c>
      <c r="H477" s="72">
        <f>D477-E477</f>
        <v>-4</v>
      </c>
      <c r="I477" s="37">
        <f>IF(C477=0, "-", IF(G477/C477&lt;10, G477/C477, "&gt;999%"))</f>
        <v>-1</v>
      </c>
      <c r="J477" s="38">
        <f>IF(E477=0, "-", IF(H477/E477&lt;10, H477/E477, "&gt;999%"))</f>
        <v>-0.5714285714285714</v>
      </c>
    </row>
    <row r="478" spans="1:10" x14ac:dyDescent="0.25">
      <c r="A478" s="177"/>
      <c r="B478" s="143"/>
      <c r="C478" s="144"/>
      <c r="D478" s="143"/>
      <c r="E478" s="144"/>
      <c r="F478" s="145"/>
      <c r="G478" s="143"/>
      <c r="H478" s="144"/>
      <c r="I478" s="151"/>
      <c r="J478" s="152"/>
    </row>
    <row r="479" spans="1:10" s="139" customFormat="1" ht="13" x14ac:dyDescent="0.3">
      <c r="A479" s="159" t="s">
        <v>89</v>
      </c>
      <c r="B479" s="65"/>
      <c r="C479" s="66"/>
      <c r="D479" s="65"/>
      <c r="E479" s="66"/>
      <c r="F479" s="67"/>
      <c r="G479" s="65"/>
      <c r="H479" s="66"/>
      <c r="I479" s="20"/>
      <c r="J479" s="21"/>
    </row>
    <row r="480" spans="1:10" x14ac:dyDescent="0.25">
      <c r="A480" s="158" t="s">
        <v>571</v>
      </c>
      <c r="B480" s="65">
        <v>15</v>
      </c>
      <c r="C480" s="66">
        <v>30</v>
      </c>
      <c r="D480" s="65">
        <v>153</v>
      </c>
      <c r="E480" s="66">
        <v>150</v>
      </c>
      <c r="F480" s="67"/>
      <c r="G480" s="65">
        <f>B480-C480</f>
        <v>-15</v>
      </c>
      <c r="H480" s="66">
        <f>D480-E480</f>
        <v>3</v>
      </c>
      <c r="I480" s="20">
        <f>IF(C480=0, "-", IF(G480/C480&lt;10, G480/C480, "&gt;999%"))</f>
        <v>-0.5</v>
      </c>
      <c r="J480" s="21">
        <f>IF(E480=0, "-", IF(H480/E480&lt;10, H480/E480, "&gt;999%"))</f>
        <v>0.02</v>
      </c>
    </row>
    <row r="481" spans="1:10" s="160" customFormat="1" ht="13" x14ac:dyDescent="0.3">
      <c r="A481" s="178" t="s">
        <v>691</v>
      </c>
      <c r="B481" s="71">
        <v>15</v>
      </c>
      <c r="C481" s="72">
        <v>30</v>
      </c>
      <c r="D481" s="71">
        <v>153</v>
      </c>
      <c r="E481" s="72">
        <v>150</v>
      </c>
      <c r="F481" s="73"/>
      <c r="G481" s="71">
        <f>B481-C481</f>
        <v>-15</v>
      </c>
      <c r="H481" s="72">
        <f>D481-E481</f>
        <v>3</v>
      </c>
      <c r="I481" s="37">
        <f>IF(C481=0, "-", IF(G481/C481&lt;10, G481/C481, "&gt;999%"))</f>
        <v>-0.5</v>
      </c>
      <c r="J481" s="38">
        <f>IF(E481=0, "-", IF(H481/E481&lt;10, H481/E481, "&gt;999%"))</f>
        <v>0.02</v>
      </c>
    </row>
    <row r="482" spans="1:10" x14ac:dyDescent="0.25">
      <c r="A482" s="177"/>
      <c r="B482" s="143"/>
      <c r="C482" s="144"/>
      <c r="D482" s="143"/>
      <c r="E482" s="144"/>
      <c r="F482" s="145"/>
      <c r="G482" s="143"/>
      <c r="H482" s="144"/>
      <c r="I482" s="151"/>
      <c r="J482" s="152"/>
    </row>
    <row r="483" spans="1:10" s="139" customFormat="1" ht="13" x14ac:dyDescent="0.3">
      <c r="A483" s="159" t="s">
        <v>90</v>
      </c>
      <c r="B483" s="65"/>
      <c r="C483" s="66"/>
      <c r="D483" s="65"/>
      <c r="E483" s="66"/>
      <c r="F483" s="67"/>
      <c r="G483" s="65"/>
      <c r="H483" s="66"/>
      <c r="I483" s="20"/>
      <c r="J483" s="21"/>
    </row>
    <row r="484" spans="1:10" x14ac:dyDescent="0.25">
      <c r="A484" s="158" t="s">
        <v>558</v>
      </c>
      <c r="B484" s="65">
        <v>1</v>
      </c>
      <c r="C484" s="66">
        <v>0</v>
      </c>
      <c r="D484" s="65">
        <v>3</v>
      </c>
      <c r="E484" s="66">
        <v>1</v>
      </c>
      <c r="F484" s="67"/>
      <c r="G484" s="65">
        <f>B484-C484</f>
        <v>1</v>
      </c>
      <c r="H484" s="66">
        <f>D484-E484</f>
        <v>2</v>
      </c>
      <c r="I484" s="20" t="str">
        <f>IF(C484=0, "-", IF(G484/C484&lt;10, G484/C484, "&gt;999%"))</f>
        <v>-</v>
      </c>
      <c r="J484" s="21">
        <f>IF(E484=0, "-", IF(H484/E484&lt;10, H484/E484, "&gt;999%"))</f>
        <v>2</v>
      </c>
    </row>
    <row r="485" spans="1:10" s="160" customFormat="1" ht="13" x14ac:dyDescent="0.3">
      <c r="A485" s="178" t="s">
        <v>692</v>
      </c>
      <c r="B485" s="71">
        <v>1</v>
      </c>
      <c r="C485" s="72">
        <v>0</v>
      </c>
      <c r="D485" s="71">
        <v>3</v>
      </c>
      <c r="E485" s="72">
        <v>1</v>
      </c>
      <c r="F485" s="73"/>
      <c r="G485" s="71">
        <f>B485-C485</f>
        <v>1</v>
      </c>
      <c r="H485" s="72">
        <f>D485-E485</f>
        <v>2</v>
      </c>
      <c r="I485" s="37" t="str">
        <f>IF(C485=0, "-", IF(G485/C485&lt;10, G485/C485, "&gt;999%"))</f>
        <v>-</v>
      </c>
      <c r="J485" s="38">
        <f>IF(E485=0, "-", IF(H485/E485&lt;10, H485/E485, "&gt;999%"))</f>
        <v>2</v>
      </c>
    </row>
    <row r="486" spans="1:10" x14ac:dyDescent="0.25">
      <c r="A486" s="177"/>
      <c r="B486" s="143"/>
      <c r="C486" s="144"/>
      <c r="D486" s="143"/>
      <c r="E486" s="144"/>
      <c r="F486" s="145"/>
      <c r="G486" s="143"/>
      <c r="H486" s="144"/>
      <c r="I486" s="151"/>
      <c r="J486" s="152"/>
    </row>
    <row r="487" spans="1:10" s="139" customFormat="1" ht="13" x14ac:dyDescent="0.3">
      <c r="A487" s="159" t="s">
        <v>91</v>
      </c>
      <c r="B487" s="65"/>
      <c r="C487" s="66"/>
      <c r="D487" s="65"/>
      <c r="E487" s="66"/>
      <c r="F487" s="67"/>
      <c r="G487" s="65"/>
      <c r="H487" s="66"/>
      <c r="I487" s="20"/>
      <c r="J487" s="21"/>
    </row>
    <row r="488" spans="1:10" x14ac:dyDescent="0.25">
      <c r="A488" s="158" t="s">
        <v>216</v>
      </c>
      <c r="B488" s="65">
        <v>4</v>
      </c>
      <c r="C488" s="66">
        <v>0</v>
      </c>
      <c r="D488" s="65">
        <v>26</v>
      </c>
      <c r="E488" s="66">
        <v>1</v>
      </c>
      <c r="F488" s="67"/>
      <c r="G488" s="65">
        <f t="shared" ref="G488:G495" si="96">B488-C488</f>
        <v>4</v>
      </c>
      <c r="H488" s="66">
        <f t="shared" ref="H488:H495" si="97">D488-E488</f>
        <v>25</v>
      </c>
      <c r="I488" s="20" t="str">
        <f t="shared" ref="I488:I495" si="98">IF(C488=0, "-", IF(G488/C488&lt;10, G488/C488, "&gt;999%"))</f>
        <v>-</v>
      </c>
      <c r="J488" s="21" t="str">
        <f t="shared" ref="J488:J495" si="99">IF(E488=0, "-", IF(H488/E488&lt;10, H488/E488, "&gt;999%"))</f>
        <v>&gt;999%</v>
      </c>
    </row>
    <row r="489" spans="1:10" x14ac:dyDescent="0.25">
      <c r="A489" s="158" t="s">
        <v>366</v>
      </c>
      <c r="B489" s="65">
        <v>6</v>
      </c>
      <c r="C489" s="66">
        <v>6</v>
      </c>
      <c r="D489" s="65">
        <v>76</v>
      </c>
      <c r="E489" s="66">
        <v>68</v>
      </c>
      <c r="F489" s="67"/>
      <c r="G489" s="65">
        <f t="shared" si="96"/>
        <v>0</v>
      </c>
      <c r="H489" s="66">
        <f t="shared" si="97"/>
        <v>8</v>
      </c>
      <c r="I489" s="20">
        <f t="shared" si="98"/>
        <v>0</v>
      </c>
      <c r="J489" s="21">
        <f t="shared" si="99"/>
        <v>0.11764705882352941</v>
      </c>
    </row>
    <row r="490" spans="1:10" x14ac:dyDescent="0.25">
      <c r="A490" s="158" t="s">
        <v>406</v>
      </c>
      <c r="B490" s="65">
        <v>12</v>
      </c>
      <c r="C490" s="66">
        <v>6</v>
      </c>
      <c r="D490" s="65">
        <v>65</v>
      </c>
      <c r="E490" s="66">
        <v>29</v>
      </c>
      <c r="F490" s="67"/>
      <c r="G490" s="65">
        <f t="shared" si="96"/>
        <v>6</v>
      </c>
      <c r="H490" s="66">
        <f t="shared" si="97"/>
        <v>36</v>
      </c>
      <c r="I490" s="20">
        <f t="shared" si="98"/>
        <v>1</v>
      </c>
      <c r="J490" s="21">
        <f t="shared" si="99"/>
        <v>1.2413793103448276</v>
      </c>
    </row>
    <row r="491" spans="1:10" x14ac:dyDescent="0.25">
      <c r="A491" s="158" t="s">
        <v>445</v>
      </c>
      <c r="B491" s="65">
        <v>16</v>
      </c>
      <c r="C491" s="66">
        <v>2</v>
      </c>
      <c r="D491" s="65">
        <v>75</v>
      </c>
      <c r="E491" s="66">
        <v>46</v>
      </c>
      <c r="F491" s="67"/>
      <c r="G491" s="65">
        <f t="shared" si="96"/>
        <v>14</v>
      </c>
      <c r="H491" s="66">
        <f t="shared" si="97"/>
        <v>29</v>
      </c>
      <c r="I491" s="20">
        <f t="shared" si="98"/>
        <v>7</v>
      </c>
      <c r="J491" s="21">
        <f t="shared" si="99"/>
        <v>0.63043478260869568</v>
      </c>
    </row>
    <row r="492" spans="1:10" x14ac:dyDescent="0.25">
      <c r="A492" s="158" t="s">
        <v>246</v>
      </c>
      <c r="B492" s="65">
        <v>7</v>
      </c>
      <c r="C492" s="66">
        <v>0</v>
      </c>
      <c r="D492" s="65">
        <v>64</v>
      </c>
      <c r="E492" s="66">
        <v>41</v>
      </c>
      <c r="F492" s="67"/>
      <c r="G492" s="65">
        <f t="shared" si="96"/>
        <v>7</v>
      </c>
      <c r="H492" s="66">
        <f t="shared" si="97"/>
        <v>23</v>
      </c>
      <c r="I492" s="20" t="str">
        <f t="shared" si="98"/>
        <v>-</v>
      </c>
      <c r="J492" s="21">
        <f t="shared" si="99"/>
        <v>0.56097560975609762</v>
      </c>
    </row>
    <row r="493" spans="1:10" x14ac:dyDescent="0.25">
      <c r="A493" s="158" t="s">
        <v>222</v>
      </c>
      <c r="B493" s="65">
        <v>2</v>
      </c>
      <c r="C493" s="66">
        <v>2</v>
      </c>
      <c r="D493" s="65">
        <v>30</v>
      </c>
      <c r="E493" s="66">
        <v>15</v>
      </c>
      <c r="F493" s="67"/>
      <c r="G493" s="65">
        <f t="shared" si="96"/>
        <v>0</v>
      </c>
      <c r="H493" s="66">
        <f t="shared" si="97"/>
        <v>15</v>
      </c>
      <c r="I493" s="20">
        <f t="shared" si="98"/>
        <v>0</v>
      </c>
      <c r="J493" s="21">
        <f t="shared" si="99"/>
        <v>1</v>
      </c>
    </row>
    <row r="494" spans="1:10" x14ac:dyDescent="0.25">
      <c r="A494" s="158" t="s">
        <v>269</v>
      </c>
      <c r="B494" s="65">
        <v>3</v>
      </c>
      <c r="C494" s="66">
        <v>6</v>
      </c>
      <c r="D494" s="65">
        <v>65</v>
      </c>
      <c r="E494" s="66">
        <v>48</v>
      </c>
      <c r="F494" s="67"/>
      <c r="G494" s="65">
        <f t="shared" si="96"/>
        <v>-3</v>
      </c>
      <c r="H494" s="66">
        <f t="shared" si="97"/>
        <v>17</v>
      </c>
      <c r="I494" s="20">
        <f t="shared" si="98"/>
        <v>-0.5</v>
      </c>
      <c r="J494" s="21">
        <f t="shared" si="99"/>
        <v>0.35416666666666669</v>
      </c>
    </row>
    <row r="495" spans="1:10" s="160" customFormat="1" ht="13" x14ac:dyDescent="0.3">
      <c r="A495" s="178" t="s">
        <v>693</v>
      </c>
      <c r="B495" s="71">
        <v>50</v>
      </c>
      <c r="C495" s="72">
        <v>22</v>
      </c>
      <c r="D495" s="71">
        <v>401</v>
      </c>
      <c r="E495" s="72">
        <v>248</v>
      </c>
      <c r="F495" s="73"/>
      <c r="G495" s="71">
        <f t="shared" si="96"/>
        <v>28</v>
      </c>
      <c r="H495" s="72">
        <f t="shared" si="97"/>
        <v>153</v>
      </c>
      <c r="I495" s="37">
        <f t="shared" si="98"/>
        <v>1.2727272727272727</v>
      </c>
      <c r="J495" s="38">
        <f t="shared" si="99"/>
        <v>0.61693548387096775</v>
      </c>
    </row>
    <row r="496" spans="1:10" x14ac:dyDescent="0.25">
      <c r="A496" s="177"/>
      <c r="B496" s="143"/>
      <c r="C496" s="144"/>
      <c r="D496" s="143"/>
      <c r="E496" s="144"/>
      <c r="F496" s="145"/>
      <c r="G496" s="143"/>
      <c r="H496" s="144"/>
      <c r="I496" s="151"/>
      <c r="J496" s="152"/>
    </row>
    <row r="497" spans="1:10" s="139" customFormat="1" ht="13" x14ac:dyDescent="0.3">
      <c r="A497" s="159" t="s">
        <v>92</v>
      </c>
      <c r="B497" s="65"/>
      <c r="C497" s="66"/>
      <c r="D497" s="65"/>
      <c r="E497" s="66"/>
      <c r="F497" s="67"/>
      <c r="G497" s="65"/>
      <c r="H497" s="66"/>
      <c r="I497" s="20"/>
      <c r="J497" s="21"/>
    </row>
    <row r="498" spans="1:10" x14ac:dyDescent="0.25">
      <c r="A498" s="158" t="s">
        <v>407</v>
      </c>
      <c r="B498" s="65">
        <v>4</v>
      </c>
      <c r="C498" s="66">
        <v>2</v>
      </c>
      <c r="D498" s="65">
        <v>52</v>
      </c>
      <c r="E498" s="66">
        <v>36</v>
      </c>
      <c r="F498" s="67"/>
      <c r="G498" s="65">
        <f>B498-C498</f>
        <v>2</v>
      </c>
      <c r="H498" s="66">
        <f>D498-E498</f>
        <v>16</v>
      </c>
      <c r="I498" s="20">
        <f>IF(C498=0, "-", IF(G498/C498&lt;10, G498/C498, "&gt;999%"))</f>
        <v>1</v>
      </c>
      <c r="J498" s="21">
        <f>IF(E498=0, "-", IF(H498/E498&lt;10, H498/E498, "&gt;999%"))</f>
        <v>0.44444444444444442</v>
      </c>
    </row>
    <row r="499" spans="1:10" x14ac:dyDescent="0.25">
      <c r="A499" s="158" t="s">
        <v>526</v>
      </c>
      <c r="B499" s="65">
        <v>37</v>
      </c>
      <c r="C499" s="66">
        <v>15</v>
      </c>
      <c r="D499" s="65">
        <v>332</v>
      </c>
      <c r="E499" s="66">
        <v>101</v>
      </c>
      <c r="F499" s="67"/>
      <c r="G499" s="65">
        <f>B499-C499</f>
        <v>22</v>
      </c>
      <c r="H499" s="66">
        <f>D499-E499</f>
        <v>231</v>
      </c>
      <c r="I499" s="20">
        <f>IF(C499=0, "-", IF(G499/C499&lt;10, G499/C499, "&gt;999%"))</f>
        <v>1.4666666666666666</v>
      </c>
      <c r="J499" s="21">
        <f>IF(E499=0, "-", IF(H499/E499&lt;10, H499/E499, "&gt;999%"))</f>
        <v>2.2871287128712869</v>
      </c>
    </row>
    <row r="500" spans="1:10" x14ac:dyDescent="0.25">
      <c r="A500" s="158" t="s">
        <v>446</v>
      </c>
      <c r="B500" s="65">
        <v>17</v>
      </c>
      <c r="C500" s="66">
        <v>9</v>
      </c>
      <c r="D500" s="65">
        <v>200</v>
      </c>
      <c r="E500" s="66">
        <v>153</v>
      </c>
      <c r="F500" s="67"/>
      <c r="G500" s="65">
        <f>B500-C500</f>
        <v>8</v>
      </c>
      <c r="H500" s="66">
        <f>D500-E500</f>
        <v>47</v>
      </c>
      <c r="I500" s="20">
        <f>IF(C500=0, "-", IF(G500/C500&lt;10, G500/C500, "&gt;999%"))</f>
        <v>0.88888888888888884</v>
      </c>
      <c r="J500" s="21">
        <f>IF(E500=0, "-", IF(H500/E500&lt;10, H500/E500, "&gt;999%"))</f>
        <v>0.30718954248366015</v>
      </c>
    </row>
    <row r="501" spans="1:10" s="160" customFormat="1" ht="13" x14ac:dyDescent="0.3">
      <c r="A501" s="178" t="s">
        <v>694</v>
      </c>
      <c r="B501" s="71">
        <v>58</v>
      </c>
      <c r="C501" s="72">
        <v>26</v>
      </c>
      <c r="D501" s="71">
        <v>584</v>
      </c>
      <c r="E501" s="72">
        <v>290</v>
      </c>
      <c r="F501" s="73"/>
      <c r="G501" s="71">
        <f>B501-C501</f>
        <v>32</v>
      </c>
      <c r="H501" s="72">
        <f>D501-E501</f>
        <v>294</v>
      </c>
      <c r="I501" s="37">
        <f>IF(C501=0, "-", IF(G501/C501&lt;10, G501/C501, "&gt;999%"))</f>
        <v>1.2307692307692308</v>
      </c>
      <c r="J501" s="38">
        <f>IF(E501=0, "-", IF(H501/E501&lt;10, H501/E501, "&gt;999%"))</f>
        <v>1.0137931034482759</v>
      </c>
    </row>
    <row r="502" spans="1:10" x14ac:dyDescent="0.25">
      <c r="A502" s="177"/>
      <c r="B502" s="143"/>
      <c r="C502" s="144"/>
      <c r="D502" s="143"/>
      <c r="E502" s="144"/>
      <c r="F502" s="145"/>
      <c r="G502" s="143"/>
      <c r="H502" s="144"/>
      <c r="I502" s="151"/>
      <c r="J502" s="152"/>
    </row>
    <row r="503" spans="1:10" s="139" customFormat="1" ht="13" x14ac:dyDescent="0.3">
      <c r="A503" s="159" t="s">
        <v>93</v>
      </c>
      <c r="B503" s="65"/>
      <c r="C503" s="66"/>
      <c r="D503" s="65"/>
      <c r="E503" s="66"/>
      <c r="F503" s="67"/>
      <c r="G503" s="65"/>
      <c r="H503" s="66"/>
      <c r="I503" s="20"/>
      <c r="J503" s="21"/>
    </row>
    <row r="504" spans="1:10" x14ac:dyDescent="0.25">
      <c r="A504" s="158" t="s">
        <v>315</v>
      </c>
      <c r="B504" s="65">
        <v>24</v>
      </c>
      <c r="C504" s="66">
        <v>3</v>
      </c>
      <c r="D504" s="65">
        <v>123</v>
      </c>
      <c r="E504" s="66">
        <v>59</v>
      </c>
      <c r="F504" s="67"/>
      <c r="G504" s="65">
        <f t="shared" ref="G504:G511" si="100">B504-C504</f>
        <v>21</v>
      </c>
      <c r="H504" s="66">
        <f t="shared" ref="H504:H511" si="101">D504-E504</f>
        <v>64</v>
      </c>
      <c r="I504" s="20">
        <f t="shared" ref="I504:I511" si="102">IF(C504=0, "-", IF(G504/C504&lt;10, G504/C504, "&gt;999%"))</f>
        <v>7</v>
      </c>
      <c r="J504" s="21">
        <f t="shared" ref="J504:J511" si="103">IF(E504=0, "-", IF(H504/E504&lt;10, H504/E504, "&gt;999%"))</f>
        <v>1.0847457627118644</v>
      </c>
    </row>
    <row r="505" spans="1:10" x14ac:dyDescent="0.25">
      <c r="A505" s="158" t="s">
        <v>367</v>
      </c>
      <c r="B505" s="65">
        <v>113</v>
      </c>
      <c r="C505" s="66">
        <v>0</v>
      </c>
      <c r="D505" s="65">
        <v>592</v>
      </c>
      <c r="E505" s="66">
        <v>0</v>
      </c>
      <c r="F505" s="67"/>
      <c r="G505" s="65">
        <f t="shared" si="100"/>
        <v>113</v>
      </c>
      <c r="H505" s="66">
        <f t="shared" si="101"/>
        <v>592</v>
      </c>
      <c r="I505" s="20" t="str">
        <f t="shared" si="102"/>
        <v>-</v>
      </c>
      <c r="J505" s="21" t="str">
        <f t="shared" si="103"/>
        <v>-</v>
      </c>
    </row>
    <row r="506" spans="1:10" x14ac:dyDescent="0.25">
      <c r="A506" s="158" t="s">
        <v>408</v>
      </c>
      <c r="B506" s="65">
        <v>152</v>
      </c>
      <c r="C506" s="66">
        <v>68</v>
      </c>
      <c r="D506" s="65">
        <v>1241</v>
      </c>
      <c r="E506" s="66">
        <v>784</v>
      </c>
      <c r="F506" s="67"/>
      <c r="G506" s="65">
        <f t="shared" si="100"/>
        <v>84</v>
      </c>
      <c r="H506" s="66">
        <f t="shared" si="101"/>
        <v>457</v>
      </c>
      <c r="I506" s="20">
        <f t="shared" si="102"/>
        <v>1.2352941176470589</v>
      </c>
      <c r="J506" s="21">
        <f t="shared" si="103"/>
        <v>0.58290816326530615</v>
      </c>
    </row>
    <row r="507" spans="1:10" x14ac:dyDescent="0.25">
      <c r="A507" s="158" t="s">
        <v>223</v>
      </c>
      <c r="B507" s="65">
        <v>2</v>
      </c>
      <c r="C507" s="66">
        <v>27</v>
      </c>
      <c r="D507" s="65">
        <v>129</v>
      </c>
      <c r="E507" s="66">
        <v>195</v>
      </c>
      <c r="F507" s="67"/>
      <c r="G507" s="65">
        <f t="shared" si="100"/>
        <v>-25</v>
      </c>
      <c r="H507" s="66">
        <f t="shared" si="101"/>
        <v>-66</v>
      </c>
      <c r="I507" s="20">
        <f t="shared" si="102"/>
        <v>-0.92592592592592593</v>
      </c>
      <c r="J507" s="21">
        <f t="shared" si="103"/>
        <v>-0.33846153846153848</v>
      </c>
    </row>
    <row r="508" spans="1:10" x14ac:dyDescent="0.25">
      <c r="A508" s="158" t="s">
        <v>447</v>
      </c>
      <c r="B508" s="65">
        <v>112</v>
      </c>
      <c r="C508" s="66">
        <v>79</v>
      </c>
      <c r="D508" s="65">
        <v>812</v>
      </c>
      <c r="E508" s="66">
        <v>602</v>
      </c>
      <c r="F508" s="67"/>
      <c r="G508" s="65">
        <f t="shared" si="100"/>
        <v>33</v>
      </c>
      <c r="H508" s="66">
        <f t="shared" si="101"/>
        <v>210</v>
      </c>
      <c r="I508" s="20">
        <f t="shared" si="102"/>
        <v>0.41772151898734178</v>
      </c>
      <c r="J508" s="21">
        <f t="shared" si="103"/>
        <v>0.34883720930232559</v>
      </c>
    </row>
    <row r="509" spans="1:10" x14ac:dyDescent="0.25">
      <c r="A509" s="158" t="s">
        <v>241</v>
      </c>
      <c r="B509" s="65">
        <v>16</v>
      </c>
      <c r="C509" s="66">
        <v>33</v>
      </c>
      <c r="D509" s="65">
        <v>180</v>
      </c>
      <c r="E509" s="66">
        <v>126</v>
      </c>
      <c r="F509" s="67"/>
      <c r="G509" s="65">
        <f t="shared" si="100"/>
        <v>-17</v>
      </c>
      <c r="H509" s="66">
        <f t="shared" si="101"/>
        <v>54</v>
      </c>
      <c r="I509" s="20">
        <f t="shared" si="102"/>
        <v>-0.51515151515151514</v>
      </c>
      <c r="J509" s="21">
        <f t="shared" si="103"/>
        <v>0.42857142857142855</v>
      </c>
    </row>
    <row r="510" spans="1:10" x14ac:dyDescent="0.25">
      <c r="A510" s="158" t="s">
        <v>368</v>
      </c>
      <c r="B510" s="65">
        <v>0</v>
      </c>
      <c r="C510" s="66">
        <v>82</v>
      </c>
      <c r="D510" s="65">
        <v>125</v>
      </c>
      <c r="E510" s="66">
        <v>628</v>
      </c>
      <c r="F510" s="67"/>
      <c r="G510" s="65">
        <f t="shared" si="100"/>
        <v>-82</v>
      </c>
      <c r="H510" s="66">
        <f t="shared" si="101"/>
        <v>-503</v>
      </c>
      <c r="I510" s="20">
        <f t="shared" si="102"/>
        <v>-1</v>
      </c>
      <c r="J510" s="21">
        <f t="shared" si="103"/>
        <v>-0.80095541401273884</v>
      </c>
    </row>
    <row r="511" spans="1:10" s="160" customFormat="1" ht="13" x14ac:dyDescent="0.3">
      <c r="A511" s="178" t="s">
        <v>695</v>
      </c>
      <c r="B511" s="71">
        <v>419</v>
      </c>
      <c r="C511" s="72">
        <v>292</v>
      </c>
      <c r="D511" s="71">
        <v>3202</v>
      </c>
      <c r="E511" s="72">
        <v>2394</v>
      </c>
      <c r="F511" s="73"/>
      <c r="G511" s="71">
        <f t="shared" si="100"/>
        <v>127</v>
      </c>
      <c r="H511" s="72">
        <f t="shared" si="101"/>
        <v>808</v>
      </c>
      <c r="I511" s="37">
        <f t="shared" si="102"/>
        <v>0.43493150684931509</v>
      </c>
      <c r="J511" s="38">
        <f t="shared" si="103"/>
        <v>0.33751044277360065</v>
      </c>
    </row>
    <row r="512" spans="1:10" x14ac:dyDescent="0.25">
      <c r="A512" s="177"/>
      <c r="B512" s="143"/>
      <c r="C512" s="144"/>
      <c r="D512" s="143"/>
      <c r="E512" s="144"/>
      <c r="F512" s="145"/>
      <c r="G512" s="143"/>
      <c r="H512" s="144"/>
      <c r="I512" s="151"/>
      <c r="J512" s="152"/>
    </row>
    <row r="513" spans="1:10" s="139" customFormat="1" ht="13" x14ac:dyDescent="0.3">
      <c r="A513" s="159" t="s">
        <v>94</v>
      </c>
      <c r="B513" s="65"/>
      <c r="C513" s="66"/>
      <c r="D513" s="65"/>
      <c r="E513" s="66"/>
      <c r="F513" s="67"/>
      <c r="G513" s="65"/>
      <c r="H513" s="66"/>
      <c r="I513" s="20"/>
      <c r="J513" s="21"/>
    </row>
    <row r="514" spans="1:10" x14ac:dyDescent="0.25">
      <c r="A514" s="158" t="s">
        <v>209</v>
      </c>
      <c r="B514" s="65">
        <v>0</v>
      </c>
      <c r="C514" s="66">
        <v>33</v>
      </c>
      <c r="D514" s="65">
        <v>48</v>
      </c>
      <c r="E514" s="66">
        <v>769</v>
      </c>
      <c r="F514" s="67"/>
      <c r="G514" s="65">
        <f t="shared" ref="G514:G520" si="104">B514-C514</f>
        <v>-33</v>
      </c>
      <c r="H514" s="66">
        <f t="shared" ref="H514:H520" si="105">D514-E514</f>
        <v>-721</v>
      </c>
      <c r="I514" s="20">
        <f t="shared" ref="I514:I520" si="106">IF(C514=0, "-", IF(G514/C514&lt;10, G514/C514, "&gt;999%"))</f>
        <v>-1</v>
      </c>
      <c r="J514" s="21">
        <f t="shared" ref="J514:J520" si="107">IF(E514=0, "-", IF(H514/E514&lt;10, H514/E514, "&gt;999%"))</f>
        <v>-0.93758127438231464</v>
      </c>
    </row>
    <row r="515" spans="1:10" x14ac:dyDescent="0.25">
      <c r="A515" s="158" t="s">
        <v>347</v>
      </c>
      <c r="B515" s="65">
        <v>24</v>
      </c>
      <c r="C515" s="66">
        <v>17</v>
      </c>
      <c r="D515" s="65">
        <v>259</v>
      </c>
      <c r="E515" s="66">
        <v>191</v>
      </c>
      <c r="F515" s="67"/>
      <c r="G515" s="65">
        <f t="shared" si="104"/>
        <v>7</v>
      </c>
      <c r="H515" s="66">
        <f t="shared" si="105"/>
        <v>68</v>
      </c>
      <c r="I515" s="20">
        <f t="shared" si="106"/>
        <v>0.41176470588235292</v>
      </c>
      <c r="J515" s="21">
        <f t="shared" si="107"/>
        <v>0.35602094240837695</v>
      </c>
    </row>
    <row r="516" spans="1:10" x14ac:dyDescent="0.25">
      <c r="A516" s="158" t="s">
        <v>348</v>
      </c>
      <c r="B516" s="65">
        <v>46</v>
      </c>
      <c r="C516" s="66">
        <v>76</v>
      </c>
      <c r="D516" s="65">
        <v>599</v>
      </c>
      <c r="E516" s="66">
        <v>864</v>
      </c>
      <c r="F516" s="67"/>
      <c r="G516" s="65">
        <f t="shared" si="104"/>
        <v>-30</v>
      </c>
      <c r="H516" s="66">
        <f t="shared" si="105"/>
        <v>-265</v>
      </c>
      <c r="I516" s="20">
        <f t="shared" si="106"/>
        <v>-0.39473684210526316</v>
      </c>
      <c r="J516" s="21">
        <f t="shared" si="107"/>
        <v>-0.30671296296296297</v>
      </c>
    </row>
    <row r="517" spans="1:10" x14ac:dyDescent="0.25">
      <c r="A517" s="158" t="s">
        <v>369</v>
      </c>
      <c r="B517" s="65">
        <v>22</v>
      </c>
      <c r="C517" s="66">
        <v>8</v>
      </c>
      <c r="D517" s="65">
        <v>81</v>
      </c>
      <c r="E517" s="66">
        <v>15</v>
      </c>
      <c r="F517" s="67"/>
      <c r="G517" s="65">
        <f t="shared" si="104"/>
        <v>14</v>
      </c>
      <c r="H517" s="66">
        <f t="shared" si="105"/>
        <v>66</v>
      </c>
      <c r="I517" s="20">
        <f t="shared" si="106"/>
        <v>1.75</v>
      </c>
      <c r="J517" s="21">
        <f t="shared" si="107"/>
        <v>4.4000000000000004</v>
      </c>
    </row>
    <row r="518" spans="1:10" x14ac:dyDescent="0.25">
      <c r="A518" s="158" t="s">
        <v>210</v>
      </c>
      <c r="B518" s="65">
        <v>70</v>
      </c>
      <c r="C518" s="66">
        <v>64</v>
      </c>
      <c r="D518" s="65">
        <v>864</v>
      </c>
      <c r="E518" s="66">
        <v>415</v>
      </c>
      <c r="F518" s="67"/>
      <c r="G518" s="65">
        <f t="shared" si="104"/>
        <v>6</v>
      </c>
      <c r="H518" s="66">
        <f t="shared" si="105"/>
        <v>449</v>
      </c>
      <c r="I518" s="20">
        <f t="shared" si="106"/>
        <v>9.375E-2</v>
      </c>
      <c r="J518" s="21">
        <f t="shared" si="107"/>
        <v>1.0819277108433736</v>
      </c>
    </row>
    <row r="519" spans="1:10" x14ac:dyDescent="0.25">
      <c r="A519" s="158" t="s">
        <v>370</v>
      </c>
      <c r="B519" s="65">
        <v>47</v>
      </c>
      <c r="C519" s="66">
        <v>59</v>
      </c>
      <c r="D519" s="65">
        <v>198</v>
      </c>
      <c r="E519" s="66">
        <v>340</v>
      </c>
      <c r="F519" s="67"/>
      <c r="G519" s="65">
        <f t="shared" si="104"/>
        <v>-12</v>
      </c>
      <c r="H519" s="66">
        <f t="shared" si="105"/>
        <v>-142</v>
      </c>
      <c r="I519" s="20">
        <f t="shared" si="106"/>
        <v>-0.20338983050847459</v>
      </c>
      <c r="J519" s="21">
        <f t="shared" si="107"/>
        <v>-0.41764705882352943</v>
      </c>
    </row>
    <row r="520" spans="1:10" s="160" customFormat="1" ht="13" x14ac:dyDescent="0.3">
      <c r="A520" s="178" t="s">
        <v>696</v>
      </c>
      <c r="B520" s="71">
        <v>209</v>
      </c>
      <c r="C520" s="72">
        <v>257</v>
      </c>
      <c r="D520" s="71">
        <v>2049</v>
      </c>
      <c r="E520" s="72">
        <v>2594</v>
      </c>
      <c r="F520" s="73"/>
      <c r="G520" s="71">
        <f t="shared" si="104"/>
        <v>-48</v>
      </c>
      <c r="H520" s="72">
        <f t="shared" si="105"/>
        <v>-545</v>
      </c>
      <c r="I520" s="37">
        <f t="shared" si="106"/>
        <v>-0.1867704280155642</v>
      </c>
      <c r="J520" s="38">
        <f t="shared" si="107"/>
        <v>-0.21010023130300695</v>
      </c>
    </row>
    <row r="521" spans="1:10" x14ac:dyDescent="0.25">
      <c r="A521" s="177"/>
      <c r="B521" s="143"/>
      <c r="C521" s="144"/>
      <c r="D521" s="143"/>
      <c r="E521" s="144"/>
      <c r="F521" s="145"/>
      <c r="G521" s="143"/>
      <c r="H521" s="144"/>
      <c r="I521" s="151"/>
      <c r="J521" s="152"/>
    </row>
    <row r="522" spans="1:10" s="139" customFormat="1" ht="13" x14ac:dyDescent="0.3">
      <c r="A522" s="159" t="s">
        <v>95</v>
      </c>
      <c r="B522" s="65"/>
      <c r="C522" s="66"/>
      <c r="D522" s="65"/>
      <c r="E522" s="66"/>
      <c r="F522" s="67"/>
      <c r="G522" s="65"/>
      <c r="H522" s="66"/>
      <c r="I522" s="20"/>
      <c r="J522" s="21"/>
    </row>
    <row r="523" spans="1:10" x14ac:dyDescent="0.25">
      <c r="A523" s="158" t="s">
        <v>263</v>
      </c>
      <c r="B523" s="65">
        <v>224</v>
      </c>
      <c r="C523" s="66">
        <v>146</v>
      </c>
      <c r="D523" s="65">
        <v>1528</v>
      </c>
      <c r="E523" s="66">
        <v>716</v>
      </c>
      <c r="F523" s="67"/>
      <c r="G523" s="65">
        <f>B523-C523</f>
        <v>78</v>
      </c>
      <c r="H523" s="66">
        <f>D523-E523</f>
        <v>812</v>
      </c>
      <c r="I523" s="20">
        <f>IF(C523=0, "-", IF(G523/C523&lt;10, G523/C523, "&gt;999%"))</f>
        <v>0.53424657534246578</v>
      </c>
      <c r="J523" s="21">
        <f>IF(E523=0, "-", IF(H523/E523&lt;10, H523/E523, "&gt;999%"))</f>
        <v>1.1340782122905029</v>
      </c>
    </row>
    <row r="524" spans="1:10" x14ac:dyDescent="0.25">
      <c r="A524" s="158" t="s">
        <v>430</v>
      </c>
      <c r="B524" s="65">
        <v>269</v>
      </c>
      <c r="C524" s="66">
        <v>386</v>
      </c>
      <c r="D524" s="65">
        <v>1830</v>
      </c>
      <c r="E524" s="66">
        <v>439</v>
      </c>
      <c r="F524" s="67"/>
      <c r="G524" s="65">
        <f>B524-C524</f>
        <v>-117</v>
      </c>
      <c r="H524" s="66">
        <f>D524-E524</f>
        <v>1391</v>
      </c>
      <c r="I524" s="20">
        <f>IF(C524=0, "-", IF(G524/C524&lt;10, G524/C524, "&gt;999%"))</f>
        <v>-0.30310880829015546</v>
      </c>
      <c r="J524" s="21">
        <f>IF(E524=0, "-", IF(H524/E524&lt;10, H524/E524, "&gt;999%"))</f>
        <v>3.1685649202733486</v>
      </c>
    </row>
    <row r="525" spans="1:10" s="160" customFormat="1" ht="13" x14ac:dyDescent="0.3">
      <c r="A525" s="178" t="s">
        <v>697</v>
      </c>
      <c r="B525" s="71">
        <v>493</v>
      </c>
      <c r="C525" s="72">
        <v>532</v>
      </c>
      <c r="D525" s="71">
        <v>3358</v>
      </c>
      <c r="E525" s="72">
        <v>1155</v>
      </c>
      <c r="F525" s="73"/>
      <c r="G525" s="71">
        <f>B525-C525</f>
        <v>-39</v>
      </c>
      <c r="H525" s="72">
        <f>D525-E525</f>
        <v>2203</v>
      </c>
      <c r="I525" s="37">
        <f>IF(C525=0, "-", IF(G525/C525&lt;10, G525/C525, "&gt;999%"))</f>
        <v>-7.3308270676691725E-2</v>
      </c>
      <c r="J525" s="38">
        <f>IF(E525=0, "-", IF(H525/E525&lt;10, H525/E525, "&gt;999%"))</f>
        <v>1.9073593073593074</v>
      </c>
    </row>
    <row r="526" spans="1:10" x14ac:dyDescent="0.25">
      <c r="A526" s="177"/>
      <c r="B526" s="143"/>
      <c r="C526" s="144"/>
      <c r="D526" s="143"/>
      <c r="E526" s="144"/>
      <c r="F526" s="145"/>
      <c r="G526" s="143"/>
      <c r="H526" s="144"/>
      <c r="I526" s="151"/>
      <c r="J526" s="152"/>
    </row>
    <row r="527" spans="1:10" s="139" customFormat="1" ht="13" x14ac:dyDescent="0.3">
      <c r="A527" s="159" t="s">
        <v>96</v>
      </c>
      <c r="B527" s="65"/>
      <c r="C527" s="66"/>
      <c r="D527" s="65"/>
      <c r="E527" s="66"/>
      <c r="F527" s="67"/>
      <c r="G527" s="65"/>
      <c r="H527" s="66"/>
      <c r="I527" s="20"/>
      <c r="J527" s="21"/>
    </row>
    <row r="528" spans="1:10" x14ac:dyDescent="0.25">
      <c r="A528" s="158" t="s">
        <v>247</v>
      </c>
      <c r="B528" s="65">
        <v>69</v>
      </c>
      <c r="C528" s="66">
        <v>77</v>
      </c>
      <c r="D528" s="65">
        <v>772</v>
      </c>
      <c r="E528" s="66">
        <v>703</v>
      </c>
      <c r="F528" s="67"/>
      <c r="G528" s="65">
        <f t="shared" ref="G528:G549" si="108">B528-C528</f>
        <v>-8</v>
      </c>
      <c r="H528" s="66">
        <f t="shared" ref="H528:H549" si="109">D528-E528</f>
        <v>69</v>
      </c>
      <c r="I528" s="20">
        <f t="shared" ref="I528:I549" si="110">IF(C528=0, "-", IF(G528/C528&lt;10, G528/C528, "&gt;999%"))</f>
        <v>-0.1038961038961039</v>
      </c>
      <c r="J528" s="21">
        <f t="shared" ref="J528:J549" si="111">IF(E528=0, "-", IF(H528/E528&lt;10, H528/E528, "&gt;999%"))</f>
        <v>9.8150782361308683E-2</v>
      </c>
    </row>
    <row r="529" spans="1:10" x14ac:dyDescent="0.25">
      <c r="A529" s="158" t="s">
        <v>371</v>
      </c>
      <c r="B529" s="65">
        <v>41</v>
      </c>
      <c r="C529" s="66">
        <v>41</v>
      </c>
      <c r="D529" s="65">
        <v>548</v>
      </c>
      <c r="E529" s="66">
        <v>524</v>
      </c>
      <c r="F529" s="67"/>
      <c r="G529" s="65">
        <f t="shared" si="108"/>
        <v>0</v>
      </c>
      <c r="H529" s="66">
        <f t="shared" si="109"/>
        <v>24</v>
      </c>
      <c r="I529" s="20">
        <f t="shared" si="110"/>
        <v>0</v>
      </c>
      <c r="J529" s="21">
        <f t="shared" si="111"/>
        <v>4.5801526717557252E-2</v>
      </c>
    </row>
    <row r="530" spans="1:10" x14ac:dyDescent="0.25">
      <c r="A530" s="158" t="s">
        <v>496</v>
      </c>
      <c r="B530" s="65">
        <v>8</v>
      </c>
      <c r="C530" s="66">
        <v>7</v>
      </c>
      <c r="D530" s="65">
        <v>104</v>
      </c>
      <c r="E530" s="66">
        <v>55</v>
      </c>
      <c r="F530" s="67"/>
      <c r="G530" s="65">
        <f t="shared" si="108"/>
        <v>1</v>
      </c>
      <c r="H530" s="66">
        <f t="shared" si="109"/>
        <v>49</v>
      </c>
      <c r="I530" s="20">
        <f t="shared" si="110"/>
        <v>0.14285714285714285</v>
      </c>
      <c r="J530" s="21">
        <f t="shared" si="111"/>
        <v>0.89090909090909087</v>
      </c>
    </row>
    <row r="531" spans="1:10" x14ac:dyDescent="0.25">
      <c r="A531" s="158" t="s">
        <v>224</v>
      </c>
      <c r="B531" s="65">
        <v>189</v>
      </c>
      <c r="C531" s="66">
        <v>209</v>
      </c>
      <c r="D531" s="65">
        <v>1725</v>
      </c>
      <c r="E531" s="66">
        <v>1815</v>
      </c>
      <c r="F531" s="67"/>
      <c r="G531" s="65">
        <f t="shared" si="108"/>
        <v>-20</v>
      </c>
      <c r="H531" s="66">
        <f t="shared" si="109"/>
        <v>-90</v>
      </c>
      <c r="I531" s="20">
        <f t="shared" si="110"/>
        <v>-9.569377990430622E-2</v>
      </c>
      <c r="J531" s="21">
        <f t="shared" si="111"/>
        <v>-4.9586776859504134E-2</v>
      </c>
    </row>
    <row r="532" spans="1:10" x14ac:dyDescent="0.25">
      <c r="A532" s="158" t="s">
        <v>372</v>
      </c>
      <c r="B532" s="65">
        <v>50</v>
      </c>
      <c r="C532" s="66">
        <v>0</v>
      </c>
      <c r="D532" s="65">
        <v>587</v>
      </c>
      <c r="E532" s="66">
        <v>0</v>
      </c>
      <c r="F532" s="67"/>
      <c r="G532" s="65">
        <f t="shared" si="108"/>
        <v>50</v>
      </c>
      <c r="H532" s="66">
        <f t="shared" si="109"/>
        <v>587</v>
      </c>
      <c r="I532" s="20" t="str">
        <f t="shared" si="110"/>
        <v>-</v>
      </c>
      <c r="J532" s="21" t="str">
        <f t="shared" si="111"/>
        <v>-</v>
      </c>
    </row>
    <row r="533" spans="1:10" x14ac:dyDescent="0.25">
      <c r="A533" s="158" t="s">
        <v>448</v>
      </c>
      <c r="B533" s="65">
        <v>43</v>
      </c>
      <c r="C533" s="66">
        <v>22</v>
      </c>
      <c r="D533" s="65">
        <v>361</v>
      </c>
      <c r="E533" s="66">
        <v>513</v>
      </c>
      <c r="F533" s="67"/>
      <c r="G533" s="65">
        <f t="shared" si="108"/>
        <v>21</v>
      </c>
      <c r="H533" s="66">
        <f t="shared" si="109"/>
        <v>-152</v>
      </c>
      <c r="I533" s="20">
        <f t="shared" si="110"/>
        <v>0.95454545454545459</v>
      </c>
      <c r="J533" s="21">
        <f t="shared" si="111"/>
        <v>-0.29629629629629628</v>
      </c>
    </row>
    <row r="534" spans="1:10" x14ac:dyDescent="0.25">
      <c r="A534" s="158" t="s">
        <v>316</v>
      </c>
      <c r="B534" s="65">
        <v>13</v>
      </c>
      <c r="C534" s="66">
        <v>7</v>
      </c>
      <c r="D534" s="65">
        <v>84</v>
      </c>
      <c r="E534" s="66">
        <v>7</v>
      </c>
      <c r="F534" s="67"/>
      <c r="G534" s="65">
        <f t="shared" si="108"/>
        <v>6</v>
      </c>
      <c r="H534" s="66">
        <f t="shared" si="109"/>
        <v>77</v>
      </c>
      <c r="I534" s="20">
        <f t="shared" si="110"/>
        <v>0.8571428571428571</v>
      </c>
      <c r="J534" s="21" t="str">
        <f t="shared" si="111"/>
        <v>&gt;999%</v>
      </c>
    </row>
    <row r="535" spans="1:10" x14ac:dyDescent="0.25">
      <c r="A535" s="158" t="s">
        <v>307</v>
      </c>
      <c r="B535" s="65">
        <v>0</v>
      </c>
      <c r="C535" s="66">
        <v>0</v>
      </c>
      <c r="D535" s="65">
        <v>5</v>
      </c>
      <c r="E535" s="66">
        <v>17</v>
      </c>
      <c r="F535" s="67"/>
      <c r="G535" s="65">
        <f t="shared" si="108"/>
        <v>0</v>
      </c>
      <c r="H535" s="66">
        <f t="shared" si="109"/>
        <v>-12</v>
      </c>
      <c r="I535" s="20" t="str">
        <f t="shared" si="110"/>
        <v>-</v>
      </c>
      <c r="J535" s="21">
        <f t="shared" si="111"/>
        <v>-0.70588235294117652</v>
      </c>
    </row>
    <row r="536" spans="1:10" x14ac:dyDescent="0.25">
      <c r="A536" s="158" t="s">
        <v>494</v>
      </c>
      <c r="B536" s="65">
        <v>27</v>
      </c>
      <c r="C536" s="66">
        <v>16</v>
      </c>
      <c r="D536" s="65">
        <v>400</v>
      </c>
      <c r="E536" s="66">
        <v>443</v>
      </c>
      <c r="F536" s="67"/>
      <c r="G536" s="65">
        <f t="shared" si="108"/>
        <v>11</v>
      </c>
      <c r="H536" s="66">
        <f t="shared" si="109"/>
        <v>-43</v>
      </c>
      <c r="I536" s="20">
        <f t="shared" si="110"/>
        <v>0.6875</v>
      </c>
      <c r="J536" s="21">
        <f t="shared" si="111"/>
        <v>-9.7065462753950338E-2</v>
      </c>
    </row>
    <row r="537" spans="1:10" x14ac:dyDescent="0.25">
      <c r="A537" s="158" t="s">
        <v>508</v>
      </c>
      <c r="B537" s="65">
        <v>27</v>
      </c>
      <c r="C537" s="66">
        <v>17</v>
      </c>
      <c r="D537" s="65">
        <v>362</v>
      </c>
      <c r="E537" s="66">
        <v>391</v>
      </c>
      <c r="F537" s="67"/>
      <c r="G537" s="65">
        <f t="shared" si="108"/>
        <v>10</v>
      </c>
      <c r="H537" s="66">
        <f t="shared" si="109"/>
        <v>-29</v>
      </c>
      <c r="I537" s="20">
        <f t="shared" si="110"/>
        <v>0.58823529411764708</v>
      </c>
      <c r="J537" s="21">
        <f t="shared" si="111"/>
        <v>-7.4168797953964194E-2</v>
      </c>
    </row>
    <row r="538" spans="1:10" x14ac:dyDescent="0.25">
      <c r="A538" s="158" t="s">
        <v>517</v>
      </c>
      <c r="B538" s="65">
        <v>89</v>
      </c>
      <c r="C538" s="66">
        <v>142</v>
      </c>
      <c r="D538" s="65">
        <v>922</v>
      </c>
      <c r="E538" s="66">
        <v>1049</v>
      </c>
      <c r="F538" s="67"/>
      <c r="G538" s="65">
        <f t="shared" si="108"/>
        <v>-53</v>
      </c>
      <c r="H538" s="66">
        <f t="shared" si="109"/>
        <v>-127</v>
      </c>
      <c r="I538" s="20">
        <f t="shared" si="110"/>
        <v>-0.37323943661971831</v>
      </c>
      <c r="J538" s="21">
        <f t="shared" si="111"/>
        <v>-0.12106768350810296</v>
      </c>
    </row>
    <row r="539" spans="1:10" x14ac:dyDescent="0.25">
      <c r="A539" s="158" t="s">
        <v>527</v>
      </c>
      <c r="B539" s="65">
        <v>827</v>
      </c>
      <c r="C539" s="66">
        <v>505</v>
      </c>
      <c r="D539" s="65">
        <v>5802</v>
      </c>
      <c r="E539" s="66">
        <v>5558</v>
      </c>
      <c r="F539" s="67"/>
      <c r="G539" s="65">
        <f t="shared" si="108"/>
        <v>322</v>
      </c>
      <c r="H539" s="66">
        <f t="shared" si="109"/>
        <v>244</v>
      </c>
      <c r="I539" s="20">
        <f t="shared" si="110"/>
        <v>0.63762376237623763</v>
      </c>
      <c r="J539" s="21">
        <f t="shared" si="111"/>
        <v>4.3900683699172362E-2</v>
      </c>
    </row>
    <row r="540" spans="1:10" x14ac:dyDescent="0.25">
      <c r="A540" s="158" t="s">
        <v>449</v>
      </c>
      <c r="B540" s="65">
        <v>124</v>
      </c>
      <c r="C540" s="66">
        <v>19</v>
      </c>
      <c r="D540" s="65">
        <v>777</v>
      </c>
      <c r="E540" s="66">
        <v>884</v>
      </c>
      <c r="F540" s="67"/>
      <c r="G540" s="65">
        <f t="shared" si="108"/>
        <v>105</v>
      </c>
      <c r="H540" s="66">
        <f t="shared" si="109"/>
        <v>-107</v>
      </c>
      <c r="I540" s="20">
        <f t="shared" si="110"/>
        <v>5.5263157894736841</v>
      </c>
      <c r="J540" s="21">
        <f t="shared" si="111"/>
        <v>-0.12104072398190045</v>
      </c>
    </row>
    <row r="541" spans="1:10" x14ac:dyDescent="0.25">
      <c r="A541" s="158" t="s">
        <v>528</v>
      </c>
      <c r="B541" s="65">
        <v>246</v>
      </c>
      <c r="C541" s="66">
        <v>179</v>
      </c>
      <c r="D541" s="65">
        <v>1565</v>
      </c>
      <c r="E541" s="66">
        <v>1544</v>
      </c>
      <c r="F541" s="67"/>
      <c r="G541" s="65">
        <f t="shared" si="108"/>
        <v>67</v>
      </c>
      <c r="H541" s="66">
        <f t="shared" si="109"/>
        <v>21</v>
      </c>
      <c r="I541" s="20">
        <f t="shared" si="110"/>
        <v>0.37430167597765363</v>
      </c>
      <c r="J541" s="21">
        <f t="shared" si="111"/>
        <v>1.3601036269430052E-2</v>
      </c>
    </row>
    <row r="542" spans="1:10" x14ac:dyDescent="0.25">
      <c r="A542" s="158" t="s">
        <v>479</v>
      </c>
      <c r="B542" s="65">
        <v>216</v>
      </c>
      <c r="C542" s="66">
        <v>109</v>
      </c>
      <c r="D542" s="65">
        <v>1819</v>
      </c>
      <c r="E542" s="66">
        <v>1367</v>
      </c>
      <c r="F542" s="67"/>
      <c r="G542" s="65">
        <f t="shared" si="108"/>
        <v>107</v>
      </c>
      <c r="H542" s="66">
        <f t="shared" si="109"/>
        <v>452</v>
      </c>
      <c r="I542" s="20">
        <f t="shared" si="110"/>
        <v>0.98165137614678899</v>
      </c>
      <c r="J542" s="21">
        <f t="shared" si="111"/>
        <v>0.33065106071689832</v>
      </c>
    </row>
    <row r="543" spans="1:10" x14ac:dyDescent="0.25">
      <c r="A543" s="158" t="s">
        <v>450</v>
      </c>
      <c r="B543" s="65">
        <v>322</v>
      </c>
      <c r="C543" s="66">
        <v>205</v>
      </c>
      <c r="D543" s="65">
        <v>2243</v>
      </c>
      <c r="E543" s="66">
        <v>2633</v>
      </c>
      <c r="F543" s="67"/>
      <c r="G543" s="65">
        <f t="shared" si="108"/>
        <v>117</v>
      </c>
      <c r="H543" s="66">
        <f t="shared" si="109"/>
        <v>-390</v>
      </c>
      <c r="I543" s="20">
        <f t="shared" si="110"/>
        <v>0.57073170731707312</v>
      </c>
      <c r="J543" s="21">
        <f t="shared" si="111"/>
        <v>-0.14812001519179643</v>
      </c>
    </row>
    <row r="544" spans="1:10" x14ac:dyDescent="0.25">
      <c r="A544" s="158" t="s">
        <v>225</v>
      </c>
      <c r="B544" s="65">
        <v>0</v>
      </c>
      <c r="C544" s="66">
        <v>0</v>
      </c>
      <c r="D544" s="65">
        <v>0</v>
      </c>
      <c r="E544" s="66">
        <v>12</v>
      </c>
      <c r="F544" s="67"/>
      <c r="G544" s="65">
        <f t="shared" si="108"/>
        <v>0</v>
      </c>
      <c r="H544" s="66">
        <f t="shared" si="109"/>
        <v>-12</v>
      </c>
      <c r="I544" s="20" t="str">
        <f t="shared" si="110"/>
        <v>-</v>
      </c>
      <c r="J544" s="21">
        <f t="shared" si="111"/>
        <v>-1</v>
      </c>
    </row>
    <row r="545" spans="1:10" x14ac:dyDescent="0.25">
      <c r="A545" s="158" t="s">
        <v>409</v>
      </c>
      <c r="B545" s="65">
        <v>229</v>
      </c>
      <c r="C545" s="66">
        <v>179</v>
      </c>
      <c r="D545" s="65">
        <v>2292</v>
      </c>
      <c r="E545" s="66">
        <v>2636</v>
      </c>
      <c r="F545" s="67"/>
      <c r="G545" s="65">
        <f t="shared" si="108"/>
        <v>50</v>
      </c>
      <c r="H545" s="66">
        <f t="shared" si="109"/>
        <v>-344</v>
      </c>
      <c r="I545" s="20">
        <f t="shared" si="110"/>
        <v>0.27932960893854747</v>
      </c>
      <c r="J545" s="21">
        <f t="shared" si="111"/>
        <v>-0.13050075872534142</v>
      </c>
    </row>
    <row r="546" spans="1:10" x14ac:dyDescent="0.25">
      <c r="A546" s="158" t="s">
        <v>330</v>
      </c>
      <c r="B546" s="65">
        <v>1</v>
      </c>
      <c r="C546" s="66">
        <v>1</v>
      </c>
      <c r="D546" s="65">
        <v>17</v>
      </c>
      <c r="E546" s="66">
        <v>10</v>
      </c>
      <c r="F546" s="67"/>
      <c r="G546" s="65">
        <f t="shared" si="108"/>
        <v>0</v>
      </c>
      <c r="H546" s="66">
        <f t="shared" si="109"/>
        <v>7</v>
      </c>
      <c r="I546" s="20">
        <f t="shared" si="110"/>
        <v>0</v>
      </c>
      <c r="J546" s="21">
        <f t="shared" si="111"/>
        <v>0.7</v>
      </c>
    </row>
    <row r="547" spans="1:10" x14ac:dyDescent="0.25">
      <c r="A547" s="158" t="s">
        <v>211</v>
      </c>
      <c r="B547" s="65">
        <v>26</v>
      </c>
      <c r="C547" s="66">
        <v>9</v>
      </c>
      <c r="D547" s="65">
        <v>166</v>
      </c>
      <c r="E547" s="66">
        <v>217</v>
      </c>
      <c r="F547" s="67"/>
      <c r="G547" s="65">
        <f t="shared" si="108"/>
        <v>17</v>
      </c>
      <c r="H547" s="66">
        <f t="shared" si="109"/>
        <v>-51</v>
      </c>
      <c r="I547" s="20">
        <f t="shared" si="110"/>
        <v>1.8888888888888888</v>
      </c>
      <c r="J547" s="21">
        <f t="shared" si="111"/>
        <v>-0.23502304147465439</v>
      </c>
    </row>
    <row r="548" spans="1:10" x14ac:dyDescent="0.25">
      <c r="A548" s="158" t="s">
        <v>349</v>
      </c>
      <c r="B548" s="65">
        <v>33</v>
      </c>
      <c r="C548" s="66">
        <v>20</v>
      </c>
      <c r="D548" s="65">
        <v>466</v>
      </c>
      <c r="E548" s="66">
        <v>539</v>
      </c>
      <c r="F548" s="67"/>
      <c r="G548" s="65">
        <f t="shared" si="108"/>
        <v>13</v>
      </c>
      <c r="H548" s="66">
        <f t="shared" si="109"/>
        <v>-73</v>
      </c>
      <c r="I548" s="20">
        <f t="shared" si="110"/>
        <v>0.65</v>
      </c>
      <c r="J548" s="21">
        <f t="shared" si="111"/>
        <v>-0.13543599257884972</v>
      </c>
    </row>
    <row r="549" spans="1:10" s="160" customFormat="1" ht="13" x14ac:dyDescent="0.3">
      <c r="A549" s="178" t="s">
        <v>698</v>
      </c>
      <c r="B549" s="71">
        <v>2580</v>
      </c>
      <c r="C549" s="72">
        <v>1764</v>
      </c>
      <c r="D549" s="71">
        <v>21017</v>
      </c>
      <c r="E549" s="72">
        <v>20917</v>
      </c>
      <c r="F549" s="73"/>
      <c r="G549" s="71">
        <f t="shared" si="108"/>
        <v>816</v>
      </c>
      <c r="H549" s="72">
        <f t="shared" si="109"/>
        <v>100</v>
      </c>
      <c r="I549" s="37">
        <f t="shared" si="110"/>
        <v>0.46258503401360546</v>
      </c>
      <c r="J549" s="38">
        <f t="shared" si="111"/>
        <v>4.7808003059712197E-3</v>
      </c>
    </row>
    <row r="550" spans="1:10" x14ac:dyDescent="0.25">
      <c r="A550" s="177"/>
      <c r="B550" s="143"/>
      <c r="C550" s="144"/>
      <c r="D550" s="143"/>
      <c r="E550" s="144"/>
      <c r="F550" s="145"/>
      <c r="G550" s="143"/>
      <c r="H550" s="144"/>
      <c r="I550" s="151"/>
      <c r="J550" s="152"/>
    </row>
    <row r="551" spans="1:10" s="139" customFormat="1" ht="13" x14ac:dyDescent="0.3">
      <c r="A551" s="159" t="s">
        <v>97</v>
      </c>
      <c r="B551" s="65"/>
      <c r="C551" s="66"/>
      <c r="D551" s="65"/>
      <c r="E551" s="66"/>
      <c r="F551" s="67"/>
      <c r="G551" s="65"/>
      <c r="H551" s="66"/>
      <c r="I551" s="20"/>
      <c r="J551" s="21"/>
    </row>
    <row r="552" spans="1:10" x14ac:dyDescent="0.25">
      <c r="A552" s="158" t="s">
        <v>572</v>
      </c>
      <c r="B552" s="65">
        <v>10</v>
      </c>
      <c r="C552" s="66">
        <v>8</v>
      </c>
      <c r="D552" s="65">
        <v>98</v>
      </c>
      <c r="E552" s="66">
        <v>76</v>
      </c>
      <c r="F552" s="67"/>
      <c r="G552" s="65">
        <f>B552-C552</f>
        <v>2</v>
      </c>
      <c r="H552" s="66">
        <f>D552-E552</f>
        <v>22</v>
      </c>
      <c r="I552" s="20">
        <f>IF(C552=0, "-", IF(G552/C552&lt;10, G552/C552, "&gt;999%"))</f>
        <v>0.25</v>
      </c>
      <c r="J552" s="21">
        <f>IF(E552=0, "-", IF(H552/E552&lt;10, H552/E552, "&gt;999%"))</f>
        <v>0.28947368421052633</v>
      </c>
    </row>
    <row r="553" spans="1:10" x14ac:dyDescent="0.25">
      <c r="A553" s="158" t="s">
        <v>559</v>
      </c>
      <c r="B553" s="65">
        <v>4</v>
      </c>
      <c r="C553" s="66">
        <v>1</v>
      </c>
      <c r="D553" s="65">
        <v>17</v>
      </c>
      <c r="E553" s="66">
        <v>19</v>
      </c>
      <c r="F553" s="67"/>
      <c r="G553" s="65">
        <f>B553-C553</f>
        <v>3</v>
      </c>
      <c r="H553" s="66">
        <f>D553-E553</f>
        <v>-2</v>
      </c>
      <c r="I553" s="20">
        <f>IF(C553=0, "-", IF(G553/C553&lt;10, G553/C553, "&gt;999%"))</f>
        <v>3</v>
      </c>
      <c r="J553" s="21">
        <f>IF(E553=0, "-", IF(H553/E553&lt;10, H553/E553, "&gt;999%"))</f>
        <v>-0.10526315789473684</v>
      </c>
    </row>
    <row r="554" spans="1:10" s="160" customFormat="1" ht="13" x14ac:dyDescent="0.3">
      <c r="A554" s="178" t="s">
        <v>699</v>
      </c>
      <c r="B554" s="71">
        <v>14</v>
      </c>
      <c r="C554" s="72">
        <v>9</v>
      </c>
      <c r="D554" s="71">
        <v>115</v>
      </c>
      <c r="E554" s="72">
        <v>95</v>
      </c>
      <c r="F554" s="73"/>
      <c r="G554" s="71">
        <f>B554-C554</f>
        <v>5</v>
      </c>
      <c r="H554" s="72">
        <f>D554-E554</f>
        <v>20</v>
      </c>
      <c r="I554" s="37">
        <f>IF(C554=0, "-", IF(G554/C554&lt;10, G554/C554, "&gt;999%"))</f>
        <v>0.55555555555555558</v>
      </c>
      <c r="J554" s="38">
        <f>IF(E554=0, "-", IF(H554/E554&lt;10, H554/E554, "&gt;999%"))</f>
        <v>0.21052631578947367</v>
      </c>
    </row>
    <row r="555" spans="1:10" x14ac:dyDescent="0.25">
      <c r="A555" s="177"/>
      <c r="B555" s="143"/>
      <c r="C555" s="144"/>
      <c r="D555" s="143"/>
      <c r="E555" s="144"/>
      <c r="F555" s="145"/>
      <c r="G555" s="143"/>
      <c r="H555" s="144"/>
      <c r="I555" s="151"/>
      <c r="J555" s="152"/>
    </row>
    <row r="556" spans="1:10" s="139" customFormat="1" ht="13" x14ac:dyDescent="0.3">
      <c r="A556" s="159" t="s">
        <v>98</v>
      </c>
      <c r="B556" s="65"/>
      <c r="C556" s="66"/>
      <c r="D556" s="65"/>
      <c r="E556" s="66"/>
      <c r="F556" s="67"/>
      <c r="G556" s="65"/>
      <c r="H556" s="66"/>
      <c r="I556" s="20"/>
      <c r="J556" s="21"/>
    </row>
    <row r="557" spans="1:10" x14ac:dyDescent="0.25">
      <c r="A557" s="158" t="s">
        <v>529</v>
      </c>
      <c r="B557" s="65">
        <v>37</v>
      </c>
      <c r="C557" s="66">
        <v>46</v>
      </c>
      <c r="D557" s="65">
        <v>373</v>
      </c>
      <c r="E557" s="66">
        <v>285</v>
      </c>
      <c r="F557" s="67"/>
      <c r="G557" s="65">
        <f t="shared" ref="G557:G576" si="112">B557-C557</f>
        <v>-9</v>
      </c>
      <c r="H557" s="66">
        <f t="shared" ref="H557:H576" si="113">D557-E557</f>
        <v>88</v>
      </c>
      <c r="I557" s="20">
        <f t="shared" ref="I557:I576" si="114">IF(C557=0, "-", IF(G557/C557&lt;10, G557/C557, "&gt;999%"))</f>
        <v>-0.19565217391304349</v>
      </c>
      <c r="J557" s="21">
        <f t="shared" ref="J557:J576" si="115">IF(E557=0, "-", IF(H557/E557&lt;10, H557/E557, "&gt;999%"))</f>
        <v>0.30877192982456142</v>
      </c>
    </row>
    <row r="558" spans="1:10" x14ac:dyDescent="0.25">
      <c r="A558" s="158" t="s">
        <v>264</v>
      </c>
      <c r="B558" s="65">
        <v>4</v>
      </c>
      <c r="C558" s="66">
        <v>3</v>
      </c>
      <c r="D558" s="65">
        <v>39</v>
      </c>
      <c r="E558" s="66">
        <v>23</v>
      </c>
      <c r="F558" s="67"/>
      <c r="G558" s="65">
        <f t="shared" si="112"/>
        <v>1</v>
      </c>
      <c r="H558" s="66">
        <f t="shared" si="113"/>
        <v>16</v>
      </c>
      <c r="I558" s="20">
        <f t="shared" si="114"/>
        <v>0.33333333333333331</v>
      </c>
      <c r="J558" s="21">
        <f t="shared" si="115"/>
        <v>0.69565217391304346</v>
      </c>
    </row>
    <row r="559" spans="1:10" x14ac:dyDescent="0.25">
      <c r="A559" s="158" t="s">
        <v>298</v>
      </c>
      <c r="B559" s="65">
        <v>0</v>
      </c>
      <c r="C559" s="66">
        <v>0</v>
      </c>
      <c r="D559" s="65">
        <v>4</v>
      </c>
      <c r="E559" s="66">
        <v>5</v>
      </c>
      <c r="F559" s="67"/>
      <c r="G559" s="65">
        <f t="shared" si="112"/>
        <v>0</v>
      </c>
      <c r="H559" s="66">
        <f t="shared" si="113"/>
        <v>-1</v>
      </c>
      <c r="I559" s="20" t="str">
        <f t="shared" si="114"/>
        <v>-</v>
      </c>
      <c r="J559" s="21">
        <f t="shared" si="115"/>
        <v>-0.2</v>
      </c>
    </row>
    <row r="560" spans="1:10" x14ac:dyDescent="0.25">
      <c r="A560" s="158" t="s">
        <v>499</v>
      </c>
      <c r="B560" s="65">
        <v>6</v>
      </c>
      <c r="C560" s="66">
        <v>3</v>
      </c>
      <c r="D560" s="65">
        <v>44</v>
      </c>
      <c r="E560" s="66">
        <v>42</v>
      </c>
      <c r="F560" s="67"/>
      <c r="G560" s="65">
        <f t="shared" si="112"/>
        <v>3</v>
      </c>
      <c r="H560" s="66">
        <f t="shared" si="113"/>
        <v>2</v>
      </c>
      <c r="I560" s="20">
        <f t="shared" si="114"/>
        <v>1</v>
      </c>
      <c r="J560" s="21">
        <f t="shared" si="115"/>
        <v>4.7619047619047616E-2</v>
      </c>
    </row>
    <row r="561" spans="1:10" x14ac:dyDescent="0.25">
      <c r="A561" s="158" t="s">
        <v>308</v>
      </c>
      <c r="B561" s="65">
        <v>0</v>
      </c>
      <c r="C561" s="66">
        <v>0</v>
      </c>
      <c r="D561" s="65">
        <v>2</v>
      </c>
      <c r="E561" s="66">
        <v>1</v>
      </c>
      <c r="F561" s="67"/>
      <c r="G561" s="65">
        <f t="shared" si="112"/>
        <v>0</v>
      </c>
      <c r="H561" s="66">
        <f t="shared" si="113"/>
        <v>1</v>
      </c>
      <c r="I561" s="20" t="str">
        <f t="shared" si="114"/>
        <v>-</v>
      </c>
      <c r="J561" s="21">
        <f t="shared" si="115"/>
        <v>1</v>
      </c>
    </row>
    <row r="562" spans="1:10" x14ac:dyDescent="0.25">
      <c r="A562" s="158" t="s">
        <v>299</v>
      </c>
      <c r="B562" s="65">
        <v>0</v>
      </c>
      <c r="C562" s="66">
        <v>0</v>
      </c>
      <c r="D562" s="65">
        <v>1</v>
      </c>
      <c r="E562" s="66">
        <v>1</v>
      </c>
      <c r="F562" s="67"/>
      <c r="G562" s="65">
        <f t="shared" si="112"/>
        <v>0</v>
      </c>
      <c r="H562" s="66">
        <f t="shared" si="113"/>
        <v>0</v>
      </c>
      <c r="I562" s="20" t="str">
        <f t="shared" si="114"/>
        <v>-</v>
      </c>
      <c r="J562" s="21">
        <f t="shared" si="115"/>
        <v>0</v>
      </c>
    </row>
    <row r="563" spans="1:10" x14ac:dyDescent="0.25">
      <c r="A563" s="158" t="s">
        <v>548</v>
      </c>
      <c r="B563" s="65">
        <v>2</v>
      </c>
      <c r="C563" s="66">
        <v>2</v>
      </c>
      <c r="D563" s="65">
        <v>79</v>
      </c>
      <c r="E563" s="66">
        <v>35</v>
      </c>
      <c r="F563" s="67"/>
      <c r="G563" s="65">
        <f t="shared" si="112"/>
        <v>0</v>
      </c>
      <c r="H563" s="66">
        <f t="shared" si="113"/>
        <v>44</v>
      </c>
      <c r="I563" s="20">
        <f t="shared" si="114"/>
        <v>0</v>
      </c>
      <c r="J563" s="21">
        <f t="shared" si="115"/>
        <v>1.2571428571428571</v>
      </c>
    </row>
    <row r="564" spans="1:10" x14ac:dyDescent="0.25">
      <c r="A564" s="158" t="s">
        <v>495</v>
      </c>
      <c r="B564" s="65">
        <v>0</v>
      </c>
      <c r="C564" s="66">
        <v>0</v>
      </c>
      <c r="D564" s="65">
        <v>0</v>
      </c>
      <c r="E564" s="66">
        <v>6</v>
      </c>
      <c r="F564" s="67"/>
      <c r="G564" s="65">
        <f t="shared" si="112"/>
        <v>0</v>
      </c>
      <c r="H564" s="66">
        <f t="shared" si="113"/>
        <v>-6</v>
      </c>
      <c r="I564" s="20" t="str">
        <f t="shared" si="114"/>
        <v>-</v>
      </c>
      <c r="J564" s="21">
        <f t="shared" si="115"/>
        <v>-1</v>
      </c>
    </row>
    <row r="565" spans="1:10" x14ac:dyDescent="0.25">
      <c r="A565" s="158" t="s">
        <v>242</v>
      </c>
      <c r="B565" s="65">
        <v>30</v>
      </c>
      <c r="C565" s="66">
        <v>19</v>
      </c>
      <c r="D565" s="65">
        <v>202</v>
      </c>
      <c r="E565" s="66">
        <v>170</v>
      </c>
      <c r="F565" s="67"/>
      <c r="G565" s="65">
        <f t="shared" si="112"/>
        <v>11</v>
      </c>
      <c r="H565" s="66">
        <f t="shared" si="113"/>
        <v>32</v>
      </c>
      <c r="I565" s="20">
        <f t="shared" si="114"/>
        <v>0.57894736842105265</v>
      </c>
      <c r="J565" s="21">
        <f t="shared" si="115"/>
        <v>0.18823529411764706</v>
      </c>
    </row>
    <row r="566" spans="1:10" x14ac:dyDescent="0.25">
      <c r="A566" s="158" t="s">
        <v>300</v>
      </c>
      <c r="B566" s="65">
        <v>2</v>
      </c>
      <c r="C566" s="66">
        <v>2</v>
      </c>
      <c r="D566" s="65">
        <v>41</v>
      </c>
      <c r="E566" s="66">
        <v>8</v>
      </c>
      <c r="F566" s="67"/>
      <c r="G566" s="65">
        <f t="shared" si="112"/>
        <v>0</v>
      </c>
      <c r="H566" s="66">
        <f t="shared" si="113"/>
        <v>33</v>
      </c>
      <c r="I566" s="20">
        <f t="shared" si="114"/>
        <v>0</v>
      </c>
      <c r="J566" s="21">
        <f t="shared" si="115"/>
        <v>4.125</v>
      </c>
    </row>
    <row r="567" spans="1:10" x14ac:dyDescent="0.25">
      <c r="A567" s="158" t="s">
        <v>248</v>
      </c>
      <c r="B567" s="65">
        <v>3</v>
      </c>
      <c r="C567" s="66">
        <v>0</v>
      </c>
      <c r="D567" s="65">
        <v>59</v>
      </c>
      <c r="E567" s="66">
        <v>31</v>
      </c>
      <c r="F567" s="67"/>
      <c r="G567" s="65">
        <f t="shared" si="112"/>
        <v>3</v>
      </c>
      <c r="H567" s="66">
        <f t="shared" si="113"/>
        <v>28</v>
      </c>
      <c r="I567" s="20" t="str">
        <f t="shared" si="114"/>
        <v>-</v>
      </c>
      <c r="J567" s="21">
        <f t="shared" si="115"/>
        <v>0.90322580645161288</v>
      </c>
    </row>
    <row r="568" spans="1:10" x14ac:dyDescent="0.25">
      <c r="A568" s="158" t="s">
        <v>451</v>
      </c>
      <c r="B568" s="65">
        <v>2</v>
      </c>
      <c r="C568" s="66">
        <v>0</v>
      </c>
      <c r="D568" s="65">
        <v>9</v>
      </c>
      <c r="E568" s="66">
        <v>2</v>
      </c>
      <c r="F568" s="67"/>
      <c r="G568" s="65">
        <f t="shared" si="112"/>
        <v>2</v>
      </c>
      <c r="H568" s="66">
        <f t="shared" si="113"/>
        <v>7</v>
      </c>
      <c r="I568" s="20" t="str">
        <f t="shared" si="114"/>
        <v>-</v>
      </c>
      <c r="J568" s="21">
        <f t="shared" si="115"/>
        <v>3.5</v>
      </c>
    </row>
    <row r="569" spans="1:10" x14ac:dyDescent="0.25">
      <c r="A569" s="158" t="s">
        <v>212</v>
      </c>
      <c r="B569" s="65">
        <v>9</v>
      </c>
      <c r="C569" s="66">
        <v>3</v>
      </c>
      <c r="D569" s="65">
        <v>52</v>
      </c>
      <c r="E569" s="66">
        <v>82</v>
      </c>
      <c r="F569" s="67"/>
      <c r="G569" s="65">
        <f t="shared" si="112"/>
        <v>6</v>
      </c>
      <c r="H569" s="66">
        <f t="shared" si="113"/>
        <v>-30</v>
      </c>
      <c r="I569" s="20">
        <f t="shared" si="114"/>
        <v>2</v>
      </c>
      <c r="J569" s="21">
        <f t="shared" si="115"/>
        <v>-0.36585365853658536</v>
      </c>
    </row>
    <row r="570" spans="1:10" x14ac:dyDescent="0.25">
      <c r="A570" s="158" t="s">
        <v>350</v>
      </c>
      <c r="B570" s="65">
        <v>34</v>
      </c>
      <c r="C570" s="66">
        <v>18</v>
      </c>
      <c r="D570" s="65">
        <v>324</v>
      </c>
      <c r="E570" s="66">
        <v>305</v>
      </c>
      <c r="F570" s="67"/>
      <c r="G570" s="65">
        <f t="shared" si="112"/>
        <v>16</v>
      </c>
      <c r="H570" s="66">
        <f t="shared" si="113"/>
        <v>19</v>
      </c>
      <c r="I570" s="20">
        <f t="shared" si="114"/>
        <v>0.88888888888888884</v>
      </c>
      <c r="J570" s="21">
        <f t="shared" si="115"/>
        <v>6.2295081967213117E-2</v>
      </c>
    </row>
    <row r="571" spans="1:10" x14ac:dyDescent="0.25">
      <c r="A571" s="158" t="s">
        <v>410</v>
      </c>
      <c r="B571" s="65">
        <v>37</v>
      </c>
      <c r="C571" s="66">
        <v>10</v>
      </c>
      <c r="D571" s="65">
        <v>500</v>
      </c>
      <c r="E571" s="66">
        <v>128</v>
      </c>
      <c r="F571" s="67"/>
      <c r="G571" s="65">
        <f t="shared" si="112"/>
        <v>27</v>
      </c>
      <c r="H571" s="66">
        <f t="shared" si="113"/>
        <v>372</v>
      </c>
      <c r="I571" s="20">
        <f t="shared" si="114"/>
        <v>2.7</v>
      </c>
      <c r="J571" s="21">
        <f t="shared" si="115"/>
        <v>2.90625</v>
      </c>
    </row>
    <row r="572" spans="1:10" x14ac:dyDescent="0.25">
      <c r="A572" s="158" t="s">
        <v>452</v>
      </c>
      <c r="B572" s="65">
        <v>33</v>
      </c>
      <c r="C572" s="66">
        <v>60</v>
      </c>
      <c r="D572" s="65">
        <v>418</v>
      </c>
      <c r="E572" s="66">
        <v>178</v>
      </c>
      <c r="F572" s="67"/>
      <c r="G572" s="65">
        <f t="shared" si="112"/>
        <v>-27</v>
      </c>
      <c r="H572" s="66">
        <f t="shared" si="113"/>
        <v>240</v>
      </c>
      <c r="I572" s="20">
        <f t="shared" si="114"/>
        <v>-0.45</v>
      </c>
      <c r="J572" s="21">
        <f t="shared" si="115"/>
        <v>1.348314606741573</v>
      </c>
    </row>
    <row r="573" spans="1:10" x14ac:dyDescent="0.25">
      <c r="A573" s="158" t="s">
        <v>475</v>
      </c>
      <c r="B573" s="65">
        <v>6</v>
      </c>
      <c r="C573" s="66">
        <v>7</v>
      </c>
      <c r="D573" s="65">
        <v>60</v>
      </c>
      <c r="E573" s="66">
        <v>54</v>
      </c>
      <c r="F573" s="67"/>
      <c r="G573" s="65">
        <f t="shared" si="112"/>
        <v>-1</v>
      </c>
      <c r="H573" s="66">
        <f t="shared" si="113"/>
        <v>6</v>
      </c>
      <c r="I573" s="20">
        <f t="shared" si="114"/>
        <v>-0.14285714285714285</v>
      </c>
      <c r="J573" s="21">
        <f t="shared" si="115"/>
        <v>0.1111111111111111</v>
      </c>
    </row>
    <row r="574" spans="1:10" x14ac:dyDescent="0.25">
      <c r="A574" s="158" t="s">
        <v>509</v>
      </c>
      <c r="B574" s="65">
        <v>5</v>
      </c>
      <c r="C574" s="66">
        <v>5</v>
      </c>
      <c r="D574" s="65">
        <v>35</v>
      </c>
      <c r="E574" s="66">
        <v>58</v>
      </c>
      <c r="F574" s="67"/>
      <c r="G574" s="65">
        <f t="shared" si="112"/>
        <v>0</v>
      </c>
      <c r="H574" s="66">
        <f t="shared" si="113"/>
        <v>-23</v>
      </c>
      <c r="I574" s="20">
        <f t="shared" si="114"/>
        <v>0</v>
      </c>
      <c r="J574" s="21">
        <f t="shared" si="115"/>
        <v>-0.39655172413793105</v>
      </c>
    </row>
    <row r="575" spans="1:10" x14ac:dyDescent="0.25">
      <c r="A575" s="158" t="s">
        <v>373</v>
      </c>
      <c r="B575" s="65">
        <v>84</v>
      </c>
      <c r="C575" s="66">
        <v>14</v>
      </c>
      <c r="D575" s="65">
        <v>524</v>
      </c>
      <c r="E575" s="66">
        <v>151</v>
      </c>
      <c r="F575" s="67"/>
      <c r="G575" s="65">
        <f t="shared" si="112"/>
        <v>70</v>
      </c>
      <c r="H575" s="66">
        <f t="shared" si="113"/>
        <v>373</v>
      </c>
      <c r="I575" s="20">
        <f t="shared" si="114"/>
        <v>5</v>
      </c>
      <c r="J575" s="21">
        <f t="shared" si="115"/>
        <v>2.4701986754966887</v>
      </c>
    </row>
    <row r="576" spans="1:10" s="160" customFormat="1" ht="13" x14ac:dyDescent="0.3">
      <c r="A576" s="178" t="s">
        <v>700</v>
      </c>
      <c r="B576" s="71">
        <v>294</v>
      </c>
      <c r="C576" s="72">
        <v>192</v>
      </c>
      <c r="D576" s="71">
        <v>2766</v>
      </c>
      <c r="E576" s="72">
        <v>1565</v>
      </c>
      <c r="F576" s="73"/>
      <c r="G576" s="71">
        <f t="shared" si="112"/>
        <v>102</v>
      </c>
      <c r="H576" s="72">
        <f t="shared" si="113"/>
        <v>1201</v>
      </c>
      <c r="I576" s="37">
        <f t="shared" si="114"/>
        <v>0.53125</v>
      </c>
      <c r="J576" s="38">
        <f t="shared" si="115"/>
        <v>0.76741214057507989</v>
      </c>
    </row>
    <row r="577" spans="1:10" x14ac:dyDescent="0.25">
      <c r="A577" s="177"/>
      <c r="B577" s="143"/>
      <c r="C577" s="144"/>
      <c r="D577" s="143"/>
      <c r="E577" s="144"/>
      <c r="F577" s="145"/>
      <c r="G577" s="143"/>
      <c r="H577" s="144"/>
      <c r="I577" s="151"/>
      <c r="J577" s="152"/>
    </row>
    <row r="578" spans="1:10" s="139" customFormat="1" ht="13" x14ac:dyDescent="0.3">
      <c r="A578" s="159" t="s">
        <v>99</v>
      </c>
      <c r="B578" s="65"/>
      <c r="C578" s="66"/>
      <c r="D578" s="65"/>
      <c r="E578" s="66"/>
      <c r="F578" s="67"/>
      <c r="G578" s="65"/>
      <c r="H578" s="66"/>
      <c r="I578" s="20"/>
      <c r="J578" s="21"/>
    </row>
    <row r="579" spans="1:10" x14ac:dyDescent="0.25">
      <c r="A579" s="158" t="s">
        <v>386</v>
      </c>
      <c r="B579" s="65">
        <v>2</v>
      </c>
      <c r="C579" s="66">
        <v>0</v>
      </c>
      <c r="D579" s="65">
        <v>81</v>
      </c>
      <c r="E579" s="66">
        <v>0</v>
      </c>
      <c r="F579" s="67"/>
      <c r="G579" s="65">
        <f t="shared" ref="G579:G585" si="116">B579-C579</f>
        <v>2</v>
      </c>
      <c r="H579" s="66">
        <f t="shared" ref="H579:H585" si="117">D579-E579</f>
        <v>81</v>
      </c>
      <c r="I579" s="20" t="str">
        <f t="shared" ref="I579:I585" si="118">IF(C579=0, "-", IF(G579/C579&lt;10, G579/C579, "&gt;999%"))</f>
        <v>-</v>
      </c>
      <c r="J579" s="21" t="str">
        <f t="shared" ref="J579:J585" si="119">IF(E579=0, "-", IF(H579/E579&lt;10, H579/E579, "&gt;999%"))</f>
        <v>-</v>
      </c>
    </row>
    <row r="580" spans="1:10" x14ac:dyDescent="0.25">
      <c r="A580" s="158" t="s">
        <v>265</v>
      </c>
      <c r="B580" s="65">
        <v>2</v>
      </c>
      <c r="C580" s="66">
        <v>1</v>
      </c>
      <c r="D580" s="65">
        <v>6</v>
      </c>
      <c r="E580" s="66">
        <v>9</v>
      </c>
      <c r="F580" s="67"/>
      <c r="G580" s="65">
        <f t="shared" si="116"/>
        <v>1</v>
      </c>
      <c r="H580" s="66">
        <f t="shared" si="117"/>
        <v>-3</v>
      </c>
      <c r="I580" s="20">
        <f t="shared" si="118"/>
        <v>1</v>
      </c>
      <c r="J580" s="21">
        <f t="shared" si="119"/>
        <v>-0.33333333333333331</v>
      </c>
    </row>
    <row r="581" spans="1:10" x14ac:dyDescent="0.25">
      <c r="A581" s="158" t="s">
        <v>266</v>
      </c>
      <c r="B581" s="65">
        <v>1</v>
      </c>
      <c r="C581" s="66">
        <v>0</v>
      </c>
      <c r="D581" s="65">
        <v>5</v>
      </c>
      <c r="E581" s="66">
        <v>6</v>
      </c>
      <c r="F581" s="67"/>
      <c r="G581" s="65">
        <f t="shared" si="116"/>
        <v>1</v>
      </c>
      <c r="H581" s="66">
        <f t="shared" si="117"/>
        <v>-1</v>
      </c>
      <c r="I581" s="20" t="str">
        <f t="shared" si="118"/>
        <v>-</v>
      </c>
      <c r="J581" s="21">
        <f t="shared" si="119"/>
        <v>-0.16666666666666666</v>
      </c>
    </row>
    <row r="582" spans="1:10" x14ac:dyDescent="0.25">
      <c r="A582" s="158" t="s">
        <v>387</v>
      </c>
      <c r="B582" s="65">
        <v>33</v>
      </c>
      <c r="C582" s="66">
        <v>5</v>
      </c>
      <c r="D582" s="65">
        <v>352</v>
      </c>
      <c r="E582" s="66">
        <v>242</v>
      </c>
      <c r="F582" s="67"/>
      <c r="G582" s="65">
        <f t="shared" si="116"/>
        <v>28</v>
      </c>
      <c r="H582" s="66">
        <f t="shared" si="117"/>
        <v>110</v>
      </c>
      <c r="I582" s="20">
        <f t="shared" si="118"/>
        <v>5.6</v>
      </c>
      <c r="J582" s="21">
        <f t="shared" si="119"/>
        <v>0.45454545454545453</v>
      </c>
    </row>
    <row r="583" spans="1:10" x14ac:dyDescent="0.25">
      <c r="A583" s="158" t="s">
        <v>431</v>
      </c>
      <c r="B583" s="65">
        <v>9</v>
      </c>
      <c r="C583" s="66">
        <v>17</v>
      </c>
      <c r="D583" s="65">
        <v>106</v>
      </c>
      <c r="E583" s="66">
        <v>153</v>
      </c>
      <c r="F583" s="67"/>
      <c r="G583" s="65">
        <f t="shared" si="116"/>
        <v>-8</v>
      </c>
      <c r="H583" s="66">
        <f t="shared" si="117"/>
        <v>-47</v>
      </c>
      <c r="I583" s="20">
        <f t="shared" si="118"/>
        <v>-0.47058823529411764</v>
      </c>
      <c r="J583" s="21">
        <f t="shared" si="119"/>
        <v>-0.30718954248366015</v>
      </c>
    </row>
    <row r="584" spans="1:10" x14ac:dyDescent="0.25">
      <c r="A584" s="158" t="s">
        <v>476</v>
      </c>
      <c r="B584" s="65">
        <v>8</v>
      </c>
      <c r="C584" s="66">
        <v>7</v>
      </c>
      <c r="D584" s="65">
        <v>48</v>
      </c>
      <c r="E584" s="66">
        <v>39</v>
      </c>
      <c r="F584" s="67"/>
      <c r="G584" s="65">
        <f t="shared" si="116"/>
        <v>1</v>
      </c>
      <c r="H584" s="66">
        <f t="shared" si="117"/>
        <v>9</v>
      </c>
      <c r="I584" s="20">
        <f t="shared" si="118"/>
        <v>0.14285714285714285</v>
      </c>
      <c r="J584" s="21">
        <f t="shared" si="119"/>
        <v>0.23076923076923078</v>
      </c>
    </row>
    <row r="585" spans="1:10" s="160" customFormat="1" ht="13" x14ac:dyDescent="0.3">
      <c r="A585" s="178" t="s">
        <v>701</v>
      </c>
      <c r="B585" s="71">
        <v>55</v>
      </c>
      <c r="C585" s="72">
        <v>30</v>
      </c>
      <c r="D585" s="71">
        <v>598</v>
      </c>
      <c r="E585" s="72">
        <v>449</v>
      </c>
      <c r="F585" s="73"/>
      <c r="G585" s="71">
        <f t="shared" si="116"/>
        <v>25</v>
      </c>
      <c r="H585" s="72">
        <f t="shared" si="117"/>
        <v>149</v>
      </c>
      <c r="I585" s="37">
        <f t="shared" si="118"/>
        <v>0.83333333333333337</v>
      </c>
      <c r="J585" s="38">
        <f t="shared" si="119"/>
        <v>0.33184855233853006</v>
      </c>
    </row>
    <row r="586" spans="1:10" x14ac:dyDescent="0.25">
      <c r="A586" s="177"/>
      <c r="B586" s="143"/>
      <c r="C586" s="144"/>
      <c r="D586" s="143"/>
      <c r="E586" s="144"/>
      <c r="F586" s="145"/>
      <c r="G586" s="143"/>
      <c r="H586" s="144"/>
      <c r="I586" s="151"/>
      <c r="J586" s="152"/>
    </row>
    <row r="587" spans="1:10" s="139" customFormat="1" ht="13" x14ac:dyDescent="0.3">
      <c r="A587" s="159" t="s">
        <v>100</v>
      </c>
      <c r="B587" s="65"/>
      <c r="C587" s="66"/>
      <c r="D587" s="65"/>
      <c r="E587" s="66"/>
      <c r="F587" s="67"/>
      <c r="G587" s="65"/>
      <c r="H587" s="66"/>
      <c r="I587" s="20"/>
      <c r="J587" s="21"/>
    </row>
    <row r="588" spans="1:10" x14ac:dyDescent="0.25">
      <c r="A588" s="158" t="s">
        <v>573</v>
      </c>
      <c r="B588" s="65">
        <v>31</v>
      </c>
      <c r="C588" s="66">
        <v>18</v>
      </c>
      <c r="D588" s="65">
        <v>272</v>
      </c>
      <c r="E588" s="66">
        <v>184</v>
      </c>
      <c r="F588" s="67"/>
      <c r="G588" s="65">
        <f>B588-C588</f>
        <v>13</v>
      </c>
      <c r="H588" s="66">
        <f>D588-E588</f>
        <v>88</v>
      </c>
      <c r="I588" s="20">
        <f>IF(C588=0, "-", IF(G588/C588&lt;10, G588/C588, "&gt;999%"))</f>
        <v>0.72222222222222221</v>
      </c>
      <c r="J588" s="21">
        <f>IF(E588=0, "-", IF(H588/E588&lt;10, H588/E588, "&gt;999%"))</f>
        <v>0.47826086956521741</v>
      </c>
    </row>
    <row r="589" spans="1:10" x14ac:dyDescent="0.25">
      <c r="A589" s="158" t="s">
        <v>560</v>
      </c>
      <c r="B589" s="65">
        <v>1</v>
      </c>
      <c r="C589" s="66">
        <v>0</v>
      </c>
      <c r="D589" s="65">
        <v>1</v>
      </c>
      <c r="E589" s="66">
        <v>8</v>
      </c>
      <c r="F589" s="67"/>
      <c r="G589" s="65">
        <f>B589-C589</f>
        <v>1</v>
      </c>
      <c r="H589" s="66">
        <f>D589-E589</f>
        <v>-7</v>
      </c>
      <c r="I589" s="20" t="str">
        <f>IF(C589=0, "-", IF(G589/C589&lt;10, G589/C589, "&gt;999%"))</f>
        <v>-</v>
      </c>
      <c r="J589" s="21">
        <f>IF(E589=0, "-", IF(H589/E589&lt;10, H589/E589, "&gt;999%"))</f>
        <v>-0.875</v>
      </c>
    </row>
    <row r="590" spans="1:10" s="160" customFormat="1" ht="13" x14ac:dyDescent="0.3">
      <c r="A590" s="178" t="s">
        <v>702</v>
      </c>
      <c r="B590" s="71">
        <v>32</v>
      </c>
      <c r="C590" s="72">
        <v>18</v>
      </c>
      <c r="D590" s="71">
        <v>273</v>
      </c>
      <c r="E590" s="72">
        <v>192</v>
      </c>
      <c r="F590" s="73"/>
      <c r="G590" s="71">
        <f>B590-C590</f>
        <v>14</v>
      </c>
      <c r="H590" s="72">
        <f>D590-E590</f>
        <v>81</v>
      </c>
      <c r="I590" s="37">
        <f>IF(C590=0, "-", IF(G590/C590&lt;10, G590/C590, "&gt;999%"))</f>
        <v>0.77777777777777779</v>
      </c>
      <c r="J590" s="38">
        <f>IF(E590=0, "-", IF(H590/E590&lt;10, H590/E590, "&gt;999%"))</f>
        <v>0.421875</v>
      </c>
    </row>
    <row r="591" spans="1:10" x14ac:dyDescent="0.25">
      <c r="A591" s="177"/>
      <c r="B591" s="143"/>
      <c r="C591" s="144"/>
      <c r="D591" s="143"/>
      <c r="E591" s="144"/>
      <c r="F591" s="145"/>
      <c r="G591" s="143"/>
      <c r="H591" s="144"/>
      <c r="I591" s="151"/>
      <c r="J591" s="152"/>
    </row>
    <row r="592" spans="1:10" s="139" customFormat="1" ht="13" x14ac:dyDescent="0.3">
      <c r="A592" s="159" t="s">
        <v>101</v>
      </c>
      <c r="B592" s="65"/>
      <c r="C592" s="66"/>
      <c r="D592" s="65"/>
      <c r="E592" s="66"/>
      <c r="F592" s="67"/>
      <c r="G592" s="65"/>
      <c r="H592" s="66"/>
      <c r="I592" s="20"/>
      <c r="J592" s="21"/>
    </row>
    <row r="593" spans="1:10" x14ac:dyDescent="0.25">
      <c r="A593" s="158" t="s">
        <v>574</v>
      </c>
      <c r="B593" s="65">
        <v>2</v>
      </c>
      <c r="C593" s="66">
        <v>0</v>
      </c>
      <c r="D593" s="65">
        <v>8</v>
      </c>
      <c r="E593" s="66">
        <v>8</v>
      </c>
      <c r="F593" s="67"/>
      <c r="G593" s="65">
        <f>B593-C593</f>
        <v>2</v>
      </c>
      <c r="H593" s="66">
        <f>D593-E593</f>
        <v>0</v>
      </c>
      <c r="I593" s="20" t="str">
        <f>IF(C593=0, "-", IF(G593/C593&lt;10, G593/C593, "&gt;999%"))</f>
        <v>-</v>
      </c>
      <c r="J593" s="21">
        <f>IF(E593=0, "-", IF(H593/E593&lt;10, H593/E593, "&gt;999%"))</f>
        <v>0</v>
      </c>
    </row>
    <row r="594" spans="1:10" s="160" customFormat="1" ht="13" x14ac:dyDescent="0.3">
      <c r="A594" s="165" t="s">
        <v>703</v>
      </c>
      <c r="B594" s="166">
        <v>2</v>
      </c>
      <c r="C594" s="167">
        <v>0</v>
      </c>
      <c r="D594" s="166">
        <v>8</v>
      </c>
      <c r="E594" s="167">
        <v>8</v>
      </c>
      <c r="F594" s="168"/>
      <c r="G594" s="166">
        <f>B594-C594</f>
        <v>2</v>
      </c>
      <c r="H594" s="167">
        <f>D594-E594</f>
        <v>0</v>
      </c>
      <c r="I594" s="169" t="str">
        <f>IF(C594=0, "-", IF(G594/C594&lt;10, G594/C594, "&gt;999%"))</f>
        <v>-</v>
      </c>
      <c r="J594" s="170">
        <f>IF(E594=0, "-", IF(H594/E594&lt;10, H594/E594, "&gt;999%"))</f>
        <v>0</v>
      </c>
    </row>
    <row r="595" spans="1:10" x14ac:dyDescent="0.25">
      <c r="A595" s="171"/>
      <c r="B595" s="172"/>
      <c r="C595" s="173"/>
      <c r="D595" s="172"/>
      <c r="E595" s="173"/>
      <c r="F595" s="174"/>
      <c r="G595" s="172"/>
      <c r="H595" s="173"/>
      <c r="I595" s="175"/>
      <c r="J595" s="176"/>
    </row>
    <row r="596" spans="1:10" ht="13" x14ac:dyDescent="0.3">
      <c r="A596" s="27" t="s">
        <v>16</v>
      </c>
      <c r="B596" s="71">
        <f>SUM(B7:B595)/2</f>
        <v>10577</v>
      </c>
      <c r="C596" s="77">
        <f>SUM(C7:C595)/2</f>
        <v>8644</v>
      </c>
      <c r="D596" s="71">
        <f>SUM(D7:D595)/2</f>
        <v>92935</v>
      </c>
      <c r="E596" s="77">
        <f>SUM(E7:E595)/2</f>
        <v>78552</v>
      </c>
      <c r="F596" s="73"/>
      <c r="G596" s="71">
        <f>B596-C596</f>
        <v>1933</v>
      </c>
      <c r="H596" s="72">
        <f>D596-E596</f>
        <v>14383</v>
      </c>
      <c r="I596" s="37">
        <f>IF(C596=0, 0, G596/C596)</f>
        <v>0.22362332253586303</v>
      </c>
      <c r="J596" s="38">
        <f>IF(E596=0, 0, H596/E596)</f>
        <v>0.18310163967817497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66" max="16383" man="1"/>
    <brk id="118" max="16383" man="1"/>
    <brk id="178" max="16383" man="1"/>
    <brk id="238" max="16383" man="1"/>
    <brk id="292" max="16383" man="1"/>
    <brk id="346" max="16383" man="1"/>
    <brk id="405" max="16383" man="1"/>
    <brk id="461" max="16383" man="1"/>
    <brk id="520" max="16383" man="1"/>
    <brk id="57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113</v>
      </c>
      <c r="B7" s="65">
        <v>1734</v>
      </c>
      <c r="C7" s="66">
        <v>1603</v>
      </c>
      <c r="D7" s="65">
        <v>15225</v>
      </c>
      <c r="E7" s="66">
        <v>13350</v>
      </c>
      <c r="F7" s="67"/>
      <c r="G7" s="65">
        <f>B7-C7</f>
        <v>131</v>
      </c>
      <c r="H7" s="66">
        <f>D7-E7</f>
        <v>1875</v>
      </c>
      <c r="I7" s="28">
        <f>IF(C7=0, "-", IF(G7/C7&lt;10, G7/C7*100, "&gt;999"))</f>
        <v>8.1721771678103554</v>
      </c>
      <c r="J7" s="29">
        <f>IF(E7=0, "-", IF(H7/E7&lt;10, H7/E7*100, "&gt;999"))</f>
        <v>14.04494382022472</v>
      </c>
    </row>
    <row r="8" spans="1:10" x14ac:dyDescent="0.25">
      <c r="A8" s="7" t="s">
        <v>122</v>
      </c>
      <c r="B8" s="65">
        <v>5797</v>
      </c>
      <c r="C8" s="66">
        <v>4438</v>
      </c>
      <c r="D8" s="65">
        <v>50295</v>
      </c>
      <c r="E8" s="66">
        <v>40311</v>
      </c>
      <c r="F8" s="67"/>
      <c r="G8" s="65">
        <f>B8-C8</f>
        <v>1359</v>
      </c>
      <c r="H8" s="66">
        <f>D8-E8</f>
        <v>9984</v>
      </c>
      <c r="I8" s="28">
        <f>IF(C8=0, "-", IF(G8/C8&lt;10, G8/C8*100, "&gt;999"))</f>
        <v>30.621901757548446</v>
      </c>
      <c r="J8" s="29">
        <f>IF(E8=0, "-", IF(H8/E8&lt;10, H8/E8*100, "&gt;999"))</f>
        <v>24.767433206816996</v>
      </c>
    </row>
    <row r="9" spans="1:10" x14ac:dyDescent="0.25">
      <c r="A9" s="7" t="s">
        <v>128</v>
      </c>
      <c r="B9" s="65">
        <v>2661</v>
      </c>
      <c r="C9" s="66">
        <v>2219</v>
      </c>
      <c r="D9" s="65">
        <v>23510</v>
      </c>
      <c r="E9" s="66">
        <v>21465</v>
      </c>
      <c r="F9" s="67"/>
      <c r="G9" s="65">
        <f>B9-C9</f>
        <v>442</v>
      </c>
      <c r="H9" s="66">
        <f>D9-E9</f>
        <v>2045</v>
      </c>
      <c r="I9" s="28">
        <f>IF(C9=0, "-", IF(G9/C9&lt;10, G9/C9*100, "&gt;999"))</f>
        <v>19.918882379450203</v>
      </c>
      <c r="J9" s="29">
        <f>IF(E9=0, "-", IF(H9/E9&lt;10, H9/E9*100, "&gt;999"))</f>
        <v>9.5271372000931756</v>
      </c>
    </row>
    <row r="10" spans="1:10" x14ac:dyDescent="0.25">
      <c r="A10" s="7" t="s">
        <v>129</v>
      </c>
      <c r="B10" s="65">
        <v>385</v>
      </c>
      <c r="C10" s="66">
        <v>384</v>
      </c>
      <c r="D10" s="65">
        <v>3905</v>
      </c>
      <c r="E10" s="66">
        <v>3426</v>
      </c>
      <c r="F10" s="67"/>
      <c r="G10" s="65">
        <f>B10-C10</f>
        <v>1</v>
      </c>
      <c r="H10" s="66">
        <f>D10-E10</f>
        <v>479</v>
      </c>
      <c r="I10" s="28">
        <f>IF(C10=0, "-", IF(G10/C10&lt;10, G10/C10*100, "&gt;999"))</f>
        <v>0.26041666666666663</v>
      </c>
      <c r="J10" s="29">
        <f>IF(E10=0, "-", IF(H10/E10&lt;10, H10/E10*100, "&gt;999"))</f>
        <v>13.981319322825453</v>
      </c>
    </row>
    <row r="11" spans="1:10" s="43" customFormat="1" ht="13" x14ac:dyDescent="0.3">
      <c r="A11" s="27" t="s">
        <v>0</v>
      </c>
      <c r="B11" s="71">
        <f>SUM(B7:B10)</f>
        <v>10577</v>
      </c>
      <c r="C11" s="72">
        <f>SUM(C7:C10)</f>
        <v>8644</v>
      </c>
      <c r="D11" s="71">
        <f>SUM(D7:D10)</f>
        <v>92935</v>
      </c>
      <c r="E11" s="72">
        <f>SUM(E7:E10)</f>
        <v>78552</v>
      </c>
      <c r="F11" s="73"/>
      <c r="G11" s="71">
        <f>B11-C11</f>
        <v>1933</v>
      </c>
      <c r="H11" s="72">
        <f>D11-E11</f>
        <v>14383</v>
      </c>
      <c r="I11" s="44">
        <f>IF(C11=0, 0, G11/C11*100)</f>
        <v>22.362332253586302</v>
      </c>
      <c r="J11" s="45">
        <f>IF(E11=0, 0, H11/E11*100)</f>
        <v>18.310163967817498</v>
      </c>
    </row>
    <row r="13" spans="1:10" ht="13" x14ac:dyDescent="0.3">
      <c r="A13" s="3"/>
      <c r="B13" s="196" t="s">
        <v>1</v>
      </c>
      <c r="C13" s="197"/>
      <c r="D13" s="196" t="s">
        <v>2</v>
      </c>
      <c r="E13" s="197"/>
      <c r="F13" s="59"/>
      <c r="G13" s="196" t="s">
        <v>3</v>
      </c>
      <c r="H13" s="200"/>
      <c r="I13" s="200"/>
      <c r="J13" s="197"/>
    </row>
    <row r="14" spans="1:10" x14ac:dyDescent="0.25">
      <c r="A14" s="7" t="s">
        <v>114</v>
      </c>
      <c r="B14" s="65">
        <v>69</v>
      </c>
      <c r="C14" s="66">
        <v>66</v>
      </c>
      <c r="D14" s="65">
        <v>593</v>
      </c>
      <c r="E14" s="66">
        <v>464</v>
      </c>
      <c r="F14" s="67"/>
      <c r="G14" s="65">
        <f t="shared" ref="G14:G35" si="0">B14-C14</f>
        <v>3</v>
      </c>
      <c r="H14" s="66">
        <f t="shared" ref="H14:H35" si="1">D14-E14</f>
        <v>129</v>
      </c>
      <c r="I14" s="28">
        <f t="shared" ref="I14:I34" si="2">IF(C14=0, "-", IF(G14/C14&lt;10, G14/C14*100, "&gt;999"))</f>
        <v>4.5454545454545459</v>
      </c>
      <c r="J14" s="29">
        <f t="shared" ref="J14:J34" si="3">IF(E14=0, "-", IF(H14/E14&lt;10, H14/E14*100, "&gt;999"))</f>
        <v>27.801724137931032</v>
      </c>
    </row>
    <row r="15" spans="1:10" x14ac:dyDescent="0.25">
      <c r="A15" s="7" t="s">
        <v>115</v>
      </c>
      <c r="B15" s="65">
        <v>325</v>
      </c>
      <c r="C15" s="66">
        <v>314</v>
      </c>
      <c r="D15" s="65">
        <v>3229</v>
      </c>
      <c r="E15" s="66">
        <v>3371</v>
      </c>
      <c r="F15" s="67"/>
      <c r="G15" s="65">
        <f t="shared" si="0"/>
        <v>11</v>
      </c>
      <c r="H15" s="66">
        <f t="shared" si="1"/>
        <v>-142</v>
      </c>
      <c r="I15" s="28">
        <f t="shared" si="2"/>
        <v>3.5031847133757963</v>
      </c>
      <c r="J15" s="29">
        <f t="shared" si="3"/>
        <v>-4.2123998813408479</v>
      </c>
    </row>
    <row r="16" spans="1:10" x14ac:dyDescent="0.25">
      <c r="A16" s="7" t="s">
        <v>116</v>
      </c>
      <c r="B16" s="65">
        <v>710</v>
      </c>
      <c r="C16" s="66">
        <v>745</v>
      </c>
      <c r="D16" s="65">
        <v>6110</v>
      </c>
      <c r="E16" s="66">
        <v>5868</v>
      </c>
      <c r="F16" s="67"/>
      <c r="G16" s="65">
        <f t="shared" si="0"/>
        <v>-35</v>
      </c>
      <c r="H16" s="66">
        <f t="shared" si="1"/>
        <v>242</v>
      </c>
      <c r="I16" s="28">
        <f t="shared" si="2"/>
        <v>-4.6979865771812079</v>
      </c>
      <c r="J16" s="29">
        <f t="shared" si="3"/>
        <v>4.124062713019768</v>
      </c>
    </row>
    <row r="17" spans="1:10" x14ac:dyDescent="0.25">
      <c r="A17" s="7" t="s">
        <v>117</v>
      </c>
      <c r="B17" s="65">
        <v>395</v>
      </c>
      <c r="C17" s="66">
        <v>287</v>
      </c>
      <c r="D17" s="65">
        <v>3245</v>
      </c>
      <c r="E17" s="66">
        <v>2173</v>
      </c>
      <c r="F17" s="67"/>
      <c r="G17" s="65">
        <f t="shared" si="0"/>
        <v>108</v>
      </c>
      <c r="H17" s="66">
        <f t="shared" si="1"/>
        <v>1072</v>
      </c>
      <c r="I17" s="28">
        <f t="shared" si="2"/>
        <v>37.630662020905923</v>
      </c>
      <c r="J17" s="29">
        <f t="shared" si="3"/>
        <v>49.332719742291765</v>
      </c>
    </row>
    <row r="18" spans="1:10" x14ac:dyDescent="0.25">
      <c r="A18" s="7" t="s">
        <v>118</v>
      </c>
      <c r="B18" s="65">
        <v>23</v>
      </c>
      <c r="C18" s="66">
        <v>30</v>
      </c>
      <c r="D18" s="65">
        <v>347</v>
      </c>
      <c r="E18" s="66">
        <v>310</v>
      </c>
      <c r="F18" s="67"/>
      <c r="G18" s="65">
        <f t="shared" si="0"/>
        <v>-7</v>
      </c>
      <c r="H18" s="66">
        <f t="shared" si="1"/>
        <v>37</v>
      </c>
      <c r="I18" s="28">
        <f t="shared" si="2"/>
        <v>-23.333333333333332</v>
      </c>
      <c r="J18" s="29">
        <f t="shared" si="3"/>
        <v>11.935483870967742</v>
      </c>
    </row>
    <row r="19" spans="1:10" x14ac:dyDescent="0.25">
      <c r="A19" s="7" t="s">
        <v>119</v>
      </c>
      <c r="B19" s="65">
        <v>9</v>
      </c>
      <c r="C19" s="66">
        <v>3</v>
      </c>
      <c r="D19" s="65">
        <v>23</v>
      </c>
      <c r="E19" s="66">
        <v>32</v>
      </c>
      <c r="F19" s="67"/>
      <c r="G19" s="65">
        <f t="shared" si="0"/>
        <v>6</v>
      </c>
      <c r="H19" s="66">
        <f t="shared" si="1"/>
        <v>-9</v>
      </c>
      <c r="I19" s="28">
        <f t="shared" si="2"/>
        <v>200</v>
      </c>
      <c r="J19" s="29">
        <f t="shared" si="3"/>
        <v>-28.125</v>
      </c>
    </row>
    <row r="20" spans="1:10" x14ac:dyDescent="0.25">
      <c r="A20" s="7" t="s">
        <v>120</v>
      </c>
      <c r="B20" s="65">
        <v>118</v>
      </c>
      <c r="C20" s="66">
        <v>111</v>
      </c>
      <c r="D20" s="65">
        <v>1000</v>
      </c>
      <c r="E20" s="66">
        <v>713</v>
      </c>
      <c r="F20" s="67"/>
      <c r="G20" s="65">
        <f t="shared" si="0"/>
        <v>7</v>
      </c>
      <c r="H20" s="66">
        <f t="shared" si="1"/>
        <v>287</v>
      </c>
      <c r="I20" s="28">
        <f t="shared" si="2"/>
        <v>6.3063063063063058</v>
      </c>
      <c r="J20" s="29">
        <f t="shared" si="3"/>
        <v>40.252454417952315</v>
      </c>
    </row>
    <row r="21" spans="1:10" x14ac:dyDescent="0.25">
      <c r="A21" s="7" t="s">
        <v>121</v>
      </c>
      <c r="B21" s="65">
        <v>85</v>
      </c>
      <c r="C21" s="66">
        <v>47</v>
      </c>
      <c r="D21" s="65">
        <v>678</v>
      </c>
      <c r="E21" s="66">
        <v>419</v>
      </c>
      <c r="F21" s="67"/>
      <c r="G21" s="65">
        <f t="shared" si="0"/>
        <v>38</v>
      </c>
      <c r="H21" s="66">
        <f t="shared" si="1"/>
        <v>259</v>
      </c>
      <c r="I21" s="28">
        <f t="shared" si="2"/>
        <v>80.851063829787222</v>
      </c>
      <c r="J21" s="29">
        <f t="shared" si="3"/>
        <v>61.813842482100235</v>
      </c>
    </row>
    <row r="22" spans="1:10" x14ac:dyDescent="0.25">
      <c r="A22" s="142" t="s">
        <v>123</v>
      </c>
      <c r="B22" s="143">
        <v>392</v>
      </c>
      <c r="C22" s="144">
        <v>426</v>
      </c>
      <c r="D22" s="143">
        <v>4007</v>
      </c>
      <c r="E22" s="144">
        <v>4059</v>
      </c>
      <c r="F22" s="145"/>
      <c r="G22" s="143">
        <f t="shared" si="0"/>
        <v>-34</v>
      </c>
      <c r="H22" s="144">
        <f t="shared" si="1"/>
        <v>-52</v>
      </c>
      <c r="I22" s="146">
        <f t="shared" si="2"/>
        <v>-7.981220657276995</v>
      </c>
      <c r="J22" s="147">
        <f t="shared" si="3"/>
        <v>-1.2811037201281104</v>
      </c>
    </row>
    <row r="23" spans="1:10" x14ac:dyDescent="0.25">
      <c r="A23" s="7" t="s">
        <v>124</v>
      </c>
      <c r="B23" s="65">
        <v>1698</v>
      </c>
      <c r="C23" s="66">
        <v>971</v>
      </c>
      <c r="D23" s="65">
        <v>13404</v>
      </c>
      <c r="E23" s="66">
        <v>9386</v>
      </c>
      <c r="F23" s="67"/>
      <c r="G23" s="65">
        <f t="shared" si="0"/>
        <v>727</v>
      </c>
      <c r="H23" s="66">
        <f t="shared" si="1"/>
        <v>4018</v>
      </c>
      <c r="I23" s="28">
        <f t="shared" si="2"/>
        <v>74.871266735324411</v>
      </c>
      <c r="J23" s="29">
        <f t="shared" si="3"/>
        <v>42.808438099296822</v>
      </c>
    </row>
    <row r="24" spans="1:10" x14ac:dyDescent="0.25">
      <c r="A24" s="7" t="s">
        <v>125</v>
      </c>
      <c r="B24" s="65">
        <v>2098</v>
      </c>
      <c r="C24" s="66">
        <v>1834</v>
      </c>
      <c r="D24" s="65">
        <v>18325</v>
      </c>
      <c r="E24" s="66">
        <v>14159</v>
      </c>
      <c r="F24" s="67"/>
      <c r="G24" s="65">
        <f t="shared" si="0"/>
        <v>264</v>
      </c>
      <c r="H24" s="66">
        <f t="shared" si="1"/>
        <v>4166</v>
      </c>
      <c r="I24" s="28">
        <f t="shared" si="2"/>
        <v>14.394765539803709</v>
      </c>
      <c r="J24" s="29">
        <f t="shared" si="3"/>
        <v>29.422981849000635</v>
      </c>
    </row>
    <row r="25" spans="1:10" x14ac:dyDescent="0.25">
      <c r="A25" s="7" t="s">
        <v>126</v>
      </c>
      <c r="B25" s="65">
        <v>1248</v>
      </c>
      <c r="C25" s="66">
        <v>979</v>
      </c>
      <c r="D25" s="65">
        <v>11867</v>
      </c>
      <c r="E25" s="66">
        <v>10576</v>
      </c>
      <c r="F25" s="67"/>
      <c r="G25" s="65">
        <f t="shared" si="0"/>
        <v>269</v>
      </c>
      <c r="H25" s="66">
        <f t="shared" si="1"/>
        <v>1291</v>
      </c>
      <c r="I25" s="28">
        <f t="shared" si="2"/>
        <v>27.477017364657812</v>
      </c>
      <c r="J25" s="29">
        <f t="shared" si="3"/>
        <v>12.206883509833585</v>
      </c>
    </row>
    <row r="26" spans="1:10" x14ac:dyDescent="0.25">
      <c r="A26" s="7" t="s">
        <v>127</v>
      </c>
      <c r="B26" s="65">
        <v>361</v>
      </c>
      <c r="C26" s="66">
        <v>228</v>
      </c>
      <c r="D26" s="65">
        <v>2692</v>
      </c>
      <c r="E26" s="66">
        <v>2131</v>
      </c>
      <c r="F26" s="67"/>
      <c r="G26" s="65">
        <f t="shared" si="0"/>
        <v>133</v>
      </c>
      <c r="H26" s="66">
        <f t="shared" si="1"/>
        <v>561</v>
      </c>
      <c r="I26" s="28">
        <f t="shared" si="2"/>
        <v>58.333333333333336</v>
      </c>
      <c r="J26" s="29">
        <f t="shared" si="3"/>
        <v>26.325668700140781</v>
      </c>
    </row>
    <row r="27" spans="1:10" x14ac:dyDescent="0.25">
      <c r="A27" s="142" t="s">
        <v>130</v>
      </c>
      <c r="B27" s="143">
        <v>28</v>
      </c>
      <c r="C27" s="144">
        <v>16</v>
      </c>
      <c r="D27" s="143">
        <v>412</v>
      </c>
      <c r="E27" s="144">
        <v>459</v>
      </c>
      <c r="F27" s="145"/>
      <c r="G27" s="143">
        <f t="shared" si="0"/>
        <v>12</v>
      </c>
      <c r="H27" s="144">
        <f t="shared" si="1"/>
        <v>-47</v>
      </c>
      <c r="I27" s="146">
        <f t="shared" si="2"/>
        <v>75</v>
      </c>
      <c r="J27" s="147">
        <f t="shared" si="3"/>
        <v>-10.239651416122005</v>
      </c>
    </row>
    <row r="28" spans="1:10" x14ac:dyDescent="0.25">
      <c r="A28" s="7" t="s">
        <v>131</v>
      </c>
      <c r="B28" s="65">
        <v>8</v>
      </c>
      <c r="C28" s="66">
        <v>7</v>
      </c>
      <c r="D28" s="65">
        <v>104</v>
      </c>
      <c r="E28" s="66">
        <v>55</v>
      </c>
      <c r="F28" s="67"/>
      <c r="G28" s="65">
        <f t="shared" si="0"/>
        <v>1</v>
      </c>
      <c r="H28" s="66">
        <f t="shared" si="1"/>
        <v>49</v>
      </c>
      <c r="I28" s="28">
        <f t="shared" si="2"/>
        <v>14.285714285714285</v>
      </c>
      <c r="J28" s="29">
        <f t="shared" si="3"/>
        <v>89.090909090909093</v>
      </c>
    </row>
    <row r="29" spans="1:10" x14ac:dyDescent="0.25">
      <c r="A29" s="7" t="s">
        <v>132</v>
      </c>
      <c r="B29" s="65">
        <v>10</v>
      </c>
      <c r="C29" s="66">
        <v>7</v>
      </c>
      <c r="D29" s="65">
        <v>92</v>
      </c>
      <c r="E29" s="66">
        <v>115</v>
      </c>
      <c r="F29" s="67"/>
      <c r="G29" s="65">
        <f t="shared" si="0"/>
        <v>3</v>
      </c>
      <c r="H29" s="66">
        <f t="shared" si="1"/>
        <v>-23</v>
      </c>
      <c r="I29" s="28">
        <f t="shared" si="2"/>
        <v>42.857142857142854</v>
      </c>
      <c r="J29" s="29">
        <f t="shared" si="3"/>
        <v>-20</v>
      </c>
    </row>
    <row r="30" spans="1:10" x14ac:dyDescent="0.25">
      <c r="A30" s="7" t="s">
        <v>133</v>
      </c>
      <c r="B30" s="65">
        <v>108</v>
      </c>
      <c r="C30" s="66">
        <v>97</v>
      </c>
      <c r="D30" s="65">
        <v>1117</v>
      </c>
      <c r="E30" s="66">
        <v>1165</v>
      </c>
      <c r="F30" s="67"/>
      <c r="G30" s="65">
        <f t="shared" si="0"/>
        <v>11</v>
      </c>
      <c r="H30" s="66">
        <f t="shared" si="1"/>
        <v>-48</v>
      </c>
      <c r="I30" s="28">
        <f t="shared" si="2"/>
        <v>11.340206185567011</v>
      </c>
      <c r="J30" s="29">
        <f t="shared" si="3"/>
        <v>-4.1201716738197423</v>
      </c>
    </row>
    <row r="31" spans="1:10" x14ac:dyDescent="0.25">
      <c r="A31" s="7" t="s">
        <v>134</v>
      </c>
      <c r="B31" s="65">
        <v>205</v>
      </c>
      <c r="C31" s="66">
        <v>246</v>
      </c>
      <c r="D31" s="65">
        <v>2171</v>
      </c>
      <c r="E31" s="66">
        <v>2183</v>
      </c>
      <c r="F31" s="67"/>
      <c r="G31" s="65">
        <f t="shared" si="0"/>
        <v>-41</v>
      </c>
      <c r="H31" s="66">
        <f t="shared" si="1"/>
        <v>-12</v>
      </c>
      <c r="I31" s="28">
        <f t="shared" si="2"/>
        <v>-16.666666666666664</v>
      </c>
      <c r="J31" s="29">
        <f t="shared" si="3"/>
        <v>-0.54970224461749884</v>
      </c>
    </row>
    <row r="32" spans="1:10" x14ac:dyDescent="0.25">
      <c r="A32" s="7" t="s">
        <v>135</v>
      </c>
      <c r="B32" s="65">
        <v>2194</v>
      </c>
      <c r="C32" s="66">
        <v>1794</v>
      </c>
      <c r="D32" s="65">
        <v>18786</v>
      </c>
      <c r="E32" s="66">
        <v>16998</v>
      </c>
      <c r="F32" s="67"/>
      <c r="G32" s="65">
        <f t="shared" si="0"/>
        <v>400</v>
      </c>
      <c r="H32" s="66">
        <f t="shared" si="1"/>
        <v>1788</v>
      </c>
      <c r="I32" s="28">
        <f t="shared" si="2"/>
        <v>22.296544035674472</v>
      </c>
      <c r="J32" s="29">
        <f t="shared" si="3"/>
        <v>10.518884574655841</v>
      </c>
    </row>
    <row r="33" spans="1:10" x14ac:dyDescent="0.25">
      <c r="A33" s="7" t="s">
        <v>136</v>
      </c>
      <c r="B33" s="65">
        <v>108</v>
      </c>
      <c r="C33" s="66">
        <v>52</v>
      </c>
      <c r="D33" s="65">
        <v>828</v>
      </c>
      <c r="E33" s="66">
        <v>490</v>
      </c>
      <c r="F33" s="67"/>
      <c r="G33" s="65">
        <f t="shared" si="0"/>
        <v>56</v>
      </c>
      <c r="H33" s="66">
        <f t="shared" si="1"/>
        <v>338</v>
      </c>
      <c r="I33" s="28">
        <f t="shared" si="2"/>
        <v>107.69230769230769</v>
      </c>
      <c r="J33" s="29">
        <f t="shared" si="3"/>
        <v>68.979591836734699</v>
      </c>
    </row>
    <row r="34" spans="1:10" x14ac:dyDescent="0.25">
      <c r="A34" s="142" t="s">
        <v>129</v>
      </c>
      <c r="B34" s="143">
        <v>385</v>
      </c>
      <c r="C34" s="144">
        <v>384</v>
      </c>
      <c r="D34" s="143">
        <v>3905</v>
      </c>
      <c r="E34" s="144">
        <v>3426</v>
      </c>
      <c r="F34" s="145"/>
      <c r="G34" s="143">
        <f t="shared" si="0"/>
        <v>1</v>
      </c>
      <c r="H34" s="144">
        <f t="shared" si="1"/>
        <v>479</v>
      </c>
      <c r="I34" s="146">
        <f t="shared" si="2"/>
        <v>0.26041666666666663</v>
      </c>
      <c r="J34" s="147">
        <f t="shared" si="3"/>
        <v>13.981319322825453</v>
      </c>
    </row>
    <row r="35" spans="1:10" s="43" customFormat="1" ht="13" x14ac:dyDescent="0.3">
      <c r="A35" s="27" t="s">
        <v>0</v>
      </c>
      <c r="B35" s="71">
        <f>SUM(B14:B34)</f>
        <v>10577</v>
      </c>
      <c r="C35" s="72">
        <f>SUM(C14:C34)</f>
        <v>8644</v>
      </c>
      <c r="D35" s="71">
        <f>SUM(D14:D34)</f>
        <v>92935</v>
      </c>
      <c r="E35" s="72">
        <f>SUM(E14:E34)</f>
        <v>78552</v>
      </c>
      <c r="F35" s="73"/>
      <c r="G35" s="71">
        <f t="shared" si="0"/>
        <v>1933</v>
      </c>
      <c r="H35" s="72">
        <f t="shared" si="1"/>
        <v>14383</v>
      </c>
      <c r="I35" s="44">
        <f>IF(C35=0, 0, G35/C35*100)</f>
        <v>22.362332253586302</v>
      </c>
      <c r="J35" s="45">
        <f>IF(E35=0, 0, H35/E35*100)</f>
        <v>18.310163967817498</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113</v>
      </c>
      <c r="B40" s="30">
        <f>$B$7/$B$11*100</f>
        <v>16.39406258863572</v>
      </c>
      <c r="C40" s="31">
        <f>$C$7/$C$11*100</f>
        <v>18.544655252198055</v>
      </c>
      <c r="D40" s="30">
        <f>$D$7/$D$11*100</f>
        <v>16.382417818905687</v>
      </c>
      <c r="E40" s="31">
        <f>$E$7/$E$11*100</f>
        <v>16.99511151848457</v>
      </c>
      <c r="F40" s="32"/>
      <c r="G40" s="30">
        <f>B40-C40</f>
        <v>-2.1505926635623354</v>
      </c>
      <c r="H40" s="31">
        <f>D40-E40</f>
        <v>-0.61269369957888387</v>
      </c>
    </row>
    <row r="41" spans="1:10" x14ac:dyDescent="0.25">
      <c r="A41" s="7" t="s">
        <v>122</v>
      </c>
      <c r="B41" s="30">
        <f>$B$8/$B$11*100</f>
        <v>54.807601399262552</v>
      </c>
      <c r="C41" s="31">
        <f>$C$8/$C$11*100</f>
        <v>51.341971309578895</v>
      </c>
      <c r="D41" s="30">
        <f>$D$8/$D$11*100</f>
        <v>54.118469898316022</v>
      </c>
      <c r="E41" s="31">
        <f>$E$8/$E$11*100</f>
        <v>51.317598533455545</v>
      </c>
      <c r="F41" s="32"/>
      <c r="G41" s="30">
        <f>B41-C41</f>
        <v>3.4656300896836569</v>
      </c>
      <c r="H41" s="31">
        <f>D41-E41</f>
        <v>2.8008713648604768</v>
      </c>
    </row>
    <row r="42" spans="1:10" x14ac:dyDescent="0.25">
      <c r="A42" s="7" t="s">
        <v>128</v>
      </c>
      <c r="B42" s="30">
        <f>$B$9/$B$11*100</f>
        <v>25.158362484636477</v>
      </c>
      <c r="C42" s="31">
        <f>$C$9/$C$11*100</f>
        <v>25.670985654789447</v>
      </c>
      <c r="D42" s="30">
        <f>$D$9/$D$11*100</f>
        <v>25.297250766664874</v>
      </c>
      <c r="E42" s="31">
        <f>$E$9/$E$11*100</f>
        <v>27.325847846012831</v>
      </c>
      <c r="F42" s="32"/>
      <c r="G42" s="30">
        <f>B42-C42</f>
        <v>-0.51262317015297043</v>
      </c>
      <c r="H42" s="31">
        <f>D42-E42</f>
        <v>-2.0285970793479571</v>
      </c>
    </row>
    <row r="43" spans="1:10" x14ac:dyDescent="0.25">
      <c r="A43" s="7" t="s">
        <v>129</v>
      </c>
      <c r="B43" s="30">
        <f>$B$10/$B$11*100</f>
        <v>3.6399735274652545</v>
      </c>
      <c r="C43" s="31">
        <f>$C$10/$C$11*100</f>
        <v>4.4423877834335954</v>
      </c>
      <c r="D43" s="30">
        <f>$D$10/$D$11*100</f>
        <v>4.2018615161134125</v>
      </c>
      <c r="E43" s="31">
        <f>$E$10/$E$11*100</f>
        <v>4.3614421020470511</v>
      </c>
      <c r="F43" s="32"/>
      <c r="G43" s="30">
        <f>B43-C43</f>
        <v>-0.80241425596834093</v>
      </c>
      <c r="H43" s="31">
        <f>D43-E43</f>
        <v>-0.15958058593363855</v>
      </c>
    </row>
    <row r="44" spans="1:10" s="43" customFormat="1" ht="13" x14ac:dyDescent="0.3">
      <c r="A44" s="27" t="s">
        <v>0</v>
      </c>
      <c r="B44" s="46">
        <f>SUM(B40:B43)</f>
        <v>100</v>
      </c>
      <c r="C44" s="47">
        <f>SUM(C40:C43)</f>
        <v>100</v>
      </c>
      <c r="D44" s="46">
        <f>SUM(D40:D43)</f>
        <v>99.999999999999986</v>
      </c>
      <c r="E44" s="47">
        <f>SUM(E40:E43)</f>
        <v>100</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114</v>
      </c>
      <c r="B47" s="30">
        <f>$B$14/$B$35*100</f>
        <v>0.65235889193533136</v>
      </c>
      <c r="C47" s="31">
        <f>$C$14/$C$35*100</f>
        <v>0.76353540027764921</v>
      </c>
      <c r="D47" s="30">
        <f>$D$14/$D$35*100</f>
        <v>0.63808037875934787</v>
      </c>
      <c r="E47" s="31">
        <f>$E$14/$E$35*100</f>
        <v>0.59069151644770335</v>
      </c>
      <c r="F47" s="32"/>
      <c r="G47" s="30">
        <f t="shared" ref="G47:G68" si="4">B47-C47</f>
        <v>-0.11117650834231785</v>
      </c>
      <c r="H47" s="31">
        <f t="shared" ref="H47:H68" si="5">D47-E47</f>
        <v>4.738886231164452E-2</v>
      </c>
    </row>
    <row r="48" spans="1:10" x14ac:dyDescent="0.25">
      <c r="A48" s="7" t="s">
        <v>115</v>
      </c>
      <c r="B48" s="30">
        <f>$B$15/$B$35*100</f>
        <v>3.0727049257823578</v>
      </c>
      <c r="C48" s="31">
        <f>$C$15/$C$35*100</f>
        <v>3.6325775104118461</v>
      </c>
      <c r="D48" s="30">
        <f>$D$15/$D$35*100</f>
        <v>3.4744714047452523</v>
      </c>
      <c r="E48" s="31">
        <f>$E$15/$E$35*100</f>
        <v>4.2914247886750179</v>
      </c>
      <c r="F48" s="32"/>
      <c r="G48" s="30">
        <f t="shared" si="4"/>
        <v>-0.5598725846294883</v>
      </c>
      <c r="H48" s="31">
        <f t="shared" si="5"/>
        <v>-0.81695338392976558</v>
      </c>
    </row>
    <row r="49" spans="1:8" x14ac:dyDescent="0.25">
      <c r="A49" s="7" t="s">
        <v>116</v>
      </c>
      <c r="B49" s="30">
        <f>$B$16/$B$35*100</f>
        <v>6.7126784532476131</v>
      </c>
      <c r="C49" s="31">
        <f>$C$16/$C$35*100</f>
        <v>8.6186950485886165</v>
      </c>
      <c r="D49" s="30">
        <f>$D$16/$D$35*100</f>
        <v>6.5744875450583748</v>
      </c>
      <c r="E49" s="31">
        <f>$E$16/$E$35*100</f>
        <v>7.4702108157653528</v>
      </c>
      <c r="F49" s="32"/>
      <c r="G49" s="30">
        <f t="shared" si="4"/>
        <v>-1.9060165953410033</v>
      </c>
      <c r="H49" s="31">
        <f t="shared" si="5"/>
        <v>-0.89572327070697799</v>
      </c>
    </row>
    <row r="50" spans="1:8" x14ac:dyDescent="0.25">
      <c r="A50" s="7" t="s">
        <v>117</v>
      </c>
      <c r="B50" s="30">
        <f>$B$17/$B$35*100</f>
        <v>3.7345182944124042</v>
      </c>
      <c r="C50" s="31">
        <f>$C$17/$C$35*100</f>
        <v>3.3202221193891721</v>
      </c>
      <c r="D50" s="30">
        <f>$D$17/$D$35*100</f>
        <v>3.4916877387421317</v>
      </c>
      <c r="E50" s="31">
        <f>$E$17/$E$35*100</f>
        <v>2.7663203992259904</v>
      </c>
      <c r="F50" s="32"/>
      <c r="G50" s="30">
        <f t="shared" si="4"/>
        <v>0.41429617502323213</v>
      </c>
      <c r="H50" s="31">
        <f t="shared" si="5"/>
        <v>0.7253673395161413</v>
      </c>
    </row>
    <row r="51" spans="1:8" x14ac:dyDescent="0.25">
      <c r="A51" s="7" t="s">
        <v>118</v>
      </c>
      <c r="B51" s="30">
        <f>$B$18/$B$35*100</f>
        <v>0.21745296397844377</v>
      </c>
      <c r="C51" s="31">
        <f>$C$18/$C$35*100</f>
        <v>0.34706154558074964</v>
      </c>
      <c r="D51" s="30">
        <f>$D$18/$D$35*100</f>
        <v>0.37337924355732505</v>
      </c>
      <c r="E51" s="31">
        <f>$E$18/$E$35*100</f>
        <v>0.39464303900600872</v>
      </c>
      <c r="F51" s="32"/>
      <c r="G51" s="30">
        <f t="shared" si="4"/>
        <v>-0.12960858160230587</v>
      </c>
      <c r="H51" s="31">
        <f t="shared" si="5"/>
        <v>-2.1263795448683676E-2</v>
      </c>
    </row>
    <row r="52" spans="1:8" x14ac:dyDescent="0.25">
      <c r="A52" s="7" t="s">
        <v>119</v>
      </c>
      <c r="B52" s="30">
        <f>$B$19/$B$35*100</f>
        <v>8.5090290252434531E-2</v>
      </c>
      <c r="C52" s="31">
        <f>$C$19/$C$35*100</f>
        <v>3.4706154558074964E-2</v>
      </c>
      <c r="D52" s="30">
        <f>$D$19/$D$35*100</f>
        <v>2.4748480120514338E-2</v>
      </c>
      <c r="E52" s="31">
        <f>$E$19/$E$35*100</f>
        <v>4.0737345961910587E-2</v>
      </c>
      <c r="F52" s="32"/>
      <c r="G52" s="30">
        <f t="shared" si="4"/>
        <v>5.0384135694359566E-2</v>
      </c>
      <c r="H52" s="31">
        <f t="shared" si="5"/>
        <v>-1.5988865841396249E-2</v>
      </c>
    </row>
    <row r="53" spans="1:8" x14ac:dyDescent="0.25">
      <c r="A53" s="7" t="s">
        <v>120</v>
      </c>
      <c r="B53" s="30">
        <f>$B$20/$B$35*100</f>
        <v>1.1156282499763639</v>
      </c>
      <c r="C53" s="31">
        <f>$C$20/$C$35*100</f>
        <v>1.2841277186487736</v>
      </c>
      <c r="D53" s="30">
        <f>$D$20/$D$35*100</f>
        <v>1.0760208748049713</v>
      </c>
      <c r="E53" s="31">
        <f>$E$20/$E$35*100</f>
        <v>0.90767898971382022</v>
      </c>
      <c r="F53" s="32"/>
      <c r="G53" s="30">
        <f t="shared" si="4"/>
        <v>-0.16849946867240972</v>
      </c>
      <c r="H53" s="31">
        <f t="shared" si="5"/>
        <v>0.16834188509115111</v>
      </c>
    </row>
    <row r="54" spans="1:8" x14ac:dyDescent="0.25">
      <c r="A54" s="7" t="s">
        <v>121</v>
      </c>
      <c r="B54" s="30">
        <f>$B$21/$B$35*100</f>
        <v>0.80363051905077054</v>
      </c>
      <c r="C54" s="31">
        <f>$C$21/$C$35*100</f>
        <v>0.54372975474317442</v>
      </c>
      <c r="D54" s="30">
        <f>$D$21/$D$35*100</f>
        <v>0.72954215311777049</v>
      </c>
      <c r="E54" s="31">
        <f>$E$21/$E$35*100</f>
        <v>0.53340462368876673</v>
      </c>
      <c r="F54" s="32"/>
      <c r="G54" s="30">
        <f t="shared" si="4"/>
        <v>0.25990076430759612</v>
      </c>
      <c r="H54" s="31">
        <f t="shared" si="5"/>
        <v>0.19613752942900375</v>
      </c>
    </row>
    <row r="55" spans="1:8" x14ac:dyDescent="0.25">
      <c r="A55" s="142" t="s">
        <v>123</v>
      </c>
      <c r="B55" s="148">
        <f>$B$22/$B$35*100</f>
        <v>3.7061548643282594</v>
      </c>
      <c r="C55" s="149">
        <f>$C$22/$C$35*100</f>
        <v>4.9282739472466455</v>
      </c>
      <c r="D55" s="148">
        <f>$D$22/$D$35*100</f>
        <v>4.3116156453435197</v>
      </c>
      <c r="E55" s="149">
        <f>$E$22/$E$35*100</f>
        <v>5.1672777268560957</v>
      </c>
      <c r="F55" s="150"/>
      <c r="G55" s="148">
        <f t="shared" si="4"/>
        <v>-1.2221190829183861</v>
      </c>
      <c r="H55" s="149">
        <f t="shared" si="5"/>
        <v>-0.85566208151257594</v>
      </c>
    </row>
    <row r="56" spans="1:8" x14ac:dyDescent="0.25">
      <c r="A56" s="7" t="s">
        <v>124</v>
      </c>
      <c r="B56" s="30">
        <f>$B$23/$B$35*100</f>
        <v>16.053701427625981</v>
      </c>
      <c r="C56" s="31">
        <f>$C$23/$C$35*100</f>
        <v>11.233225358630264</v>
      </c>
      <c r="D56" s="30">
        <f>$D$23/$D$35*100</f>
        <v>14.422983805885833</v>
      </c>
      <c r="E56" s="31">
        <f>$E$23/$E$35*100</f>
        <v>11.948772787452898</v>
      </c>
      <c r="F56" s="32"/>
      <c r="G56" s="30">
        <f t="shared" si="4"/>
        <v>4.8204760689957169</v>
      </c>
      <c r="H56" s="31">
        <f t="shared" si="5"/>
        <v>2.4742110184329356</v>
      </c>
    </row>
    <row r="57" spans="1:8" x14ac:dyDescent="0.25">
      <c r="A57" s="7" t="s">
        <v>125</v>
      </c>
      <c r="B57" s="30">
        <f>$B$24/$B$35*100</f>
        <v>19.83549210551196</v>
      </c>
      <c r="C57" s="31">
        <f>$C$24/$C$35*100</f>
        <v>21.217029153169829</v>
      </c>
      <c r="D57" s="30">
        <f>$D$24/$D$35*100</f>
        <v>19.718082530801098</v>
      </c>
      <c r="E57" s="31">
        <f>$E$24/$E$35*100</f>
        <v>18.025002546084124</v>
      </c>
      <c r="F57" s="32"/>
      <c r="G57" s="30">
        <f t="shared" si="4"/>
        <v>-1.3815370476578686</v>
      </c>
      <c r="H57" s="31">
        <f t="shared" si="5"/>
        <v>1.6930799847169737</v>
      </c>
    </row>
    <row r="58" spans="1:8" x14ac:dyDescent="0.25">
      <c r="A58" s="7" t="s">
        <v>126</v>
      </c>
      <c r="B58" s="30">
        <f>$B$25/$B$35*100</f>
        <v>11.799186915004254</v>
      </c>
      <c r="C58" s="31">
        <f>$C$25/$C$35*100</f>
        <v>11.325775104118465</v>
      </c>
      <c r="D58" s="30">
        <f>$D$25/$D$35*100</f>
        <v>12.769139721310593</v>
      </c>
      <c r="E58" s="31">
        <f>$E$25/$E$35*100</f>
        <v>13.463692840411449</v>
      </c>
      <c r="F58" s="32"/>
      <c r="G58" s="30">
        <f t="shared" si="4"/>
        <v>0.47341181088578921</v>
      </c>
      <c r="H58" s="31">
        <f t="shared" si="5"/>
        <v>-0.69455311910085626</v>
      </c>
    </row>
    <row r="59" spans="1:8" x14ac:dyDescent="0.25">
      <c r="A59" s="7" t="s">
        <v>127</v>
      </c>
      <c r="B59" s="30">
        <f>$B$26/$B$35*100</f>
        <v>3.4130660867920959</v>
      </c>
      <c r="C59" s="31">
        <f>$C$26/$C$35*100</f>
        <v>2.6376677464136975</v>
      </c>
      <c r="D59" s="30">
        <f>$D$26/$D$35*100</f>
        <v>2.8966481949749827</v>
      </c>
      <c r="E59" s="31">
        <f>$E$26/$E$35*100</f>
        <v>2.7128526326509825</v>
      </c>
      <c r="F59" s="32"/>
      <c r="G59" s="30">
        <f t="shared" si="4"/>
        <v>0.77539834037839839</v>
      </c>
      <c r="H59" s="31">
        <f t="shared" si="5"/>
        <v>0.18379556232400018</v>
      </c>
    </row>
    <row r="60" spans="1:8" x14ac:dyDescent="0.25">
      <c r="A60" s="142" t="s">
        <v>130</v>
      </c>
      <c r="B60" s="148">
        <f>$B$27/$B$35*100</f>
        <v>0.26472534745201853</v>
      </c>
      <c r="C60" s="149">
        <f>$C$27/$C$35*100</f>
        <v>0.18509949097639983</v>
      </c>
      <c r="D60" s="148">
        <f>$D$27/$D$35*100</f>
        <v>0.4433206004196481</v>
      </c>
      <c r="E60" s="149">
        <f>$E$27/$E$35*100</f>
        <v>0.58432630614115488</v>
      </c>
      <c r="F60" s="150"/>
      <c r="G60" s="148">
        <f t="shared" si="4"/>
        <v>7.9625856475618706E-2</v>
      </c>
      <c r="H60" s="149">
        <f t="shared" si="5"/>
        <v>-0.14100570572150678</v>
      </c>
    </row>
    <row r="61" spans="1:8" x14ac:dyDescent="0.25">
      <c r="A61" s="7" t="s">
        <v>131</v>
      </c>
      <c r="B61" s="30">
        <f>$B$28/$B$35*100</f>
        <v>7.5635813557719575E-2</v>
      </c>
      <c r="C61" s="31">
        <f>$C$28/$C$35*100</f>
        <v>8.0981027302174921E-2</v>
      </c>
      <c r="D61" s="30">
        <f>$D$28/$D$35*100</f>
        <v>0.111906170979717</v>
      </c>
      <c r="E61" s="31">
        <f>$E$28/$E$35*100</f>
        <v>7.0017313372033804E-2</v>
      </c>
      <c r="F61" s="32"/>
      <c r="G61" s="30">
        <f t="shared" si="4"/>
        <v>-5.345213744455346E-3</v>
      </c>
      <c r="H61" s="31">
        <f t="shared" si="5"/>
        <v>4.1888857607683197E-2</v>
      </c>
    </row>
    <row r="62" spans="1:8" x14ac:dyDescent="0.25">
      <c r="A62" s="7" t="s">
        <v>132</v>
      </c>
      <c r="B62" s="30">
        <f>$B$29/$B$35*100</f>
        <v>9.4544766947149472E-2</v>
      </c>
      <c r="C62" s="31">
        <f>$C$29/$C$35*100</f>
        <v>8.0981027302174921E-2</v>
      </c>
      <c r="D62" s="30">
        <f>$D$29/$D$35*100</f>
        <v>9.8993920482057352E-2</v>
      </c>
      <c r="E62" s="31">
        <f>$E$29/$E$35*100</f>
        <v>0.14639983705061616</v>
      </c>
      <c r="F62" s="32"/>
      <c r="G62" s="30">
        <f t="shared" si="4"/>
        <v>1.3563739644974551E-2</v>
      </c>
      <c r="H62" s="31">
        <f t="shared" si="5"/>
        <v>-4.7405916568558804E-2</v>
      </c>
    </row>
    <row r="63" spans="1:8" x14ac:dyDescent="0.25">
      <c r="A63" s="7" t="s">
        <v>133</v>
      </c>
      <c r="B63" s="30">
        <f>$B$30/$B$35*100</f>
        <v>1.0210834830292144</v>
      </c>
      <c r="C63" s="31">
        <f>$C$30/$C$35*100</f>
        <v>1.122165664044424</v>
      </c>
      <c r="D63" s="30">
        <f>$D$30/$D$35*100</f>
        <v>1.2019153171571528</v>
      </c>
      <c r="E63" s="31">
        <f>$E$30/$E$35*100</f>
        <v>1.4830940014258072</v>
      </c>
      <c r="F63" s="32"/>
      <c r="G63" s="30">
        <f t="shared" si="4"/>
        <v>-0.1010821810152096</v>
      </c>
      <c r="H63" s="31">
        <f t="shared" si="5"/>
        <v>-0.28117868426865433</v>
      </c>
    </row>
    <row r="64" spans="1:8" x14ac:dyDescent="0.25">
      <c r="A64" s="7" t="s">
        <v>134</v>
      </c>
      <c r="B64" s="30">
        <f>$B$31/$B$35*100</f>
        <v>1.9381677224165641</v>
      </c>
      <c r="C64" s="31">
        <f>$C$31/$C$35*100</f>
        <v>2.8459046737621474</v>
      </c>
      <c r="D64" s="30">
        <f>$D$31/$D$35*100</f>
        <v>2.3360413192015925</v>
      </c>
      <c r="E64" s="31">
        <f>$E$31/$E$35*100</f>
        <v>2.7790508198390875</v>
      </c>
      <c r="F64" s="32"/>
      <c r="G64" s="30">
        <f t="shared" si="4"/>
        <v>-0.9077369513455833</v>
      </c>
      <c r="H64" s="31">
        <f t="shared" si="5"/>
        <v>-0.443009500637495</v>
      </c>
    </row>
    <row r="65" spans="1:8" x14ac:dyDescent="0.25">
      <c r="A65" s="7" t="s">
        <v>135</v>
      </c>
      <c r="B65" s="30">
        <f>$B$32/$B$35*100</f>
        <v>20.743121868204597</v>
      </c>
      <c r="C65" s="31">
        <f>$C$32/$C$35*100</f>
        <v>20.75428042572883</v>
      </c>
      <c r="D65" s="30">
        <f>$D$32/$D$35*100</f>
        <v>20.21412815408619</v>
      </c>
      <c r="E65" s="31">
        <f>$E$32/$E$35*100</f>
        <v>21.639168958142378</v>
      </c>
      <c r="F65" s="32"/>
      <c r="G65" s="30">
        <f t="shared" si="4"/>
        <v>-1.1158557524233004E-2</v>
      </c>
      <c r="H65" s="31">
        <f t="shared" si="5"/>
        <v>-1.4250408040561879</v>
      </c>
    </row>
    <row r="66" spans="1:8" x14ac:dyDescent="0.25">
      <c r="A66" s="7" t="s">
        <v>136</v>
      </c>
      <c r="B66" s="30">
        <f>$B$33/$B$35*100</f>
        <v>1.0210834830292144</v>
      </c>
      <c r="C66" s="31">
        <f>$C$33/$C$35*100</f>
        <v>0.60157334567329945</v>
      </c>
      <c r="D66" s="30">
        <f>$D$33/$D$35*100</f>
        <v>0.89094528433851616</v>
      </c>
      <c r="E66" s="31">
        <f>$E$33/$E$35*100</f>
        <v>0.62379061004175573</v>
      </c>
      <c r="F66" s="32"/>
      <c r="G66" s="30">
        <f t="shared" si="4"/>
        <v>0.41951013735591491</v>
      </c>
      <c r="H66" s="31">
        <f t="shared" si="5"/>
        <v>0.26715467429676043</v>
      </c>
    </row>
    <row r="67" spans="1:8" x14ac:dyDescent="0.25">
      <c r="A67" s="142" t="s">
        <v>129</v>
      </c>
      <c r="B67" s="148">
        <f>$B$34/$B$35*100</f>
        <v>3.6399735274652545</v>
      </c>
      <c r="C67" s="149">
        <f>$C$34/$C$35*100</f>
        <v>4.4423877834335954</v>
      </c>
      <c r="D67" s="148">
        <f>$D$34/$D$35*100</f>
        <v>4.2018615161134125</v>
      </c>
      <c r="E67" s="149">
        <f>$E$34/$E$35*100</f>
        <v>4.3614421020470511</v>
      </c>
      <c r="F67" s="150"/>
      <c r="G67" s="148">
        <f t="shared" si="4"/>
        <v>-0.80241425596834093</v>
      </c>
      <c r="H67" s="149">
        <f t="shared" si="5"/>
        <v>-0.15958058593363855</v>
      </c>
    </row>
    <row r="68" spans="1:8" s="43" customFormat="1" ht="13" x14ac:dyDescent="0.3">
      <c r="A68" s="27" t="s">
        <v>0</v>
      </c>
      <c r="B68" s="46">
        <f>SUM(B47:B67)</f>
        <v>100.00000000000001</v>
      </c>
      <c r="C68" s="47">
        <f>SUM(C47:C67)</f>
        <v>100</v>
      </c>
      <c r="D68" s="46">
        <f>SUM(D47:D67)</f>
        <v>100.00000000000001</v>
      </c>
      <c r="E68" s="47">
        <f>SUM(E47:E67)</f>
        <v>100</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8"/>
  <sheetViews>
    <sheetView tabSelected="1"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6</v>
      </c>
      <c r="C6" s="66">
        <v>7</v>
      </c>
      <c r="D6" s="65">
        <v>40</v>
      </c>
      <c r="E6" s="66">
        <v>33</v>
      </c>
      <c r="F6" s="67"/>
      <c r="G6" s="65">
        <f t="shared" ref="G6:G37" si="0">B6-C6</f>
        <v>-1</v>
      </c>
      <c r="H6" s="66">
        <f t="shared" ref="H6:H37" si="1">D6-E6</f>
        <v>7</v>
      </c>
      <c r="I6" s="20">
        <f t="shared" ref="I6:I37" si="2">IF(C6=0, "-", IF(G6/C6&lt;10, G6/C6, "&gt;999%"))</f>
        <v>-0.14285714285714285</v>
      </c>
      <c r="J6" s="21">
        <f t="shared" ref="J6:J37" si="3">IF(E6=0, "-", IF(H6/E6&lt;10, H6/E6, "&gt;999%"))</f>
        <v>0.21212121212121213</v>
      </c>
    </row>
    <row r="7" spans="1:10" x14ac:dyDescent="0.25">
      <c r="A7" s="7" t="s">
        <v>32</v>
      </c>
      <c r="B7" s="65">
        <v>0</v>
      </c>
      <c r="C7" s="66">
        <v>2</v>
      </c>
      <c r="D7" s="65">
        <v>8</v>
      </c>
      <c r="E7" s="66">
        <v>10</v>
      </c>
      <c r="F7" s="67"/>
      <c r="G7" s="65">
        <f t="shared" si="0"/>
        <v>-2</v>
      </c>
      <c r="H7" s="66">
        <f t="shared" si="1"/>
        <v>-2</v>
      </c>
      <c r="I7" s="20">
        <f t="shared" si="2"/>
        <v>-1</v>
      </c>
      <c r="J7" s="21">
        <f t="shared" si="3"/>
        <v>-0.2</v>
      </c>
    </row>
    <row r="8" spans="1:10" x14ac:dyDescent="0.25">
      <c r="A8" s="7" t="s">
        <v>33</v>
      </c>
      <c r="B8" s="65">
        <v>53</v>
      </c>
      <c r="C8" s="66">
        <v>94</v>
      </c>
      <c r="D8" s="65">
        <v>743</v>
      </c>
      <c r="E8" s="66">
        <v>647</v>
      </c>
      <c r="F8" s="67"/>
      <c r="G8" s="65">
        <f t="shared" si="0"/>
        <v>-41</v>
      </c>
      <c r="H8" s="66">
        <f t="shared" si="1"/>
        <v>96</v>
      </c>
      <c r="I8" s="20">
        <f t="shared" si="2"/>
        <v>-0.43617021276595747</v>
      </c>
      <c r="J8" s="21">
        <f t="shared" si="3"/>
        <v>0.14837712519319937</v>
      </c>
    </row>
    <row r="9" spans="1:10" x14ac:dyDescent="0.25">
      <c r="A9" s="7" t="s">
        <v>34</v>
      </c>
      <c r="B9" s="65">
        <v>3</v>
      </c>
      <c r="C9" s="66">
        <v>3</v>
      </c>
      <c r="D9" s="65">
        <v>18</v>
      </c>
      <c r="E9" s="66">
        <v>25</v>
      </c>
      <c r="F9" s="67"/>
      <c r="G9" s="65">
        <f t="shared" si="0"/>
        <v>0</v>
      </c>
      <c r="H9" s="66">
        <f t="shared" si="1"/>
        <v>-7</v>
      </c>
      <c r="I9" s="20">
        <f t="shared" si="2"/>
        <v>0</v>
      </c>
      <c r="J9" s="21">
        <f t="shared" si="3"/>
        <v>-0.28000000000000003</v>
      </c>
    </row>
    <row r="10" spans="1:10" x14ac:dyDescent="0.25">
      <c r="A10" s="7" t="s">
        <v>35</v>
      </c>
      <c r="B10" s="65">
        <v>162</v>
      </c>
      <c r="C10" s="66">
        <v>104</v>
      </c>
      <c r="D10" s="65">
        <v>1154</v>
      </c>
      <c r="E10" s="66">
        <v>959</v>
      </c>
      <c r="F10" s="67"/>
      <c r="G10" s="65">
        <f t="shared" si="0"/>
        <v>58</v>
      </c>
      <c r="H10" s="66">
        <f t="shared" si="1"/>
        <v>195</v>
      </c>
      <c r="I10" s="20">
        <f t="shared" si="2"/>
        <v>0.55769230769230771</v>
      </c>
      <c r="J10" s="21">
        <f t="shared" si="3"/>
        <v>0.20333680917622524</v>
      </c>
    </row>
    <row r="11" spans="1:10" x14ac:dyDescent="0.25">
      <c r="A11" s="7" t="s">
        <v>36</v>
      </c>
      <c r="B11" s="65">
        <v>101</v>
      </c>
      <c r="C11" s="66">
        <v>0</v>
      </c>
      <c r="D11" s="65">
        <v>1070</v>
      </c>
      <c r="E11" s="66">
        <v>0</v>
      </c>
      <c r="F11" s="67"/>
      <c r="G11" s="65">
        <f t="shared" si="0"/>
        <v>101</v>
      </c>
      <c r="H11" s="66">
        <f t="shared" si="1"/>
        <v>1070</v>
      </c>
      <c r="I11" s="20" t="str">
        <f t="shared" si="2"/>
        <v>-</v>
      </c>
      <c r="J11" s="21" t="str">
        <f t="shared" si="3"/>
        <v>-</v>
      </c>
    </row>
    <row r="12" spans="1:10" x14ac:dyDescent="0.25">
      <c r="A12" s="7" t="s">
        <v>37</v>
      </c>
      <c r="B12" s="65">
        <v>75</v>
      </c>
      <c r="C12" s="66">
        <v>0</v>
      </c>
      <c r="D12" s="65">
        <v>415</v>
      </c>
      <c r="E12" s="66">
        <v>0</v>
      </c>
      <c r="F12" s="67"/>
      <c r="G12" s="65">
        <f t="shared" si="0"/>
        <v>75</v>
      </c>
      <c r="H12" s="66">
        <f t="shared" si="1"/>
        <v>415</v>
      </c>
      <c r="I12" s="20" t="str">
        <f t="shared" si="2"/>
        <v>-</v>
      </c>
      <c r="J12" s="21" t="str">
        <f t="shared" si="3"/>
        <v>-</v>
      </c>
    </row>
    <row r="13" spans="1:10" x14ac:dyDescent="0.25">
      <c r="A13" s="7" t="s">
        <v>38</v>
      </c>
      <c r="B13" s="65">
        <v>27</v>
      </c>
      <c r="C13" s="66">
        <v>11</v>
      </c>
      <c r="D13" s="65">
        <v>241</v>
      </c>
      <c r="E13" s="66">
        <v>138</v>
      </c>
      <c r="F13" s="67"/>
      <c r="G13" s="65">
        <f t="shared" si="0"/>
        <v>16</v>
      </c>
      <c r="H13" s="66">
        <f t="shared" si="1"/>
        <v>103</v>
      </c>
      <c r="I13" s="20">
        <f t="shared" si="2"/>
        <v>1.4545454545454546</v>
      </c>
      <c r="J13" s="21">
        <f t="shared" si="3"/>
        <v>0.74637681159420288</v>
      </c>
    </row>
    <row r="14" spans="1:10" x14ac:dyDescent="0.25">
      <c r="A14" s="7" t="s">
        <v>39</v>
      </c>
      <c r="B14" s="65">
        <v>0</v>
      </c>
      <c r="C14" s="66">
        <v>0</v>
      </c>
      <c r="D14" s="65">
        <v>0</v>
      </c>
      <c r="E14" s="66">
        <v>7</v>
      </c>
      <c r="F14" s="67"/>
      <c r="G14" s="65">
        <f t="shared" si="0"/>
        <v>0</v>
      </c>
      <c r="H14" s="66">
        <f t="shared" si="1"/>
        <v>-7</v>
      </c>
      <c r="I14" s="20" t="str">
        <f t="shared" si="2"/>
        <v>-</v>
      </c>
      <c r="J14" s="21">
        <f t="shared" si="3"/>
        <v>-1</v>
      </c>
    </row>
    <row r="15" spans="1:10" x14ac:dyDescent="0.25">
      <c r="A15" s="7" t="s">
        <v>40</v>
      </c>
      <c r="B15" s="65">
        <v>1</v>
      </c>
      <c r="C15" s="66">
        <v>1</v>
      </c>
      <c r="D15" s="65">
        <v>9</v>
      </c>
      <c r="E15" s="66">
        <v>21</v>
      </c>
      <c r="F15" s="67"/>
      <c r="G15" s="65">
        <f t="shared" si="0"/>
        <v>0</v>
      </c>
      <c r="H15" s="66">
        <f t="shared" si="1"/>
        <v>-12</v>
      </c>
      <c r="I15" s="20">
        <f t="shared" si="2"/>
        <v>0</v>
      </c>
      <c r="J15" s="21">
        <f t="shared" si="3"/>
        <v>-0.5714285714285714</v>
      </c>
    </row>
    <row r="16" spans="1:10" x14ac:dyDescent="0.25">
      <c r="A16" s="7" t="s">
        <v>41</v>
      </c>
      <c r="B16" s="65">
        <v>36</v>
      </c>
      <c r="C16" s="66">
        <v>13</v>
      </c>
      <c r="D16" s="65">
        <v>245</v>
      </c>
      <c r="E16" s="66">
        <v>24</v>
      </c>
      <c r="F16" s="67"/>
      <c r="G16" s="65">
        <f t="shared" si="0"/>
        <v>23</v>
      </c>
      <c r="H16" s="66">
        <f t="shared" si="1"/>
        <v>221</v>
      </c>
      <c r="I16" s="20">
        <f t="shared" si="2"/>
        <v>1.7692307692307692</v>
      </c>
      <c r="J16" s="21">
        <f t="shared" si="3"/>
        <v>9.2083333333333339</v>
      </c>
    </row>
    <row r="17" spans="1:10" x14ac:dyDescent="0.25">
      <c r="A17" s="7" t="s">
        <v>44</v>
      </c>
      <c r="B17" s="65">
        <v>2</v>
      </c>
      <c r="C17" s="66">
        <v>0</v>
      </c>
      <c r="D17" s="65">
        <v>17</v>
      </c>
      <c r="E17" s="66">
        <v>14</v>
      </c>
      <c r="F17" s="67"/>
      <c r="G17" s="65">
        <f t="shared" si="0"/>
        <v>2</v>
      </c>
      <c r="H17" s="66">
        <f t="shared" si="1"/>
        <v>3</v>
      </c>
      <c r="I17" s="20" t="str">
        <f t="shared" si="2"/>
        <v>-</v>
      </c>
      <c r="J17" s="21">
        <f t="shared" si="3"/>
        <v>0.21428571428571427</v>
      </c>
    </row>
    <row r="18" spans="1:10" x14ac:dyDescent="0.25">
      <c r="A18" s="7" t="s">
        <v>45</v>
      </c>
      <c r="B18" s="65">
        <v>2</v>
      </c>
      <c r="C18" s="66">
        <v>3</v>
      </c>
      <c r="D18" s="65">
        <v>46</v>
      </c>
      <c r="E18" s="66">
        <v>38</v>
      </c>
      <c r="F18" s="67"/>
      <c r="G18" s="65">
        <f t="shared" si="0"/>
        <v>-1</v>
      </c>
      <c r="H18" s="66">
        <f t="shared" si="1"/>
        <v>8</v>
      </c>
      <c r="I18" s="20">
        <f t="shared" si="2"/>
        <v>-0.33333333333333331</v>
      </c>
      <c r="J18" s="21">
        <f t="shared" si="3"/>
        <v>0.21052631578947367</v>
      </c>
    </row>
    <row r="19" spans="1:10" x14ac:dyDescent="0.25">
      <c r="A19" s="7" t="s">
        <v>46</v>
      </c>
      <c r="B19" s="65">
        <v>10</v>
      </c>
      <c r="C19" s="66">
        <v>3</v>
      </c>
      <c r="D19" s="65">
        <v>67</v>
      </c>
      <c r="E19" s="66">
        <v>22</v>
      </c>
      <c r="F19" s="67"/>
      <c r="G19" s="65">
        <f t="shared" si="0"/>
        <v>7</v>
      </c>
      <c r="H19" s="66">
        <f t="shared" si="1"/>
        <v>45</v>
      </c>
      <c r="I19" s="20">
        <f t="shared" si="2"/>
        <v>2.3333333333333335</v>
      </c>
      <c r="J19" s="21">
        <f t="shared" si="3"/>
        <v>2.0454545454545454</v>
      </c>
    </row>
    <row r="20" spans="1:10" x14ac:dyDescent="0.25">
      <c r="A20" s="7" t="s">
        <v>47</v>
      </c>
      <c r="B20" s="65">
        <v>440</v>
      </c>
      <c r="C20" s="66">
        <v>682</v>
      </c>
      <c r="D20" s="65">
        <v>6481</v>
      </c>
      <c r="E20" s="66">
        <v>4872</v>
      </c>
      <c r="F20" s="67"/>
      <c r="G20" s="65">
        <f t="shared" si="0"/>
        <v>-242</v>
      </c>
      <c r="H20" s="66">
        <f t="shared" si="1"/>
        <v>1609</v>
      </c>
      <c r="I20" s="20">
        <f t="shared" si="2"/>
        <v>-0.35483870967741937</v>
      </c>
      <c r="J20" s="21">
        <f t="shared" si="3"/>
        <v>0.33025451559934321</v>
      </c>
    </row>
    <row r="21" spans="1:10" x14ac:dyDescent="0.25">
      <c r="A21" s="7" t="s">
        <v>51</v>
      </c>
      <c r="B21" s="65">
        <v>10</v>
      </c>
      <c r="C21" s="66">
        <v>5</v>
      </c>
      <c r="D21" s="65">
        <v>95</v>
      </c>
      <c r="E21" s="66">
        <v>51</v>
      </c>
      <c r="F21" s="67"/>
      <c r="G21" s="65">
        <f t="shared" si="0"/>
        <v>5</v>
      </c>
      <c r="H21" s="66">
        <f t="shared" si="1"/>
        <v>44</v>
      </c>
      <c r="I21" s="20">
        <f t="shared" si="2"/>
        <v>1</v>
      </c>
      <c r="J21" s="21">
        <f t="shared" si="3"/>
        <v>0.86274509803921573</v>
      </c>
    </row>
    <row r="22" spans="1:10" x14ac:dyDescent="0.25">
      <c r="A22" s="7" t="s">
        <v>52</v>
      </c>
      <c r="B22" s="65">
        <v>301</v>
      </c>
      <c r="C22" s="66">
        <v>195</v>
      </c>
      <c r="D22" s="65">
        <v>2504</v>
      </c>
      <c r="E22" s="66">
        <v>1183</v>
      </c>
      <c r="F22" s="67"/>
      <c r="G22" s="65">
        <f t="shared" si="0"/>
        <v>106</v>
      </c>
      <c r="H22" s="66">
        <f t="shared" si="1"/>
        <v>1321</v>
      </c>
      <c r="I22" s="20">
        <f t="shared" si="2"/>
        <v>0.54358974358974355</v>
      </c>
      <c r="J22" s="21">
        <f t="shared" si="3"/>
        <v>1.1166525781910397</v>
      </c>
    </row>
    <row r="23" spans="1:10" x14ac:dyDescent="0.25">
      <c r="A23" s="7" t="s">
        <v>54</v>
      </c>
      <c r="B23" s="65">
        <v>115</v>
      </c>
      <c r="C23" s="66">
        <v>100</v>
      </c>
      <c r="D23" s="65">
        <v>958</v>
      </c>
      <c r="E23" s="66">
        <v>992</v>
      </c>
      <c r="F23" s="67"/>
      <c r="G23" s="65">
        <f t="shared" si="0"/>
        <v>15</v>
      </c>
      <c r="H23" s="66">
        <f t="shared" si="1"/>
        <v>-34</v>
      </c>
      <c r="I23" s="20">
        <f t="shared" si="2"/>
        <v>0.15</v>
      </c>
      <c r="J23" s="21">
        <f t="shared" si="3"/>
        <v>-3.4274193548387094E-2</v>
      </c>
    </row>
    <row r="24" spans="1:10" x14ac:dyDescent="0.25">
      <c r="A24" s="7" t="s">
        <v>55</v>
      </c>
      <c r="B24" s="65">
        <v>627</v>
      </c>
      <c r="C24" s="66">
        <v>624</v>
      </c>
      <c r="D24" s="65">
        <v>6214</v>
      </c>
      <c r="E24" s="66">
        <v>5126</v>
      </c>
      <c r="F24" s="67"/>
      <c r="G24" s="65">
        <f t="shared" si="0"/>
        <v>3</v>
      </c>
      <c r="H24" s="66">
        <f t="shared" si="1"/>
        <v>1088</v>
      </c>
      <c r="I24" s="20">
        <f t="shared" si="2"/>
        <v>4.807692307692308E-3</v>
      </c>
      <c r="J24" s="21">
        <f t="shared" si="3"/>
        <v>0.21225126804525946</v>
      </c>
    </row>
    <row r="25" spans="1:10" x14ac:dyDescent="0.25">
      <c r="A25" s="7" t="s">
        <v>59</v>
      </c>
      <c r="B25" s="65">
        <v>490</v>
      </c>
      <c r="C25" s="66">
        <v>384</v>
      </c>
      <c r="D25" s="65">
        <v>5027</v>
      </c>
      <c r="E25" s="66">
        <v>3357</v>
      </c>
      <c r="F25" s="67"/>
      <c r="G25" s="65">
        <f t="shared" si="0"/>
        <v>106</v>
      </c>
      <c r="H25" s="66">
        <f t="shared" si="1"/>
        <v>1670</v>
      </c>
      <c r="I25" s="20">
        <f t="shared" si="2"/>
        <v>0.27604166666666669</v>
      </c>
      <c r="J25" s="21">
        <f t="shared" si="3"/>
        <v>0.49746797736073878</v>
      </c>
    </row>
    <row r="26" spans="1:10" x14ac:dyDescent="0.25">
      <c r="A26" s="7" t="s">
        <v>60</v>
      </c>
      <c r="B26" s="65">
        <v>0</v>
      </c>
      <c r="C26" s="66">
        <v>0</v>
      </c>
      <c r="D26" s="65">
        <v>0</v>
      </c>
      <c r="E26" s="66">
        <v>2</v>
      </c>
      <c r="F26" s="67"/>
      <c r="G26" s="65">
        <f t="shared" si="0"/>
        <v>0</v>
      </c>
      <c r="H26" s="66">
        <f t="shared" si="1"/>
        <v>-2</v>
      </c>
      <c r="I26" s="20" t="str">
        <f t="shared" si="2"/>
        <v>-</v>
      </c>
      <c r="J26" s="21">
        <f t="shared" si="3"/>
        <v>-1</v>
      </c>
    </row>
    <row r="27" spans="1:10" x14ac:dyDescent="0.25">
      <c r="A27" s="7" t="s">
        <v>62</v>
      </c>
      <c r="B27" s="65">
        <v>9</v>
      </c>
      <c r="C27" s="66">
        <v>16</v>
      </c>
      <c r="D27" s="65">
        <v>47</v>
      </c>
      <c r="E27" s="66">
        <v>82</v>
      </c>
      <c r="F27" s="67"/>
      <c r="G27" s="65">
        <f t="shared" si="0"/>
        <v>-7</v>
      </c>
      <c r="H27" s="66">
        <f t="shared" si="1"/>
        <v>-35</v>
      </c>
      <c r="I27" s="20">
        <f t="shared" si="2"/>
        <v>-0.4375</v>
      </c>
      <c r="J27" s="21">
        <f t="shared" si="3"/>
        <v>-0.42682926829268292</v>
      </c>
    </row>
    <row r="28" spans="1:10" x14ac:dyDescent="0.25">
      <c r="A28" s="7" t="s">
        <v>63</v>
      </c>
      <c r="B28" s="65">
        <v>19</v>
      </c>
      <c r="C28" s="66">
        <v>50</v>
      </c>
      <c r="D28" s="65">
        <v>304</v>
      </c>
      <c r="E28" s="66">
        <v>392</v>
      </c>
      <c r="F28" s="67"/>
      <c r="G28" s="65">
        <f t="shared" si="0"/>
        <v>-31</v>
      </c>
      <c r="H28" s="66">
        <f t="shared" si="1"/>
        <v>-88</v>
      </c>
      <c r="I28" s="20">
        <f t="shared" si="2"/>
        <v>-0.62</v>
      </c>
      <c r="J28" s="21">
        <f t="shared" si="3"/>
        <v>-0.22448979591836735</v>
      </c>
    </row>
    <row r="29" spans="1:10" x14ac:dyDescent="0.25">
      <c r="A29" s="7" t="s">
        <v>65</v>
      </c>
      <c r="B29" s="65">
        <v>632</v>
      </c>
      <c r="C29" s="66">
        <v>725</v>
      </c>
      <c r="D29" s="65">
        <v>5499</v>
      </c>
      <c r="E29" s="66">
        <v>5295</v>
      </c>
      <c r="F29" s="67"/>
      <c r="G29" s="65">
        <f t="shared" si="0"/>
        <v>-93</v>
      </c>
      <c r="H29" s="66">
        <f t="shared" si="1"/>
        <v>204</v>
      </c>
      <c r="I29" s="20">
        <f t="shared" si="2"/>
        <v>-0.12827586206896552</v>
      </c>
      <c r="J29" s="21">
        <f t="shared" si="3"/>
        <v>3.8526912181303115E-2</v>
      </c>
    </row>
    <row r="30" spans="1:10" x14ac:dyDescent="0.25">
      <c r="A30" s="7" t="s">
        <v>66</v>
      </c>
      <c r="B30" s="65">
        <v>1</v>
      </c>
      <c r="C30" s="66">
        <v>0</v>
      </c>
      <c r="D30" s="65">
        <v>24</v>
      </c>
      <c r="E30" s="66">
        <v>12</v>
      </c>
      <c r="F30" s="67"/>
      <c r="G30" s="65">
        <f t="shared" si="0"/>
        <v>1</v>
      </c>
      <c r="H30" s="66">
        <f t="shared" si="1"/>
        <v>12</v>
      </c>
      <c r="I30" s="20" t="str">
        <f t="shared" si="2"/>
        <v>-</v>
      </c>
      <c r="J30" s="21">
        <f t="shared" si="3"/>
        <v>1</v>
      </c>
    </row>
    <row r="31" spans="1:10" x14ac:dyDescent="0.25">
      <c r="A31" s="7" t="s">
        <v>67</v>
      </c>
      <c r="B31" s="65">
        <v>52</v>
      </c>
      <c r="C31" s="66">
        <v>19</v>
      </c>
      <c r="D31" s="65">
        <v>558</v>
      </c>
      <c r="E31" s="66">
        <v>343</v>
      </c>
      <c r="F31" s="67"/>
      <c r="G31" s="65">
        <f t="shared" si="0"/>
        <v>33</v>
      </c>
      <c r="H31" s="66">
        <f t="shared" si="1"/>
        <v>215</v>
      </c>
      <c r="I31" s="20">
        <f t="shared" si="2"/>
        <v>1.736842105263158</v>
      </c>
      <c r="J31" s="21">
        <f t="shared" si="3"/>
        <v>0.62682215743440228</v>
      </c>
    </row>
    <row r="32" spans="1:10" x14ac:dyDescent="0.25">
      <c r="A32" s="7" t="s">
        <v>68</v>
      </c>
      <c r="B32" s="65">
        <v>87</v>
      </c>
      <c r="C32" s="66">
        <v>96</v>
      </c>
      <c r="D32" s="65">
        <v>1115</v>
      </c>
      <c r="E32" s="66">
        <v>724</v>
      </c>
      <c r="F32" s="67"/>
      <c r="G32" s="65">
        <f t="shared" si="0"/>
        <v>-9</v>
      </c>
      <c r="H32" s="66">
        <f t="shared" si="1"/>
        <v>391</v>
      </c>
      <c r="I32" s="20">
        <f t="shared" si="2"/>
        <v>-9.375E-2</v>
      </c>
      <c r="J32" s="21">
        <f t="shared" si="3"/>
        <v>0.54005524861878451</v>
      </c>
    </row>
    <row r="33" spans="1:10" x14ac:dyDescent="0.25">
      <c r="A33" s="7" t="s">
        <v>69</v>
      </c>
      <c r="B33" s="65">
        <v>94</v>
      </c>
      <c r="C33" s="66">
        <v>23</v>
      </c>
      <c r="D33" s="65">
        <v>790</v>
      </c>
      <c r="E33" s="66">
        <v>381</v>
      </c>
      <c r="F33" s="67"/>
      <c r="G33" s="65">
        <f t="shared" si="0"/>
        <v>71</v>
      </c>
      <c r="H33" s="66">
        <f t="shared" si="1"/>
        <v>409</v>
      </c>
      <c r="I33" s="20">
        <f t="shared" si="2"/>
        <v>3.0869565217391304</v>
      </c>
      <c r="J33" s="21">
        <f t="shared" si="3"/>
        <v>1.0734908136482939</v>
      </c>
    </row>
    <row r="34" spans="1:10" x14ac:dyDescent="0.25">
      <c r="A34" s="7" t="s">
        <v>70</v>
      </c>
      <c r="B34" s="65">
        <v>2</v>
      </c>
      <c r="C34" s="66">
        <v>0</v>
      </c>
      <c r="D34" s="65">
        <v>16</v>
      </c>
      <c r="E34" s="66">
        <v>5</v>
      </c>
      <c r="F34" s="67"/>
      <c r="G34" s="65">
        <f t="shared" si="0"/>
        <v>2</v>
      </c>
      <c r="H34" s="66">
        <f t="shared" si="1"/>
        <v>11</v>
      </c>
      <c r="I34" s="20" t="str">
        <f t="shared" si="2"/>
        <v>-</v>
      </c>
      <c r="J34" s="21">
        <f t="shared" si="3"/>
        <v>2.2000000000000002</v>
      </c>
    </row>
    <row r="35" spans="1:10" x14ac:dyDescent="0.25">
      <c r="A35" s="7" t="s">
        <v>73</v>
      </c>
      <c r="B35" s="65">
        <v>10</v>
      </c>
      <c r="C35" s="66">
        <v>4</v>
      </c>
      <c r="D35" s="65">
        <v>57</v>
      </c>
      <c r="E35" s="66">
        <v>43</v>
      </c>
      <c r="F35" s="67"/>
      <c r="G35" s="65">
        <f t="shared" si="0"/>
        <v>6</v>
      </c>
      <c r="H35" s="66">
        <f t="shared" si="1"/>
        <v>14</v>
      </c>
      <c r="I35" s="20">
        <f t="shared" si="2"/>
        <v>1.5</v>
      </c>
      <c r="J35" s="21">
        <f t="shared" si="3"/>
        <v>0.32558139534883723</v>
      </c>
    </row>
    <row r="36" spans="1:10" x14ac:dyDescent="0.25">
      <c r="A36" s="7" t="s">
        <v>74</v>
      </c>
      <c r="B36" s="65">
        <v>651</v>
      </c>
      <c r="C36" s="66">
        <v>616</v>
      </c>
      <c r="D36" s="65">
        <v>6077</v>
      </c>
      <c r="E36" s="66">
        <v>5998</v>
      </c>
      <c r="F36" s="67"/>
      <c r="G36" s="65">
        <f t="shared" si="0"/>
        <v>35</v>
      </c>
      <c r="H36" s="66">
        <f t="shared" si="1"/>
        <v>79</v>
      </c>
      <c r="I36" s="20">
        <f t="shared" si="2"/>
        <v>5.6818181818181816E-2</v>
      </c>
      <c r="J36" s="21">
        <f t="shared" si="3"/>
        <v>1.3171057019006335E-2</v>
      </c>
    </row>
    <row r="37" spans="1:10" x14ac:dyDescent="0.25">
      <c r="A37" s="7" t="s">
        <v>75</v>
      </c>
      <c r="B37" s="65">
        <v>1</v>
      </c>
      <c r="C37" s="66">
        <v>0</v>
      </c>
      <c r="D37" s="65">
        <v>6</v>
      </c>
      <c r="E37" s="66">
        <v>0</v>
      </c>
      <c r="F37" s="67"/>
      <c r="G37" s="65">
        <f t="shared" si="0"/>
        <v>1</v>
      </c>
      <c r="H37" s="66">
        <f t="shared" si="1"/>
        <v>6</v>
      </c>
      <c r="I37" s="20" t="str">
        <f t="shared" si="2"/>
        <v>-</v>
      </c>
      <c r="J37" s="21" t="str">
        <f t="shared" si="3"/>
        <v>-</v>
      </c>
    </row>
    <row r="38" spans="1:10" x14ac:dyDescent="0.25">
      <c r="A38" s="7" t="s">
        <v>76</v>
      </c>
      <c r="B38" s="65">
        <v>115</v>
      </c>
      <c r="C38" s="66">
        <v>104</v>
      </c>
      <c r="D38" s="65">
        <v>1055</v>
      </c>
      <c r="E38" s="66">
        <v>1091</v>
      </c>
      <c r="F38" s="67"/>
      <c r="G38" s="65">
        <f t="shared" ref="G38:G69" si="4">B38-C38</f>
        <v>11</v>
      </c>
      <c r="H38" s="66">
        <f t="shared" ref="H38:H69" si="5">D38-E38</f>
        <v>-36</v>
      </c>
      <c r="I38" s="20">
        <f t="shared" ref="I38:I69" si="6">IF(C38=0, "-", IF(G38/C38&lt;10, G38/C38, "&gt;999%"))</f>
        <v>0.10576923076923077</v>
      </c>
      <c r="J38" s="21">
        <f t="shared" ref="J38:J69" si="7">IF(E38=0, "-", IF(H38/E38&lt;10, H38/E38, "&gt;999%"))</f>
        <v>-3.2997250229147568E-2</v>
      </c>
    </row>
    <row r="39" spans="1:10" x14ac:dyDescent="0.25">
      <c r="A39" s="7" t="s">
        <v>78</v>
      </c>
      <c r="B39" s="65">
        <v>20</v>
      </c>
      <c r="C39" s="66">
        <v>34</v>
      </c>
      <c r="D39" s="65">
        <v>206</v>
      </c>
      <c r="E39" s="66">
        <v>224</v>
      </c>
      <c r="F39" s="67"/>
      <c r="G39" s="65">
        <f t="shared" si="4"/>
        <v>-14</v>
      </c>
      <c r="H39" s="66">
        <f t="shared" si="5"/>
        <v>-18</v>
      </c>
      <c r="I39" s="20">
        <f t="shared" si="6"/>
        <v>-0.41176470588235292</v>
      </c>
      <c r="J39" s="21">
        <f t="shared" si="7"/>
        <v>-8.0357142857142863E-2</v>
      </c>
    </row>
    <row r="40" spans="1:10" x14ac:dyDescent="0.25">
      <c r="A40" s="7" t="s">
        <v>79</v>
      </c>
      <c r="B40" s="65">
        <v>645</v>
      </c>
      <c r="C40" s="66">
        <v>247</v>
      </c>
      <c r="D40" s="65">
        <v>5022</v>
      </c>
      <c r="E40" s="66">
        <v>3185</v>
      </c>
      <c r="F40" s="67"/>
      <c r="G40" s="65">
        <f t="shared" si="4"/>
        <v>398</v>
      </c>
      <c r="H40" s="66">
        <f t="shared" si="5"/>
        <v>1837</v>
      </c>
      <c r="I40" s="20">
        <f t="shared" si="6"/>
        <v>1.6113360323886641</v>
      </c>
      <c r="J40" s="21">
        <f t="shared" si="7"/>
        <v>0.57676609105180532</v>
      </c>
    </row>
    <row r="41" spans="1:10" x14ac:dyDescent="0.25">
      <c r="A41" s="7" t="s">
        <v>80</v>
      </c>
      <c r="B41" s="65">
        <v>35</v>
      </c>
      <c r="C41" s="66">
        <v>15</v>
      </c>
      <c r="D41" s="65">
        <v>218</v>
      </c>
      <c r="E41" s="66">
        <v>173</v>
      </c>
      <c r="F41" s="67"/>
      <c r="G41" s="65">
        <f t="shared" si="4"/>
        <v>20</v>
      </c>
      <c r="H41" s="66">
        <f t="shared" si="5"/>
        <v>45</v>
      </c>
      <c r="I41" s="20">
        <f t="shared" si="6"/>
        <v>1.3333333333333333</v>
      </c>
      <c r="J41" s="21">
        <f t="shared" si="7"/>
        <v>0.26011560693641617</v>
      </c>
    </row>
    <row r="42" spans="1:10" x14ac:dyDescent="0.25">
      <c r="A42" s="7" t="s">
        <v>81</v>
      </c>
      <c r="B42" s="65">
        <v>716</v>
      </c>
      <c r="C42" s="66">
        <v>686</v>
      </c>
      <c r="D42" s="65">
        <v>5157</v>
      </c>
      <c r="E42" s="66">
        <v>6822</v>
      </c>
      <c r="F42" s="67"/>
      <c r="G42" s="65">
        <f t="shared" si="4"/>
        <v>30</v>
      </c>
      <c r="H42" s="66">
        <f t="shared" si="5"/>
        <v>-1665</v>
      </c>
      <c r="I42" s="20">
        <f t="shared" si="6"/>
        <v>4.3731778425655975E-2</v>
      </c>
      <c r="J42" s="21">
        <f t="shared" si="7"/>
        <v>-0.24406332453825857</v>
      </c>
    </row>
    <row r="43" spans="1:10" x14ac:dyDescent="0.25">
      <c r="A43" s="7" t="s">
        <v>82</v>
      </c>
      <c r="B43" s="65">
        <v>359</v>
      </c>
      <c r="C43" s="66">
        <v>220</v>
      </c>
      <c r="D43" s="65">
        <v>2661</v>
      </c>
      <c r="E43" s="66">
        <v>2335</v>
      </c>
      <c r="F43" s="67"/>
      <c r="G43" s="65">
        <f t="shared" si="4"/>
        <v>139</v>
      </c>
      <c r="H43" s="66">
        <f t="shared" si="5"/>
        <v>326</v>
      </c>
      <c r="I43" s="20">
        <f t="shared" si="6"/>
        <v>0.63181818181818183</v>
      </c>
      <c r="J43" s="21">
        <f t="shared" si="7"/>
        <v>0.13961456102783726</v>
      </c>
    </row>
    <row r="44" spans="1:10" x14ac:dyDescent="0.25">
      <c r="A44" s="7" t="s">
        <v>83</v>
      </c>
      <c r="B44" s="65">
        <v>25</v>
      </c>
      <c r="C44" s="66">
        <v>5</v>
      </c>
      <c r="D44" s="65">
        <v>107</v>
      </c>
      <c r="E44" s="66">
        <v>68</v>
      </c>
      <c r="F44" s="67"/>
      <c r="G44" s="65">
        <f t="shared" si="4"/>
        <v>20</v>
      </c>
      <c r="H44" s="66">
        <f t="shared" si="5"/>
        <v>39</v>
      </c>
      <c r="I44" s="20">
        <f t="shared" si="6"/>
        <v>4</v>
      </c>
      <c r="J44" s="21">
        <f t="shared" si="7"/>
        <v>0.57352941176470584</v>
      </c>
    </row>
    <row r="45" spans="1:10" x14ac:dyDescent="0.25">
      <c r="A45" s="7" t="s">
        <v>84</v>
      </c>
      <c r="B45" s="65">
        <v>5</v>
      </c>
      <c r="C45" s="66">
        <v>3</v>
      </c>
      <c r="D45" s="65">
        <v>57</v>
      </c>
      <c r="E45" s="66">
        <v>48</v>
      </c>
      <c r="F45" s="67"/>
      <c r="G45" s="65">
        <f t="shared" si="4"/>
        <v>2</v>
      </c>
      <c r="H45" s="66">
        <f t="shared" si="5"/>
        <v>9</v>
      </c>
      <c r="I45" s="20">
        <f t="shared" si="6"/>
        <v>0.66666666666666663</v>
      </c>
      <c r="J45" s="21">
        <f t="shared" si="7"/>
        <v>0.1875</v>
      </c>
    </row>
    <row r="46" spans="1:10" x14ac:dyDescent="0.25">
      <c r="A46" s="7" t="s">
        <v>85</v>
      </c>
      <c r="B46" s="65">
        <v>20</v>
      </c>
      <c r="C46" s="66">
        <v>13</v>
      </c>
      <c r="D46" s="65">
        <v>306</v>
      </c>
      <c r="E46" s="66">
        <v>248</v>
      </c>
      <c r="F46" s="67"/>
      <c r="G46" s="65">
        <f t="shared" si="4"/>
        <v>7</v>
      </c>
      <c r="H46" s="66">
        <f t="shared" si="5"/>
        <v>58</v>
      </c>
      <c r="I46" s="20">
        <f t="shared" si="6"/>
        <v>0.53846153846153844</v>
      </c>
      <c r="J46" s="21">
        <f t="shared" si="7"/>
        <v>0.23387096774193547</v>
      </c>
    </row>
    <row r="47" spans="1:10" x14ac:dyDescent="0.25">
      <c r="A47" s="7" t="s">
        <v>86</v>
      </c>
      <c r="B47" s="65">
        <v>85</v>
      </c>
      <c r="C47" s="66">
        <v>41</v>
      </c>
      <c r="D47" s="65">
        <v>609</v>
      </c>
      <c r="E47" s="66">
        <v>366</v>
      </c>
      <c r="F47" s="67"/>
      <c r="G47" s="65">
        <f t="shared" si="4"/>
        <v>44</v>
      </c>
      <c r="H47" s="66">
        <f t="shared" si="5"/>
        <v>243</v>
      </c>
      <c r="I47" s="20">
        <f t="shared" si="6"/>
        <v>1.0731707317073171</v>
      </c>
      <c r="J47" s="21">
        <f t="shared" si="7"/>
        <v>0.66393442622950816</v>
      </c>
    </row>
    <row r="48" spans="1:10" x14ac:dyDescent="0.25">
      <c r="A48" s="7" t="s">
        <v>87</v>
      </c>
      <c r="B48" s="65">
        <v>40</v>
      </c>
      <c r="C48" s="66">
        <v>48</v>
      </c>
      <c r="D48" s="65">
        <v>352</v>
      </c>
      <c r="E48" s="66">
        <v>572</v>
      </c>
      <c r="F48" s="67"/>
      <c r="G48" s="65">
        <f t="shared" si="4"/>
        <v>-8</v>
      </c>
      <c r="H48" s="66">
        <f t="shared" si="5"/>
        <v>-220</v>
      </c>
      <c r="I48" s="20">
        <f t="shared" si="6"/>
        <v>-0.16666666666666666</v>
      </c>
      <c r="J48" s="21">
        <f t="shared" si="7"/>
        <v>-0.38461538461538464</v>
      </c>
    </row>
    <row r="49" spans="1:10" x14ac:dyDescent="0.25">
      <c r="A49" s="7" t="s">
        <v>88</v>
      </c>
      <c r="B49" s="65">
        <v>0</v>
      </c>
      <c r="C49" s="66">
        <v>1</v>
      </c>
      <c r="D49" s="65">
        <v>3</v>
      </c>
      <c r="E49" s="66">
        <v>7</v>
      </c>
      <c r="F49" s="67"/>
      <c r="G49" s="65">
        <f t="shared" si="4"/>
        <v>-1</v>
      </c>
      <c r="H49" s="66">
        <f t="shared" si="5"/>
        <v>-4</v>
      </c>
      <c r="I49" s="20">
        <f t="shared" si="6"/>
        <v>-1</v>
      </c>
      <c r="J49" s="21">
        <f t="shared" si="7"/>
        <v>-0.5714285714285714</v>
      </c>
    </row>
    <row r="50" spans="1:10" x14ac:dyDescent="0.25">
      <c r="A50" s="7" t="s">
        <v>91</v>
      </c>
      <c r="B50" s="65">
        <v>50</v>
      </c>
      <c r="C50" s="66">
        <v>22</v>
      </c>
      <c r="D50" s="65">
        <v>401</v>
      </c>
      <c r="E50" s="66">
        <v>248</v>
      </c>
      <c r="F50" s="67"/>
      <c r="G50" s="65">
        <f t="shared" si="4"/>
        <v>28</v>
      </c>
      <c r="H50" s="66">
        <f t="shared" si="5"/>
        <v>153</v>
      </c>
      <c r="I50" s="20">
        <f t="shared" si="6"/>
        <v>1.2727272727272727</v>
      </c>
      <c r="J50" s="21">
        <f t="shared" si="7"/>
        <v>0.61693548387096775</v>
      </c>
    </row>
    <row r="51" spans="1:10" x14ac:dyDescent="0.25">
      <c r="A51" s="7" t="s">
        <v>92</v>
      </c>
      <c r="B51" s="65">
        <v>58</v>
      </c>
      <c r="C51" s="66">
        <v>26</v>
      </c>
      <c r="D51" s="65">
        <v>584</v>
      </c>
      <c r="E51" s="66">
        <v>290</v>
      </c>
      <c r="F51" s="67"/>
      <c r="G51" s="65">
        <f t="shared" si="4"/>
        <v>32</v>
      </c>
      <c r="H51" s="66">
        <f t="shared" si="5"/>
        <v>294</v>
      </c>
      <c r="I51" s="20">
        <f t="shared" si="6"/>
        <v>1.2307692307692308</v>
      </c>
      <c r="J51" s="21">
        <f t="shared" si="7"/>
        <v>1.0137931034482759</v>
      </c>
    </row>
    <row r="52" spans="1:10" x14ac:dyDescent="0.25">
      <c r="A52" s="7" t="s">
        <v>93</v>
      </c>
      <c r="B52" s="65">
        <v>419</v>
      </c>
      <c r="C52" s="66">
        <v>292</v>
      </c>
      <c r="D52" s="65">
        <v>3202</v>
      </c>
      <c r="E52" s="66">
        <v>2394</v>
      </c>
      <c r="F52" s="67"/>
      <c r="G52" s="65">
        <f t="shared" si="4"/>
        <v>127</v>
      </c>
      <c r="H52" s="66">
        <f t="shared" si="5"/>
        <v>808</v>
      </c>
      <c r="I52" s="20">
        <f t="shared" si="6"/>
        <v>0.43493150684931509</v>
      </c>
      <c r="J52" s="21">
        <f t="shared" si="7"/>
        <v>0.33751044277360065</v>
      </c>
    </row>
    <row r="53" spans="1:10" x14ac:dyDescent="0.25">
      <c r="A53" s="7" t="s">
        <v>94</v>
      </c>
      <c r="B53" s="65">
        <v>209</v>
      </c>
      <c r="C53" s="66">
        <v>257</v>
      </c>
      <c r="D53" s="65">
        <v>2049</v>
      </c>
      <c r="E53" s="66">
        <v>2594</v>
      </c>
      <c r="F53" s="67"/>
      <c r="G53" s="65">
        <f t="shared" si="4"/>
        <v>-48</v>
      </c>
      <c r="H53" s="66">
        <f t="shared" si="5"/>
        <v>-545</v>
      </c>
      <c r="I53" s="20">
        <f t="shared" si="6"/>
        <v>-0.1867704280155642</v>
      </c>
      <c r="J53" s="21">
        <f t="shared" si="7"/>
        <v>-0.21010023130300695</v>
      </c>
    </row>
    <row r="54" spans="1:10" x14ac:dyDescent="0.25">
      <c r="A54" s="7" t="s">
        <v>95</v>
      </c>
      <c r="B54" s="65">
        <v>493</v>
      </c>
      <c r="C54" s="66">
        <v>532</v>
      </c>
      <c r="D54" s="65">
        <v>3358</v>
      </c>
      <c r="E54" s="66">
        <v>1155</v>
      </c>
      <c r="F54" s="67"/>
      <c r="G54" s="65">
        <f t="shared" si="4"/>
        <v>-39</v>
      </c>
      <c r="H54" s="66">
        <f t="shared" si="5"/>
        <v>2203</v>
      </c>
      <c r="I54" s="20">
        <f t="shared" si="6"/>
        <v>-7.3308270676691725E-2</v>
      </c>
      <c r="J54" s="21">
        <f t="shared" si="7"/>
        <v>1.9073593073593074</v>
      </c>
    </row>
    <row r="55" spans="1:10" x14ac:dyDescent="0.25">
      <c r="A55" s="7" t="s">
        <v>96</v>
      </c>
      <c r="B55" s="65">
        <v>2580</v>
      </c>
      <c r="C55" s="66">
        <v>1764</v>
      </c>
      <c r="D55" s="65">
        <v>21017</v>
      </c>
      <c r="E55" s="66">
        <v>20917</v>
      </c>
      <c r="F55" s="67"/>
      <c r="G55" s="65">
        <f t="shared" si="4"/>
        <v>816</v>
      </c>
      <c r="H55" s="66">
        <f t="shared" si="5"/>
        <v>100</v>
      </c>
      <c r="I55" s="20">
        <f t="shared" si="6"/>
        <v>0.46258503401360546</v>
      </c>
      <c r="J55" s="21">
        <f t="shared" si="7"/>
        <v>4.7808003059712197E-3</v>
      </c>
    </row>
    <row r="56" spans="1:10" x14ac:dyDescent="0.25">
      <c r="A56" s="7" t="s">
        <v>98</v>
      </c>
      <c r="B56" s="65">
        <v>294</v>
      </c>
      <c r="C56" s="66">
        <v>192</v>
      </c>
      <c r="D56" s="65">
        <v>2766</v>
      </c>
      <c r="E56" s="66">
        <v>1565</v>
      </c>
      <c r="F56" s="67"/>
      <c r="G56" s="65">
        <f t="shared" si="4"/>
        <v>102</v>
      </c>
      <c r="H56" s="66">
        <f t="shared" si="5"/>
        <v>1201</v>
      </c>
      <c r="I56" s="20">
        <f t="shared" si="6"/>
        <v>0.53125</v>
      </c>
      <c r="J56" s="21">
        <f t="shared" si="7"/>
        <v>0.76741214057507989</v>
      </c>
    </row>
    <row r="57" spans="1:10" x14ac:dyDescent="0.25">
      <c r="A57" s="7" t="s">
        <v>99</v>
      </c>
      <c r="B57" s="65">
        <v>55</v>
      </c>
      <c r="C57" s="66">
        <v>30</v>
      </c>
      <c r="D57" s="65">
        <v>598</v>
      </c>
      <c r="E57" s="66">
        <v>449</v>
      </c>
      <c r="F57" s="67"/>
      <c r="G57" s="65">
        <f t="shared" si="4"/>
        <v>25</v>
      </c>
      <c r="H57" s="66">
        <f t="shared" si="5"/>
        <v>149</v>
      </c>
      <c r="I57" s="20">
        <f t="shared" si="6"/>
        <v>0.83333333333333337</v>
      </c>
      <c r="J57" s="21">
        <f t="shared" si="7"/>
        <v>0.33184855233853006</v>
      </c>
    </row>
    <row r="58" spans="1:10" x14ac:dyDescent="0.25">
      <c r="A58" s="142" t="s">
        <v>42</v>
      </c>
      <c r="B58" s="143">
        <v>2</v>
      </c>
      <c r="C58" s="144">
        <v>0</v>
      </c>
      <c r="D58" s="143">
        <v>26</v>
      </c>
      <c r="E58" s="144">
        <v>13</v>
      </c>
      <c r="F58" s="145"/>
      <c r="G58" s="143">
        <f t="shared" si="4"/>
        <v>2</v>
      </c>
      <c r="H58" s="144">
        <f t="shared" si="5"/>
        <v>13</v>
      </c>
      <c r="I58" s="151" t="str">
        <f t="shared" si="6"/>
        <v>-</v>
      </c>
      <c r="J58" s="152">
        <f t="shared" si="7"/>
        <v>1</v>
      </c>
    </row>
    <row r="59" spans="1:10" x14ac:dyDescent="0.25">
      <c r="A59" s="7" t="s">
        <v>43</v>
      </c>
      <c r="B59" s="65">
        <v>0</v>
      </c>
      <c r="C59" s="66">
        <v>0</v>
      </c>
      <c r="D59" s="65">
        <v>0</v>
      </c>
      <c r="E59" s="66">
        <v>7</v>
      </c>
      <c r="F59" s="67"/>
      <c r="G59" s="65">
        <f t="shared" si="4"/>
        <v>0</v>
      </c>
      <c r="H59" s="66">
        <f t="shared" si="5"/>
        <v>-7</v>
      </c>
      <c r="I59" s="20" t="str">
        <f t="shared" si="6"/>
        <v>-</v>
      </c>
      <c r="J59" s="21">
        <f t="shared" si="7"/>
        <v>-1</v>
      </c>
    </row>
    <row r="60" spans="1:10" x14ac:dyDescent="0.25">
      <c r="A60" s="7" t="s">
        <v>48</v>
      </c>
      <c r="B60" s="65">
        <v>2</v>
      </c>
      <c r="C60" s="66">
        <v>0</v>
      </c>
      <c r="D60" s="65">
        <v>17</v>
      </c>
      <c r="E60" s="66">
        <v>0</v>
      </c>
      <c r="F60" s="67"/>
      <c r="G60" s="65">
        <f t="shared" si="4"/>
        <v>2</v>
      </c>
      <c r="H60" s="66">
        <f t="shared" si="5"/>
        <v>17</v>
      </c>
      <c r="I60" s="20" t="str">
        <f t="shared" si="6"/>
        <v>-</v>
      </c>
      <c r="J60" s="21" t="str">
        <f t="shared" si="7"/>
        <v>-</v>
      </c>
    </row>
    <row r="61" spans="1:10" x14ac:dyDescent="0.25">
      <c r="A61" s="7" t="s">
        <v>49</v>
      </c>
      <c r="B61" s="65">
        <v>3</v>
      </c>
      <c r="C61" s="66">
        <v>10</v>
      </c>
      <c r="D61" s="65">
        <v>57</v>
      </c>
      <c r="E61" s="66">
        <v>87</v>
      </c>
      <c r="F61" s="67"/>
      <c r="G61" s="65">
        <f t="shared" si="4"/>
        <v>-7</v>
      </c>
      <c r="H61" s="66">
        <f t="shared" si="5"/>
        <v>-30</v>
      </c>
      <c r="I61" s="20">
        <f t="shared" si="6"/>
        <v>-0.7</v>
      </c>
      <c r="J61" s="21">
        <f t="shared" si="7"/>
        <v>-0.34482758620689657</v>
      </c>
    </row>
    <row r="62" spans="1:10" x14ac:dyDescent="0.25">
      <c r="A62" s="7" t="s">
        <v>50</v>
      </c>
      <c r="B62" s="65">
        <v>45</v>
      </c>
      <c r="C62" s="66">
        <v>46</v>
      </c>
      <c r="D62" s="65">
        <v>402</v>
      </c>
      <c r="E62" s="66">
        <v>395</v>
      </c>
      <c r="F62" s="67"/>
      <c r="G62" s="65">
        <f t="shared" si="4"/>
        <v>-1</v>
      </c>
      <c r="H62" s="66">
        <f t="shared" si="5"/>
        <v>7</v>
      </c>
      <c r="I62" s="20">
        <f t="shared" si="6"/>
        <v>-2.1739130434782608E-2</v>
      </c>
      <c r="J62" s="21">
        <f t="shared" si="7"/>
        <v>1.7721518987341773E-2</v>
      </c>
    </row>
    <row r="63" spans="1:10" x14ac:dyDescent="0.25">
      <c r="A63" s="7" t="s">
        <v>53</v>
      </c>
      <c r="B63" s="65">
        <v>46</v>
      </c>
      <c r="C63" s="66">
        <v>39</v>
      </c>
      <c r="D63" s="65">
        <v>425</v>
      </c>
      <c r="E63" s="66">
        <v>421</v>
      </c>
      <c r="F63" s="67"/>
      <c r="G63" s="65">
        <f t="shared" si="4"/>
        <v>7</v>
      </c>
      <c r="H63" s="66">
        <f t="shared" si="5"/>
        <v>4</v>
      </c>
      <c r="I63" s="20">
        <f t="shared" si="6"/>
        <v>0.17948717948717949</v>
      </c>
      <c r="J63" s="21">
        <f t="shared" si="7"/>
        <v>9.5011876484560574E-3</v>
      </c>
    </row>
    <row r="64" spans="1:10" x14ac:dyDescent="0.25">
      <c r="A64" s="7" t="s">
        <v>56</v>
      </c>
      <c r="B64" s="65">
        <v>7</v>
      </c>
      <c r="C64" s="66">
        <v>2</v>
      </c>
      <c r="D64" s="65">
        <v>39</v>
      </c>
      <c r="E64" s="66">
        <v>38</v>
      </c>
      <c r="F64" s="67"/>
      <c r="G64" s="65">
        <f t="shared" si="4"/>
        <v>5</v>
      </c>
      <c r="H64" s="66">
        <f t="shared" si="5"/>
        <v>1</v>
      </c>
      <c r="I64" s="20">
        <f t="shared" si="6"/>
        <v>2.5</v>
      </c>
      <c r="J64" s="21">
        <f t="shared" si="7"/>
        <v>2.6315789473684209E-2</v>
      </c>
    </row>
    <row r="65" spans="1:10" x14ac:dyDescent="0.25">
      <c r="A65" s="7" t="s">
        <v>57</v>
      </c>
      <c r="B65" s="65">
        <v>0</v>
      </c>
      <c r="C65" s="66">
        <v>0</v>
      </c>
      <c r="D65" s="65">
        <v>0</v>
      </c>
      <c r="E65" s="66">
        <v>2</v>
      </c>
      <c r="F65" s="67"/>
      <c r="G65" s="65">
        <f t="shared" si="4"/>
        <v>0</v>
      </c>
      <c r="H65" s="66">
        <f t="shared" si="5"/>
        <v>-2</v>
      </c>
      <c r="I65" s="20" t="str">
        <f t="shared" si="6"/>
        <v>-</v>
      </c>
      <c r="J65" s="21">
        <f t="shared" si="7"/>
        <v>-1</v>
      </c>
    </row>
    <row r="66" spans="1:10" x14ac:dyDescent="0.25">
      <c r="A66" s="7" t="s">
        <v>58</v>
      </c>
      <c r="B66" s="65">
        <v>113</v>
      </c>
      <c r="C66" s="66">
        <v>134</v>
      </c>
      <c r="D66" s="65">
        <v>1301</v>
      </c>
      <c r="E66" s="66">
        <v>1066</v>
      </c>
      <c r="F66" s="67"/>
      <c r="G66" s="65">
        <f t="shared" si="4"/>
        <v>-21</v>
      </c>
      <c r="H66" s="66">
        <f t="shared" si="5"/>
        <v>235</v>
      </c>
      <c r="I66" s="20">
        <f t="shared" si="6"/>
        <v>-0.15671641791044777</v>
      </c>
      <c r="J66" s="21">
        <f t="shared" si="7"/>
        <v>0.22045028142589118</v>
      </c>
    </row>
    <row r="67" spans="1:10" x14ac:dyDescent="0.25">
      <c r="A67" s="7" t="s">
        <v>61</v>
      </c>
      <c r="B67" s="65">
        <v>9</v>
      </c>
      <c r="C67" s="66">
        <v>11</v>
      </c>
      <c r="D67" s="65">
        <v>94</v>
      </c>
      <c r="E67" s="66">
        <v>104</v>
      </c>
      <c r="F67" s="67"/>
      <c r="G67" s="65">
        <f t="shared" si="4"/>
        <v>-2</v>
      </c>
      <c r="H67" s="66">
        <f t="shared" si="5"/>
        <v>-10</v>
      </c>
      <c r="I67" s="20">
        <f t="shared" si="6"/>
        <v>-0.18181818181818182</v>
      </c>
      <c r="J67" s="21">
        <f t="shared" si="7"/>
        <v>-9.6153846153846159E-2</v>
      </c>
    </row>
    <row r="68" spans="1:10" x14ac:dyDescent="0.25">
      <c r="A68" s="7" t="s">
        <v>64</v>
      </c>
      <c r="B68" s="65">
        <v>23</v>
      </c>
      <c r="C68" s="66">
        <v>15</v>
      </c>
      <c r="D68" s="65">
        <v>213</v>
      </c>
      <c r="E68" s="66">
        <v>204</v>
      </c>
      <c r="F68" s="67"/>
      <c r="G68" s="65">
        <f t="shared" si="4"/>
        <v>8</v>
      </c>
      <c r="H68" s="66">
        <f t="shared" si="5"/>
        <v>9</v>
      </c>
      <c r="I68" s="20">
        <f t="shared" si="6"/>
        <v>0.53333333333333333</v>
      </c>
      <c r="J68" s="21">
        <f t="shared" si="7"/>
        <v>4.4117647058823532E-2</v>
      </c>
    </row>
    <row r="69" spans="1:10" x14ac:dyDescent="0.25">
      <c r="A69" s="7" t="s">
        <v>71</v>
      </c>
      <c r="B69" s="65">
        <v>8</v>
      </c>
      <c r="C69" s="66">
        <v>5</v>
      </c>
      <c r="D69" s="65">
        <v>109</v>
      </c>
      <c r="E69" s="66">
        <v>50</v>
      </c>
      <c r="F69" s="67"/>
      <c r="G69" s="65">
        <f t="shared" si="4"/>
        <v>3</v>
      </c>
      <c r="H69" s="66">
        <f t="shared" si="5"/>
        <v>59</v>
      </c>
      <c r="I69" s="20">
        <f t="shared" si="6"/>
        <v>0.6</v>
      </c>
      <c r="J69" s="21">
        <f t="shared" si="7"/>
        <v>1.18</v>
      </c>
    </row>
    <row r="70" spans="1:10" x14ac:dyDescent="0.25">
      <c r="A70" s="7" t="s">
        <v>72</v>
      </c>
      <c r="B70" s="65">
        <v>3</v>
      </c>
      <c r="C70" s="66">
        <v>2</v>
      </c>
      <c r="D70" s="65">
        <v>62</v>
      </c>
      <c r="E70" s="66">
        <v>103</v>
      </c>
      <c r="F70" s="67"/>
      <c r="G70" s="65">
        <f t="shared" ref="G70:G76" si="8">B70-C70</f>
        <v>1</v>
      </c>
      <c r="H70" s="66">
        <f t="shared" ref="H70:H76" si="9">D70-E70</f>
        <v>-41</v>
      </c>
      <c r="I70" s="20">
        <f t="shared" ref="I70:I76" si="10">IF(C70=0, "-", IF(G70/C70&lt;10, G70/C70, "&gt;999%"))</f>
        <v>0.5</v>
      </c>
      <c r="J70" s="21">
        <f t="shared" ref="J70:J76" si="11">IF(E70=0, "-", IF(H70/E70&lt;10, H70/E70, "&gt;999%"))</f>
        <v>-0.39805825242718446</v>
      </c>
    </row>
    <row r="71" spans="1:10" x14ac:dyDescent="0.25">
      <c r="A71" s="7" t="s">
        <v>77</v>
      </c>
      <c r="B71" s="65">
        <v>10</v>
      </c>
      <c r="C71" s="66">
        <v>11</v>
      </c>
      <c r="D71" s="65">
        <v>65</v>
      </c>
      <c r="E71" s="66">
        <v>69</v>
      </c>
      <c r="F71" s="67"/>
      <c r="G71" s="65">
        <f t="shared" si="8"/>
        <v>-1</v>
      </c>
      <c r="H71" s="66">
        <f t="shared" si="9"/>
        <v>-4</v>
      </c>
      <c r="I71" s="20">
        <f t="shared" si="10"/>
        <v>-9.0909090909090912E-2</v>
      </c>
      <c r="J71" s="21">
        <f t="shared" si="11"/>
        <v>-5.7971014492753624E-2</v>
      </c>
    </row>
    <row r="72" spans="1:10" x14ac:dyDescent="0.25">
      <c r="A72" s="7" t="s">
        <v>89</v>
      </c>
      <c r="B72" s="65">
        <v>15</v>
      </c>
      <c r="C72" s="66">
        <v>30</v>
      </c>
      <c r="D72" s="65">
        <v>153</v>
      </c>
      <c r="E72" s="66">
        <v>150</v>
      </c>
      <c r="F72" s="67"/>
      <c r="G72" s="65">
        <f t="shared" si="8"/>
        <v>-15</v>
      </c>
      <c r="H72" s="66">
        <f t="shared" si="9"/>
        <v>3</v>
      </c>
      <c r="I72" s="20">
        <f t="shared" si="10"/>
        <v>-0.5</v>
      </c>
      <c r="J72" s="21">
        <f t="shared" si="11"/>
        <v>0.02</v>
      </c>
    </row>
    <row r="73" spans="1:10" x14ac:dyDescent="0.25">
      <c r="A73" s="7" t="s">
        <v>90</v>
      </c>
      <c r="B73" s="65">
        <v>1</v>
      </c>
      <c r="C73" s="66">
        <v>0</v>
      </c>
      <c r="D73" s="65">
        <v>3</v>
      </c>
      <c r="E73" s="66">
        <v>1</v>
      </c>
      <c r="F73" s="67"/>
      <c r="G73" s="65">
        <f t="shared" si="8"/>
        <v>1</v>
      </c>
      <c r="H73" s="66">
        <f t="shared" si="9"/>
        <v>2</v>
      </c>
      <c r="I73" s="20" t="str">
        <f t="shared" si="10"/>
        <v>-</v>
      </c>
      <c r="J73" s="21">
        <f t="shared" si="11"/>
        <v>2</v>
      </c>
    </row>
    <row r="74" spans="1:10" x14ac:dyDescent="0.25">
      <c r="A74" s="7" t="s">
        <v>97</v>
      </c>
      <c r="B74" s="65">
        <v>14</v>
      </c>
      <c r="C74" s="66">
        <v>9</v>
      </c>
      <c r="D74" s="65">
        <v>115</v>
      </c>
      <c r="E74" s="66">
        <v>95</v>
      </c>
      <c r="F74" s="67"/>
      <c r="G74" s="65">
        <f t="shared" si="8"/>
        <v>5</v>
      </c>
      <c r="H74" s="66">
        <f t="shared" si="9"/>
        <v>20</v>
      </c>
      <c r="I74" s="20">
        <f t="shared" si="10"/>
        <v>0.55555555555555558</v>
      </c>
      <c r="J74" s="21">
        <f t="shared" si="11"/>
        <v>0.21052631578947367</v>
      </c>
    </row>
    <row r="75" spans="1:10" x14ac:dyDescent="0.25">
      <c r="A75" s="7" t="s">
        <v>100</v>
      </c>
      <c r="B75" s="65">
        <v>32</v>
      </c>
      <c r="C75" s="66">
        <v>18</v>
      </c>
      <c r="D75" s="65">
        <v>273</v>
      </c>
      <c r="E75" s="66">
        <v>192</v>
      </c>
      <c r="F75" s="67"/>
      <c r="G75" s="65">
        <f t="shared" si="8"/>
        <v>14</v>
      </c>
      <c r="H75" s="66">
        <f t="shared" si="9"/>
        <v>81</v>
      </c>
      <c r="I75" s="20">
        <f t="shared" si="10"/>
        <v>0.77777777777777779</v>
      </c>
      <c r="J75" s="21">
        <f t="shared" si="11"/>
        <v>0.421875</v>
      </c>
    </row>
    <row r="76" spans="1:10" x14ac:dyDescent="0.25">
      <c r="A76" s="7" t="s">
        <v>101</v>
      </c>
      <c r="B76" s="65">
        <v>2</v>
      </c>
      <c r="C76" s="66">
        <v>0</v>
      </c>
      <c r="D76" s="65">
        <v>8</v>
      </c>
      <c r="E76" s="66">
        <v>8</v>
      </c>
      <c r="F76" s="67"/>
      <c r="G76" s="65">
        <f t="shared" si="8"/>
        <v>2</v>
      </c>
      <c r="H76" s="66">
        <f t="shared" si="9"/>
        <v>0</v>
      </c>
      <c r="I76" s="20" t="str">
        <f t="shared" si="10"/>
        <v>-</v>
      </c>
      <c r="J76" s="21">
        <f t="shared" si="11"/>
        <v>0</v>
      </c>
    </row>
    <row r="77" spans="1:10" x14ac:dyDescent="0.25">
      <c r="A77" s="1"/>
      <c r="B77" s="68"/>
      <c r="C77" s="69"/>
      <c r="D77" s="68"/>
      <c r="E77" s="69"/>
      <c r="F77" s="70"/>
      <c r="G77" s="68"/>
      <c r="H77" s="69"/>
      <c r="I77" s="5"/>
      <c r="J77" s="6"/>
    </row>
    <row r="78" spans="1:10" s="43" customFormat="1" ht="13" x14ac:dyDescent="0.3">
      <c r="A78" s="27" t="s">
        <v>5</v>
      </c>
      <c r="B78" s="71">
        <f>SUM(B6:B77)</f>
        <v>10577</v>
      </c>
      <c r="C78" s="72">
        <f>SUM(C6:C77)</f>
        <v>8644</v>
      </c>
      <c r="D78" s="71">
        <f>SUM(D6:D77)</f>
        <v>92935</v>
      </c>
      <c r="E78" s="72">
        <f>SUM(E6:E77)</f>
        <v>78552</v>
      </c>
      <c r="F78" s="73"/>
      <c r="G78" s="71">
        <f>SUM(G6:G77)</f>
        <v>1933</v>
      </c>
      <c r="H78" s="72">
        <f>SUM(H6:H77)</f>
        <v>14383</v>
      </c>
      <c r="I78" s="37">
        <f>IF(C78=0, 0, G78/C78)</f>
        <v>0.22362332253586303</v>
      </c>
      <c r="J78" s="38">
        <f>IF(E78=0, 0, H78/E78)</f>
        <v>0.18310163967817497</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8"/>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112</v>
      </c>
      <c r="B2" s="202" t="s">
        <v>103</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5.6726860168289699E-2</v>
      </c>
      <c r="C6" s="17">
        <v>8.0981027302174893E-2</v>
      </c>
      <c r="D6" s="16">
        <v>4.3040834992198802E-2</v>
      </c>
      <c r="E6" s="17">
        <v>4.2010388023220303E-2</v>
      </c>
      <c r="F6" s="12"/>
      <c r="G6" s="10">
        <f t="shared" ref="G6:G37" si="0">B6-C6</f>
        <v>-2.4254167133885195E-2</v>
      </c>
      <c r="H6" s="11">
        <f t="shared" ref="H6:H37" si="1">D6-E6</f>
        <v>1.030446968978499E-3</v>
      </c>
    </row>
    <row r="7" spans="1:8" x14ac:dyDescent="0.25">
      <c r="A7" s="7" t="s">
        <v>32</v>
      </c>
      <c r="B7" s="16">
        <v>0</v>
      </c>
      <c r="C7" s="17">
        <v>2.3137436372049999E-2</v>
      </c>
      <c r="D7" s="16">
        <v>8.6081669984397705E-3</v>
      </c>
      <c r="E7" s="17">
        <v>1.27304206130971E-2</v>
      </c>
      <c r="F7" s="12"/>
      <c r="G7" s="10">
        <f t="shared" si="0"/>
        <v>-2.3137436372049999E-2</v>
      </c>
      <c r="H7" s="11">
        <f t="shared" si="1"/>
        <v>-4.1222536146573296E-3</v>
      </c>
    </row>
    <row r="8" spans="1:8" x14ac:dyDescent="0.25">
      <c r="A8" s="7" t="s">
        <v>33</v>
      </c>
      <c r="B8" s="16">
        <v>0.50108726481989208</v>
      </c>
      <c r="C8" s="17">
        <v>1.08745950948635</v>
      </c>
      <c r="D8" s="16">
        <v>0.7994835099800941</v>
      </c>
      <c r="E8" s="17">
        <v>0.82365821366738001</v>
      </c>
      <c r="F8" s="12"/>
      <c r="G8" s="10">
        <f t="shared" si="0"/>
        <v>-0.58637224466645788</v>
      </c>
      <c r="H8" s="11">
        <f t="shared" si="1"/>
        <v>-2.4174703687285914E-2</v>
      </c>
    </row>
    <row r="9" spans="1:8" x14ac:dyDescent="0.25">
      <c r="A9" s="7" t="s">
        <v>34</v>
      </c>
      <c r="B9" s="16">
        <v>2.8363430084144801E-2</v>
      </c>
      <c r="C9" s="17">
        <v>3.4706154558074999E-2</v>
      </c>
      <c r="D9" s="16">
        <v>1.9368375746489499E-2</v>
      </c>
      <c r="E9" s="17">
        <v>3.1826051532742594E-2</v>
      </c>
      <c r="F9" s="12"/>
      <c r="G9" s="10">
        <f t="shared" si="0"/>
        <v>-6.3427244739301981E-3</v>
      </c>
      <c r="H9" s="11">
        <f t="shared" si="1"/>
        <v>-1.2457675786253095E-2</v>
      </c>
    </row>
    <row r="10" spans="1:8" x14ac:dyDescent="0.25">
      <c r="A10" s="7" t="s">
        <v>35</v>
      </c>
      <c r="B10" s="16">
        <v>1.53162522454382</v>
      </c>
      <c r="C10" s="17">
        <v>1.2031466913466</v>
      </c>
      <c r="D10" s="16">
        <v>1.2417280895249401</v>
      </c>
      <c r="E10" s="17">
        <v>1.22084733679601</v>
      </c>
      <c r="F10" s="12"/>
      <c r="G10" s="10">
        <f t="shared" si="0"/>
        <v>0.32847853319721998</v>
      </c>
      <c r="H10" s="11">
        <f t="shared" si="1"/>
        <v>2.0880752728930085E-2</v>
      </c>
    </row>
    <row r="11" spans="1:8" x14ac:dyDescent="0.25">
      <c r="A11" s="7" t="s">
        <v>36</v>
      </c>
      <c r="B11" s="16">
        <v>0.95490214616621005</v>
      </c>
      <c r="C11" s="17">
        <v>0</v>
      </c>
      <c r="D11" s="16">
        <v>1.15134233604132</v>
      </c>
      <c r="E11" s="17">
        <v>0</v>
      </c>
      <c r="F11" s="12"/>
      <c r="G11" s="10">
        <f t="shared" si="0"/>
        <v>0.95490214616621005</v>
      </c>
      <c r="H11" s="11">
        <f t="shared" si="1"/>
        <v>1.15134233604132</v>
      </c>
    </row>
    <row r="12" spans="1:8" x14ac:dyDescent="0.25">
      <c r="A12" s="7" t="s">
        <v>37</v>
      </c>
      <c r="B12" s="16">
        <v>0.70908575210362101</v>
      </c>
      <c r="C12" s="17">
        <v>0</v>
      </c>
      <c r="D12" s="16">
        <v>0.44654866304406299</v>
      </c>
      <c r="E12" s="17">
        <v>0</v>
      </c>
      <c r="F12" s="12"/>
      <c r="G12" s="10">
        <f t="shared" si="0"/>
        <v>0.70908575210362101</v>
      </c>
      <c r="H12" s="11">
        <f t="shared" si="1"/>
        <v>0.44654866304406299</v>
      </c>
    </row>
    <row r="13" spans="1:8" x14ac:dyDescent="0.25">
      <c r="A13" s="7" t="s">
        <v>38</v>
      </c>
      <c r="B13" s="16">
        <v>0.25527087075730398</v>
      </c>
      <c r="C13" s="17">
        <v>0.12725590004627499</v>
      </c>
      <c r="D13" s="16">
        <v>0.25932103082799801</v>
      </c>
      <c r="E13" s="17">
        <v>0.175679804460739</v>
      </c>
      <c r="F13" s="12"/>
      <c r="G13" s="10">
        <f t="shared" si="0"/>
        <v>0.12801497071102899</v>
      </c>
      <c r="H13" s="11">
        <f t="shared" si="1"/>
        <v>8.3641226367259014E-2</v>
      </c>
    </row>
    <row r="14" spans="1:8" x14ac:dyDescent="0.25">
      <c r="A14" s="7" t="s">
        <v>39</v>
      </c>
      <c r="B14" s="16">
        <v>0</v>
      </c>
      <c r="C14" s="17">
        <v>0</v>
      </c>
      <c r="D14" s="16">
        <v>0</v>
      </c>
      <c r="E14" s="17">
        <v>8.9112944291679409E-3</v>
      </c>
      <c r="F14" s="12"/>
      <c r="G14" s="10">
        <f t="shared" si="0"/>
        <v>0</v>
      </c>
      <c r="H14" s="11">
        <f t="shared" si="1"/>
        <v>-8.9112944291679409E-3</v>
      </c>
    </row>
    <row r="15" spans="1:8" x14ac:dyDescent="0.25">
      <c r="A15" s="7" t="s">
        <v>40</v>
      </c>
      <c r="B15" s="16">
        <v>9.4544766947149503E-3</v>
      </c>
      <c r="C15" s="17">
        <v>1.1568718186025E-2</v>
      </c>
      <c r="D15" s="16">
        <v>9.6841878732447408E-3</v>
      </c>
      <c r="E15" s="17">
        <v>2.6733883287503798E-2</v>
      </c>
      <c r="F15" s="12"/>
      <c r="G15" s="10">
        <f t="shared" si="0"/>
        <v>-2.1142414913100493E-3</v>
      </c>
      <c r="H15" s="11">
        <f t="shared" si="1"/>
        <v>-1.7049695414259058E-2</v>
      </c>
    </row>
    <row r="16" spans="1:8" x14ac:dyDescent="0.25">
      <c r="A16" s="7" t="s">
        <v>41</v>
      </c>
      <c r="B16" s="16">
        <v>0.34036116100973801</v>
      </c>
      <c r="C16" s="17">
        <v>0.150393336418325</v>
      </c>
      <c r="D16" s="16">
        <v>0.26362511432721802</v>
      </c>
      <c r="E16" s="17">
        <v>3.0553009471432899E-2</v>
      </c>
      <c r="F16" s="12"/>
      <c r="G16" s="10">
        <f t="shared" si="0"/>
        <v>0.18996782459141301</v>
      </c>
      <c r="H16" s="11">
        <f t="shared" si="1"/>
        <v>0.23307210485578511</v>
      </c>
    </row>
    <row r="17" spans="1:8" x14ac:dyDescent="0.25">
      <c r="A17" s="7" t="s">
        <v>44</v>
      </c>
      <c r="B17" s="16">
        <v>1.8908953389429901E-2</v>
      </c>
      <c r="C17" s="17">
        <v>0</v>
      </c>
      <c r="D17" s="16">
        <v>1.8292354871684499E-2</v>
      </c>
      <c r="E17" s="17">
        <v>1.7822588858335899E-2</v>
      </c>
      <c r="F17" s="12"/>
      <c r="G17" s="10">
        <f t="shared" si="0"/>
        <v>1.8908953389429901E-2</v>
      </c>
      <c r="H17" s="11">
        <f t="shared" si="1"/>
        <v>4.6976601334859994E-4</v>
      </c>
    </row>
    <row r="18" spans="1:8" x14ac:dyDescent="0.25">
      <c r="A18" s="7" t="s">
        <v>45</v>
      </c>
      <c r="B18" s="16">
        <v>1.8908953389429901E-2</v>
      </c>
      <c r="C18" s="17">
        <v>3.4706154558074999E-2</v>
      </c>
      <c r="D18" s="16">
        <v>4.9496960241028697E-2</v>
      </c>
      <c r="E18" s="17">
        <v>4.8375598329768801E-2</v>
      </c>
      <c r="F18" s="12"/>
      <c r="G18" s="10">
        <f t="shared" si="0"/>
        <v>-1.5797201168645098E-2</v>
      </c>
      <c r="H18" s="11">
        <f t="shared" si="1"/>
        <v>1.1213619112598952E-3</v>
      </c>
    </row>
    <row r="19" spans="1:8" x14ac:dyDescent="0.25">
      <c r="A19" s="7" t="s">
        <v>46</v>
      </c>
      <c r="B19" s="16">
        <v>9.45447669471495E-2</v>
      </c>
      <c r="C19" s="17">
        <v>3.4706154558074999E-2</v>
      </c>
      <c r="D19" s="16">
        <v>7.2093398611933104E-2</v>
      </c>
      <c r="E19" s="17">
        <v>2.8006925348813497E-2</v>
      </c>
      <c r="F19" s="12"/>
      <c r="G19" s="10">
        <f t="shared" si="0"/>
        <v>5.9838612389074501E-2</v>
      </c>
      <c r="H19" s="11">
        <f t="shared" si="1"/>
        <v>4.408647326311961E-2</v>
      </c>
    </row>
    <row r="20" spans="1:8" x14ac:dyDescent="0.25">
      <c r="A20" s="7" t="s">
        <v>47</v>
      </c>
      <c r="B20" s="16">
        <v>4.1599697456745801</v>
      </c>
      <c r="C20" s="17">
        <v>7.8898658028690392</v>
      </c>
      <c r="D20" s="16">
        <v>6.9736912896110201</v>
      </c>
      <c r="E20" s="17">
        <v>6.2022609227008898</v>
      </c>
      <c r="F20" s="12"/>
      <c r="G20" s="10">
        <f t="shared" si="0"/>
        <v>-3.729896057194459</v>
      </c>
      <c r="H20" s="11">
        <f t="shared" si="1"/>
        <v>0.77143036691013034</v>
      </c>
    </row>
    <row r="21" spans="1:8" x14ac:dyDescent="0.25">
      <c r="A21" s="7" t="s">
        <v>51</v>
      </c>
      <c r="B21" s="16">
        <v>9.45447669471495E-2</v>
      </c>
      <c r="C21" s="17">
        <v>5.7843590930124894E-2</v>
      </c>
      <c r="D21" s="16">
        <v>0.10222198310647201</v>
      </c>
      <c r="E21" s="17">
        <v>6.4925145126794995E-2</v>
      </c>
      <c r="F21" s="12"/>
      <c r="G21" s="10">
        <f t="shared" si="0"/>
        <v>3.6701176017024606E-2</v>
      </c>
      <c r="H21" s="11">
        <f t="shared" si="1"/>
        <v>3.7296837979677019E-2</v>
      </c>
    </row>
    <row r="22" spans="1:8" x14ac:dyDescent="0.25">
      <c r="A22" s="7" t="s">
        <v>52</v>
      </c>
      <c r="B22" s="16">
        <v>2.8457974851092001</v>
      </c>
      <c r="C22" s="17">
        <v>2.2559000462748702</v>
      </c>
      <c r="D22" s="16">
        <v>2.6943562705116499</v>
      </c>
      <c r="E22" s="17">
        <v>1.50600875852938</v>
      </c>
      <c r="F22" s="12"/>
      <c r="G22" s="10">
        <f t="shared" si="0"/>
        <v>0.58989743883432988</v>
      </c>
      <c r="H22" s="11">
        <f t="shared" si="1"/>
        <v>1.18834751198227</v>
      </c>
    </row>
    <row r="23" spans="1:8" x14ac:dyDescent="0.25">
      <c r="A23" s="7" t="s">
        <v>54</v>
      </c>
      <c r="B23" s="16">
        <v>1.0872648198922201</v>
      </c>
      <c r="C23" s="17">
        <v>1.1568718186025</v>
      </c>
      <c r="D23" s="16">
        <v>1.0308279980631601</v>
      </c>
      <c r="E23" s="17">
        <v>1.2628577248192301</v>
      </c>
      <c r="F23" s="12"/>
      <c r="G23" s="10">
        <f t="shared" si="0"/>
        <v>-6.9606998710279866E-2</v>
      </c>
      <c r="H23" s="11">
        <f t="shared" si="1"/>
        <v>-0.23202972675607003</v>
      </c>
    </row>
    <row r="24" spans="1:8" x14ac:dyDescent="0.25">
      <c r="A24" s="7" t="s">
        <v>55</v>
      </c>
      <c r="B24" s="16">
        <v>5.9279568875862703</v>
      </c>
      <c r="C24" s="17">
        <v>7.2188801480795899</v>
      </c>
      <c r="D24" s="16">
        <v>6.68639371603809</v>
      </c>
      <c r="E24" s="17">
        <v>6.5256136062735504</v>
      </c>
      <c r="F24" s="12"/>
      <c r="G24" s="10">
        <f t="shared" si="0"/>
        <v>-1.2909232604933196</v>
      </c>
      <c r="H24" s="11">
        <f t="shared" si="1"/>
        <v>0.1607801097645396</v>
      </c>
    </row>
    <row r="25" spans="1:8" x14ac:dyDescent="0.25">
      <c r="A25" s="7" t="s">
        <v>59</v>
      </c>
      <c r="B25" s="16">
        <v>4.6326935804103204</v>
      </c>
      <c r="C25" s="17">
        <v>4.4423877834335999</v>
      </c>
      <c r="D25" s="16">
        <v>5.4091569376445898</v>
      </c>
      <c r="E25" s="17">
        <v>4.27360219981668</v>
      </c>
      <c r="F25" s="12"/>
      <c r="G25" s="10">
        <f t="shared" si="0"/>
        <v>0.19030579697672056</v>
      </c>
      <c r="H25" s="11">
        <f t="shared" si="1"/>
        <v>1.1355547378279098</v>
      </c>
    </row>
    <row r="26" spans="1:8" x14ac:dyDescent="0.25">
      <c r="A26" s="7" t="s">
        <v>60</v>
      </c>
      <c r="B26" s="16">
        <v>0</v>
      </c>
      <c r="C26" s="17">
        <v>0</v>
      </c>
      <c r="D26" s="16">
        <v>0</v>
      </c>
      <c r="E26" s="17">
        <v>2.54608412261941E-3</v>
      </c>
      <c r="F26" s="12"/>
      <c r="G26" s="10">
        <f t="shared" si="0"/>
        <v>0</v>
      </c>
      <c r="H26" s="11">
        <f t="shared" si="1"/>
        <v>-2.54608412261941E-3</v>
      </c>
    </row>
    <row r="27" spans="1:8" x14ac:dyDescent="0.25">
      <c r="A27" s="7" t="s">
        <v>62</v>
      </c>
      <c r="B27" s="16">
        <v>8.5090290252434503E-2</v>
      </c>
      <c r="C27" s="17">
        <v>0.18509949097639999</v>
      </c>
      <c r="D27" s="16">
        <v>5.0572981115833603E-2</v>
      </c>
      <c r="E27" s="17">
        <v>0.104389449027396</v>
      </c>
      <c r="F27" s="12"/>
      <c r="G27" s="10">
        <f t="shared" si="0"/>
        <v>-0.10000920072396549</v>
      </c>
      <c r="H27" s="11">
        <f t="shared" si="1"/>
        <v>-5.3816467911562395E-2</v>
      </c>
    </row>
    <row r="28" spans="1:8" x14ac:dyDescent="0.25">
      <c r="A28" s="7" t="s">
        <v>63</v>
      </c>
      <c r="B28" s="16">
        <v>0.179635057199584</v>
      </c>
      <c r="C28" s="17">
        <v>0.578435909301249</v>
      </c>
      <c r="D28" s="16">
        <v>0.32711034594071098</v>
      </c>
      <c r="E28" s="17">
        <v>0.49903248803340505</v>
      </c>
      <c r="F28" s="12"/>
      <c r="G28" s="10">
        <f t="shared" si="0"/>
        <v>-0.39880085210166499</v>
      </c>
      <c r="H28" s="11">
        <f t="shared" si="1"/>
        <v>-0.17192214209269407</v>
      </c>
    </row>
    <row r="29" spans="1:8" x14ac:dyDescent="0.25">
      <c r="A29" s="7" t="s">
        <v>65</v>
      </c>
      <c r="B29" s="16">
        <v>5.9752292710598498</v>
      </c>
      <c r="C29" s="17">
        <v>8.3873206848681203</v>
      </c>
      <c r="D29" s="16">
        <v>5.9170387905525406</v>
      </c>
      <c r="E29" s="17">
        <v>6.7407577146348903</v>
      </c>
      <c r="F29" s="12"/>
      <c r="G29" s="10">
        <f t="shared" si="0"/>
        <v>-2.4120914138082705</v>
      </c>
      <c r="H29" s="11">
        <f t="shared" si="1"/>
        <v>-0.8237189240823497</v>
      </c>
    </row>
    <row r="30" spans="1:8" x14ac:dyDescent="0.25">
      <c r="A30" s="7" t="s">
        <v>66</v>
      </c>
      <c r="B30" s="16">
        <v>9.4544766947149503E-3</v>
      </c>
      <c r="C30" s="17">
        <v>0</v>
      </c>
      <c r="D30" s="16">
        <v>2.5824500995319299E-2</v>
      </c>
      <c r="E30" s="17">
        <v>1.52765047357165E-2</v>
      </c>
      <c r="F30" s="12"/>
      <c r="G30" s="10">
        <f t="shared" si="0"/>
        <v>9.4544766947149503E-3</v>
      </c>
      <c r="H30" s="11">
        <f t="shared" si="1"/>
        <v>1.05479962596028E-2</v>
      </c>
    </row>
    <row r="31" spans="1:8" x14ac:dyDescent="0.25">
      <c r="A31" s="7" t="s">
        <v>67</v>
      </c>
      <c r="B31" s="16">
        <v>0.49163278812517702</v>
      </c>
      <c r="C31" s="17">
        <v>0.21980564553447501</v>
      </c>
      <c r="D31" s="16">
        <v>0.60041964814117399</v>
      </c>
      <c r="E31" s="17">
        <v>0.43665342702922905</v>
      </c>
      <c r="F31" s="12"/>
      <c r="G31" s="10">
        <f t="shared" si="0"/>
        <v>0.27182714259070201</v>
      </c>
      <c r="H31" s="11">
        <f t="shared" si="1"/>
        <v>0.16376622111194494</v>
      </c>
    </row>
    <row r="32" spans="1:8" x14ac:dyDescent="0.25">
      <c r="A32" s="7" t="s">
        <v>68</v>
      </c>
      <c r="B32" s="16">
        <v>0.82253947244020009</v>
      </c>
      <c r="C32" s="17">
        <v>1.1105969458584</v>
      </c>
      <c r="D32" s="16">
        <v>1.19976327540754</v>
      </c>
      <c r="E32" s="17">
        <v>0.92168245238822699</v>
      </c>
      <c r="F32" s="12"/>
      <c r="G32" s="10">
        <f t="shared" si="0"/>
        <v>-0.28805747341819987</v>
      </c>
      <c r="H32" s="11">
        <f t="shared" si="1"/>
        <v>0.27808082301931303</v>
      </c>
    </row>
    <row r="33" spans="1:8" x14ac:dyDescent="0.25">
      <c r="A33" s="7" t="s">
        <v>69</v>
      </c>
      <c r="B33" s="16">
        <v>0.88872080930320496</v>
      </c>
      <c r="C33" s="17">
        <v>0.26608051827857498</v>
      </c>
      <c r="D33" s="16">
        <v>0.85005649109592707</v>
      </c>
      <c r="E33" s="17">
        <v>0.485029025358998</v>
      </c>
      <c r="F33" s="12"/>
      <c r="G33" s="10">
        <f t="shared" si="0"/>
        <v>0.62264029102463003</v>
      </c>
      <c r="H33" s="11">
        <f t="shared" si="1"/>
        <v>0.36502746573692907</v>
      </c>
    </row>
    <row r="34" spans="1:8" x14ac:dyDescent="0.25">
      <c r="A34" s="7" t="s">
        <v>70</v>
      </c>
      <c r="B34" s="16">
        <v>1.8908953389429901E-2</v>
      </c>
      <c r="C34" s="17">
        <v>0</v>
      </c>
      <c r="D34" s="16">
        <v>1.7216333996879499E-2</v>
      </c>
      <c r="E34" s="17">
        <v>6.3652103065485301E-3</v>
      </c>
      <c r="F34" s="12"/>
      <c r="G34" s="10">
        <f t="shared" si="0"/>
        <v>1.8908953389429901E-2</v>
      </c>
      <c r="H34" s="11">
        <f t="shared" si="1"/>
        <v>1.085112369033097E-2</v>
      </c>
    </row>
    <row r="35" spans="1:8" x14ac:dyDescent="0.25">
      <c r="A35" s="7" t="s">
        <v>73</v>
      </c>
      <c r="B35" s="16">
        <v>9.45447669471495E-2</v>
      </c>
      <c r="C35" s="17">
        <v>4.6274872744099999E-2</v>
      </c>
      <c r="D35" s="16">
        <v>6.1333189863883399E-2</v>
      </c>
      <c r="E35" s="17">
        <v>5.4740808636317299E-2</v>
      </c>
      <c r="F35" s="12"/>
      <c r="G35" s="10">
        <f t="shared" si="0"/>
        <v>4.8269894203049502E-2</v>
      </c>
      <c r="H35" s="11">
        <f t="shared" si="1"/>
        <v>6.5923812275660992E-3</v>
      </c>
    </row>
    <row r="36" spans="1:8" x14ac:dyDescent="0.25">
      <c r="A36" s="7" t="s">
        <v>74</v>
      </c>
      <c r="B36" s="16">
        <v>6.1548643282594302</v>
      </c>
      <c r="C36" s="17">
        <v>7.1263304025913898</v>
      </c>
      <c r="D36" s="16">
        <v>6.5389788561898099</v>
      </c>
      <c r="E36" s="17">
        <v>7.63570628373561</v>
      </c>
      <c r="F36" s="12"/>
      <c r="G36" s="10">
        <f t="shared" si="0"/>
        <v>-0.97146607433195964</v>
      </c>
      <c r="H36" s="11">
        <f t="shared" si="1"/>
        <v>-1.0967274275458001</v>
      </c>
    </row>
    <row r="37" spans="1:8" x14ac:dyDescent="0.25">
      <c r="A37" s="7" t="s">
        <v>75</v>
      </c>
      <c r="B37" s="16">
        <v>9.4544766947149503E-3</v>
      </c>
      <c r="C37" s="17">
        <v>0</v>
      </c>
      <c r="D37" s="16">
        <v>6.4561252488298301E-3</v>
      </c>
      <c r="E37" s="17">
        <v>0</v>
      </c>
      <c r="F37" s="12"/>
      <c r="G37" s="10">
        <f t="shared" si="0"/>
        <v>9.4544766947149503E-3</v>
      </c>
      <c r="H37" s="11">
        <f t="shared" si="1"/>
        <v>6.4561252488298301E-3</v>
      </c>
    </row>
    <row r="38" spans="1:8" x14ac:dyDescent="0.25">
      <c r="A38" s="7" t="s">
        <v>76</v>
      </c>
      <c r="B38" s="16">
        <v>1.0872648198922201</v>
      </c>
      <c r="C38" s="17">
        <v>1.2031466913466</v>
      </c>
      <c r="D38" s="16">
        <v>1.1352020229192401</v>
      </c>
      <c r="E38" s="17">
        <v>1.3888888888888899</v>
      </c>
      <c r="F38" s="12"/>
      <c r="G38" s="10">
        <f t="shared" ref="G38:G69" si="2">B38-C38</f>
        <v>-0.11588187145437989</v>
      </c>
      <c r="H38" s="11">
        <f t="shared" ref="H38:H69" si="3">D38-E38</f>
        <v>-0.25368686596964984</v>
      </c>
    </row>
    <row r="39" spans="1:8" x14ac:dyDescent="0.25">
      <c r="A39" s="7" t="s">
        <v>78</v>
      </c>
      <c r="B39" s="16">
        <v>0.189089533894299</v>
      </c>
      <c r="C39" s="17">
        <v>0.39333641832484995</v>
      </c>
      <c r="D39" s="16">
        <v>0.22166030020982402</v>
      </c>
      <c r="E39" s="17">
        <v>0.285161421733374</v>
      </c>
      <c r="F39" s="12"/>
      <c r="G39" s="10">
        <f t="shared" si="2"/>
        <v>-0.20424688443055095</v>
      </c>
      <c r="H39" s="11">
        <f t="shared" si="3"/>
        <v>-6.3501121523549975E-2</v>
      </c>
    </row>
    <row r="40" spans="1:8" x14ac:dyDescent="0.25">
      <c r="A40" s="7" t="s">
        <v>79</v>
      </c>
      <c r="B40" s="16">
        <v>6.0981374680911404</v>
      </c>
      <c r="C40" s="17">
        <v>2.8574733919481701</v>
      </c>
      <c r="D40" s="16">
        <v>5.4037768332705705</v>
      </c>
      <c r="E40" s="17">
        <v>4.0546389652714101</v>
      </c>
      <c r="F40" s="12"/>
      <c r="G40" s="10">
        <f t="shared" si="2"/>
        <v>3.2406640761429704</v>
      </c>
      <c r="H40" s="11">
        <f t="shared" si="3"/>
        <v>1.3491378679991604</v>
      </c>
    </row>
    <row r="41" spans="1:8" x14ac:dyDescent="0.25">
      <c r="A41" s="7" t="s">
        <v>80</v>
      </c>
      <c r="B41" s="16">
        <v>0.33090668431502301</v>
      </c>
      <c r="C41" s="17">
        <v>0.17353077279037502</v>
      </c>
      <c r="D41" s="16">
        <v>0.23457255070748398</v>
      </c>
      <c r="E41" s="17">
        <v>0.22023627660657902</v>
      </c>
      <c r="F41" s="12"/>
      <c r="G41" s="10">
        <f t="shared" si="2"/>
        <v>0.157375911524648</v>
      </c>
      <c r="H41" s="11">
        <f t="shared" si="3"/>
        <v>1.4336274100904961E-2</v>
      </c>
    </row>
    <row r="42" spans="1:8" x14ac:dyDescent="0.25">
      <c r="A42" s="7" t="s">
        <v>81</v>
      </c>
      <c r="B42" s="16">
        <v>6.7694053134158994</v>
      </c>
      <c r="C42" s="17">
        <v>7.9361406756131405</v>
      </c>
      <c r="D42" s="16">
        <v>5.5490396513692399</v>
      </c>
      <c r="E42" s="17">
        <v>8.6846929422548094</v>
      </c>
      <c r="F42" s="12"/>
      <c r="G42" s="10">
        <f t="shared" si="2"/>
        <v>-1.1667353621972412</v>
      </c>
      <c r="H42" s="11">
        <f t="shared" si="3"/>
        <v>-3.1356532908855694</v>
      </c>
    </row>
    <row r="43" spans="1:8" x14ac:dyDescent="0.25">
      <c r="A43" s="7" t="s">
        <v>82</v>
      </c>
      <c r="B43" s="16">
        <v>3.3941571334026701</v>
      </c>
      <c r="C43" s="17">
        <v>2.5451180009255001</v>
      </c>
      <c r="D43" s="16">
        <v>2.8632915478560301</v>
      </c>
      <c r="E43" s="17">
        <v>2.97255321315816</v>
      </c>
      <c r="F43" s="12"/>
      <c r="G43" s="10">
        <f t="shared" si="2"/>
        <v>0.84903913247717</v>
      </c>
      <c r="H43" s="11">
        <f t="shared" si="3"/>
        <v>-0.10926166530212988</v>
      </c>
    </row>
    <row r="44" spans="1:8" x14ac:dyDescent="0.25">
      <c r="A44" s="7" t="s">
        <v>83</v>
      </c>
      <c r="B44" s="16">
        <v>0.23636191736787401</v>
      </c>
      <c r="C44" s="17">
        <v>5.7843590930124894E-2</v>
      </c>
      <c r="D44" s="16">
        <v>0.11513423360413201</v>
      </c>
      <c r="E44" s="17">
        <v>8.6566860169059998E-2</v>
      </c>
      <c r="F44" s="12"/>
      <c r="G44" s="10">
        <f t="shared" si="2"/>
        <v>0.17851832643774912</v>
      </c>
      <c r="H44" s="11">
        <f t="shared" si="3"/>
        <v>2.8567373435072013E-2</v>
      </c>
    </row>
    <row r="45" spans="1:8" x14ac:dyDescent="0.25">
      <c r="A45" s="7" t="s">
        <v>84</v>
      </c>
      <c r="B45" s="16">
        <v>4.7272383473574695E-2</v>
      </c>
      <c r="C45" s="17">
        <v>3.4706154558074999E-2</v>
      </c>
      <c r="D45" s="16">
        <v>6.1333189863883399E-2</v>
      </c>
      <c r="E45" s="17">
        <v>6.1106018942865901E-2</v>
      </c>
      <c r="F45" s="12"/>
      <c r="G45" s="10">
        <f t="shared" si="2"/>
        <v>1.2566228915499696E-2</v>
      </c>
      <c r="H45" s="11">
        <f t="shared" si="3"/>
        <v>2.2717092101749714E-4</v>
      </c>
    </row>
    <row r="46" spans="1:8" x14ac:dyDescent="0.25">
      <c r="A46" s="7" t="s">
        <v>85</v>
      </c>
      <c r="B46" s="16">
        <v>0.189089533894299</v>
      </c>
      <c r="C46" s="17">
        <v>0.150393336418325</v>
      </c>
      <c r="D46" s="16">
        <v>0.32926238769032101</v>
      </c>
      <c r="E46" s="17">
        <v>0.31571443120480697</v>
      </c>
      <c r="F46" s="12"/>
      <c r="G46" s="10">
        <f t="shared" si="2"/>
        <v>3.8696197475973998E-2</v>
      </c>
      <c r="H46" s="11">
        <f t="shared" si="3"/>
        <v>1.3547956485514046E-2</v>
      </c>
    </row>
    <row r="47" spans="1:8" x14ac:dyDescent="0.25">
      <c r="A47" s="7" t="s">
        <v>86</v>
      </c>
      <c r="B47" s="16">
        <v>0.8036305190507711</v>
      </c>
      <c r="C47" s="17">
        <v>0.47431744562702394</v>
      </c>
      <c r="D47" s="16">
        <v>0.65529671275622692</v>
      </c>
      <c r="E47" s="17">
        <v>0.465933394439352</v>
      </c>
      <c r="F47" s="12"/>
      <c r="G47" s="10">
        <f t="shared" si="2"/>
        <v>0.32931307342374716</v>
      </c>
      <c r="H47" s="11">
        <f t="shared" si="3"/>
        <v>0.18936331831687492</v>
      </c>
    </row>
    <row r="48" spans="1:8" x14ac:dyDescent="0.25">
      <c r="A48" s="7" t="s">
        <v>87</v>
      </c>
      <c r="B48" s="16">
        <v>0.378179067788598</v>
      </c>
      <c r="C48" s="17">
        <v>0.55529847292919898</v>
      </c>
      <c r="D48" s="16">
        <v>0.37875934793135002</v>
      </c>
      <c r="E48" s="17">
        <v>0.72818005906915195</v>
      </c>
      <c r="F48" s="12"/>
      <c r="G48" s="10">
        <f t="shared" si="2"/>
        <v>-0.17711940514060098</v>
      </c>
      <c r="H48" s="11">
        <f t="shared" si="3"/>
        <v>-0.34942071113780193</v>
      </c>
    </row>
    <row r="49" spans="1:8" x14ac:dyDescent="0.25">
      <c r="A49" s="7" t="s">
        <v>88</v>
      </c>
      <c r="B49" s="16">
        <v>0</v>
      </c>
      <c r="C49" s="17">
        <v>1.1568718186025E-2</v>
      </c>
      <c r="D49" s="16">
        <v>3.2280626244149098E-3</v>
      </c>
      <c r="E49" s="17">
        <v>8.9112944291679409E-3</v>
      </c>
      <c r="F49" s="12"/>
      <c r="G49" s="10">
        <f t="shared" si="2"/>
        <v>-1.1568718186025E-2</v>
      </c>
      <c r="H49" s="11">
        <f t="shared" si="3"/>
        <v>-5.6832318047530311E-3</v>
      </c>
    </row>
    <row r="50" spans="1:8" x14ac:dyDescent="0.25">
      <c r="A50" s="7" t="s">
        <v>91</v>
      </c>
      <c r="B50" s="16">
        <v>0.47272383473574697</v>
      </c>
      <c r="C50" s="17">
        <v>0.25451180009254998</v>
      </c>
      <c r="D50" s="16">
        <v>0.43148437079679297</v>
      </c>
      <c r="E50" s="17">
        <v>0.31571443120480697</v>
      </c>
      <c r="F50" s="12"/>
      <c r="G50" s="10">
        <f t="shared" si="2"/>
        <v>0.21821203464319699</v>
      </c>
      <c r="H50" s="11">
        <f t="shared" si="3"/>
        <v>0.115769939591986</v>
      </c>
    </row>
    <row r="51" spans="1:8" x14ac:dyDescent="0.25">
      <c r="A51" s="7" t="s">
        <v>92</v>
      </c>
      <c r="B51" s="16">
        <v>0.54835964829346695</v>
      </c>
      <c r="C51" s="17">
        <v>0.30078667283665</v>
      </c>
      <c r="D51" s="16">
        <v>0.62839619088610299</v>
      </c>
      <c r="E51" s="17">
        <v>0.36918219777981498</v>
      </c>
      <c r="F51" s="12"/>
      <c r="G51" s="10">
        <f t="shared" si="2"/>
        <v>0.24757297545681695</v>
      </c>
      <c r="H51" s="11">
        <f t="shared" si="3"/>
        <v>0.25921399310628801</v>
      </c>
    </row>
    <row r="52" spans="1:8" x14ac:dyDescent="0.25">
      <c r="A52" s="7" t="s">
        <v>93</v>
      </c>
      <c r="B52" s="16">
        <v>3.9614257350855602</v>
      </c>
      <c r="C52" s="17">
        <v>3.3780657103193001</v>
      </c>
      <c r="D52" s="16">
        <v>3.44541884112552</v>
      </c>
      <c r="E52" s="17">
        <v>3.0476626947754397</v>
      </c>
      <c r="F52" s="12"/>
      <c r="G52" s="10">
        <f t="shared" si="2"/>
        <v>0.58336002476626003</v>
      </c>
      <c r="H52" s="11">
        <f t="shared" si="3"/>
        <v>0.39775614635008028</v>
      </c>
    </row>
    <row r="53" spans="1:8" x14ac:dyDescent="0.25">
      <c r="A53" s="7" t="s">
        <v>94</v>
      </c>
      <c r="B53" s="16">
        <v>1.9759856291954199</v>
      </c>
      <c r="C53" s="17">
        <v>2.9731605738084199</v>
      </c>
      <c r="D53" s="16">
        <v>2.2047667724753901</v>
      </c>
      <c r="E53" s="17">
        <v>3.30227110703738</v>
      </c>
      <c r="F53" s="12"/>
      <c r="G53" s="10">
        <f t="shared" si="2"/>
        <v>-0.99717494461300005</v>
      </c>
      <c r="H53" s="11">
        <f t="shared" si="3"/>
        <v>-1.0975043345619899</v>
      </c>
    </row>
    <row r="54" spans="1:8" x14ac:dyDescent="0.25">
      <c r="A54" s="7" t="s">
        <v>95</v>
      </c>
      <c r="B54" s="16">
        <v>4.6610570104944706</v>
      </c>
      <c r="C54" s="17">
        <v>6.1545580749652897</v>
      </c>
      <c r="D54" s="16">
        <v>3.61327809759509</v>
      </c>
      <c r="E54" s="17">
        <v>1.47036358081271</v>
      </c>
      <c r="F54" s="12"/>
      <c r="G54" s="10">
        <f t="shared" si="2"/>
        <v>-1.4935010644708191</v>
      </c>
      <c r="H54" s="11">
        <f t="shared" si="3"/>
        <v>2.1429145167823798</v>
      </c>
    </row>
    <row r="55" spans="1:8" x14ac:dyDescent="0.25">
      <c r="A55" s="7" t="s">
        <v>96</v>
      </c>
      <c r="B55" s="16">
        <v>24.392549872364601</v>
      </c>
      <c r="C55" s="17">
        <v>20.4072188801481</v>
      </c>
      <c r="D55" s="16">
        <v>22.614730725776099</v>
      </c>
      <c r="E55" s="17">
        <v>26.628220796415096</v>
      </c>
      <c r="F55" s="12"/>
      <c r="G55" s="10">
        <f t="shared" si="2"/>
        <v>3.9853309922165003</v>
      </c>
      <c r="H55" s="11">
        <f t="shared" si="3"/>
        <v>-4.0134900706389978</v>
      </c>
    </row>
    <row r="56" spans="1:8" x14ac:dyDescent="0.25">
      <c r="A56" s="7" t="s">
        <v>98</v>
      </c>
      <c r="B56" s="16">
        <v>2.7796161482461899</v>
      </c>
      <c r="C56" s="17">
        <v>2.2211938917167999</v>
      </c>
      <c r="D56" s="16">
        <v>2.9762737397105496</v>
      </c>
      <c r="E56" s="17">
        <v>1.9923108259496902</v>
      </c>
      <c r="F56" s="12"/>
      <c r="G56" s="10">
        <f t="shared" si="2"/>
        <v>0.55842225652938993</v>
      </c>
      <c r="H56" s="11">
        <f t="shared" si="3"/>
        <v>0.98396291376085943</v>
      </c>
    </row>
    <row r="57" spans="1:8" x14ac:dyDescent="0.25">
      <c r="A57" s="7" t="s">
        <v>99</v>
      </c>
      <c r="B57" s="16">
        <v>0.51999621820932196</v>
      </c>
      <c r="C57" s="17">
        <v>0.34706154558075003</v>
      </c>
      <c r="D57" s="16">
        <v>0.64346048313337301</v>
      </c>
      <c r="E57" s="17">
        <v>0.57159588552805796</v>
      </c>
      <c r="F57" s="12"/>
      <c r="G57" s="10">
        <f t="shared" si="2"/>
        <v>0.17293467262857193</v>
      </c>
      <c r="H57" s="11">
        <f t="shared" si="3"/>
        <v>7.186459760531505E-2</v>
      </c>
    </row>
    <row r="58" spans="1:8" x14ac:dyDescent="0.25">
      <c r="A58" s="142" t="s">
        <v>42</v>
      </c>
      <c r="B58" s="153">
        <v>1.8908953389429901E-2</v>
      </c>
      <c r="C58" s="154">
        <v>0</v>
      </c>
      <c r="D58" s="153">
        <v>2.7976542744929299E-2</v>
      </c>
      <c r="E58" s="154">
        <v>1.65495467970262E-2</v>
      </c>
      <c r="F58" s="155"/>
      <c r="G58" s="156">
        <f t="shared" si="2"/>
        <v>1.8908953389429901E-2</v>
      </c>
      <c r="H58" s="157">
        <f t="shared" si="3"/>
        <v>1.1426995947903099E-2</v>
      </c>
    </row>
    <row r="59" spans="1:8" x14ac:dyDescent="0.25">
      <c r="A59" s="7" t="s">
        <v>43</v>
      </c>
      <c r="B59" s="16">
        <v>0</v>
      </c>
      <c r="C59" s="17">
        <v>0</v>
      </c>
      <c r="D59" s="16">
        <v>0</v>
      </c>
      <c r="E59" s="17">
        <v>8.9112944291679409E-3</v>
      </c>
      <c r="F59" s="12"/>
      <c r="G59" s="10">
        <f t="shared" si="2"/>
        <v>0</v>
      </c>
      <c r="H59" s="11">
        <f t="shared" si="3"/>
        <v>-8.9112944291679409E-3</v>
      </c>
    </row>
    <row r="60" spans="1:8" x14ac:dyDescent="0.25">
      <c r="A60" s="7" t="s">
        <v>48</v>
      </c>
      <c r="B60" s="16">
        <v>1.8908953389429901E-2</v>
      </c>
      <c r="C60" s="17">
        <v>0</v>
      </c>
      <c r="D60" s="16">
        <v>1.8292354871684499E-2</v>
      </c>
      <c r="E60" s="17">
        <v>0</v>
      </c>
      <c r="F60" s="12"/>
      <c r="G60" s="10">
        <f t="shared" si="2"/>
        <v>1.8908953389429901E-2</v>
      </c>
      <c r="H60" s="11">
        <f t="shared" si="3"/>
        <v>1.8292354871684499E-2</v>
      </c>
    </row>
    <row r="61" spans="1:8" x14ac:dyDescent="0.25">
      <c r="A61" s="7" t="s">
        <v>49</v>
      </c>
      <c r="B61" s="16">
        <v>2.8363430084144801E-2</v>
      </c>
      <c r="C61" s="17">
        <v>0.11568718186025001</v>
      </c>
      <c r="D61" s="16">
        <v>6.1333189863883399E-2</v>
      </c>
      <c r="E61" s="17">
        <v>0.11075465933394399</v>
      </c>
      <c r="F61" s="12"/>
      <c r="G61" s="10">
        <f t="shared" si="2"/>
        <v>-8.7323751776105213E-2</v>
      </c>
      <c r="H61" s="11">
        <f t="shared" si="3"/>
        <v>-4.942146947006059E-2</v>
      </c>
    </row>
    <row r="62" spans="1:8" x14ac:dyDescent="0.25">
      <c r="A62" s="7" t="s">
        <v>50</v>
      </c>
      <c r="B62" s="16">
        <v>0.42545145126217299</v>
      </c>
      <c r="C62" s="17">
        <v>0.53216103655714997</v>
      </c>
      <c r="D62" s="16">
        <v>0.43256039167159799</v>
      </c>
      <c r="E62" s="17">
        <v>0.50285161421733404</v>
      </c>
      <c r="F62" s="12"/>
      <c r="G62" s="10">
        <f t="shared" si="2"/>
        <v>-0.10670958529497698</v>
      </c>
      <c r="H62" s="11">
        <f t="shared" si="3"/>
        <v>-7.0291222545736054E-2</v>
      </c>
    </row>
    <row r="63" spans="1:8" x14ac:dyDescent="0.25">
      <c r="A63" s="7" t="s">
        <v>53</v>
      </c>
      <c r="B63" s="16">
        <v>0.43490592795688798</v>
      </c>
      <c r="C63" s="17">
        <v>0.45118000925497498</v>
      </c>
      <c r="D63" s="16">
        <v>0.45730887179211299</v>
      </c>
      <c r="E63" s="17">
        <v>0.53595070781138598</v>
      </c>
      <c r="F63" s="12"/>
      <c r="G63" s="10">
        <f t="shared" si="2"/>
        <v>-1.6274081298086995E-2</v>
      </c>
      <c r="H63" s="11">
        <f t="shared" si="3"/>
        <v>-7.8641836019272993E-2</v>
      </c>
    </row>
    <row r="64" spans="1:8" x14ac:dyDescent="0.25">
      <c r="A64" s="7" t="s">
        <v>56</v>
      </c>
      <c r="B64" s="16">
        <v>6.6181336863004606E-2</v>
      </c>
      <c r="C64" s="17">
        <v>2.3137436372049999E-2</v>
      </c>
      <c r="D64" s="16">
        <v>4.1964814117393903E-2</v>
      </c>
      <c r="E64" s="17">
        <v>4.8375598329768801E-2</v>
      </c>
      <c r="F64" s="12"/>
      <c r="G64" s="10">
        <f t="shared" si="2"/>
        <v>4.3043900490954606E-2</v>
      </c>
      <c r="H64" s="11">
        <f t="shared" si="3"/>
        <v>-6.4107842123748981E-3</v>
      </c>
    </row>
    <row r="65" spans="1:8" x14ac:dyDescent="0.25">
      <c r="A65" s="7" t="s">
        <v>57</v>
      </c>
      <c r="B65" s="16">
        <v>0</v>
      </c>
      <c r="C65" s="17">
        <v>0</v>
      </c>
      <c r="D65" s="16">
        <v>0</v>
      </c>
      <c r="E65" s="17">
        <v>2.54608412261941E-3</v>
      </c>
      <c r="F65" s="12"/>
      <c r="G65" s="10">
        <f t="shared" si="2"/>
        <v>0</v>
      </c>
      <c r="H65" s="11">
        <f t="shared" si="3"/>
        <v>-2.54608412261941E-3</v>
      </c>
    </row>
    <row r="66" spans="1:8" x14ac:dyDescent="0.25">
      <c r="A66" s="7" t="s">
        <v>58</v>
      </c>
      <c r="B66" s="16">
        <v>1.0683558665027899</v>
      </c>
      <c r="C66" s="17">
        <v>1.55020823692735</v>
      </c>
      <c r="D66" s="16">
        <v>1.39990315812127</v>
      </c>
      <c r="E66" s="17">
        <v>1.35706283735615</v>
      </c>
      <c r="F66" s="12"/>
      <c r="G66" s="10">
        <f t="shared" si="2"/>
        <v>-0.48185237042456008</v>
      </c>
      <c r="H66" s="11">
        <f t="shared" si="3"/>
        <v>4.284032076512001E-2</v>
      </c>
    </row>
    <row r="67" spans="1:8" x14ac:dyDescent="0.25">
      <c r="A67" s="7" t="s">
        <v>61</v>
      </c>
      <c r="B67" s="16">
        <v>8.5090290252434503E-2</v>
      </c>
      <c r="C67" s="17">
        <v>0.12725590004627499</v>
      </c>
      <c r="D67" s="16">
        <v>0.101145962231667</v>
      </c>
      <c r="E67" s="17">
        <v>0.13239637437620899</v>
      </c>
      <c r="F67" s="12"/>
      <c r="G67" s="10">
        <f t="shared" si="2"/>
        <v>-4.2165609793840486E-2</v>
      </c>
      <c r="H67" s="11">
        <f t="shared" si="3"/>
        <v>-3.1250412144541995E-2</v>
      </c>
    </row>
    <row r="68" spans="1:8" x14ac:dyDescent="0.25">
      <c r="A68" s="7" t="s">
        <v>64</v>
      </c>
      <c r="B68" s="16">
        <v>0.21745296397844399</v>
      </c>
      <c r="C68" s="17">
        <v>0.17353077279037502</v>
      </c>
      <c r="D68" s="16">
        <v>0.22919244633345903</v>
      </c>
      <c r="E68" s="17">
        <v>0.25970058050717998</v>
      </c>
      <c r="F68" s="12"/>
      <c r="G68" s="10">
        <f t="shared" si="2"/>
        <v>4.3922191188068976E-2</v>
      </c>
      <c r="H68" s="11">
        <f t="shared" si="3"/>
        <v>-3.0508134173720947E-2</v>
      </c>
    </row>
    <row r="69" spans="1:8" x14ac:dyDescent="0.25">
      <c r="A69" s="7" t="s">
        <v>71</v>
      </c>
      <c r="B69" s="16">
        <v>7.5635813557719603E-2</v>
      </c>
      <c r="C69" s="17">
        <v>5.7843590930124894E-2</v>
      </c>
      <c r="D69" s="16">
        <v>0.11728627535374199</v>
      </c>
      <c r="E69" s="17">
        <v>6.3652103065485299E-2</v>
      </c>
      <c r="F69" s="12"/>
      <c r="G69" s="10">
        <f t="shared" si="2"/>
        <v>1.7792222627594709E-2</v>
      </c>
      <c r="H69" s="11">
        <f t="shared" si="3"/>
        <v>5.363417228825669E-2</v>
      </c>
    </row>
    <row r="70" spans="1:8" x14ac:dyDescent="0.25">
      <c r="A70" s="7" t="s">
        <v>72</v>
      </c>
      <c r="B70" s="16">
        <v>2.8363430084144801E-2</v>
      </c>
      <c r="C70" s="17">
        <v>2.3137436372049999E-2</v>
      </c>
      <c r="D70" s="16">
        <v>6.6713294237908199E-2</v>
      </c>
      <c r="E70" s="17">
        <v>0.1311233323149</v>
      </c>
      <c r="F70" s="12"/>
      <c r="G70" s="10">
        <f t="shared" ref="G70:G76" si="4">B70-C70</f>
        <v>5.2259937120948015E-3</v>
      </c>
      <c r="H70" s="11">
        <f t="shared" ref="H70:H76" si="5">D70-E70</f>
        <v>-6.4410038076991805E-2</v>
      </c>
    </row>
    <row r="71" spans="1:8" x14ac:dyDescent="0.25">
      <c r="A71" s="7" t="s">
        <v>77</v>
      </c>
      <c r="B71" s="16">
        <v>9.45447669471495E-2</v>
      </c>
      <c r="C71" s="17">
        <v>0.12725590004627499</v>
      </c>
      <c r="D71" s="16">
        <v>6.9941356862323098E-2</v>
      </c>
      <c r="E71" s="17">
        <v>8.7839902230369693E-2</v>
      </c>
      <c r="F71" s="12"/>
      <c r="G71" s="10">
        <f t="shared" si="4"/>
        <v>-3.2711133099125489E-2</v>
      </c>
      <c r="H71" s="11">
        <f t="shared" si="5"/>
        <v>-1.7898545368046595E-2</v>
      </c>
    </row>
    <row r="72" spans="1:8" x14ac:dyDescent="0.25">
      <c r="A72" s="7" t="s">
        <v>89</v>
      </c>
      <c r="B72" s="16">
        <v>0.14181715042072399</v>
      </c>
      <c r="C72" s="17">
        <v>0.34706154558075003</v>
      </c>
      <c r="D72" s="16">
        <v>0.16463119384516101</v>
      </c>
      <c r="E72" s="17">
        <v>0.19095630919645601</v>
      </c>
      <c r="F72" s="12"/>
      <c r="G72" s="10">
        <f t="shared" si="4"/>
        <v>-0.20524439516002604</v>
      </c>
      <c r="H72" s="11">
        <f t="shared" si="5"/>
        <v>-2.6325115351295003E-2</v>
      </c>
    </row>
    <row r="73" spans="1:8" x14ac:dyDescent="0.25">
      <c r="A73" s="7" t="s">
        <v>90</v>
      </c>
      <c r="B73" s="16">
        <v>9.4544766947149503E-3</v>
      </c>
      <c r="C73" s="17">
        <v>0</v>
      </c>
      <c r="D73" s="16">
        <v>3.2280626244149098E-3</v>
      </c>
      <c r="E73" s="17">
        <v>1.27304206130971E-3</v>
      </c>
      <c r="F73" s="12"/>
      <c r="G73" s="10">
        <f t="shared" si="4"/>
        <v>9.4544766947149503E-3</v>
      </c>
      <c r="H73" s="11">
        <f t="shared" si="5"/>
        <v>1.9550205631051996E-3</v>
      </c>
    </row>
    <row r="74" spans="1:8" x14ac:dyDescent="0.25">
      <c r="A74" s="7" t="s">
        <v>97</v>
      </c>
      <c r="B74" s="16">
        <v>0.13236267372600902</v>
      </c>
      <c r="C74" s="17">
        <v>0.104118463674225</v>
      </c>
      <c r="D74" s="16">
        <v>0.12374240060257201</v>
      </c>
      <c r="E74" s="17">
        <v>0.120938995824422</v>
      </c>
      <c r="F74" s="12"/>
      <c r="G74" s="10">
        <f t="shared" si="4"/>
        <v>2.8244210051784013E-2</v>
      </c>
      <c r="H74" s="11">
        <f t="shared" si="5"/>
        <v>2.8034047781500121E-3</v>
      </c>
    </row>
    <row r="75" spans="1:8" x14ac:dyDescent="0.25">
      <c r="A75" s="7" t="s">
        <v>100</v>
      </c>
      <c r="B75" s="16">
        <v>0.30254325423087802</v>
      </c>
      <c r="C75" s="17">
        <v>0.20823692734845001</v>
      </c>
      <c r="D75" s="16">
        <v>0.293753698821757</v>
      </c>
      <c r="E75" s="17">
        <v>0.244424075771463</v>
      </c>
      <c r="F75" s="12"/>
      <c r="G75" s="10">
        <f t="shared" si="4"/>
        <v>9.4306326882428015E-2</v>
      </c>
      <c r="H75" s="11">
        <f t="shared" si="5"/>
        <v>4.9329623050294008E-2</v>
      </c>
    </row>
    <row r="76" spans="1:8" x14ac:dyDescent="0.25">
      <c r="A76" s="7" t="s">
        <v>101</v>
      </c>
      <c r="B76" s="16">
        <v>1.8908953389429901E-2</v>
      </c>
      <c r="C76" s="17">
        <v>0</v>
      </c>
      <c r="D76" s="16">
        <v>8.6081669984397705E-3</v>
      </c>
      <c r="E76" s="17">
        <v>1.01843364904776E-2</v>
      </c>
      <c r="F76" s="12"/>
      <c r="G76" s="10">
        <f t="shared" si="4"/>
        <v>1.8908953389429901E-2</v>
      </c>
      <c r="H76" s="11">
        <f t="shared" si="5"/>
        <v>-1.5761694920378294E-3</v>
      </c>
    </row>
    <row r="77" spans="1:8" x14ac:dyDescent="0.25">
      <c r="A77" s="1"/>
      <c r="B77" s="18"/>
      <c r="C77" s="19"/>
      <c r="D77" s="18"/>
      <c r="E77" s="19"/>
      <c r="F77" s="15"/>
      <c r="G77" s="13"/>
      <c r="H77" s="14"/>
    </row>
    <row r="78" spans="1:8" s="43" customFormat="1" ht="13" x14ac:dyDescent="0.3">
      <c r="A78" s="27" t="s">
        <v>5</v>
      </c>
      <c r="B78" s="44">
        <f>SUM(B6:B77)</f>
        <v>100.00000000000004</v>
      </c>
      <c r="C78" s="45">
        <f>SUM(C6:C77)</f>
        <v>100.00000000000003</v>
      </c>
      <c r="D78" s="44">
        <f>SUM(D6:D77)</f>
        <v>100.00000000000006</v>
      </c>
      <c r="E78" s="45">
        <f>SUM(E6:E77)</f>
        <v>99.999999999999986</v>
      </c>
      <c r="F78" s="49"/>
      <c r="G78" s="50">
        <f>SUM(G6:G77)</f>
        <v>2.5431046157819992E-15</v>
      </c>
      <c r="H78" s="51">
        <f>SUM(H6:H77)</f>
        <v>4.599098879509711E-14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77"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113</v>
      </c>
      <c r="B7" s="78">
        <f>SUM($B8:$B11)</f>
        <v>1734</v>
      </c>
      <c r="C7" s="79">
        <f>SUM($C8:$C11)</f>
        <v>1603</v>
      </c>
      <c r="D7" s="78">
        <f>SUM($D8:$D11)</f>
        <v>15225</v>
      </c>
      <c r="E7" s="79">
        <f>SUM($E8:$E11)</f>
        <v>13350</v>
      </c>
      <c r="F7" s="80"/>
      <c r="G7" s="78">
        <f>B7-C7</f>
        <v>131</v>
      </c>
      <c r="H7" s="79">
        <f>D7-E7</f>
        <v>1875</v>
      </c>
      <c r="I7" s="54">
        <f>IF(C7=0, "-", IF(G7/C7&lt;10, G7/C7, "&gt;999%"))</f>
        <v>8.1721771678103558E-2</v>
      </c>
      <c r="J7" s="55">
        <f>IF(E7=0, "-", IF(H7/E7&lt;10, H7/E7, "&gt;999%"))</f>
        <v>0.1404494382022472</v>
      </c>
    </row>
    <row r="8" spans="1:10" x14ac:dyDescent="0.25">
      <c r="A8" s="158" t="s">
        <v>163</v>
      </c>
      <c r="B8" s="65">
        <v>1119</v>
      </c>
      <c r="C8" s="66">
        <v>964</v>
      </c>
      <c r="D8" s="65">
        <v>9198</v>
      </c>
      <c r="E8" s="66">
        <v>7970</v>
      </c>
      <c r="F8" s="67"/>
      <c r="G8" s="65">
        <f>B8-C8</f>
        <v>155</v>
      </c>
      <c r="H8" s="66">
        <f>D8-E8</f>
        <v>1228</v>
      </c>
      <c r="I8" s="8">
        <f>IF(C8=0, "-", IF(G8/C8&lt;10, G8/C8, "&gt;999%"))</f>
        <v>0.1607883817427386</v>
      </c>
      <c r="J8" s="9">
        <f>IF(E8=0, "-", IF(H8/E8&lt;10, H8/E8, "&gt;999%"))</f>
        <v>0.15407779171894606</v>
      </c>
    </row>
    <row r="9" spans="1:10" x14ac:dyDescent="0.25">
      <c r="A9" s="158" t="s">
        <v>164</v>
      </c>
      <c r="B9" s="65">
        <v>448</v>
      </c>
      <c r="C9" s="66">
        <v>369</v>
      </c>
      <c r="D9" s="65">
        <v>4016</v>
      </c>
      <c r="E9" s="66">
        <v>3134</v>
      </c>
      <c r="F9" s="67"/>
      <c r="G9" s="65">
        <f>B9-C9</f>
        <v>79</v>
      </c>
      <c r="H9" s="66">
        <f>D9-E9</f>
        <v>882</v>
      </c>
      <c r="I9" s="8">
        <f>IF(C9=0, "-", IF(G9/C9&lt;10, G9/C9, "&gt;999%"))</f>
        <v>0.21409214092140921</v>
      </c>
      <c r="J9" s="9">
        <f>IF(E9=0, "-", IF(H9/E9&lt;10, H9/E9, "&gt;999%"))</f>
        <v>0.28142948308870452</v>
      </c>
    </row>
    <row r="10" spans="1:10" x14ac:dyDescent="0.25">
      <c r="A10" s="158" t="s">
        <v>165</v>
      </c>
      <c r="B10" s="65">
        <v>41</v>
      </c>
      <c r="C10" s="66">
        <v>45</v>
      </c>
      <c r="D10" s="65">
        <v>377</v>
      </c>
      <c r="E10" s="66">
        <v>458</v>
      </c>
      <c r="F10" s="67"/>
      <c r="G10" s="65">
        <f>B10-C10</f>
        <v>-4</v>
      </c>
      <c r="H10" s="66">
        <f>D10-E10</f>
        <v>-81</v>
      </c>
      <c r="I10" s="8">
        <f>IF(C10=0, "-", IF(G10/C10&lt;10, G10/C10, "&gt;999%"))</f>
        <v>-8.8888888888888892E-2</v>
      </c>
      <c r="J10" s="9">
        <f>IF(E10=0, "-", IF(H10/E10&lt;10, H10/E10, "&gt;999%"))</f>
        <v>-0.17685589519650655</v>
      </c>
    </row>
    <row r="11" spans="1:10" x14ac:dyDescent="0.25">
      <c r="A11" s="158" t="s">
        <v>166</v>
      </c>
      <c r="B11" s="65">
        <v>126</v>
      </c>
      <c r="C11" s="66">
        <v>225</v>
      </c>
      <c r="D11" s="65">
        <v>1634</v>
      </c>
      <c r="E11" s="66">
        <v>1788</v>
      </c>
      <c r="F11" s="67"/>
      <c r="G11" s="65">
        <f>B11-C11</f>
        <v>-99</v>
      </c>
      <c r="H11" s="66">
        <f>D11-E11</f>
        <v>-154</v>
      </c>
      <c r="I11" s="8">
        <f>IF(C11=0, "-", IF(G11/C11&lt;10, G11/C11, "&gt;999%"))</f>
        <v>-0.44</v>
      </c>
      <c r="J11" s="9">
        <f>IF(E11=0, "-", IF(H11/E11&lt;10, H11/E11, "&gt;999%"))</f>
        <v>-8.612975391498881E-2</v>
      </c>
    </row>
    <row r="12" spans="1:10" x14ac:dyDescent="0.25">
      <c r="A12" s="7"/>
      <c r="B12" s="65"/>
      <c r="C12" s="66"/>
      <c r="D12" s="65"/>
      <c r="E12" s="66"/>
      <c r="F12" s="67"/>
      <c r="G12" s="65"/>
      <c r="H12" s="66"/>
      <c r="I12" s="8"/>
      <c r="J12" s="9"/>
    </row>
    <row r="13" spans="1:10" s="160" customFormat="1" ht="13" x14ac:dyDescent="0.3">
      <c r="A13" s="159" t="s">
        <v>122</v>
      </c>
      <c r="B13" s="78">
        <f>SUM($B14:$B17)</f>
        <v>5797</v>
      </c>
      <c r="C13" s="79">
        <f>SUM($C14:$C17)</f>
        <v>4438</v>
      </c>
      <c r="D13" s="78">
        <f>SUM($D14:$D17)</f>
        <v>50295</v>
      </c>
      <c r="E13" s="79">
        <f>SUM($E14:$E17)</f>
        <v>40311</v>
      </c>
      <c r="F13" s="80"/>
      <c r="G13" s="78">
        <f>B13-C13</f>
        <v>1359</v>
      </c>
      <c r="H13" s="79">
        <f>D13-E13</f>
        <v>9984</v>
      </c>
      <c r="I13" s="54">
        <f>IF(C13=0, "-", IF(G13/C13&lt;10, G13/C13, "&gt;999%"))</f>
        <v>0.30621901757548448</v>
      </c>
      <c r="J13" s="55">
        <f>IF(E13=0, "-", IF(H13/E13&lt;10, H13/E13, "&gt;999%"))</f>
        <v>0.24767433206816997</v>
      </c>
    </row>
    <row r="14" spans="1:10" x14ac:dyDescent="0.25">
      <c r="A14" s="158" t="s">
        <v>163</v>
      </c>
      <c r="B14" s="65">
        <v>3750</v>
      </c>
      <c r="C14" s="66">
        <v>2952</v>
      </c>
      <c r="D14" s="65">
        <v>32161</v>
      </c>
      <c r="E14" s="66">
        <v>26543</v>
      </c>
      <c r="F14" s="67"/>
      <c r="G14" s="65">
        <f>B14-C14</f>
        <v>798</v>
      </c>
      <c r="H14" s="66">
        <f>D14-E14</f>
        <v>5618</v>
      </c>
      <c r="I14" s="8">
        <f>IF(C14=0, "-", IF(G14/C14&lt;10, G14/C14, "&gt;999%"))</f>
        <v>0.27032520325203252</v>
      </c>
      <c r="J14" s="9">
        <f>IF(E14=0, "-", IF(H14/E14&lt;10, H14/E14, "&gt;999%"))</f>
        <v>0.21165655728440644</v>
      </c>
    </row>
    <row r="15" spans="1:10" x14ac:dyDescent="0.25">
      <c r="A15" s="158" t="s">
        <v>164</v>
      </c>
      <c r="B15" s="65">
        <v>1532</v>
      </c>
      <c r="C15" s="66">
        <v>1067</v>
      </c>
      <c r="D15" s="65">
        <v>13530</v>
      </c>
      <c r="E15" s="66">
        <v>10589</v>
      </c>
      <c r="F15" s="67"/>
      <c r="G15" s="65">
        <f>B15-C15</f>
        <v>465</v>
      </c>
      <c r="H15" s="66">
        <f>D15-E15</f>
        <v>2941</v>
      </c>
      <c r="I15" s="8">
        <f>IF(C15=0, "-", IF(G15/C15&lt;10, G15/C15, "&gt;999%"))</f>
        <v>0.43580131208997186</v>
      </c>
      <c r="J15" s="9">
        <f>IF(E15=0, "-", IF(H15/E15&lt;10, H15/E15, "&gt;999%"))</f>
        <v>0.27774105203513078</v>
      </c>
    </row>
    <row r="16" spans="1:10" x14ac:dyDescent="0.25">
      <c r="A16" s="158" t="s">
        <v>165</v>
      </c>
      <c r="B16" s="65">
        <v>138</v>
      </c>
      <c r="C16" s="66">
        <v>93</v>
      </c>
      <c r="D16" s="65">
        <v>1033</v>
      </c>
      <c r="E16" s="66">
        <v>791</v>
      </c>
      <c r="F16" s="67"/>
      <c r="G16" s="65">
        <f>B16-C16</f>
        <v>45</v>
      </c>
      <c r="H16" s="66">
        <f>D16-E16</f>
        <v>242</v>
      </c>
      <c r="I16" s="8">
        <f>IF(C16=0, "-", IF(G16/C16&lt;10, G16/C16, "&gt;999%"))</f>
        <v>0.4838709677419355</v>
      </c>
      <c r="J16" s="9">
        <f>IF(E16=0, "-", IF(H16/E16&lt;10, H16/E16, "&gt;999%"))</f>
        <v>0.30594184576485461</v>
      </c>
    </row>
    <row r="17" spans="1:10" x14ac:dyDescent="0.25">
      <c r="A17" s="158" t="s">
        <v>166</v>
      </c>
      <c r="B17" s="65">
        <v>377</v>
      </c>
      <c r="C17" s="66">
        <v>326</v>
      </c>
      <c r="D17" s="65">
        <v>3571</v>
      </c>
      <c r="E17" s="66">
        <v>2388</v>
      </c>
      <c r="F17" s="67"/>
      <c r="G17" s="65">
        <f>B17-C17</f>
        <v>51</v>
      </c>
      <c r="H17" s="66">
        <f>D17-E17</f>
        <v>1183</v>
      </c>
      <c r="I17" s="8">
        <f>IF(C17=0, "-", IF(G17/C17&lt;10, G17/C17, "&gt;999%"))</f>
        <v>0.15644171779141106</v>
      </c>
      <c r="J17" s="9">
        <f>IF(E17=0, "-", IF(H17/E17&lt;10, H17/E17, "&gt;999%"))</f>
        <v>0.49539363484087101</v>
      </c>
    </row>
    <row r="18" spans="1:10" ht="13" x14ac:dyDescent="0.3">
      <c r="A18" s="22"/>
      <c r="B18" s="74"/>
      <c r="C18" s="75"/>
      <c r="D18" s="74"/>
      <c r="E18" s="75"/>
      <c r="F18" s="76"/>
      <c r="G18" s="74"/>
      <c r="H18" s="75"/>
      <c r="I18" s="23"/>
      <c r="J18" s="24"/>
    </row>
    <row r="19" spans="1:10" s="160" customFormat="1" ht="13" x14ac:dyDescent="0.3">
      <c r="A19" s="159" t="s">
        <v>128</v>
      </c>
      <c r="B19" s="78">
        <f>SUM($B20:$B23)</f>
        <v>2661</v>
      </c>
      <c r="C19" s="79">
        <f>SUM($C20:$C23)</f>
        <v>2219</v>
      </c>
      <c r="D19" s="78">
        <f>SUM($D20:$D23)</f>
        <v>23510</v>
      </c>
      <c r="E19" s="79">
        <f>SUM($E20:$E23)</f>
        <v>21465</v>
      </c>
      <c r="F19" s="80"/>
      <c r="G19" s="78">
        <f>B19-C19</f>
        <v>442</v>
      </c>
      <c r="H19" s="79">
        <f>D19-E19</f>
        <v>2045</v>
      </c>
      <c r="I19" s="54">
        <f>IF(C19=0, "-", IF(G19/C19&lt;10, G19/C19, "&gt;999%"))</f>
        <v>0.19918882379450203</v>
      </c>
      <c r="J19" s="55">
        <f>IF(E19=0, "-", IF(H19/E19&lt;10, H19/E19, "&gt;999%"))</f>
        <v>9.5271372000931748E-2</v>
      </c>
    </row>
    <row r="20" spans="1:10" x14ac:dyDescent="0.25">
      <c r="A20" s="158" t="s">
        <v>163</v>
      </c>
      <c r="B20" s="65">
        <v>704</v>
      </c>
      <c r="C20" s="66">
        <v>619</v>
      </c>
      <c r="D20" s="65">
        <v>6230</v>
      </c>
      <c r="E20" s="66">
        <v>5473</v>
      </c>
      <c r="F20" s="67"/>
      <c r="G20" s="65">
        <f>B20-C20</f>
        <v>85</v>
      </c>
      <c r="H20" s="66">
        <f>D20-E20</f>
        <v>757</v>
      </c>
      <c r="I20" s="8">
        <f>IF(C20=0, "-", IF(G20/C20&lt;10, G20/C20, "&gt;999%"))</f>
        <v>0.13731825525040386</v>
      </c>
      <c r="J20" s="9">
        <f>IF(E20=0, "-", IF(H20/E20&lt;10, H20/E20, "&gt;999%"))</f>
        <v>0.1383153663438699</v>
      </c>
    </row>
    <row r="21" spans="1:10" x14ac:dyDescent="0.25">
      <c r="A21" s="158" t="s">
        <v>164</v>
      </c>
      <c r="B21" s="65">
        <v>1570</v>
      </c>
      <c r="C21" s="66">
        <v>1201</v>
      </c>
      <c r="D21" s="65">
        <v>13897</v>
      </c>
      <c r="E21" s="66">
        <v>12676</v>
      </c>
      <c r="F21" s="67"/>
      <c r="G21" s="65">
        <f>B21-C21</f>
        <v>369</v>
      </c>
      <c r="H21" s="66">
        <f>D21-E21</f>
        <v>1221</v>
      </c>
      <c r="I21" s="8">
        <f>IF(C21=0, "-", IF(G21/C21&lt;10, G21/C21, "&gt;999%"))</f>
        <v>0.30724396336386345</v>
      </c>
      <c r="J21" s="9">
        <f>IF(E21=0, "-", IF(H21/E21&lt;10, H21/E21, "&gt;999%"))</f>
        <v>9.6323761438939726E-2</v>
      </c>
    </row>
    <row r="22" spans="1:10" x14ac:dyDescent="0.25">
      <c r="A22" s="158" t="s">
        <v>165</v>
      </c>
      <c r="B22" s="65">
        <v>138</v>
      </c>
      <c r="C22" s="66">
        <v>133</v>
      </c>
      <c r="D22" s="65">
        <v>1163</v>
      </c>
      <c r="E22" s="66">
        <v>1055</v>
      </c>
      <c r="F22" s="67"/>
      <c r="G22" s="65">
        <f>B22-C22</f>
        <v>5</v>
      </c>
      <c r="H22" s="66">
        <f>D22-E22</f>
        <v>108</v>
      </c>
      <c r="I22" s="8">
        <f>IF(C22=0, "-", IF(G22/C22&lt;10, G22/C22, "&gt;999%"))</f>
        <v>3.7593984962406013E-2</v>
      </c>
      <c r="J22" s="9">
        <f>IF(E22=0, "-", IF(H22/E22&lt;10, H22/E22, "&gt;999%"))</f>
        <v>0.1023696682464455</v>
      </c>
    </row>
    <row r="23" spans="1:10" x14ac:dyDescent="0.25">
      <c r="A23" s="158" t="s">
        <v>166</v>
      </c>
      <c r="B23" s="65">
        <v>249</v>
      </c>
      <c r="C23" s="66">
        <v>266</v>
      </c>
      <c r="D23" s="65">
        <v>2220</v>
      </c>
      <c r="E23" s="66">
        <v>2261</v>
      </c>
      <c r="F23" s="67"/>
      <c r="G23" s="65">
        <f>B23-C23</f>
        <v>-17</v>
      </c>
      <c r="H23" s="66">
        <f>D23-E23</f>
        <v>-41</v>
      </c>
      <c r="I23" s="8">
        <f>IF(C23=0, "-", IF(G23/C23&lt;10, G23/C23, "&gt;999%"))</f>
        <v>-6.3909774436090222E-2</v>
      </c>
      <c r="J23" s="9">
        <f>IF(E23=0, "-", IF(H23/E23&lt;10, H23/E23, "&gt;999%"))</f>
        <v>-1.8133569217160549E-2</v>
      </c>
    </row>
    <row r="24" spans="1:10" x14ac:dyDescent="0.25">
      <c r="A24" s="7"/>
      <c r="B24" s="65"/>
      <c r="C24" s="66"/>
      <c r="D24" s="65"/>
      <c r="E24" s="66"/>
      <c r="F24" s="67"/>
      <c r="G24" s="65"/>
      <c r="H24" s="66"/>
      <c r="I24" s="8"/>
      <c r="J24" s="9"/>
    </row>
    <row r="25" spans="1:10" s="43" customFormat="1" ht="13" x14ac:dyDescent="0.3">
      <c r="A25" s="53" t="s">
        <v>29</v>
      </c>
      <c r="B25" s="78">
        <f>SUM($B26:$B29)</f>
        <v>10192</v>
      </c>
      <c r="C25" s="79">
        <f>SUM($C26:$C29)</f>
        <v>8260</v>
      </c>
      <c r="D25" s="78">
        <f>SUM($D26:$D29)</f>
        <v>89030</v>
      </c>
      <c r="E25" s="79">
        <f>SUM($E26:$E29)</f>
        <v>75126</v>
      </c>
      <c r="F25" s="80"/>
      <c r="G25" s="78">
        <f>B25-C25</f>
        <v>1932</v>
      </c>
      <c r="H25" s="79">
        <f>D25-E25</f>
        <v>13904</v>
      </c>
      <c r="I25" s="54">
        <f>IF(C25=0, "-", IF(G25/C25&lt;10, G25/C25, "&gt;999%"))</f>
        <v>0.23389830508474577</v>
      </c>
      <c r="J25" s="55">
        <f>IF(E25=0, "-", IF(H25/E25&lt;10, H25/E25, "&gt;999%"))</f>
        <v>0.18507573942443362</v>
      </c>
    </row>
    <row r="26" spans="1:10" x14ac:dyDescent="0.25">
      <c r="A26" s="158" t="s">
        <v>163</v>
      </c>
      <c r="B26" s="65">
        <v>5573</v>
      </c>
      <c r="C26" s="66">
        <v>4535</v>
      </c>
      <c r="D26" s="65">
        <v>47589</v>
      </c>
      <c r="E26" s="66">
        <v>39986</v>
      </c>
      <c r="F26" s="67"/>
      <c r="G26" s="65">
        <f>B26-C26</f>
        <v>1038</v>
      </c>
      <c r="H26" s="66">
        <f>D26-E26</f>
        <v>7603</v>
      </c>
      <c r="I26" s="8">
        <f>IF(C26=0, "-", IF(G26/C26&lt;10, G26/C26, "&gt;999%"))</f>
        <v>0.22888643880926129</v>
      </c>
      <c r="J26" s="9">
        <f>IF(E26=0, "-", IF(H26/E26&lt;10, H26/E26, "&gt;999%"))</f>
        <v>0.19014154954233983</v>
      </c>
    </row>
    <row r="27" spans="1:10" x14ac:dyDescent="0.25">
      <c r="A27" s="158" t="s">
        <v>164</v>
      </c>
      <c r="B27" s="65">
        <v>3550</v>
      </c>
      <c r="C27" s="66">
        <v>2637</v>
      </c>
      <c r="D27" s="65">
        <v>31443</v>
      </c>
      <c r="E27" s="66">
        <v>26399</v>
      </c>
      <c r="F27" s="67"/>
      <c r="G27" s="65">
        <f>B27-C27</f>
        <v>913</v>
      </c>
      <c r="H27" s="66">
        <f>D27-E27</f>
        <v>5044</v>
      </c>
      <c r="I27" s="8">
        <f>IF(C27=0, "-", IF(G27/C27&lt;10, G27/C27, "&gt;999%"))</f>
        <v>0.34622677284793324</v>
      </c>
      <c r="J27" s="9">
        <f>IF(E27=0, "-", IF(H27/E27&lt;10, H27/E27, "&gt;999%"))</f>
        <v>0.19106784347891967</v>
      </c>
    </row>
    <row r="28" spans="1:10" x14ac:dyDescent="0.25">
      <c r="A28" s="158" t="s">
        <v>165</v>
      </c>
      <c r="B28" s="65">
        <v>317</v>
      </c>
      <c r="C28" s="66">
        <v>271</v>
      </c>
      <c r="D28" s="65">
        <v>2573</v>
      </c>
      <c r="E28" s="66">
        <v>2304</v>
      </c>
      <c r="F28" s="67"/>
      <c r="G28" s="65">
        <f>B28-C28</f>
        <v>46</v>
      </c>
      <c r="H28" s="66">
        <f>D28-E28</f>
        <v>269</v>
      </c>
      <c r="I28" s="8">
        <f>IF(C28=0, "-", IF(G28/C28&lt;10, G28/C28, "&gt;999%"))</f>
        <v>0.16974169741697417</v>
      </c>
      <c r="J28" s="9">
        <f>IF(E28=0, "-", IF(H28/E28&lt;10, H28/E28, "&gt;999%"))</f>
        <v>0.11675347222222222</v>
      </c>
    </row>
    <row r="29" spans="1:10" x14ac:dyDescent="0.25">
      <c r="A29" s="158" t="s">
        <v>166</v>
      </c>
      <c r="B29" s="65">
        <v>752</v>
      </c>
      <c r="C29" s="66">
        <v>817</v>
      </c>
      <c r="D29" s="65">
        <v>7425</v>
      </c>
      <c r="E29" s="66">
        <v>6437</v>
      </c>
      <c r="F29" s="67"/>
      <c r="G29" s="65">
        <f>B29-C29</f>
        <v>-65</v>
      </c>
      <c r="H29" s="66">
        <f>D29-E29</f>
        <v>988</v>
      </c>
      <c r="I29" s="8">
        <f>IF(C29=0, "-", IF(G29/C29&lt;10, G29/C29, "&gt;999%"))</f>
        <v>-7.9559363525091797E-2</v>
      </c>
      <c r="J29" s="9">
        <f>IF(E29=0, "-", IF(H29/E29&lt;10, H29/E29, "&gt;999%"))</f>
        <v>0.1534876495261768</v>
      </c>
    </row>
    <row r="30" spans="1:10" x14ac:dyDescent="0.25">
      <c r="A30" s="7"/>
      <c r="B30" s="65"/>
      <c r="C30" s="66"/>
      <c r="D30" s="65"/>
      <c r="E30" s="66"/>
      <c r="F30" s="67"/>
      <c r="G30" s="65"/>
      <c r="H30" s="66"/>
      <c r="I30" s="8"/>
      <c r="J30" s="9"/>
    </row>
    <row r="31" spans="1:10" s="43" customFormat="1" ht="13" x14ac:dyDescent="0.3">
      <c r="A31" s="22" t="s">
        <v>129</v>
      </c>
      <c r="B31" s="78">
        <v>385</v>
      </c>
      <c r="C31" s="79">
        <v>384</v>
      </c>
      <c r="D31" s="78">
        <v>3905</v>
      </c>
      <c r="E31" s="79">
        <v>3426</v>
      </c>
      <c r="F31" s="80"/>
      <c r="G31" s="78">
        <f>B31-C31</f>
        <v>1</v>
      </c>
      <c r="H31" s="79">
        <f>D31-E31</f>
        <v>479</v>
      </c>
      <c r="I31" s="54">
        <f>IF(C31=0, "-", IF(G31/C31&lt;10, G31/C31, "&gt;999%"))</f>
        <v>2.6041666666666665E-3</v>
      </c>
      <c r="J31" s="55">
        <f>IF(E31=0, "-", IF(H31/E31&lt;10, H31/E31, "&gt;999%"))</f>
        <v>0.13981319322825453</v>
      </c>
    </row>
    <row r="32" spans="1:10" x14ac:dyDescent="0.25">
      <c r="A32" s="1"/>
      <c r="B32" s="68"/>
      <c r="C32" s="69"/>
      <c r="D32" s="68"/>
      <c r="E32" s="69"/>
      <c r="F32" s="70"/>
      <c r="G32" s="68"/>
      <c r="H32" s="69"/>
      <c r="I32" s="5"/>
      <c r="J32" s="6"/>
    </row>
    <row r="33" spans="1:10" s="43" customFormat="1" ht="13" x14ac:dyDescent="0.3">
      <c r="A33" s="27" t="s">
        <v>5</v>
      </c>
      <c r="B33" s="71">
        <f>SUM(B26:B32)</f>
        <v>10577</v>
      </c>
      <c r="C33" s="77">
        <f>SUM(C26:C32)</f>
        <v>8644</v>
      </c>
      <c r="D33" s="71">
        <f>SUM(D26:D32)</f>
        <v>92935</v>
      </c>
      <c r="E33" s="77">
        <f>SUM(E26:E32)</f>
        <v>78552</v>
      </c>
      <c r="F33" s="73"/>
      <c r="G33" s="71">
        <f>B33-C33</f>
        <v>1933</v>
      </c>
      <c r="H33" s="72">
        <f>D33-E33</f>
        <v>14383</v>
      </c>
      <c r="I33" s="37">
        <f>IF(C33=0, 0, G33/C33)</f>
        <v>0.22362332253586303</v>
      </c>
      <c r="J33" s="38">
        <f>IF(E33=0, 0, H33/E33)</f>
        <v>0.18310163967817497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113</v>
      </c>
      <c r="B7" s="65"/>
      <c r="C7" s="66"/>
      <c r="D7" s="65"/>
      <c r="E7" s="66"/>
      <c r="F7" s="67"/>
      <c r="G7" s="65"/>
      <c r="H7" s="66"/>
      <c r="I7" s="20"/>
      <c r="J7" s="21"/>
    </row>
    <row r="8" spans="1:10" x14ac:dyDescent="0.25">
      <c r="A8" s="158" t="s">
        <v>167</v>
      </c>
      <c r="B8" s="65">
        <v>115</v>
      </c>
      <c r="C8" s="66">
        <v>87</v>
      </c>
      <c r="D8" s="65">
        <v>841</v>
      </c>
      <c r="E8" s="66">
        <v>579</v>
      </c>
      <c r="F8" s="67"/>
      <c r="G8" s="65">
        <f>B8-C8</f>
        <v>28</v>
      </c>
      <c r="H8" s="66">
        <f>D8-E8</f>
        <v>262</v>
      </c>
      <c r="I8" s="20">
        <f>IF(C8=0, "-", IF(G8/C8&lt;10, G8/C8, "&gt;999%"))</f>
        <v>0.32183908045977011</v>
      </c>
      <c r="J8" s="21">
        <f>IF(E8=0, "-", IF(H8/E8&lt;10, H8/E8, "&gt;999%"))</f>
        <v>0.4525043177892919</v>
      </c>
    </row>
    <row r="9" spans="1:10" x14ac:dyDescent="0.25">
      <c r="A9" s="158" t="s">
        <v>168</v>
      </c>
      <c r="B9" s="65">
        <v>355</v>
      </c>
      <c r="C9" s="66">
        <v>167</v>
      </c>
      <c r="D9" s="65">
        <v>1974</v>
      </c>
      <c r="E9" s="66">
        <v>924</v>
      </c>
      <c r="F9" s="67"/>
      <c r="G9" s="65">
        <f>B9-C9</f>
        <v>188</v>
      </c>
      <c r="H9" s="66">
        <f>D9-E9</f>
        <v>1050</v>
      </c>
      <c r="I9" s="20">
        <f>IF(C9=0, "-", IF(G9/C9&lt;10, G9/C9, "&gt;999%"))</f>
        <v>1.125748502994012</v>
      </c>
      <c r="J9" s="21">
        <f>IF(E9=0, "-", IF(H9/E9&lt;10, H9/E9, "&gt;999%"))</f>
        <v>1.1363636363636365</v>
      </c>
    </row>
    <row r="10" spans="1:10" x14ac:dyDescent="0.25">
      <c r="A10" s="158" t="s">
        <v>169</v>
      </c>
      <c r="B10" s="65">
        <v>237</v>
      </c>
      <c r="C10" s="66">
        <v>220</v>
      </c>
      <c r="D10" s="65">
        <v>2295</v>
      </c>
      <c r="E10" s="66">
        <v>1967</v>
      </c>
      <c r="F10" s="67"/>
      <c r="G10" s="65">
        <f>B10-C10</f>
        <v>17</v>
      </c>
      <c r="H10" s="66">
        <f>D10-E10</f>
        <v>328</v>
      </c>
      <c r="I10" s="20">
        <f>IF(C10=0, "-", IF(G10/C10&lt;10, G10/C10, "&gt;999%"))</f>
        <v>7.7272727272727271E-2</v>
      </c>
      <c r="J10" s="21">
        <f>IF(E10=0, "-", IF(H10/E10&lt;10, H10/E10, "&gt;999%"))</f>
        <v>0.16675139806812406</v>
      </c>
    </row>
    <row r="11" spans="1:10" x14ac:dyDescent="0.25">
      <c r="A11" s="158" t="s">
        <v>170</v>
      </c>
      <c r="B11" s="65">
        <v>1024</v>
      </c>
      <c r="C11" s="66">
        <v>1127</v>
      </c>
      <c r="D11" s="65">
        <v>10087</v>
      </c>
      <c r="E11" s="66">
        <v>9867</v>
      </c>
      <c r="F11" s="67"/>
      <c r="G11" s="65">
        <f>B11-C11</f>
        <v>-103</v>
      </c>
      <c r="H11" s="66">
        <f>D11-E11</f>
        <v>220</v>
      </c>
      <c r="I11" s="20">
        <f>IF(C11=0, "-", IF(G11/C11&lt;10, G11/C11, "&gt;999%"))</f>
        <v>-9.1393078970718716E-2</v>
      </c>
      <c r="J11" s="21">
        <f>IF(E11=0, "-", IF(H11/E11&lt;10, H11/E11, "&gt;999%"))</f>
        <v>2.2296544035674472E-2</v>
      </c>
    </row>
    <row r="12" spans="1:10" x14ac:dyDescent="0.25">
      <c r="A12" s="158" t="s">
        <v>171</v>
      </c>
      <c r="B12" s="65">
        <v>3</v>
      </c>
      <c r="C12" s="66">
        <v>2</v>
      </c>
      <c r="D12" s="65">
        <v>28</v>
      </c>
      <c r="E12" s="66">
        <v>13</v>
      </c>
      <c r="F12" s="67"/>
      <c r="G12" s="65">
        <f>B12-C12</f>
        <v>1</v>
      </c>
      <c r="H12" s="66">
        <f>D12-E12</f>
        <v>15</v>
      </c>
      <c r="I12" s="20">
        <f>IF(C12=0, "-", IF(G12/C12&lt;10, G12/C12, "&gt;999%"))</f>
        <v>0.5</v>
      </c>
      <c r="J12" s="21">
        <f>IF(E12=0, "-", IF(H12/E12&lt;10, H12/E12, "&gt;999%"))</f>
        <v>1.1538461538461537</v>
      </c>
    </row>
    <row r="13" spans="1:10" x14ac:dyDescent="0.25">
      <c r="A13" s="7"/>
      <c r="B13" s="65"/>
      <c r="C13" s="66"/>
      <c r="D13" s="65"/>
      <c r="E13" s="66"/>
      <c r="F13" s="67"/>
      <c r="G13" s="65"/>
      <c r="H13" s="66"/>
      <c r="I13" s="20"/>
      <c r="J13" s="21"/>
    </row>
    <row r="14" spans="1:10" s="139" customFormat="1" ht="13" x14ac:dyDescent="0.3">
      <c r="A14" s="159" t="s">
        <v>122</v>
      </c>
      <c r="B14" s="65"/>
      <c r="C14" s="66"/>
      <c r="D14" s="65"/>
      <c r="E14" s="66"/>
      <c r="F14" s="67"/>
      <c r="G14" s="65"/>
      <c r="H14" s="66"/>
      <c r="I14" s="20"/>
      <c r="J14" s="21"/>
    </row>
    <row r="15" spans="1:10" x14ac:dyDescent="0.25">
      <c r="A15" s="158" t="s">
        <v>167</v>
      </c>
      <c r="B15" s="65">
        <v>1108</v>
      </c>
      <c r="C15" s="66">
        <v>920</v>
      </c>
      <c r="D15" s="65">
        <v>10611</v>
      </c>
      <c r="E15" s="66">
        <v>10067</v>
      </c>
      <c r="F15" s="67"/>
      <c r="G15" s="65">
        <f>B15-C15</f>
        <v>188</v>
      </c>
      <c r="H15" s="66">
        <f>D15-E15</f>
        <v>544</v>
      </c>
      <c r="I15" s="20">
        <f>IF(C15=0, "-", IF(G15/C15&lt;10, G15/C15, "&gt;999%"))</f>
        <v>0.20434782608695654</v>
      </c>
      <c r="J15" s="21">
        <f>IF(E15=0, "-", IF(H15/E15&lt;10, H15/E15, "&gt;999%"))</f>
        <v>5.4037945763385317E-2</v>
      </c>
    </row>
    <row r="16" spans="1:10" x14ac:dyDescent="0.25">
      <c r="A16" s="158" t="s">
        <v>168</v>
      </c>
      <c r="B16" s="65">
        <v>500</v>
      </c>
      <c r="C16" s="66">
        <v>451</v>
      </c>
      <c r="D16" s="65">
        <v>4051</v>
      </c>
      <c r="E16" s="66">
        <v>855</v>
      </c>
      <c r="F16" s="67"/>
      <c r="G16" s="65">
        <f>B16-C16</f>
        <v>49</v>
      </c>
      <c r="H16" s="66">
        <f>D16-E16</f>
        <v>3196</v>
      </c>
      <c r="I16" s="20">
        <f>IF(C16=0, "-", IF(G16/C16&lt;10, G16/C16, "&gt;999%"))</f>
        <v>0.10864745011086474</v>
      </c>
      <c r="J16" s="21">
        <f>IF(E16=0, "-", IF(H16/E16&lt;10, H16/E16, "&gt;999%"))</f>
        <v>3.7380116959064327</v>
      </c>
    </row>
    <row r="17" spans="1:10" x14ac:dyDescent="0.25">
      <c r="A17" s="158" t="s">
        <v>169</v>
      </c>
      <c r="B17" s="65">
        <v>589</v>
      </c>
      <c r="C17" s="66">
        <v>238</v>
      </c>
      <c r="D17" s="65">
        <v>4839</v>
      </c>
      <c r="E17" s="66">
        <v>3455</v>
      </c>
      <c r="F17" s="67"/>
      <c r="G17" s="65">
        <f>B17-C17</f>
        <v>351</v>
      </c>
      <c r="H17" s="66">
        <f>D17-E17</f>
        <v>1384</v>
      </c>
      <c r="I17" s="20">
        <f>IF(C17=0, "-", IF(G17/C17&lt;10, G17/C17, "&gt;999%"))</f>
        <v>1.4747899159663866</v>
      </c>
      <c r="J17" s="21">
        <f>IF(E17=0, "-", IF(H17/E17&lt;10, H17/E17, "&gt;999%"))</f>
        <v>0.40057887120115776</v>
      </c>
    </row>
    <row r="18" spans="1:10" x14ac:dyDescent="0.25">
      <c r="A18" s="158" t="s">
        <v>170</v>
      </c>
      <c r="B18" s="65">
        <v>3460</v>
      </c>
      <c r="C18" s="66">
        <v>2799</v>
      </c>
      <c r="D18" s="65">
        <v>30179</v>
      </c>
      <c r="E18" s="66">
        <v>25632</v>
      </c>
      <c r="F18" s="67"/>
      <c r="G18" s="65">
        <f>B18-C18</f>
        <v>661</v>
      </c>
      <c r="H18" s="66">
        <f>D18-E18</f>
        <v>4547</v>
      </c>
      <c r="I18" s="20">
        <f>IF(C18=0, "-", IF(G18/C18&lt;10, G18/C18, "&gt;999%"))</f>
        <v>0.2361557699178278</v>
      </c>
      <c r="J18" s="21">
        <f>IF(E18=0, "-", IF(H18/E18&lt;10, H18/E18, "&gt;999%"))</f>
        <v>0.177395443196005</v>
      </c>
    </row>
    <row r="19" spans="1:10" x14ac:dyDescent="0.25">
      <c r="A19" s="158" t="s">
        <v>171</v>
      </c>
      <c r="B19" s="65">
        <v>140</v>
      </c>
      <c r="C19" s="66">
        <v>30</v>
      </c>
      <c r="D19" s="65">
        <v>615</v>
      </c>
      <c r="E19" s="66">
        <v>302</v>
      </c>
      <c r="F19" s="67"/>
      <c r="G19" s="65">
        <f>B19-C19</f>
        <v>110</v>
      </c>
      <c r="H19" s="66">
        <f>D19-E19</f>
        <v>313</v>
      </c>
      <c r="I19" s="20">
        <f>IF(C19=0, "-", IF(G19/C19&lt;10, G19/C19, "&gt;999%"))</f>
        <v>3.6666666666666665</v>
      </c>
      <c r="J19" s="21">
        <f>IF(E19=0, "-", IF(H19/E19&lt;10, H19/E19, "&gt;999%"))</f>
        <v>1.0364238410596027</v>
      </c>
    </row>
    <row r="20" spans="1:10" x14ac:dyDescent="0.25">
      <c r="A20" s="7"/>
      <c r="B20" s="65"/>
      <c r="C20" s="66"/>
      <c r="D20" s="65"/>
      <c r="E20" s="66"/>
      <c r="F20" s="67"/>
      <c r="G20" s="65"/>
      <c r="H20" s="66"/>
      <c r="I20" s="20"/>
      <c r="J20" s="21"/>
    </row>
    <row r="21" spans="1:10" s="139" customFormat="1" ht="13" x14ac:dyDescent="0.3">
      <c r="A21" s="159" t="s">
        <v>128</v>
      </c>
      <c r="B21" s="65"/>
      <c r="C21" s="66"/>
      <c r="D21" s="65"/>
      <c r="E21" s="66"/>
      <c r="F21" s="67"/>
      <c r="G21" s="65"/>
      <c r="H21" s="66"/>
      <c r="I21" s="20"/>
      <c r="J21" s="21"/>
    </row>
    <row r="22" spans="1:10" x14ac:dyDescent="0.25">
      <c r="A22" s="158" t="s">
        <v>167</v>
      </c>
      <c r="B22" s="65">
        <v>2466</v>
      </c>
      <c r="C22" s="66">
        <v>2037</v>
      </c>
      <c r="D22" s="65">
        <v>21409</v>
      </c>
      <c r="E22" s="66">
        <v>20053</v>
      </c>
      <c r="F22" s="67"/>
      <c r="G22" s="65">
        <f>B22-C22</f>
        <v>429</v>
      </c>
      <c r="H22" s="66">
        <f>D22-E22</f>
        <v>1356</v>
      </c>
      <c r="I22" s="20">
        <f>IF(C22=0, "-", IF(G22/C22&lt;10, G22/C22, "&gt;999%"))</f>
        <v>0.21060382916053019</v>
      </c>
      <c r="J22" s="21">
        <f>IF(E22=0, "-", IF(H22/E22&lt;10, H22/E22, "&gt;999%"))</f>
        <v>6.7620804867102174E-2</v>
      </c>
    </row>
    <row r="23" spans="1:10" x14ac:dyDescent="0.25">
      <c r="A23" s="158" t="s">
        <v>168</v>
      </c>
      <c r="B23" s="65">
        <v>2</v>
      </c>
      <c r="C23" s="66">
        <v>0</v>
      </c>
      <c r="D23" s="65">
        <v>16</v>
      </c>
      <c r="E23" s="66">
        <v>4</v>
      </c>
      <c r="F23" s="67"/>
      <c r="G23" s="65">
        <f>B23-C23</f>
        <v>2</v>
      </c>
      <c r="H23" s="66">
        <f>D23-E23</f>
        <v>12</v>
      </c>
      <c r="I23" s="20" t="str">
        <f>IF(C23=0, "-", IF(G23/C23&lt;10, G23/C23, "&gt;999%"))</f>
        <v>-</v>
      </c>
      <c r="J23" s="21">
        <f>IF(E23=0, "-", IF(H23/E23&lt;10, H23/E23, "&gt;999%"))</f>
        <v>3</v>
      </c>
    </row>
    <row r="24" spans="1:10" x14ac:dyDescent="0.25">
      <c r="A24" s="158" t="s">
        <v>170</v>
      </c>
      <c r="B24" s="65">
        <v>193</v>
      </c>
      <c r="C24" s="66">
        <v>182</v>
      </c>
      <c r="D24" s="65">
        <v>2085</v>
      </c>
      <c r="E24" s="66">
        <v>1408</v>
      </c>
      <c r="F24" s="67"/>
      <c r="G24" s="65">
        <f>B24-C24</f>
        <v>11</v>
      </c>
      <c r="H24" s="66">
        <f>D24-E24</f>
        <v>677</v>
      </c>
      <c r="I24" s="20">
        <f>IF(C24=0, "-", IF(G24/C24&lt;10, G24/C24, "&gt;999%"))</f>
        <v>6.043956043956044E-2</v>
      </c>
      <c r="J24" s="21">
        <f>IF(E24=0, "-", IF(H24/E24&lt;10, H24/E24, "&gt;999%"))</f>
        <v>0.48082386363636365</v>
      </c>
    </row>
    <row r="25" spans="1:10" x14ac:dyDescent="0.25">
      <c r="A25" s="7"/>
      <c r="B25" s="65"/>
      <c r="C25" s="66"/>
      <c r="D25" s="65"/>
      <c r="E25" s="66"/>
      <c r="F25" s="67"/>
      <c r="G25" s="65"/>
      <c r="H25" s="66"/>
      <c r="I25" s="20"/>
      <c r="J25" s="21"/>
    </row>
    <row r="26" spans="1:10" x14ac:dyDescent="0.25">
      <c r="A26" s="7" t="s">
        <v>129</v>
      </c>
      <c r="B26" s="65">
        <v>385</v>
      </c>
      <c r="C26" s="66">
        <v>384</v>
      </c>
      <c r="D26" s="65">
        <v>3905</v>
      </c>
      <c r="E26" s="66">
        <v>3426</v>
      </c>
      <c r="F26" s="67"/>
      <c r="G26" s="65">
        <f>B26-C26</f>
        <v>1</v>
      </c>
      <c r="H26" s="66">
        <f>D26-E26</f>
        <v>479</v>
      </c>
      <c r="I26" s="20">
        <f>IF(C26=0, "-", IF(G26/C26&lt;10, G26/C26, "&gt;999%"))</f>
        <v>2.6041666666666665E-3</v>
      </c>
      <c r="J26" s="21">
        <f>IF(E26=0, "-", IF(H26/E26&lt;10, H26/E26, "&gt;999%"))</f>
        <v>0.13981319322825453</v>
      </c>
    </row>
    <row r="27" spans="1:10" x14ac:dyDescent="0.25">
      <c r="A27" s="1"/>
      <c r="B27" s="68"/>
      <c r="C27" s="69"/>
      <c r="D27" s="68"/>
      <c r="E27" s="69"/>
      <c r="F27" s="70"/>
      <c r="G27" s="68"/>
      <c r="H27" s="69"/>
      <c r="I27" s="5"/>
      <c r="J27" s="6"/>
    </row>
    <row r="28" spans="1:10" s="43" customFormat="1" ht="13" x14ac:dyDescent="0.3">
      <c r="A28" s="27" t="s">
        <v>5</v>
      </c>
      <c r="B28" s="71">
        <f>SUM(B6:B27)</f>
        <v>10577</v>
      </c>
      <c r="C28" s="77">
        <f>SUM(C6:C27)</f>
        <v>8644</v>
      </c>
      <c r="D28" s="71">
        <f>SUM(D6:D27)</f>
        <v>92935</v>
      </c>
      <c r="E28" s="77">
        <f>SUM(E6:E27)</f>
        <v>78552</v>
      </c>
      <c r="F28" s="73"/>
      <c r="G28" s="71">
        <f>B28-C28</f>
        <v>1933</v>
      </c>
      <c r="H28" s="72">
        <f>D28-E28</f>
        <v>14383</v>
      </c>
      <c r="I28" s="37">
        <f>IF(C28=0, 0, G28/C28)</f>
        <v>0.22362332253586303</v>
      </c>
      <c r="J28" s="38">
        <f>IF(E28=0, 0, H28/E28)</f>
        <v>0.18310163967817497</v>
      </c>
    </row>
    <row r="29" spans="1:10" s="43" customFormat="1" ht="13" x14ac:dyDescent="0.3">
      <c r="A29" s="22"/>
      <c r="B29" s="78"/>
      <c r="C29" s="98"/>
      <c r="D29" s="78"/>
      <c r="E29" s="98"/>
      <c r="F29" s="80"/>
      <c r="G29" s="78"/>
      <c r="H29" s="79"/>
      <c r="I29" s="54"/>
      <c r="J29" s="55"/>
    </row>
    <row r="30" spans="1:10" s="139" customFormat="1" ht="13" x14ac:dyDescent="0.3">
      <c r="A30" s="161" t="s">
        <v>172</v>
      </c>
      <c r="B30" s="74"/>
      <c r="C30" s="75"/>
      <c r="D30" s="74"/>
      <c r="E30" s="75"/>
      <c r="F30" s="76"/>
      <c r="G30" s="74"/>
      <c r="H30" s="75"/>
      <c r="I30" s="23"/>
      <c r="J30" s="24"/>
    </row>
    <row r="31" spans="1:10" x14ac:dyDescent="0.25">
      <c r="A31" s="7" t="s">
        <v>167</v>
      </c>
      <c r="B31" s="65">
        <v>3689</v>
      </c>
      <c r="C31" s="66">
        <v>3044</v>
      </c>
      <c r="D31" s="65">
        <v>32861</v>
      </c>
      <c r="E31" s="66">
        <v>30699</v>
      </c>
      <c r="F31" s="67"/>
      <c r="G31" s="65">
        <f>B31-C31</f>
        <v>645</v>
      </c>
      <c r="H31" s="66">
        <f>D31-E31</f>
        <v>2162</v>
      </c>
      <c r="I31" s="20">
        <f>IF(C31=0, "-", IF(G31/C31&lt;10, G31/C31, "&gt;999%"))</f>
        <v>0.21189224704336398</v>
      </c>
      <c r="J31" s="21">
        <f>IF(E31=0, "-", IF(H31/E31&lt;10, H31/E31, "&gt;999%"))</f>
        <v>7.0425746766995673E-2</v>
      </c>
    </row>
    <row r="32" spans="1:10" x14ac:dyDescent="0.25">
      <c r="A32" s="7" t="s">
        <v>168</v>
      </c>
      <c r="B32" s="65">
        <v>857</v>
      </c>
      <c r="C32" s="66">
        <v>618</v>
      </c>
      <c r="D32" s="65">
        <v>6041</v>
      </c>
      <c r="E32" s="66">
        <v>1783</v>
      </c>
      <c r="F32" s="67"/>
      <c r="G32" s="65">
        <f>B32-C32</f>
        <v>239</v>
      </c>
      <c r="H32" s="66">
        <f>D32-E32</f>
        <v>4258</v>
      </c>
      <c r="I32" s="20">
        <f>IF(C32=0, "-", IF(G32/C32&lt;10, G32/C32, "&gt;999%"))</f>
        <v>0.38673139158576053</v>
      </c>
      <c r="J32" s="21">
        <f>IF(E32=0, "-", IF(H32/E32&lt;10, H32/E32, "&gt;999%"))</f>
        <v>2.3881099270891757</v>
      </c>
    </row>
    <row r="33" spans="1:10" x14ac:dyDescent="0.25">
      <c r="A33" s="7" t="s">
        <v>169</v>
      </c>
      <c r="B33" s="65">
        <v>826</v>
      </c>
      <c r="C33" s="66">
        <v>458</v>
      </c>
      <c r="D33" s="65">
        <v>7134</v>
      </c>
      <c r="E33" s="66">
        <v>5422</v>
      </c>
      <c r="F33" s="67"/>
      <c r="G33" s="65">
        <f>B33-C33</f>
        <v>368</v>
      </c>
      <c r="H33" s="66">
        <f>D33-E33</f>
        <v>1712</v>
      </c>
      <c r="I33" s="20">
        <f>IF(C33=0, "-", IF(G33/C33&lt;10, G33/C33, "&gt;999%"))</f>
        <v>0.80349344978165937</v>
      </c>
      <c r="J33" s="21">
        <f>IF(E33=0, "-", IF(H33/E33&lt;10, H33/E33, "&gt;999%"))</f>
        <v>0.31575064551825893</v>
      </c>
    </row>
    <row r="34" spans="1:10" x14ac:dyDescent="0.25">
      <c r="A34" s="7" t="s">
        <v>170</v>
      </c>
      <c r="B34" s="65">
        <v>4677</v>
      </c>
      <c r="C34" s="66">
        <v>4108</v>
      </c>
      <c r="D34" s="65">
        <v>42351</v>
      </c>
      <c r="E34" s="66">
        <v>36907</v>
      </c>
      <c r="F34" s="67"/>
      <c r="G34" s="65">
        <f>B34-C34</f>
        <v>569</v>
      </c>
      <c r="H34" s="66">
        <f>D34-E34</f>
        <v>5444</v>
      </c>
      <c r="I34" s="20">
        <f>IF(C34=0, "-", IF(G34/C34&lt;10, G34/C34, "&gt;999%"))</f>
        <v>0.13851022395326193</v>
      </c>
      <c r="J34" s="21">
        <f>IF(E34=0, "-", IF(H34/E34&lt;10, H34/E34, "&gt;999%"))</f>
        <v>0.14750589319099358</v>
      </c>
    </row>
    <row r="35" spans="1:10" x14ac:dyDescent="0.25">
      <c r="A35" s="7" t="s">
        <v>171</v>
      </c>
      <c r="B35" s="65">
        <v>143</v>
      </c>
      <c r="C35" s="66">
        <v>32</v>
      </c>
      <c r="D35" s="65">
        <v>643</v>
      </c>
      <c r="E35" s="66">
        <v>315</v>
      </c>
      <c r="F35" s="67"/>
      <c r="G35" s="65">
        <f>B35-C35</f>
        <v>111</v>
      </c>
      <c r="H35" s="66">
        <f>D35-E35</f>
        <v>328</v>
      </c>
      <c r="I35" s="20">
        <f>IF(C35=0, "-", IF(G35/C35&lt;10, G35/C35, "&gt;999%"))</f>
        <v>3.46875</v>
      </c>
      <c r="J35" s="21">
        <f>IF(E35=0, "-", IF(H35/E35&lt;10, H35/E35, "&gt;999%"))</f>
        <v>1.0412698412698413</v>
      </c>
    </row>
    <row r="36" spans="1:10" x14ac:dyDescent="0.25">
      <c r="A36" s="7"/>
      <c r="B36" s="65"/>
      <c r="C36" s="66"/>
      <c r="D36" s="65"/>
      <c r="E36" s="66"/>
      <c r="F36" s="67"/>
      <c r="G36" s="65"/>
      <c r="H36" s="66"/>
      <c r="I36" s="20"/>
      <c r="J36" s="21"/>
    </row>
    <row r="37" spans="1:10" x14ac:dyDescent="0.25">
      <c r="A37" s="7" t="s">
        <v>129</v>
      </c>
      <c r="B37" s="65">
        <v>385</v>
      </c>
      <c r="C37" s="66">
        <v>384</v>
      </c>
      <c r="D37" s="65">
        <v>3905</v>
      </c>
      <c r="E37" s="66">
        <v>3426</v>
      </c>
      <c r="F37" s="67"/>
      <c r="G37" s="65">
        <f>B37-C37</f>
        <v>1</v>
      </c>
      <c r="H37" s="66">
        <f>D37-E37</f>
        <v>479</v>
      </c>
      <c r="I37" s="20">
        <f>IF(C37=0, "-", IF(G37/C37&lt;10, G37/C37, "&gt;999%"))</f>
        <v>2.6041666666666665E-3</v>
      </c>
      <c r="J37" s="21">
        <f>IF(E37=0, "-", IF(H37/E37&lt;10, H37/E37, "&gt;999%"))</f>
        <v>0.13981319322825453</v>
      </c>
    </row>
    <row r="38" spans="1:10" x14ac:dyDescent="0.25">
      <c r="A38" s="7"/>
      <c r="B38" s="65"/>
      <c r="C38" s="66"/>
      <c r="D38" s="65"/>
      <c r="E38" s="66"/>
      <c r="F38" s="67"/>
      <c r="G38" s="65"/>
      <c r="H38" s="66"/>
      <c r="I38" s="20"/>
      <c r="J38" s="21"/>
    </row>
    <row r="39" spans="1:10" s="43" customFormat="1" ht="13" x14ac:dyDescent="0.3">
      <c r="A39" s="27" t="s">
        <v>5</v>
      </c>
      <c r="B39" s="71">
        <f>SUM(B29:B38)</f>
        <v>10577</v>
      </c>
      <c r="C39" s="77">
        <f>SUM(C29:C38)</f>
        <v>8644</v>
      </c>
      <c r="D39" s="71">
        <f>SUM(D29:D38)</f>
        <v>92935</v>
      </c>
      <c r="E39" s="77">
        <f>SUM(E29:E38)</f>
        <v>78552</v>
      </c>
      <c r="F39" s="73"/>
      <c r="G39" s="71">
        <f>B39-C39</f>
        <v>1933</v>
      </c>
      <c r="H39" s="72">
        <f>D39-E39</f>
        <v>14383</v>
      </c>
      <c r="I39" s="37">
        <f>IF(C39=0, 0, G39/C39)</f>
        <v>0.22362332253586303</v>
      </c>
      <c r="J39" s="38">
        <f>IF(E39=0, 0, H39/E39)</f>
        <v>0.18310163967817497</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112</v>
      </c>
      <c r="B2" s="202" t="s">
        <v>103</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200</v>
      </c>
      <c r="B15" s="65">
        <v>2</v>
      </c>
      <c r="C15" s="66">
        <v>46</v>
      </c>
      <c r="D15" s="65">
        <v>59</v>
      </c>
      <c r="E15" s="66">
        <v>285</v>
      </c>
      <c r="F15" s="67"/>
      <c r="G15" s="65">
        <f t="shared" ref="G15:G42" si="0">B15-C15</f>
        <v>-44</v>
      </c>
      <c r="H15" s="66">
        <f t="shared" ref="H15:H42" si="1">D15-E15</f>
        <v>-226</v>
      </c>
      <c r="I15" s="20">
        <f t="shared" ref="I15:I42" si="2">IF(C15=0, "-", IF(G15/C15&lt;10, G15/C15, "&gt;999%"))</f>
        <v>-0.95652173913043481</v>
      </c>
      <c r="J15" s="21">
        <f t="shared" ref="J15:J42" si="3">IF(E15=0, "-", IF(H15/E15&lt;10, H15/E15, "&gt;999%"))</f>
        <v>-0.7929824561403509</v>
      </c>
    </row>
    <row r="16" spans="1:10" x14ac:dyDescent="0.25">
      <c r="A16" s="7" t="s">
        <v>199</v>
      </c>
      <c r="B16" s="65">
        <v>5</v>
      </c>
      <c r="C16" s="66">
        <v>6</v>
      </c>
      <c r="D16" s="65">
        <v>80</v>
      </c>
      <c r="E16" s="66">
        <v>114</v>
      </c>
      <c r="F16" s="67"/>
      <c r="G16" s="65">
        <f t="shared" si="0"/>
        <v>-1</v>
      </c>
      <c r="H16" s="66">
        <f t="shared" si="1"/>
        <v>-34</v>
      </c>
      <c r="I16" s="20">
        <f t="shared" si="2"/>
        <v>-0.16666666666666666</v>
      </c>
      <c r="J16" s="21">
        <f t="shared" si="3"/>
        <v>-0.2982456140350877</v>
      </c>
    </row>
    <row r="17" spans="1:10" x14ac:dyDescent="0.25">
      <c r="A17" s="7" t="s">
        <v>198</v>
      </c>
      <c r="B17" s="65">
        <v>1</v>
      </c>
      <c r="C17" s="66">
        <v>0</v>
      </c>
      <c r="D17" s="65">
        <v>5</v>
      </c>
      <c r="E17" s="66">
        <v>93</v>
      </c>
      <c r="F17" s="67"/>
      <c r="G17" s="65">
        <f t="shared" si="0"/>
        <v>1</v>
      </c>
      <c r="H17" s="66">
        <f t="shared" si="1"/>
        <v>-88</v>
      </c>
      <c r="I17" s="20" t="str">
        <f t="shared" si="2"/>
        <v>-</v>
      </c>
      <c r="J17" s="21">
        <f t="shared" si="3"/>
        <v>-0.94623655913978499</v>
      </c>
    </row>
    <row r="18" spans="1:10" x14ac:dyDescent="0.25">
      <c r="A18" s="7" t="s">
        <v>197</v>
      </c>
      <c r="B18" s="65">
        <v>1755</v>
      </c>
      <c r="C18" s="66">
        <v>1099</v>
      </c>
      <c r="D18" s="65">
        <v>14114</v>
      </c>
      <c r="E18" s="66">
        <v>6640</v>
      </c>
      <c r="F18" s="67"/>
      <c r="G18" s="65">
        <f t="shared" si="0"/>
        <v>656</v>
      </c>
      <c r="H18" s="66">
        <f t="shared" si="1"/>
        <v>7474</v>
      </c>
      <c r="I18" s="20">
        <f t="shared" si="2"/>
        <v>0.59690627843494082</v>
      </c>
      <c r="J18" s="21">
        <f t="shared" si="3"/>
        <v>1.1256024096385542</v>
      </c>
    </row>
    <row r="19" spans="1:10" x14ac:dyDescent="0.25">
      <c r="A19" s="7" t="s">
        <v>196</v>
      </c>
      <c r="B19" s="65">
        <v>59</v>
      </c>
      <c r="C19" s="66">
        <v>34</v>
      </c>
      <c r="D19" s="65">
        <v>498</v>
      </c>
      <c r="E19" s="66">
        <v>330</v>
      </c>
      <c r="F19" s="67"/>
      <c r="G19" s="65">
        <f t="shared" si="0"/>
        <v>25</v>
      </c>
      <c r="H19" s="66">
        <f t="shared" si="1"/>
        <v>168</v>
      </c>
      <c r="I19" s="20">
        <f t="shared" si="2"/>
        <v>0.73529411764705888</v>
      </c>
      <c r="J19" s="21">
        <f t="shared" si="3"/>
        <v>0.50909090909090904</v>
      </c>
    </row>
    <row r="20" spans="1:10" x14ac:dyDescent="0.25">
      <c r="A20" s="7" t="s">
        <v>195</v>
      </c>
      <c r="B20" s="65">
        <v>143</v>
      </c>
      <c r="C20" s="66">
        <v>48</v>
      </c>
      <c r="D20" s="65">
        <v>1116</v>
      </c>
      <c r="E20" s="66">
        <v>598</v>
      </c>
      <c r="F20" s="67"/>
      <c r="G20" s="65">
        <f t="shared" si="0"/>
        <v>95</v>
      </c>
      <c r="H20" s="66">
        <f t="shared" si="1"/>
        <v>518</v>
      </c>
      <c r="I20" s="20">
        <f t="shared" si="2"/>
        <v>1.9791666666666667</v>
      </c>
      <c r="J20" s="21">
        <f t="shared" si="3"/>
        <v>0.86622073578595316</v>
      </c>
    </row>
    <row r="21" spans="1:10" x14ac:dyDescent="0.25">
      <c r="A21" s="7" t="s">
        <v>194</v>
      </c>
      <c r="B21" s="65">
        <v>0</v>
      </c>
      <c r="C21" s="66">
        <v>0</v>
      </c>
      <c r="D21" s="65">
        <v>0</v>
      </c>
      <c r="E21" s="66">
        <v>23</v>
      </c>
      <c r="F21" s="67"/>
      <c r="G21" s="65">
        <f t="shared" si="0"/>
        <v>0</v>
      </c>
      <c r="H21" s="66">
        <f t="shared" si="1"/>
        <v>-23</v>
      </c>
      <c r="I21" s="20" t="str">
        <f t="shared" si="2"/>
        <v>-</v>
      </c>
      <c r="J21" s="21">
        <f t="shared" si="3"/>
        <v>-1</v>
      </c>
    </row>
    <row r="22" spans="1:10" x14ac:dyDescent="0.25">
      <c r="A22" s="7" t="s">
        <v>193</v>
      </c>
      <c r="B22" s="65">
        <v>32</v>
      </c>
      <c r="C22" s="66">
        <v>30</v>
      </c>
      <c r="D22" s="65">
        <v>162</v>
      </c>
      <c r="E22" s="66">
        <v>406</v>
      </c>
      <c r="F22" s="67"/>
      <c r="G22" s="65">
        <f t="shared" si="0"/>
        <v>2</v>
      </c>
      <c r="H22" s="66">
        <f t="shared" si="1"/>
        <v>-244</v>
      </c>
      <c r="I22" s="20">
        <f t="shared" si="2"/>
        <v>6.6666666666666666E-2</v>
      </c>
      <c r="J22" s="21">
        <f t="shared" si="3"/>
        <v>-0.60098522167487689</v>
      </c>
    </row>
    <row r="23" spans="1:10" x14ac:dyDescent="0.25">
      <c r="A23" s="7" t="s">
        <v>192</v>
      </c>
      <c r="B23" s="65">
        <v>333</v>
      </c>
      <c r="C23" s="66">
        <v>214</v>
      </c>
      <c r="D23" s="65">
        <v>2747</v>
      </c>
      <c r="E23" s="66">
        <v>1953</v>
      </c>
      <c r="F23" s="67"/>
      <c r="G23" s="65">
        <f t="shared" si="0"/>
        <v>119</v>
      </c>
      <c r="H23" s="66">
        <f t="shared" si="1"/>
        <v>794</v>
      </c>
      <c r="I23" s="20">
        <f t="shared" si="2"/>
        <v>0.55607476635514019</v>
      </c>
      <c r="J23" s="21">
        <f t="shared" si="3"/>
        <v>0.40655401945724529</v>
      </c>
    </row>
    <row r="24" spans="1:10" x14ac:dyDescent="0.25">
      <c r="A24" s="7" t="s">
        <v>191</v>
      </c>
      <c r="B24" s="65">
        <v>82</v>
      </c>
      <c r="C24" s="66">
        <v>118</v>
      </c>
      <c r="D24" s="65">
        <v>582</v>
      </c>
      <c r="E24" s="66">
        <v>743</v>
      </c>
      <c r="F24" s="67"/>
      <c r="G24" s="65">
        <f t="shared" si="0"/>
        <v>-36</v>
      </c>
      <c r="H24" s="66">
        <f t="shared" si="1"/>
        <v>-161</v>
      </c>
      <c r="I24" s="20">
        <f t="shared" si="2"/>
        <v>-0.30508474576271188</v>
      </c>
      <c r="J24" s="21">
        <f t="shared" si="3"/>
        <v>-0.21668909825033647</v>
      </c>
    </row>
    <row r="25" spans="1:10" x14ac:dyDescent="0.25">
      <c r="A25" s="7" t="s">
        <v>190</v>
      </c>
      <c r="B25" s="65">
        <v>0</v>
      </c>
      <c r="C25" s="66">
        <v>33</v>
      </c>
      <c r="D25" s="65">
        <v>48</v>
      </c>
      <c r="E25" s="66">
        <v>769</v>
      </c>
      <c r="F25" s="67"/>
      <c r="G25" s="65">
        <f t="shared" si="0"/>
        <v>-33</v>
      </c>
      <c r="H25" s="66">
        <f t="shared" si="1"/>
        <v>-721</v>
      </c>
      <c r="I25" s="20">
        <f t="shared" si="2"/>
        <v>-1</v>
      </c>
      <c r="J25" s="21">
        <f t="shared" si="3"/>
        <v>-0.93758127438231464</v>
      </c>
    </row>
    <row r="26" spans="1:10" x14ac:dyDescent="0.25">
      <c r="A26" s="7" t="s">
        <v>189</v>
      </c>
      <c r="B26" s="65">
        <v>2</v>
      </c>
      <c r="C26" s="66">
        <v>12</v>
      </c>
      <c r="D26" s="65">
        <v>65</v>
      </c>
      <c r="E26" s="66">
        <v>30</v>
      </c>
      <c r="F26" s="67"/>
      <c r="G26" s="65">
        <f t="shared" si="0"/>
        <v>-10</v>
      </c>
      <c r="H26" s="66">
        <f t="shared" si="1"/>
        <v>35</v>
      </c>
      <c r="I26" s="20">
        <f t="shared" si="2"/>
        <v>-0.83333333333333337</v>
      </c>
      <c r="J26" s="21">
        <f t="shared" si="3"/>
        <v>1.1666666666666667</v>
      </c>
    </row>
    <row r="27" spans="1:10" x14ac:dyDescent="0.25">
      <c r="A27" s="7" t="s">
        <v>188</v>
      </c>
      <c r="B27" s="65">
        <v>30</v>
      </c>
      <c r="C27" s="66">
        <v>17</v>
      </c>
      <c r="D27" s="65">
        <v>213</v>
      </c>
      <c r="E27" s="66">
        <v>156</v>
      </c>
      <c r="F27" s="67"/>
      <c r="G27" s="65">
        <f t="shared" si="0"/>
        <v>13</v>
      </c>
      <c r="H27" s="66">
        <f t="shared" si="1"/>
        <v>57</v>
      </c>
      <c r="I27" s="20">
        <f t="shared" si="2"/>
        <v>0.76470588235294112</v>
      </c>
      <c r="J27" s="21">
        <f t="shared" si="3"/>
        <v>0.36538461538461536</v>
      </c>
    </row>
    <row r="28" spans="1:10" x14ac:dyDescent="0.25">
      <c r="A28" s="7" t="s">
        <v>187</v>
      </c>
      <c r="B28" s="65">
        <v>3429</v>
      </c>
      <c r="C28" s="66">
        <v>2660</v>
      </c>
      <c r="D28" s="65">
        <v>28198</v>
      </c>
      <c r="E28" s="66">
        <v>26874</v>
      </c>
      <c r="F28" s="67"/>
      <c r="G28" s="65">
        <f t="shared" si="0"/>
        <v>769</v>
      </c>
      <c r="H28" s="66">
        <f t="shared" si="1"/>
        <v>1324</v>
      </c>
      <c r="I28" s="20">
        <f t="shared" si="2"/>
        <v>0.28909774436090224</v>
      </c>
      <c r="J28" s="21">
        <f t="shared" si="3"/>
        <v>4.9266949467887178E-2</v>
      </c>
    </row>
    <row r="29" spans="1:10" x14ac:dyDescent="0.25">
      <c r="A29" s="7" t="s">
        <v>186</v>
      </c>
      <c r="B29" s="65">
        <v>1340</v>
      </c>
      <c r="C29" s="66">
        <v>1386</v>
      </c>
      <c r="D29" s="65">
        <v>12493</v>
      </c>
      <c r="E29" s="66">
        <v>10955</v>
      </c>
      <c r="F29" s="67"/>
      <c r="G29" s="65">
        <f t="shared" si="0"/>
        <v>-46</v>
      </c>
      <c r="H29" s="66">
        <f t="shared" si="1"/>
        <v>1538</v>
      </c>
      <c r="I29" s="20">
        <f t="shared" si="2"/>
        <v>-3.3189033189033192E-2</v>
      </c>
      <c r="J29" s="21">
        <f t="shared" si="3"/>
        <v>0.14039251483340939</v>
      </c>
    </row>
    <row r="30" spans="1:10" x14ac:dyDescent="0.25">
      <c r="A30" s="7" t="s">
        <v>185</v>
      </c>
      <c r="B30" s="65">
        <v>79</v>
      </c>
      <c r="C30" s="66">
        <v>96</v>
      </c>
      <c r="D30" s="65">
        <v>927</v>
      </c>
      <c r="E30" s="66">
        <v>563</v>
      </c>
      <c r="F30" s="67"/>
      <c r="G30" s="65">
        <f t="shared" si="0"/>
        <v>-17</v>
      </c>
      <c r="H30" s="66">
        <f t="shared" si="1"/>
        <v>364</v>
      </c>
      <c r="I30" s="20">
        <f t="shared" si="2"/>
        <v>-0.17708333333333334</v>
      </c>
      <c r="J30" s="21">
        <f t="shared" si="3"/>
        <v>0.64653641207815271</v>
      </c>
    </row>
    <row r="31" spans="1:10" x14ac:dyDescent="0.25">
      <c r="A31" s="7" t="s">
        <v>183</v>
      </c>
      <c r="B31" s="65">
        <v>9</v>
      </c>
      <c r="C31" s="66">
        <v>5</v>
      </c>
      <c r="D31" s="65">
        <v>165</v>
      </c>
      <c r="E31" s="66">
        <v>98</v>
      </c>
      <c r="F31" s="67"/>
      <c r="G31" s="65">
        <f t="shared" si="0"/>
        <v>4</v>
      </c>
      <c r="H31" s="66">
        <f t="shared" si="1"/>
        <v>67</v>
      </c>
      <c r="I31" s="20">
        <f t="shared" si="2"/>
        <v>0.8</v>
      </c>
      <c r="J31" s="21">
        <f t="shared" si="3"/>
        <v>0.68367346938775508</v>
      </c>
    </row>
    <row r="32" spans="1:10" x14ac:dyDescent="0.25">
      <c r="A32" s="7" t="s">
        <v>182</v>
      </c>
      <c r="B32" s="65">
        <v>84</v>
      </c>
      <c r="C32" s="66">
        <v>14</v>
      </c>
      <c r="D32" s="65">
        <v>524</v>
      </c>
      <c r="E32" s="66">
        <v>151</v>
      </c>
      <c r="F32" s="67"/>
      <c r="G32" s="65">
        <f t="shared" si="0"/>
        <v>70</v>
      </c>
      <c r="H32" s="66">
        <f t="shared" si="1"/>
        <v>373</v>
      </c>
      <c r="I32" s="20">
        <f t="shared" si="2"/>
        <v>5</v>
      </c>
      <c r="J32" s="21">
        <f t="shared" si="3"/>
        <v>2.4701986754966887</v>
      </c>
    </row>
    <row r="33" spans="1:10" x14ac:dyDescent="0.25">
      <c r="A33" s="7" t="s">
        <v>181</v>
      </c>
      <c r="B33" s="65">
        <v>10</v>
      </c>
      <c r="C33" s="66">
        <v>17</v>
      </c>
      <c r="D33" s="65">
        <v>157</v>
      </c>
      <c r="E33" s="66">
        <v>131</v>
      </c>
      <c r="F33" s="67"/>
      <c r="G33" s="65">
        <f t="shared" si="0"/>
        <v>-7</v>
      </c>
      <c r="H33" s="66">
        <f t="shared" si="1"/>
        <v>26</v>
      </c>
      <c r="I33" s="20">
        <f t="shared" si="2"/>
        <v>-0.41176470588235292</v>
      </c>
      <c r="J33" s="21">
        <f t="shared" si="3"/>
        <v>0.19847328244274809</v>
      </c>
    </row>
    <row r="34" spans="1:10" x14ac:dyDescent="0.25">
      <c r="A34" s="7" t="s">
        <v>180</v>
      </c>
      <c r="B34" s="65">
        <v>45</v>
      </c>
      <c r="C34" s="66">
        <v>30</v>
      </c>
      <c r="D34" s="65">
        <v>531</v>
      </c>
      <c r="E34" s="66">
        <v>298</v>
      </c>
      <c r="F34" s="67"/>
      <c r="G34" s="65">
        <f t="shared" si="0"/>
        <v>15</v>
      </c>
      <c r="H34" s="66">
        <f t="shared" si="1"/>
        <v>233</v>
      </c>
      <c r="I34" s="20">
        <f t="shared" si="2"/>
        <v>0.5</v>
      </c>
      <c r="J34" s="21">
        <f t="shared" si="3"/>
        <v>0.78187919463087252</v>
      </c>
    </row>
    <row r="35" spans="1:10" x14ac:dyDescent="0.25">
      <c r="A35" s="7" t="s">
        <v>179</v>
      </c>
      <c r="B35" s="65">
        <v>65</v>
      </c>
      <c r="C35" s="66">
        <v>25</v>
      </c>
      <c r="D35" s="65">
        <v>625</v>
      </c>
      <c r="E35" s="66">
        <v>342</v>
      </c>
      <c r="F35" s="67"/>
      <c r="G35" s="65">
        <f t="shared" si="0"/>
        <v>40</v>
      </c>
      <c r="H35" s="66">
        <f t="shared" si="1"/>
        <v>283</v>
      </c>
      <c r="I35" s="20">
        <f t="shared" si="2"/>
        <v>1.6</v>
      </c>
      <c r="J35" s="21">
        <f t="shared" si="3"/>
        <v>0.82748538011695905</v>
      </c>
    </row>
    <row r="36" spans="1:10" x14ac:dyDescent="0.25">
      <c r="A36" s="7" t="s">
        <v>178</v>
      </c>
      <c r="B36" s="65">
        <v>85</v>
      </c>
      <c r="C36" s="66">
        <v>66</v>
      </c>
      <c r="D36" s="65">
        <v>870</v>
      </c>
      <c r="E36" s="66">
        <v>689</v>
      </c>
      <c r="F36" s="67"/>
      <c r="G36" s="65">
        <f t="shared" si="0"/>
        <v>19</v>
      </c>
      <c r="H36" s="66">
        <f t="shared" si="1"/>
        <v>181</v>
      </c>
      <c r="I36" s="20">
        <f t="shared" si="2"/>
        <v>0.2878787878787879</v>
      </c>
      <c r="J36" s="21">
        <f t="shared" si="3"/>
        <v>0.26269956458635702</v>
      </c>
    </row>
    <row r="37" spans="1:10" x14ac:dyDescent="0.25">
      <c r="A37" s="7" t="s">
        <v>177</v>
      </c>
      <c r="B37" s="65">
        <v>8</v>
      </c>
      <c r="C37" s="66">
        <v>7</v>
      </c>
      <c r="D37" s="65">
        <v>48</v>
      </c>
      <c r="E37" s="66">
        <v>39</v>
      </c>
      <c r="F37" s="67"/>
      <c r="G37" s="65">
        <f t="shared" si="0"/>
        <v>1</v>
      </c>
      <c r="H37" s="66">
        <f t="shared" si="1"/>
        <v>9</v>
      </c>
      <c r="I37" s="20">
        <f t="shared" si="2"/>
        <v>0.14285714285714285</v>
      </c>
      <c r="J37" s="21">
        <f t="shared" si="3"/>
        <v>0.23076923076923078</v>
      </c>
    </row>
    <row r="38" spans="1:10" x14ac:dyDescent="0.25">
      <c r="A38" s="7" t="s">
        <v>176</v>
      </c>
      <c r="B38" s="65">
        <v>2331</v>
      </c>
      <c r="C38" s="66">
        <v>2147</v>
      </c>
      <c r="D38" s="65">
        <v>22687</v>
      </c>
      <c r="E38" s="66">
        <v>20985</v>
      </c>
      <c r="F38" s="67"/>
      <c r="G38" s="65">
        <f t="shared" si="0"/>
        <v>184</v>
      </c>
      <c r="H38" s="66">
        <f t="shared" si="1"/>
        <v>1702</v>
      </c>
      <c r="I38" s="20">
        <f t="shared" si="2"/>
        <v>8.5700978108989287E-2</v>
      </c>
      <c r="J38" s="21">
        <f t="shared" si="3"/>
        <v>8.1105551584465099E-2</v>
      </c>
    </row>
    <row r="39" spans="1:10" x14ac:dyDescent="0.25">
      <c r="A39" s="7" t="s">
        <v>175</v>
      </c>
      <c r="B39" s="65">
        <v>34</v>
      </c>
      <c r="C39" s="66">
        <v>36</v>
      </c>
      <c r="D39" s="65">
        <v>302</v>
      </c>
      <c r="E39" s="66">
        <v>164</v>
      </c>
      <c r="F39" s="67"/>
      <c r="G39" s="65">
        <f t="shared" si="0"/>
        <v>-2</v>
      </c>
      <c r="H39" s="66">
        <f t="shared" si="1"/>
        <v>138</v>
      </c>
      <c r="I39" s="20">
        <f t="shared" si="2"/>
        <v>-5.5555555555555552E-2</v>
      </c>
      <c r="J39" s="21">
        <f t="shared" si="3"/>
        <v>0.84146341463414631</v>
      </c>
    </row>
    <row r="40" spans="1:10" x14ac:dyDescent="0.25">
      <c r="A40" s="7" t="s">
        <v>173</v>
      </c>
      <c r="B40" s="65">
        <v>286</v>
      </c>
      <c r="C40" s="66">
        <v>167</v>
      </c>
      <c r="D40" s="65">
        <v>2393</v>
      </c>
      <c r="E40" s="66">
        <v>2153</v>
      </c>
      <c r="F40" s="67"/>
      <c r="G40" s="65">
        <f t="shared" si="0"/>
        <v>119</v>
      </c>
      <c r="H40" s="66">
        <f t="shared" si="1"/>
        <v>240</v>
      </c>
      <c r="I40" s="20">
        <f t="shared" si="2"/>
        <v>0.71257485029940115</v>
      </c>
      <c r="J40" s="21">
        <f t="shared" si="3"/>
        <v>0.1114723641430562</v>
      </c>
    </row>
    <row r="41" spans="1:10" x14ac:dyDescent="0.25">
      <c r="A41" s="7" t="s">
        <v>174</v>
      </c>
      <c r="B41" s="65">
        <v>0</v>
      </c>
      <c r="C41" s="66">
        <v>1</v>
      </c>
      <c r="D41" s="65">
        <v>3</v>
      </c>
      <c r="E41" s="66">
        <v>3</v>
      </c>
      <c r="F41" s="67"/>
      <c r="G41" s="65">
        <f t="shared" si="0"/>
        <v>-1</v>
      </c>
      <c r="H41" s="66">
        <f t="shared" si="1"/>
        <v>0</v>
      </c>
      <c r="I41" s="20">
        <f t="shared" si="2"/>
        <v>-1</v>
      </c>
      <c r="J41" s="21">
        <f t="shared" si="3"/>
        <v>0</v>
      </c>
    </row>
    <row r="42" spans="1:10" x14ac:dyDescent="0.25">
      <c r="A42" s="7" t="s">
        <v>184</v>
      </c>
      <c r="B42" s="65">
        <v>328</v>
      </c>
      <c r="C42" s="66">
        <v>330</v>
      </c>
      <c r="D42" s="65">
        <v>3323</v>
      </c>
      <c r="E42" s="66">
        <v>2967</v>
      </c>
      <c r="F42" s="67"/>
      <c r="G42" s="65">
        <f t="shared" si="0"/>
        <v>-2</v>
      </c>
      <c r="H42" s="66">
        <f t="shared" si="1"/>
        <v>356</v>
      </c>
      <c r="I42" s="20">
        <f t="shared" si="2"/>
        <v>-6.0606060606060606E-3</v>
      </c>
      <c r="J42" s="21">
        <f t="shared" si="3"/>
        <v>0.11998651836872262</v>
      </c>
    </row>
    <row r="43" spans="1:10" x14ac:dyDescent="0.25">
      <c r="A43" s="7"/>
      <c r="B43" s="65"/>
      <c r="C43" s="66"/>
      <c r="D43" s="65"/>
      <c r="E43" s="66"/>
      <c r="F43" s="67"/>
      <c r="G43" s="65"/>
      <c r="H43" s="66"/>
      <c r="I43" s="20"/>
      <c r="J43" s="21"/>
    </row>
    <row r="44" spans="1:10" s="43" customFormat="1" ht="13" x14ac:dyDescent="0.3">
      <c r="A44" s="27" t="s">
        <v>28</v>
      </c>
      <c r="B44" s="71">
        <f>SUM(B15:B43)</f>
        <v>10577</v>
      </c>
      <c r="C44" s="72">
        <f>SUM(C15:C43)</f>
        <v>8644</v>
      </c>
      <c r="D44" s="71">
        <f>SUM(D15:D43)</f>
        <v>92935</v>
      </c>
      <c r="E44" s="72">
        <f>SUM(E15:E43)</f>
        <v>78552</v>
      </c>
      <c r="F44" s="73"/>
      <c r="G44" s="71">
        <f>B44-C44</f>
        <v>1933</v>
      </c>
      <c r="H44" s="72">
        <f>D44-E44</f>
        <v>14383</v>
      </c>
      <c r="I44" s="37">
        <f>IF(C44=0, "-", G44/C44)</f>
        <v>0.22362332253586303</v>
      </c>
      <c r="J44" s="38">
        <f>IF(E44=0, "-", H44/E44)</f>
        <v>0.18310163967817497</v>
      </c>
    </row>
    <row r="45" spans="1:10" s="43" customFormat="1" ht="13" x14ac:dyDescent="0.3">
      <c r="A45" s="27" t="s">
        <v>0</v>
      </c>
      <c r="B45" s="71">
        <f>B11+B44</f>
        <v>10577</v>
      </c>
      <c r="C45" s="77">
        <f>C11+C44</f>
        <v>8644</v>
      </c>
      <c r="D45" s="71">
        <f>D11+D44</f>
        <v>92935</v>
      </c>
      <c r="E45" s="77">
        <f>E11+E44</f>
        <v>78552</v>
      </c>
      <c r="F45" s="73"/>
      <c r="G45" s="71">
        <f>B45-C45</f>
        <v>1933</v>
      </c>
      <c r="H45" s="72">
        <f>D45-E45</f>
        <v>14383</v>
      </c>
      <c r="I45" s="37">
        <f>IF(C45=0, "-", G45/C45)</f>
        <v>0.22362332253586303</v>
      </c>
      <c r="J45" s="38">
        <f>IF(E45=0, "-", H45/E45)</f>
        <v>0.18310163967817497</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4"/>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164" t="s">
        <v>114</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114</v>
      </c>
      <c r="B6" s="61" t="s">
        <v>12</v>
      </c>
      <c r="C6" s="62" t="s">
        <v>13</v>
      </c>
      <c r="D6" s="61" t="s">
        <v>12</v>
      </c>
      <c r="E6" s="63" t="s">
        <v>13</v>
      </c>
      <c r="F6" s="62" t="s">
        <v>12</v>
      </c>
      <c r="G6" s="62" t="s">
        <v>13</v>
      </c>
      <c r="H6" s="61" t="s">
        <v>12</v>
      </c>
      <c r="I6" s="63" t="s">
        <v>13</v>
      </c>
      <c r="J6" s="61"/>
      <c r="K6" s="63"/>
    </row>
    <row r="7" spans="1:11" x14ac:dyDescent="0.25">
      <c r="A7" s="7" t="s">
        <v>201</v>
      </c>
      <c r="B7" s="65">
        <v>2</v>
      </c>
      <c r="C7" s="34">
        <f>IF(B11=0, "-", B7/B11)</f>
        <v>2.8985507246376812E-2</v>
      </c>
      <c r="D7" s="65">
        <v>3</v>
      </c>
      <c r="E7" s="9">
        <f>IF(D11=0, "-", D7/D11)</f>
        <v>4.5454545454545456E-2</v>
      </c>
      <c r="F7" s="81">
        <v>46</v>
      </c>
      <c r="G7" s="34">
        <f>IF(F11=0, "-", F7/F11)</f>
        <v>7.7571669477234401E-2</v>
      </c>
      <c r="H7" s="65">
        <v>38</v>
      </c>
      <c r="I7" s="9">
        <f>IF(H11=0, "-", H7/H11)</f>
        <v>8.1896551724137928E-2</v>
      </c>
      <c r="J7" s="8">
        <f>IF(D7=0, "-", IF((B7-D7)/D7&lt;10, (B7-D7)/D7, "&gt;999%"))</f>
        <v>-0.33333333333333331</v>
      </c>
      <c r="K7" s="9">
        <f>IF(H7=0, "-", IF((F7-H7)/H7&lt;10, (F7-H7)/H7, "&gt;999%"))</f>
        <v>0.21052631578947367</v>
      </c>
    </row>
    <row r="8" spans="1:11" x14ac:dyDescent="0.25">
      <c r="A8" s="7" t="s">
        <v>202</v>
      </c>
      <c r="B8" s="65">
        <v>67</v>
      </c>
      <c r="C8" s="34">
        <f>IF(B11=0, "-", B8/B11)</f>
        <v>0.97101449275362317</v>
      </c>
      <c r="D8" s="65">
        <v>63</v>
      </c>
      <c r="E8" s="9">
        <f>IF(D11=0, "-", D8/D11)</f>
        <v>0.95454545454545459</v>
      </c>
      <c r="F8" s="81">
        <v>547</v>
      </c>
      <c r="G8" s="34">
        <f>IF(F11=0, "-", F8/F11)</f>
        <v>0.92242833052276563</v>
      </c>
      <c r="H8" s="65">
        <v>360</v>
      </c>
      <c r="I8" s="9">
        <f>IF(H11=0, "-", H8/H11)</f>
        <v>0.77586206896551724</v>
      </c>
      <c r="J8" s="8">
        <f>IF(D8=0, "-", IF((B8-D8)/D8&lt;10, (B8-D8)/D8, "&gt;999%"))</f>
        <v>6.3492063492063489E-2</v>
      </c>
      <c r="K8" s="9">
        <f>IF(H8=0, "-", IF((F8-H8)/H8&lt;10, (F8-H8)/H8, "&gt;999%"))</f>
        <v>0.51944444444444449</v>
      </c>
    </row>
    <row r="9" spans="1:11" x14ac:dyDescent="0.25">
      <c r="A9" s="7" t="s">
        <v>203</v>
      </c>
      <c r="B9" s="65">
        <v>0</v>
      </c>
      <c r="C9" s="34">
        <f>IF(B11=0, "-", B9/B11)</f>
        <v>0</v>
      </c>
      <c r="D9" s="65">
        <v>0</v>
      </c>
      <c r="E9" s="9">
        <f>IF(D11=0, "-", D9/D11)</f>
        <v>0</v>
      </c>
      <c r="F9" s="81">
        <v>0</v>
      </c>
      <c r="G9" s="34">
        <f>IF(F11=0, "-", F9/F11)</f>
        <v>0</v>
      </c>
      <c r="H9" s="65">
        <v>66</v>
      </c>
      <c r="I9" s="9">
        <f>IF(H11=0, "-", H9/H11)</f>
        <v>0.14224137931034483</v>
      </c>
      <c r="J9" s="8" t="str">
        <f>IF(D9=0, "-", IF((B9-D9)/D9&lt;10, (B9-D9)/D9, "&gt;999%"))</f>
        <v>-</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600</v>
      </c>
      <c r="B11" s="71">
        <f>SUM(B7:B10)</f>
        <v>69</v>
      </c>
      <c r="C11" s="40">
        <f>B11/10577</f>
        <v>6.5235889193533134E-3</v>
      </c>
      <c r="D11" s="71">
        <f>SUM(D7:D10)</f>
        <v>66</v>
      </c>
      <c r="E11" s="41">
        <f>D11/8644</f>
        <v>7.6353540027764922E-3</v>
      </c>
      <c r="F11" s="77">
        <f>SUM(F7:F10)</f>
        <v>593</v>
      </c>
      <c r="G11" s="42">
        <f>F11/92935</f>
        <v>6.3808037875934791E-3</v>
      </c>
      <c r="H11" s="71">
        <f>SUM(H7:H10)</f>
        <v>464</v>
      </c>
      <c r="I11" s="41">
        <f>H11/78552</f>
        <v>5.906915164477034E-3</v>
      </c>
      <c r="J11" s="37">
        <f>IF(D11=0, "-", IF((B11-D11)/D11&lt;10, (B11-D11)/D11, "&gt;999%"))</f>
        <v>4.5454545454545456E-2</v>
      </c>
      <c r="K11" s="38">
        <f>IF(H11=0, "-", IF((F11-H11)/H11&lt;10, (F11-H11)/H11, "&gt;999%"))</f>
        <v>0.27801724137931033</v>
      </c>
    </row>
    <row r="12" spans="1:11" x14ac:dyDescent="0.25">
      <c r="B12" s="83"/>
      <c r="D12" s="83"/>
      <c r="F12" s="83"/>
      <c r="H12" s="83"/>
    </row>
    <row r="13" spans="1:11" s="43" customFormat="1" ht="13" x14ac:dyDescent="0.3">
      <c r="A13" s="162" t="s">
        <v>600</v>
      </c>
      <c r="B13" s="71">
        <v>69</v>
      </c>
      <c r="C13" s="40">
        <f>B13/10577</f>
        <v>6.5235889193533134E-3</v>
      </c>
      <c r="D13" s="71">
        <v>66</v>
      </c>
      <c r="E13" s="41">
        <f>D13/8644</f>
        <v>7.6353540027764922E-3</v>
      </c>
      <c r="F13" s="77">
        <v>593</v>
      </c>
      <c r="G13" s="42">
        <f>F13/92935</f>
        <v>6.3808037875934791E-3</v>
      </c>
      <c r="H13" s="71">
        <v>464</v>
      </c>
      <c r="I13" s="41">
        <f>H13/78552</f>
        <v>5.906915164477034E-3</v>
      </c>
      <c r="J13" s="37">
        <f>IF(D13=0, "-", IF((B13-D13)/D13&lt;10, (B13-D13)/D13, "&gt;999%"))</f>
        <v>4.5454545454545456E-2</v>
      </c>
      <c r="K13" s="38">
        <f>IF(H13=0, "-", IF((F13-H13)/H13&lt;10, (F13-H13)/H13, "&gt;999%"))</f>
        <v>0.27801724137931033</v>
      </c>
    </row>
    <row r="14" spans="1:11" x14ac:dyDescent="0.25">
      <c r="B14" s="83"/>
      <c r="D14" s="83"/>
      <c r="F14" s="83"/>
      <c r="H14" s="83"/>
    </row>
    <row r="15" spans="1:11" ht="15.5" x14ac:dyDescent="0.35">
      <c r="A15" s="164" t="s">
        <v>115</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140</v>
      </c>
      <c r="B17" s="61" t="s">
        <v>12</v>
      </c>
      <c r="C17" s="62" t="s">
        <v>13</v>
      </c>
      <c r="D17" s="61" t="s">
        <v>12</v>
      </c>
      <c r="E17" s="63" t="s">
        <v>13</v>
      </c>
      <c r="F17" s="62" t="s">
        <v>12</v>
      </c>
      <c r="G17" s="62" t="s">
        <v>13</v>
      </c>
      <c r="H17" s="61" t="s">
        <v>12</v>
      </c>
      <c r="I17" s="63" t="s">
        <v>13</v>
      </c>
      <c r="J17" s="61"/>
      <c r="K17" s="63"/>
    </row>
    <row r="18" spans="1:11" x14ac:dyDescent="0.25">
      <c r="A18" s="7" t="s">
        <v>204</v>
      </c>
      <c r="B18" s="65">
        <v>0</v>
      </c>
      <c r="C18" s="34">
        <f>IF(B28=0, "-", B18/B28)</f>
        <v>0</v>
      </c>
      <c r="D18" s="65">
        <v>1</v>
      </c>
      <c r="E18" s="9">
        <f>IF(D28=0, "-", D18/D28)</f>
        <v>3.3003300330033004E-3</v>
      </c>
      <c r="F18" s="81">
        <v>12</v>
      </c>
      <c r="G18" s="34">
        <f>IF(F28=0, "-", F18/F28)</f>
        <v>3.8910505836575876E-3</v>
      </c>
      <c r="H18" s="65">
        <v>8</v>
      </c>
      <c r="I18" s="9">
        <f>IF(H28=0, "-", H18/H28)</f>
        <v>2.4622960911049553E-3</v>
      </c>
      <c r="J18" s="8">
        <f t="shared" ref="J18:J26" si="0">IF(D18=0, "-", IF((B18-D18)/D18&lt;10, (B18-D18)/D18, "&gt;999%"))</f>
        <v>-1</v>
      </c>
      <c r="K18" s="9">
        <f t="shared" ref="K18:K26" si="1">IF(H18=0, "-", IF((F18-H18)/H18&lt;10, (F18-H18)/H18, "&gt;999%"))</f>
        <v>0.5</v>
      </c>
    </row>
    <row r="19" spans="1:11" x14ac:dyDescent="0.25">
      <c r="A19" s="7" t="s">
        <v>205</v>
      </c>
      <c r="B19" s="65">
        <v>6</v>
      </c>
      <c r="C19" s="34">
        <f>IF(B28=0, "-", B19/B28)</f>
        <v>1.9933554817275746E-2</v>
      </c>
      <c r="D19" s="65">
        <v>8</v>
      </c>
      <c r="E19" s="9">
        <f>IF(D28=0, "-", D19/D28)</f>
        <v>2.6402640264026403E-2</v>
      </c>
      <c r="F19" s="81">
        <v>60</v>
      </c>
      <c r="G19" s="34">
        <f>IF(F28=0, "-", F19/F28)</f>
        <v>1.9455252918287938E-2</v>
      </c>
      <c r="H19" s="65">
        <v>48</v>
      </c>
      <c r="I19" s="9">
        <f>IF(H28=0, "-", H19/H28)</f>
        <v>1.4773776546629732E-2</v>
      </c>
      <c r="J19" s="8">
        <f t="shared" si="0"/>
        <v>-0.25</v>
      </c>
      <c r="K19" s="9">
        <f t="shared" si="1"/>
        <v>0.25</v>
      </c>
    </row>
    <row r="20" spans="1:11" x14ac:dyDescent="0.25">
      <c r="A20" s="7" t="s">
        <v>206</v>
      </c>
      <c r="B20" s="65">
        <v>2</v>
      </c>
      <c r="C20" s="34">
        <f>IF(B28=0, "-", B20/B28)</f>
        <v>6.6445182724252493E-3</v>
      </c>
      <c r="D20" s="65">
        <v>44</v>
      </c>
      <c r="E20" s="9">
        <f>IF(D28=0, "-", D20/D28)</f>
        <v>0.14521452145214522</v>
      </c>
      <c r="F20" s="81">
        <v>314</v>
      </c>
      <c r="G20" s="34">
        <f>IF(F28=0, "-", F20/F28)</f>
        <v>0.10181582360570687</v>
      </c>
      <c r="H20" s="65">
        <v>265</v>
      </c>
      <c r="I20" s="9">
        <f>IF(H28=0, "-", H20/H28)</f>
        <v>8.1563558017851645E-2</v>
      </c>
      <c r="J20" s="8">
        <f t="shared" si="0"/>
        <v>-0.95454545454545459</v>
      </c>
      <c r="K20" s="9">
        <f t="shared" si="1"/>
        <v>0.18490566037735848</v>
      </c>
    </row>
    <row r="21" spans="1:11" x14ac:dyDescent="0.25">
      <c r="A21" s="7" t="s">
        <v>207</v>
      </c>
      <c r="B21" s="65">
        <v>20</v>
      </c>
      <c r="C21" s="34">
        <f>IF(B28=0, "-", B21/B28)</f>
        <v>6.6445182724252497E-2</v>
      </c>
      <c r="D21" s="65">
        <v>18</v>
      </c>
      <c r="E21" s="9">
        <f>IF(D28=0, "-", D21/D28)</f>
        <v>5.9405940594059403E-2</v>
      </c>
      <c r="F21" s="81">
        <v>262</v>
      </c>
      <c r="G21" s="34">
        <f>IF(F28=0, "-", F21/F28)</f>
        <v>8.4954604409857332E-2</v>
      </c>
      <c r="H21" s="65">
        <v>242</v>
      </c>
      <c r="I21" s="9">
        <f>IF(H28=0, "-", H21/H28)</f>
        <v>7.4484456755924897E-2</v>
      </c>
      <c r="J21" s="8">
        <f t="shared" si="0"/>
        <v>0.1111111111111111</v>
      </c>
      <c r="K21" s="9">
        <f t="shared" si="1"/>
        <v>8.2644628099173556E-2</v>
      </c>
    </row>
    <row r="22" spans="1:11" x14ac:dyDescent="0.25">
      <c r="A22" s="7" t="s">
        <v>208</v>
      </c>
      <c r="B22" s="65">
        <v>168</v>
      </c>
      <c r="C22" s="34">
        <f>IF(B28=0, "-", B22/B28)</f>
        <v>0.55813953488372092</v>
      </c>
      <c r="D22" s="65">
        <v>123</v>
      </c>
      <c r="E22" s="9">
        <f>IF(D28=0, "-", D22/D28)</f>
        <v>0.40594059405940597</v>
      </c>
      <c r="F22" s="81">
        <v>1306</v>
      </c>
      <c r="G22" s="34">
        <f>IF(F28=0, "-", F22/F28)</f>
        <v>0.42347600518806744</v>
      </c>
      <c r="H22" s="65">
        <v>1203</v>
      </c>
      <c r="I22" s="9">
        <f>IF(H28=0, "-", H22/H28)</f>
        <v>0.37026777469990768</v>
      </c>
      <c r="J22" s="8">
        <f t="shared" si="0"/>
        <v>0.36585365853658536</v>
      </c>
      <c r="K22" s="9">
        <f t="shared" si="1"/>
        <v>8.5619285120532004E-2</v>
      </c>
    </row>
    <row r="23" spans="1:11" x14ac:dyDescent="0.25">
      <c r="A23" s="7" t="s">
        <v>209</v>
      </c>
      <c r="B23" s="65">
        <v>0</v>
      </c>
      <c r="C23" s="34">
        <f>IF(B28=0, "-", B23/B28)</f>
        <v>0</v>
      </c>
      <c r="D23" s="65">
        <v>33</v>
      </c>
      <c r="E23" s="9">
        <f>IF(D28=0, "-", D23/D28)</f>
        <v>0.10891089108910891</v>
      </c>
      <c r="F23" s="81">
        <v>48</v>
      </c>
      <c r="G23" s="34">
        <f>IF(F28=0, "-", F23/F28)</f>
        <v>1.556420233463035E-2</v>
      </c>
      <c r="H23" s="65">
        <v>769</v>
      </c>
      <c r="I23" s="9">
        <f>IF(H28=0, "-", H23/H28)</f>
        <v>0.23668821175746382</v>
      </c>
      <c r="J23" s="8">
        <f t="shared" si="0"/>
        <v>-1</v>
      </c>
      <c r="K23" s="9">
        <f t="shared" si="1"/>
        <v>-0.93758127438231464</v>
      </c>
    </row>
    <row r="24" spans="1:11" x14ac:dyDescent="0.25">
      <c r="A24" s="7" t="s">
        <v>210</v>
      </c>
      <c r="B24" s="65">
        <v>70</v>
      </c>
      <c r="C24" s="34">
        <f>IF(B28=0, "-", B24/B28)</f>
        <v>0.23255813953488372</v>
      </c>
      <c r="D24" s="65">
        <v>64</v>
      </c>
      <c r="E24" s="9">
        <f>IF(D28=0, "-", D24/D28)</f>
        <v>0.21122112211221122</v>
      </c>
      <c r="F24" s="81">
        <v>864</v>
      </c>
      <c r="G24" s="34">
        <f>IF(F28=0, "-", F24/F28)</f>
        <v>0.28015564202334631</v>
      </c>
      <c r="H24" s="65">
        <v>415</v>
      </c>
      <c r="I24" s="9">
        <f>IF(H28=0, "-", H24/H28)</f>
        <v>0.12773160972606956</v>
      </c>
      <c r="J24" s="8">
        <f t="shared" si="0"/>
        <v>9.375E-2</v>
      </c>
      <c r="K24" s="9">
        <f t="shared" si="1"/>
        <v>1.0819277108433736</v>
      </c>
    </row>
    <row r="25" spans="1:11" x14ac:dyDescent="0.25">
      <c r="A25" s="7" t="s">
        <v>211</v>
      </c>
      <c r="B25" s="65">
        <v>26</v>
      </c>
      <c r="C25" s="34">
        <f>IF(B28=0, "-", B25/B28)</f>
        <v>8.6378737541528236E-2</v>
      </c>
      <c r="D25" s="65">
        <v>9</v>
      </c>
      <c r="E25" s="9">
        <f>IF(D28=0, "-", D25/D28)</f>
        <v>2.9702970297029702E-2</v>
      </c>
      <c r="F25" s="81">
        <v>166</v>
      </c>
      <c r="G25" s="34">
        <f>IF(F28=0, "-", F25/F28)</f>
        <v>5.3826199740596631E-2</v>
      </c>
      <c r="H25" s="65">
        <v>217</v>
      </c>
      <c r="I25" s="9">
        <f>IF(H28=0, "-", H25/H28)</f>
        <v>6.6789781471221915E-2</v>
      </c>
      <c r="J25" s="8">
        <f t="shared" si="0"/>
        <v>1.8888888888888888</v>
      </c>
      <c r="K25" s="9">
        <f t="shared" si="1"/>
        <v>-0.23502304147465439</v>
      </c>
    </row>
    <row r="26" spans="1:11" x14ac:dyDescent="0.25">
      <c r="A26" s="7" t="s">
        <v>212</v>
      </c>
      <c r="B26" s="65">
        <v>9</v>
      </c>
      <c r="C26" s="34">
        <f>IF(B28=0, "-", B26/B28)</f>
        <v>2.9900332225913623E-2</v>
      </c>
      <c r="D26" s="65">
        <v>3</v>
      </c>
      <c r="E26" s="9">
        <f>IF(D28=0, "-", D26/D28)</f>
        <v>9.9009900990099011E-3</v>
      </c>
      <c r="F26" s="81">
        <v>52</v>
      </c>
      <c r="G26" s="34">
        <f>IF(F28=0, "-", F26/F28)</f>
        <v>1.6861219195849545E-2</v>
      </c>
      <c r="H26" s="65">
        <v>82</v>
      </c>
      <c r="I26" s="9">
        <f>IF(H28=0, "-", H26/H28)</f>
        <v>2.5238534933825791E-2</v>
      </c>
      <c r="J26" s="8">
        <f t="shared" si="0"/>
        <v>2</v>
      </c>
      <c r="K26" s="9">
        <f t="shared" si="1"/>
        <v>-0.36585365853658536</v>
      </c>
    </row>
    <row r="27" spans="1:11" x14ac:dyDescent="0.25">
      <c r="A27" s="2"/>
      <c r="B27" s="68"/>
      <c r="C27" s="33"/>
      <c r="D27" s="68"/>
      <c r="E27" s="6"/>
      <c r="F27" s="82"/>
      <c r="G27" s="33"/>
      <c r="H27" s="68"/>
      <c r="I27" s="6"/>
      <c r="J27" s="5"/>
      <c r="K27" s="6"/>
    </row>
    <row r="28" spans="1:11" s="43" customFormat="1" ht="13" x14ac:dyDescent="0.3">
      <c r="A28" s="162" t="s">
        <v>599</v>
      </c>
      <c r="B28" s="71">
        <f>SUM(B18:B27)</f>
        <v>301</v>
      </c>
      <c r="C28" s="40">
        <f>B28/10577</f>
        <v>2.8457974851091992E-2</v>
      </c>
      <c r="D28" s="71">
        <f>SUM(D18:D27)</f>
        <v>303</v>
      </c>
      <c r="E28" s="41">
        <f>D28/8644</f>
        <v>3.5053216103655714E-2</v>
      </c>
      <c r="F28" s="77">
        <f>SUM(F18:F27)</f>
        <v>3084</v>
      </c>
      <c r="G28" s="42">
        <f>F28/92935</f>
        <v>3.3184483778985314E-2</v>
      </c>
      <c r="H28" s="71">
        <f>SUM(H18:H27)</f>
        <v>3249</v>
      </c>
      <c r="I28" s="41">
        <f>H28/78552</f>
        <v>4.1361136571952339E-2</v>
      </c>
      <c r="J28" s="37">
        <f>IF(D28=0, "-", IF((B28-D28)/D28&lt;10, (B28-D28)/D28, "&gt;999%"))</f>
        <v>-6.6006600660066007E-3</v>
      </c>
      <c r="K28" s="38">
        <f>IF(H28=0, "-", IF((F28-H28)/H28&lt;10, (F28-H28)/H28, "&gt;999%"))</f>
        <v>-5.0784856879039705E-2</v>
      </c>
    </row>
    <row r="29" spans="1:11" x14ac:dyDescent="0.25">
      <c r="B29" s="83"/>
      <c r="D29" s="83"/>
      <c r="F29" s="83"/>
      <c r="H29" s="83"/>
    </row>
    <row r="30" spans="1:11" ht="13" x14ac:dyDescent="0.3">
      <c r="A30" s="163" t="s">
        <v>141</v>
      </c>
      <c r="B30" s="61" t="s">
        <v>12</v>
      </c>
      <c r="C30" s="62" t="s">
        <v>13</v>
      </c>
      <c r="D30" s="61" t="s">
        <v>12</v>
      </c>
      <c r="E30" s="63" t="s">
        <v>13</v>
      </c>
      <c r="F30" s="62" t="s">
        <v>12</v>
      </c>
      <c r="G30" s="62" t="s">
        <v>13</v>
      </c>
      <c r="H30" s="61" t="s">
        <v>12</v>
      </c>
      <c r="I30" s="63" t="s">
        <v>13</v>
      </c>
      <c r="J30" s="61"/>
      <c r="K30" s="63"/>
    </row>
    <row r="31" spans="1:11" x14ac:dyDescent="0.25">
      <c r="A31" s="7" t="s">
        <v>213</v>
      </c>
      <c r="B31" s="65">
        <v>2</v>
      </c>
      <c r="C31" s="34">
        <f>IF(B36=0, "-", B31/B36)</f>
        <v>8.3333333333333329E-2</v>
      </c>
      <c r="D31" s="65">
        <v>0</v>
      </c>
      <c r="E31" s="9">
        <f>IF(D36=0, "-", D31/D36)</f>
        <v>0</v>
      </c>
      <c r="F31" s="81">
        <v>19</v>
      </c>
      <c r="G31" s="34">
        <f>IF(F36=0, "-", F31/F36)</f>
        <v>0.1310344827586207</v>
      </c>
      <c r="H31" s="65">
        <v>20</v>
      </c>
      <c r="I31" s="9">
        <f>IF(H36=0, "-", H31/H36)</f>
        <v>0.16393442622950818</v>
      </c>
      <c r="J31" s="8" t="str">
        <f>IF(D31=0, "-", IF((B31-D31)/D31&lt;10, (B31-D31)/D31, "&gt;999%"))</f>
        <v>-</v>
      </c>
      <c r="K31" s="9">
        <f>IF(H31=0, "-", IF((F31-H31)/H31&lt;10, (F31-H31)/H31, "&gt;999%"))</f>
        <v>-0.05</v>
      </c>
    </row>
    <row r="32" spans="1:11" x14ac:dyDescent="0.25">
      <c r="A32" s="7" t="s">
        <v>214</v>
      </c>
      <c r="B32" s="65">
        <v>0</v>
      </c>
      <c r="C32" s="34">
        <f>IF(B36=0, "-", B32/B36)</f>
        <v>0</v>
      </c>
      <c r="D32" s="65">
        <v>0</v>
      </c>
      <c r="E32" s="9">
        <f>IF(D36=0, "-", D32/D36)</f>
        <v>0</v>
      </c>
      <c r="F32" s="81">
        <v>2</v>
      </c>
      <c r="G32" s="34">
        <f>IF(F36=0, "-", F32/F36)</f>
        <v>1.3793103448275862E-2</v>
      </c>
      <c r="H32" s="65">
        <v>3</v>
      </c>
      <c r="I32" s="9">
        <f>IF(H36=0, "-", H32/H36)</f>
        <v>2.4590163934426229E-2</v>
      </c>
      <c r="J32" s="8" t="str">
        <f>IF(D32=0, "-", IF((B32-D32)/D32&lt;10, (B32-D32)/D32, "&gt;999%"))</f>
        <v>-</v>
      </c>
      <c r="K32" s="9">
        <f>IF(H32=0, "-", IF((F32-H32)/H32&lt;10, (F32-H32)/H32, "&gt;999%"))</f>
        <v>-0.33333333333333331</v>
      </c>
    </row>
    <row r="33" spans="1:11" x14ac:dyDescent="0.25">
      <c r="A33" s="7" t="s">
        <v>215</v>
      </c>
      <c r="B33" s="65">
        <v>18</v>
      </c>
      <c r="C33" s="34">
        <f>IF(B36=0, "-", B33/B36)</f>
        <v>0.75</v>
      </c>
      <c r="D33" s="65">
        <v>11</v>
      </c>
      <c r="E33" s="9">
        <f>IF(D36=0, "-", D33/D36)</f>
        <v>1</v>
      </c>
      <c r="F33" s="81">
        <v>98</v>
      </c>
      <c r="G33" s="34">
        <f>IF(F36=0, "-", F33/F36)</f>
        <v>0.67586206896551726</v>
      </c>
      <c r="H33" s="65">
        <v>98</v>
      </c>
      <c r="I33" s="9">
        <f>IF(H36=0, "-", H33/H36)</f>
        <v>0.80327868852459017</v>
      </c>
      <c r="J33" s="8">
        <f>IF(D33=0, "-", IF((B33-D33)/D33&lt;10, (B33-D33)/D33, "&gt;999%"))</f>
        <v>0.63636363636363635</v>
      </c>
      <c r="K33" s="9">
        <f>IF(H33=0, "-", IF((F33-H33)/H33&lt;10, (F33-H33)/H33, "&gt;999%"))</f>
        <v>0</v>
      </c>
    </row>
    <row r="34" spans="1:11" x14ac:dyDescent="0.25">
      <c r="A34" s="7" t="s">
        <v>216</v>
      </c>
      <c r="B34" s="65">
        <v>4</v>
      </c>
      <c r="C34" s="34">
        <f>IF(B36=0, "-", B34/B36)</f>
        <v>0.16666666666666666</v>
      </c>
      <c r="D34" s="65">
        <v>0</v>
      </c>
      <c r="E34" s="9">
        <f>IF(D36=0, "-", D34/D36)</f>
        <v>0</v>
      </c>
      <c r="F34" s="81">
        <v>26</v>
      </c>
      <c r="G34" s="34">
        <f>IF(F36=0, "-", F34/F36)</f>
        <v>0.1793103448275862</v>
      </c>
      <c r="H34" s="65">
        <v>1</v>
      </c>
      <c r="I34" s="9">
        <f>IF(H36=0, "-", H34/H36)</f>
        <v>8.1967213114754103E-3</v>
      </c>
      <c r="J34" s="8" t="str">
        <f>IF(D34=0, "-", IF((B34-D34)/D34&lt;10, (B34-D34)/D34, "&gt;999%"))</f>
        <v>-</v>
      </c>
      <c r="K34" s="9" t="str">
        <f>IF(H34=0, "-", IF((F34-H34)/H34&lt;10, (F34-H34)/H34, "&gt;999%"))</f>
        <v>&gt;999%</v>
      </c>
    </row>
    <row r="35" spans="1:11" x14ac:dyDescent="0.25">
      <c r="A35" s="2"/>
      <c r="B35" s="68"/>
      <c r="C35" s="33"/>
      <c r="D35" s="68"/>
      <c r="E35" s="6"/>
      <c r="F35" s="82"/>
      <c r="G35" s="33"/>
      <c r="H35" s="68"/>
      <c r="I35" s="6"/>
      <c r="J35" s="5"/>
      <c r="K35" s="6"/>
    </row>
    <row r="36" spans="1:11" s="43" customFormat="1" ht="13" x14ac:dyDescent="0.3">
      <c r="A36" s="162" t="s">
        <v>598</v>
      </c>
      <c r="B36" s="71">
        <f>SUM(B31:B35)</f>
        <v>24</v>
      </c>
      <c r="C36" s="40">
        <f>B36/10577</f>
        <v>2.2690744067315875E-3</v>
      </c>
      <c r="D36" s="71">
        <f>SUM(D31:D35)</f>
        <v>11</v>
      </c>
      <c r="E36" s="41">
        <f>D36/8644</f>
        <v>1.2725590004627487E-3</v>
      </c>
      <c r="F36" s="77">
        <f>SUM(F31:F35)</f>
        <v>145</v>
      </c>
      <c r="G36" s="42">
        <f>F36/92935</f>
        <v>1.5602302684672082E-3</v>
      </c>
      <c r="H36" s="71">
        <f>SUM(H31:H35)</f>
        <v>122</v>
      </c>
      <c r="I36" s="41">
        <f>H36/78552</f>
        <v>1.5531113147978408E-3</v>
      </c>
      <c r="J36" s="37">
        <f>IF(D36=0, "-", IF((B36-D36)/D36&lt;10, (B36-D36)/D36, "&gt;999%"))</f>
        <v>1.1818181818181819</v>
      </c>
      <c r="K36" s="38">
        <f>IF(H36=0, "-", IF((F36-H36)/H36&lt;10, (F36-H36)/H36, "&gt;999%"))</f>
        <v>0.18852459016393441</v>
      </c>
    </row>
    <row r="37" spans="1:11" x14ac:dyDescent="0.25">
      <c r="B37" s="83"/>
      <c r="D37" s="83"/>
      <c r="F37" s="83"/>
      <c r="H37" s="83"/>
    </row>
    <row r="38" spans="1:11" s="43" customFormat="1" ht="13" x14ac:dyDescent="0.3">
      <c r="A38" s="162" t="s">
        <v>597</v>
      </c>
      <c r="B38" s="71">
        <v>325</v>
      </c>
      <c r="C38" s="40">
        <f>B38/10577</f>
        <v>3.0727049257823578E-2</v>
      </c>
      <c r="D38" s="71">
        <v>314</v>
      </c>
      <c r="E38" s="41">
        <f>D38/8644</f>
        <v>3.6325775104118462E-2</v>
      </c>
      <c r="F38" s="77">
        <v>3229</v>
      </c>
      <c r="G38" s="42">
        <f>F38/92935</f>
        <v>3.4744714047452524E-2</v>
      </c>
      <c r="H38" s="71">
        <v>3371</v>
      </c>
      <c r="I38" s="41">
        <f>H38/78552</f>
        <v>4.2914247886750176E-2</v>
      </c>
      <c r="J38" s="37">
        <f>IF(D38=0, "-", IF((B38-D38)/D38&lt;10, (B38-D38)/D38, "&gt;999%"))</f>
        <v>3.5031847133757961E-2</v>
      </c>
      <c r="K38" s="38">
        <f>IF(H38=0, "-", IF((F38-H38)/H38&lt;10, (F38-H38)/H38, "&gt;999%"))</f>
        <v>-4.2123998813408482E-2</v>
      </c>
    </row>
    <row r="39" spans="1:11" x14ac:dyDescent="0.25">
      <c r="B39" s="83"/>
      <c r="D39" s="83"/>
      <c r="F39" s="83"/>
      <c r="H39" s="83"/>
    </row>
    <row r="40" spans="1:11" ht="15.5" x14ac:dyDescent="0.35">
      <c r="A40" s="164" t="s">
        <v>116</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142</v>
      </c>
      <c r="B42" s="61" t="s">
        <v>12</v>
      </c>
      <c r="C42" s="62" t="s">
        <v>13</v>
      </c>
      <c r="D42" s="61" t="s">
        <v>12</v>
      </c>
      <c r="E42" s="63" t="s">
        <v>13</v>
      </c>
      <c r="F42" s="62" t="s">
        <v>12</v>
      </c>
      <c r="G42" s="62" t="s">
        <v>13</v>
      </c>
      <c r="H42" s="61" t="s">
        <v>12</v>
      </c>
      <c r="I42" s="63" t="s">
        <v>13</v>
      </c>
      <c r="J42" s="61"/>
      <c r="K42" s="63"/>
    </row>
    <row r="43" spans="1:11" x14ac:dyDescent="0.25">
      <c r="A43" s="7" t="s">
        <v>217</v>
      </c>
      <c r="B43" s="65">
        <v>208</v>
      </c>
      <c r="C43" s="34">
        <f>IF(B53=0, "-", B43/B53)</f>
        <v>0.40864440078585462</v>
      </c>
      <c r="D43" s="65">
        <v>210</v>
      </c>
      <c r="E43" s="9">
        <f>IF(D53=0, "-", D43/D53)</f>
        <v>0.32659409020217728</v>
      </c>
      <c r="F43" s="81">
        <v>2176</v>
      </c>
      <c r="G43" s="34">
        <f>IF(F53=0, "-", F43/F53)</f>
        <v>0.43320724666533944</v>
      </c>
      <c r="H43" s="65">
        <v>1548</v>
      </c>
      <c r="I43" s="9">
        <f>IF(H53=0, "-", H43/H53)</f>
        <v>0.30116731517509726</v>
      </c>
      <c r="J43" s="8">
        <f t="shared" ref="J43:J51" si="2">IF(D43=0, "-", IF((B43-D43)/D43&lt;10, (B43-D43)/D43, "&gt;999%"))</f>
        <v>-9.5238095238095247E-3</v>
      </c>
      <c r="K43" s="9">
        <f t="shared" ref="K43:K51" si="3">IF(H43=0, "-", IF((F43-H43)/H43&lt;10, (F43-H43)/H43, "&gt;999%"))</f>
        <v>0.40568475452196384</v>
      </c>
    </row>
    <row r="44" spans="1:11" x14ac:dyDescent="0.25">
      <c r="A44" s="7" t="s">
        <v>218</v>
      </c>
      <c r="B44" s="65">
        <v>0</v>
      </c>
      <c r="C44" s="34">
        <f>IF(B53=0, "-", B44/B53)</f>
        <v>0</v>
      </c>
      <c r="D44" s="65">
        <v>6</v>
      </c>
      <c r="E44" s="9">
        <f>IF(D53=0, "-", D44/D53)</f>
        <v>9.3312597200622092E-3</v>
      </c>
      <c r="F44" s="81">
        <v>1</v>
      </c>
      <c r="G44" s="34">
        <f>IF(F53=0, "-", F44/F53)</f>
        <v>1.9908421262193908E-4</v>
      </c>
      <c r="H44" s="65">
        <v>59</v>
      </c>
      <c r="I44" s="9">
        <f>IF(H53=0, "-", H44/H53)</f>
        <v>1.1478599221789884E-2</v>
      </c>
      <c r="J44" s="8">
        <f t="shared" si="2"/>
        <v>-1</v>
      </c>
      <c r="K44" s="9">
        <f t="shared" si="3"/>
        <v>-0.98305084745762716</v>
      </c>
    </row>
    <row r="45" spans="1:11" x14ac:dyDescent="0.25">
      <c r="A45" s="7" t="s">
        <v>219</v>
      </c>
      <c r="B45" s="65">
        <v>34</v>
      </c>
      <c r="C45" s="34">
        <f>IF(B53=0, "-", B45/B53)</f>
        <v>6.6797642436149315E-2</v>
      </c>
      <c r="D45" s="65">
        <v>151</v>
      </c>
      <c r="E45" s="9">
        <f>IF(D53=0, "-", D45/D53)</f>
        <v>0.23483670295489892</v>
      </c>
      <c r="F45" s="81">
        <v>346</v>
      </c>
      <c r="G45" s="34">
        <f>IF(F53=0, "-", F45/F53)</f>
        <v>6.8883137567190916E-2</v>
      </c>
      <c r="H45" s="65">
        <v>994</v>
      </c>
      <c r="I45" s="9">
        <f>IF(H53=0, "-", H45/H53)</f>
        <v>0.19338521400778211</v>
      </c>
      <c r="J45" s="8">
        <f t="shared" si="2"/>
        <v>-0.77483443708609268</v>
      </c>
      <c r="K45" s="9">
        <f t="shared" si="3"/>
        <v>-0.65191146881287731</v>
      </c>
    </row>
    <row r="46" spans="1:11" x14ac:dyDescent="0.25">
      <c r="A46" s="7" t="s">
        <v>220</v>
      </c>
      <c r="B46" s="65">
        <v>38</v>
      </c>
      <c r="C46" s="34">
        <f>IF(B53=0, "-", B46/B53)</f>
        <v>7.4656188605108059E-2</v>
      </c>
      <c r="D46" s="65">
        <v>38</v>
      </c>
      <c r="E46" s="9">
        <f>IF(D53=0, "-", D46/D53)</f>
        <v>5.909797822706065E-2</v>
      </c>
      <c r="F46" s="81">
        <v>541</v>
      </c>
      <c r="G46" s="34">
        <f>IF(F53=0, "-", F46/F53)</f>
        <v>0.10770455902846904</v>
      </c>
      <c r="H46" s="65">
        <v>502</v>
      </c>
      <c r="I46" s="9">
        <f>IF(H53=0, "-", H46/H53)</f>
        <v>9.7665369649805447E-2</v>
      </c>
      <c r="J46" s="8">
        <f t="shared" si="2"/>
        <v>0</v>
      </c>
      <c r="K46" s="9">
        <f t="shared" si="3"/>
        <v>7.7689243027888447E-2</v>
      </c>
    </row>
    <row r="47" spans="1:11" x14ac:dyDescent="0.25">
      <c r="A47" s="7" t="s">
        <v>221</v>
      </c>
      <c r="B47" s="65">
        <v>36</v>
      </c>
      <c r="C47" s="34">
        <f>IF(B53=0, "-", B47/B53)</f>
        <v>7.072691552062868E-2</v>
      </c>
      <c r="D47" s="65">
        <v>0</v>
      </c>
      <c r="E47" s="9">
        <f>IF(D53=0, "-", D47/D53)</f>
        <v>0</v>
      </c>
      <c r="F47" s="81">
        <v>75</v>
      </c>
      <c r="G47" s="34">
        <f>IF(F53=0, "-", F47/F53)</f>
        <v>1.4931315946645431E-2</v>
      </c>
      <c r="H47" s="65">
        <v>0</v>
      </c>
      <c r="I47" s="9">
        <f>IF(H53=0, "-", H47/H53)</f>
        <v>0</v>
      </c>
      <c r="J47" s="8" t="str">
        <f t="shared" si="2"/>
        <v>-</v>
      </c>
      <c r="K47" s="9" t="str">
        <f t="shared" si="3"/>
        <v>-</v>
      </c>
    </row>
    <row r="48" spans="1:11" x14ac:dyDescent="0.25">
      <c r="A48" s="7" t="s">
        <v>222</v>
      </c>
      <c r="B48" s="65">
        <v>2</v>
      </c>
      <c r="C48" s="34">
        <f>IF(B53=0, "-", B48/B53)</f>
        <v>3.929273084479371E-3</v>
      </c>
      <c r="D48" s="65">
        <v>2</v>
      </c>
      <c r="E48" s="9">
        <f>IF(D53=0, "-", D48/D53)</f>
        <v>3.1104199066874028E-3</v>
      </c>
      <c r="F48" s="81">
        <v>30</v>
      </c>
      <c r="G48" s="34">
        <f>IF(F53=0, "-", F48/F53)</f>
        <v>5.9725263786581722E-3</v>
      </c>
      <c r="H48" s="65">
        <v>15</v>
      </c>
      <c r="I48" s="9">
        <f>IF(H53=0, "-", H48/H53)</f>
        <v>2.9182879377431907E-3</v>
      </c>
      <c r="J48" s="8">
        <f t="shared" si="2"/>
        <v>0</v>
      </c>
      <c r="K48" s="9">
        <f t="shared" si="3"/>
        <v>1</v>
      </c>
    </row>
    <row r="49" spans="1:11" x14ac:dyDescent="0.25">
      <c r="A49" s="7" t="s">
        <v>223</v>
      </c>
      <c r="B49" s="65">
        <v>2</v>
      </c>
      <c r="C49" s="34">
        <f>IF(B53=0, "-", B49/B53)</f>
        <v>3.929273084479371E-3</v>
      </c>
      <c r="D49" s="65">
        <v>27</v>
      </c>
      <c r="E49" s="9">
        <f>IF(D53=0, "-", D49/D53)</f>
        <v>4.1990668740279936E-2</v>
      </c>
      <c r="F49" s="81">
        <v>129</v>
      </c>
      <c r="G49" s="34">
        <f>IF(F53=0, "-", F49/F53)</f>
        <v>2.5681863428230142E-2</v>
      </c>
      <c r="H49" s="65">
        <v>195</v>
      </c>
      <c r="I49" s="9">
        <f>IF(H53=0, "-", H49/H53)</f>
        <v>3.7937743190661476E-2</v>
      </c>
      <c r="J49" s="8">
        <f t="shared" si="2"/>
        <v>-0.92592592592592593</v>
      </c>
      <c r="K49" s="9">
        <f t="shared" si="3"/>
        <v>-0.33846153846153848</v>
      </c>
    </row>
    <row r="50" spans="1:11" x14ac:dyDescent="0.25">
      <c r="A50" s="7" t="s">
        <v>224</v>
      </c>
      <c r="B50" s="65">
        <v>189</v>
      </c>
      <c r="C50" s="34">
        <f>IF(B53=0, "-", B50/B53)</f>
        <v>0.37131630648330061</v>
      </c>
      <c r="D50" s="65">
        <v>209</v>
      </c>
      <c r="E50" s="9">
        <f>IF(D53=0, "-", D50/D53)</f>
        <v>0.32503888024883359</v>
      </c>
      <c r="F50" s="81">
        <v>1725</v>
      </c>
      <c r="G50" s="34">
        <f>IF(F53=0, "-", F50/F53)</f>
        <v>0.34342026677284493</v>
      </c>
      <c r="H50" s="65">
        <v>1815</v>
      </c>
      <c r="I50" s="9">
        <f>IF(H53=0, "-", H50/H53)</f>
        <v>0.35311284046692609</v>
      </c>
      <c r="J50" s="8">
        <f t="shared" si="2"/>
        <v>-9.569377990430622E-2</v>
      </c>
      <c r="K50" s="9">
        <f t="shared" si="3"/>
        <v>-4.9586776859504134E-2</v>
      </c>
    </row>
    <row r="51" spans="1:11" x14ac:dyDescent="0.25">
      <c r="A51" s="7" t="s">
        <v>225</v>
      </c>
      <c r="B51" s="65">
        <v>0</v>
      </c>
      <c r="C51" s="34">
        <f>IF(B53=0, "-", B51/B53)</f>
        <v>0</v>
      </c>
      <c r="D51" s="65">
        <v>0</v>
      </c>
      <c r="E51" s="9">
        <f>IF(D53=0, "-", D51/D53)</f>
        <v>0</v>
      </c>
      <c r="F51" s="81">
        <v>0</v>
      </c>
      <c r="G51" s="34">
        <f>IF(F53=0, "-", F51/F53)</f>
        <v>0</v>
      </c>
      <c r="H51" s="65">
        <v>12</v>
      </c>
      <c r="I51" s="9">
        <f>IF(H53=0, "-", H51/H53)</f>
        <v>2.3346303501945525E-3</v>
      </c>
      <c r="J51" s="8" t="str">
        <f t="shared" si="2"/>
        <v>-</v>
      </c>
      <c r="K51" s="9">
        <f t="shared" si="3"/>
        <v>-1</v>
      </c>
    </row>
    <row r="52" spans="1:11" x14ac:dyDescent="0.25">
      <c r="A52" s="2"/>
      <c r="B52" s="68"/>
      <c r="C52" s="33"/>
      <c r="D52" s="68"/>
      <c r="E52" s="6"/>
      <c r="F52" s="82"/>
      <c r="G52" s="33"/>
      <c r="H52" s="68"/>
      <c r="I52" s="6"/>
      <c r="J52" s="5"/>
      <c r="K52" s="6"/>
    </row>
    <row r="53" spans="1:11" s="43" customFormat="1" ht="13" x14ac:dyDescent="0.3">
      <c r="A53" s="162" t="s">
        <v>596</v>
      </c>
      <c r="B53" s="71">
        <f>SUM(B43:B52)</f>
        <v>509</v>
      </c>
      <c r="C53" s="40">
        <f>B53/10577</f>
        <v>4.8123286376099084E-2</v>
      </c>
      <c r="D53" s="71">
        <f>SUM(D43:D52)</f>
        <v>643</v>
      </c>
      <c r="E53" s="41">
        <f>D53/8644</f>
        <v>7.438685793614068E-2</v>
      </c>
      <c r="F53" s="77">
        <f>SUM(F43:F52)</f>
        <v>5023</v>
      </c>
      <c r="G53" s="42">
        <f>F53/92935</f>
        <v>5.4048528541453707E-2</v>
      </c>
      <c r="H53" s="71">
        <f>SUM(H43:H52)</f>
        <v>5140</v>
      </c>
      <c r="I53" s="41">
        <f>H53/78552</f>
        <v>6.5434361951318867E-2</v>
      </c>
      <c r="J53" s="37">
        <f>IF(D53=0, "-", IF((B53-D53)/D53&lt;10, (B53-D53)/D53, "&gt;999%"))</f>
        <v>-0.20839813374805599</v>
      </c>
      <c r="K53" s="38">
        <f>IF(H53=0, "-", IF((F53-H53)/H53&lt;10, (F53-H53)/H53, "&gt;999%"))</f>
        <v>-2.2762645914396886E-2</v>
      </c>
    </row>
    <row r="54" spans="1:11" x14ac:dyDescent="0.25">
      <c r="B54" s="83"/>
      <c r="D54" s="83"/>
      <c r="F54" s="83"/>
      <c r="H54" s="83"/>
    </row>
    <row r="55" spans="1:11" ht="13" x14ac:dyDescent="0.3">
      <c r="A55" s="163" t="s">
        <v>143</v>
      </c>
      <c r="B55" s="61" t="s">
        <v>12</v>
      </c>
      <c r="C55" s="62" t="s">
        <v>13</v>
      </c>
      <c r="D55" s="61" t="s">
        <v>12</v>
      </c>
      <c r="E55" s="63" t="s">
        <v>13</v>
      </c>
      <c r="F55" s="62" t="s">
        <v>12</v>
      </c>
      <c r="G55" s="62" t="s">
        <v>13</v>
      </c>
      <c r="H55" s="61" t="s">
        <v>12</v>
      </c>
      <c r="I55" s="63" t="s">
        <v>13</v>
      </c>
      <c r="J55" s="61"/>
      <c r="K55" s="63"/>
    </row>
    <row r="56" spans="1:11" x14ac:dyDescent="0.25">
      <c r="A56" s="7" t="s">
        <v>226</v>
      </c>
      <c r="B56" s="65">
        <v>15</v>
      </c>
      <c r="C56" s="34">
        <f>IF(B74=0, "-", B56/B74)</f>
        <v>7.4626865671641784E-2</v>
      </c>
      <c r="D56" s="65">
        <v>12</v>
      </c>
      <c r="E56" s="9">
        <f>IF(D74=0, "-", D56/D74)</f>
        <v>0.11764705882352941</v>
      </c>
      <c r="F56" s="81">
        <v>114</v>
      </c>
      <c r="G56" s="34">
        <f>IF(F74=0, "-", F56/F74)</f>
        <v>0.10487580496780129</v>
      </c>
      <c r="H56" s="65">
        <v>81</v>
      </c>
      <c r="I56" s="9">
        <f>IF(H74=0, "-", H56/H74)</f>
        <v>0.11126373626373626</v>
      </c>
      <c r="J56" s="8">
        <f t="shared" ref="J56:J72" si="4">IF(D56=0, "-", IF((B56-D56)/D56&lt;10, (B56-D56)/D56, "&gt;999%"))</f>
        <v>0.25</v>
      </c>
      <c r="K56" s="9">
        <f t="shared" ref="K56:K72" si="5">IF(H56=0, "-", IF((F56-H56)/H56&lt;10, (F56-H56)/H56, "&gt;999%"))</f>
        <v>0.40740740740740738</v>
      </c>
    </row>
    <row r="57" spans="1:11" x14ac:dyDescent="0.25">
      <c r="A57" s="7" t="s">
        <v>227</v>
      </c>
      <c r="B57" s="65">
        <v>6</v>
      </c>
      <c r="C57" s="34">
        <f>IF(B74=0, "-", B57/B74)</f>
        <v>2.9850746268656716E-2</v>
      </c>
      <c r="D57" s="65">
        <v>11</v>
      </c>
      <c r="E57" s="9">
        <f>IF(D74=0, "-", D57/D74)</f>
        <v>0.10784313725490197</v>
      </c>
      <c r="F57" s="81">
        <v>86</v>
      </c>
      <c r="G57" s="34">
        <f>IF(F74=0, "-", F57/F74)</f>
        <v>7.9116835326586935E-2</v>
      </c>
      <c r="H57" s="65">
        <v>61</v>
      </c>
      <c r="I57" s="9">
        <f>IF(H74=0, "-", H57/H74)</f>
        <v>8.3791208791208785E-2</v>
      </c>
      <c r="J57" s="8">
        <f t="shared" si="4"/>
        <v>-0.45454545454545453</v>
      </c>
      <c r="K57" s="9">
        <f t="shared" si="5"/>
        <v>0.4098360655737705</v>
      </c>
    </row>
    <row r="58" spans="1:11" x14ac:dyDescent="0.25">
      <c r="A58" s="7" t="s">
        <v>228</v>
      </c>
      <c r="B58" s="65">
        <v>2</v>
      </c>
      <c r="C58" s="34">
        <f>IF(B74=0, "-", B58/B74)</f>
        <v>9.9502487562189053E-3</v>
      </c>
      <c r="D58" s="65">
        <v>14</v>
      </c>
      <c r="E58" s="9">
        <f>IF(D74=0, "-", D58/D74)</f>
        <v>0.13725490196078433</v>
      </c>
      <c r="F58" s="81">
        <v>64</v>
      </c>
      <c r="G58" s="34">
        <f>IF(F74=0, "-", F58/F74)</f>
        <v>5.8877644894204231E-2</v>
      </c>
      <c r="H58" s="65">
        <v>84</v>
      </c>
      <c r="I58" s="9">
        <f>IF(H74=0, "-", H58/H74)</f>
        <v>0.11538461538461539</v>
      </c>
      <c r="J58" s="8">
        <f t="shared" si="4"/>
        <v>-0.8571428571428571</v>
      </c>
      <c r="K58" s="9">
        <f t="shared" si="5"/>
        <v>-0.23809523809523808</v>
      </c>
    </row>
    <row r="59" spans="1:11" x14ac:dyDescent="0.25">
      <c r="A59" s="7" t="s">
        <v>229</v>
      </c>
      <c r="B59" s="65">
        <v>13</v>
      </c>
      <c r="C59" s="34">
        <f>IF(B74=0, "-", B59/B74)</f>
        <v>6.4676616915422883E-2</v>
      </c>
      <c r="D59" s="65">
        <v>0</v>
      </c>
      <c r="E59" s="9">
        <f>IF(D74=0, "-", D59/D74)</f>
        <v>0</v>
      </c>
      <c r="F59" s="81">
        <v>60</v>
      </c>
      <c r="G59" s="34">
        <f>IF(F74=0, "-", F59/F74)</f>
        <v>5.5197792088316468E-2</v>
      </c>
      <c r="H59" s="65">
        <v>0</v>
      </c>
      <c r="I59" s="9">
        <f>IF(H74=0, "-", H59/H74)</f>
        <v>0</v>
      </c>
      <c r="J59" s="8" t="str">
        <f t="shared" si="4"/>
        <v>-</v>
      </c>
      <c r="K59" s="9" t="str">
        <f t="shared" si="5"/>
        <v>-</v>
      </c>
    </row>
    <row r="60" spans="1:11" x14ac:dyDescent="0.25">
      <c r="A60" s="7" t="s">
        <v>230</v>
      </c>
      <c r="B60" s="65">
        <v>4</v>
      </c>
      <c r="C60" s="34">
        <f>IF(B74=0, "-", B60/B74)</f>
        <v>1.9900497512437811E-2</v>
      </c>
      <c r="D60" s="65">
        <v>0</v>
      </c>
      <c r="E60" s="9">
        <f>IF(D74=0, "-", D60/D74)</f>
        <v>0</v>
      </c>
      <c r="F60" s="81">
        <v>24</v>
      </c>
      <c r="G60" s="34">
        <f>IF(F74=0, "-", F60/F74)</f>
        <v>2.2079116835326588E-2</v>
      </c>
      <c r="H60" s="65">
        <v>3</v>
      </c>
      <c r="I60" s="9">
        <f>IF(H74=0, "-", H60/H74)</f>
        <v>4.120879120879121E-3</v>
      </c>
      <c r="J60" s="8" t="str">
        <f t="shared" si="4"/>
        <v>-</v>
      </c>
      <c r="K60" s="9">
        <f t="shared" si="5"/>
        <v>7</v>
      </c>
    </row>
    <row r="61" spans="1:11" x14ac:dyDescent="0.25">
      <c r="A61" s="7" t="s">
        <v>231</v>
      </c>
      <c r="B61" s="65">
        <v>0</v>
      </c>
      <c r="C61" s="34">
        <f>IF(B74=0, "-", B61/B74)</f>
        <v>0</v>
      </c>
      <c r="D61" s="65">
        <v>0</v>
      </c>
      <c r="E61" s="9">
        <f>IF(D74=0, "-", D61/D74)</f>
        <v>0</v>
      </c>
      <c r="F61" s="81">
        <v>4</v>
      </c>
      <c r="G61" s="34">
        <f>IF(F74=0, "-", F61/F74)</f>
        <v>3.6798528058877645E-3</v>
      </c>
      <c r="H61" s="65">
        <v>8</v>
      </c>
      <c r="I61" s="9">
        <f>IF(H74=0, "-", H61/H74)</f>
        <v>1.098901098901099E-2</v>
      </c>
      <c r="J61" s="8" t="str">
        <f t="shared" si="4"/>
        <v>-</v>
      </c>
      <c r="K61" s="9">
        <f t="shared" si="5"/>
        <v>-0.5</v>
      </c>
    </row>
    <row r="62" spans="1:11" x14ac:dyDescent="0.25">
      <c r="A62" s="7" t="s">
        <v>232</v>
      </c>
      <c r="B62" s="65">
        <v>7</v>
      </c>
      <c r="C62" s="34">
        <f>IF(B74=0, "-", B62/B74)</f>
        <v>3.482587064676617E-2</v>
      </c>
      <c r="D62" s="65">
        <v>0</v>
      </c>
      <c r="E62" s="9">
        <f>IF(D74=0, "-", D62/D74)</f>
        <v>0</v>
      </c>
      <c r="F62" s="81">
        <v>24</v>
      </c>
      <c r="G62" s="34">
        <f>IF(F74=0, "-", F62/F74)</f>
        <v>2.2079116835326588E-2</v>
      </c>
      <c r="H62" s="65">
        <v>0</v>
      </c>
      <c r="I62" s="9">
        <f>IF(H74=0, "-", H62/H74)</f>
        <v>0</v>
      </c>
      <c r="J62" s="8" t="str">
        <f t="shared" si="4"/>
        <v>-</v>
      </c>
      <c r="K62" s="9" t="str">
        <f t="shared" si="5"/>
        <v>-</v>
      </c>
    </row>
    <row r="63" spans="1:11" x14ac:dyDescent="0.25">
      <c r="A63" s="7" t="s">
        <v>233</v>
      </c>
      <c r="B63" s="65">
        <v>10</v>
      </c>
      <c r="C63" s="34">
        <f>IF(B74=0, "-", B63/B74)</f>
        <v>4.975124378109453E-2</v>
      </c>
      <c r="D63" s="65">
        <v>3</v>
      </c>
      <c r="E63" s="9">
        <f>IF(D74=0, "-", D63/D74)</f>
        <v>2.9411764705882353E-2</v>
      </c>
      <c r="F63" s="81">
        <v>77</v>
      </c>
      <c r="G63" s="34">
        <f>IF(F74=0, "-", F63/F74)</f>
        <v>7.0837166513339461E-2</v>
      </c>
      <c r="H63" s="65">
        <v>46</v>
      </c>
      <c r="I63" s="9">
        <f>IF(H74=0, "-", H63/H74)</f>
        <v>6.3186813186813184E-2</v>
      </c>
      <c r="J63" s="8">
        <f t="shared" si="4"/>
        <v>2.3333333333333335</v>
      </c>
      <c r="K63" s="9">
        <f t="shared" si="5"/>
        <v>0.67391304347826086</v>
      </c>
    </row>
    <row r="64" spans="1:11" x14ac:dyDescent="0.25">
      <c r="A64" s="7" t="s">
        <v>234</v>
      </c>
      <c r="B64" s="65">
        <v>10</v>
      </c>
      <c r="C64" s="34">
        <f>IF(B74=0, "-", B64/B74)</f>
        <v>4.975124378109453E-2</v>
      </c>
      <c r="D64" s="65">
        <v>8</v>
      </c>
      <c r="E64" s="9">
        <f>IF(D74=0, "-", D64/D74)</f>
        <v>7.8431372549019607E-2</v>
      </c>
      <c r="F64" s="81">
        <v>77</v>
      </c>
      <c r="G64" s="34">
        <f>IF(F74=0, "-", F64/F74)</f>
        <v>7.0837166513339461E-2</v>
      </c>
      <c r="H64" s="65">
        <v>101</v>
      </c>
      <c r="I64" s="9">
        <f>IF(H74=0, "-", H64/H74)</f>
        <v>0.13873626373626374</v>
      </c>
      <c r="J64" s="8">
        <f t="shared" si="4"/>
        <v>0.25</v>
      </c>
      <c r="K64" s="9">
        <f t="shared" si="5"/>
        <v>-0.23762376237623761</v>
      </c>
    </row>
    <row r="65" spans="1:11" x14ac:dyDescent="0.25">
      <c r="A65" s="7" t="s">
        <v>235</v>
      </c>
      <c r="B65" s="65">
        <v>0</v>
      </c>
      <c r="C65" s="34">
        <f>IF(B74=0, "-", B65/B74)</f>
        <v>0</v>
      </c>
      <c r="D65" s="65">
        <v>0</v>
      </c>
      <c r="E65" s="9">
        <f>IF(D74=0, "-", D65/D74)</f>
        <v>0</v>
      </c>
      <c r="F65" s="81">
        <v>2</v>
      </c>
      <c r="G65" s="34">
        <f>IF(F74=0, "-", F65/F74)</f>
        <v>1.8399264029438822E-3</v>
      </c>
      <c r="H65" s="65">
        <v>12</v>
      </c>
      <c r="I65" s="9">
        <f>IF(H74=0, "-", H65/H74)</f>
        <v>1.6483516483516484E-2</v>
      </c>
      <c r="J65" s="8" t="str">
        <f t="shared" si="4"/>
        <v>-</v>
      </c>
      <c r="K65" s="9">
        <f t="shared" si="5"/>
        <v>-0.83333333333333337</v>
      </c>
    </row>
    <row r="66" spans="1:11" x14ac:dyDescent="0.25">
      <c r="A66" s="7" t="s">
        <v>236</v>
      </c>
      <c r="B66" s="65">
        <v>79</v>
      </c>
      <c r="C66" s="34">
        <f>IF(B74=0, "-", B66/B74)</f>
        <v>0.39303482587064675</v>
      </c>
      <c r="D66" s="65">
        <v>0</v>
      </c>
      <c r="E66" s="9">
        <f>IF(D74=0, "-", D66/D74)</f>
        <v>0</v>
      </c>
      <c r="F66" s="81">
        <v>106</v>
      </c>
      <c r="G66" s="34">
        <f>IF(F74=0, "-", F66/F74)</f>
        <v>9.7516099356025759E-2</v>
      </c>
      <c r="H66" s="65">
        <v>0</v>
      </c>
      <c r="I66" s="9">
        <f>IF(H74=0, "-", H66/H74)</f>
        <v>0</v>
      </c>
      <c r="J66" s="8" t="str">
        <f t="shared" si="4"/>
        <v>-</v>
      </c>
      <c r="K66" s="9" t="str">
        <f t="shared" si="5"/>
        <v>-</v>
      </c>
    </row>
    <row r="67" spans="1:11" x14ac:dyDescent="0.25">
      <c r="A67" s="7" t="s">
        <v>237</v>
      </c>
      <c r="B67" s="65">
        <v>4</v>
      </c>
      <c r="C67" s="34">
        <f>IF(B74=0, "-", B67/B74)</f>
        <v>1.9900497512437811E-2</v>
      </c>
      <c r="D67" s="65">
        <v>1</v>
      </c>
      <c r="E67" s="9">
        <f>IF(D74=0, "-", D67/D74)</f>
        <v>9.8039215686274508E-3</v>
      </c>
      <c r="F67" s="81">
        <v>19</v>
      </c>
      <c r="G67" s="34">
        <f>IF(F74=0, "-", F67/F74)</f>
        <v>1.7479300827966882E-2</v>
      </c>
      <c r="H67" s="65">
        <v>13</v>
      </c>
      <c r="I67" s="9">
        <f>IF(H74=0, "-", H67/H74)</f>
        <v>1.7857142857142856E-2</v>
      </c>
      <c r="J67" s="8">
        <f t="shared" si="4"/>
        <v>3</v>
      </c>
      <c r="K67" s="9">
        <f t="shared" si="5"/>
        <v>0.46153846153846156</v>
      </c>
    </row>
    <row r="68" spans="1:11" x14ac:dyDescent="0.25">
      <c r="A68" s="7" t="s">
        <v>238</v>
      </c>
      <c r="B68" s="65">
        <v>3</v>
      </c>
      <c r="C68" s="34">
        <f>IF(B74=0, "-", B68/B74)</f>
        <v>1.4925373134328358E-2</v>
      </c>
      <c r="D68" s="65">
        <v>1</v>
      </c>
      <c r="E68" s="9">
        <f>IF(D74=0, "-", D68/D74)</f>
        <v>9.8039215686274508E-3</v>
      </c>
      <c r="F68" s="81">
        <v>36</v>
      </c>
      <c r="G68" s="34">
        <f>IF(F74=0, "-", F68/F74)</f>
        <v>3.3118675252989879E-2</v>
      </c>
      <c r="H68" s="65">
        <v>21</v>
      </c>
      <c r="I68" s="9">
        <f>IF(H74=0, "-", H68/H74)</f>
        <v>2.8846153846153848E-2</v>
      </c>
      <c r="J68" s="8">
        <f t="shared" si="4"/>
        <v>2</v>
      </c>
      <c r="K68" s="9">
        <f t="shared" si="5"/>
        <v>0.7142857142857143</v>
      </c>
    </row>
    <row r="69" spans="1:11" x14ac:dyDescent="0.25">
      <c r="A69" s="7" t="s">
        <v>239</v>
      </c>
      <c r="B69" s="65">
        <v>2</v>
      </c>
      <c r="C69" s="34">
        <f>IF(B74=0, "-", B69/B74)</f>
        <v>9.9502487562189053E-3</v>
      </c>
      <c r="D69" s="65">
        <v>0</v>
      </c>
      <c r="E69" s="9">
        <f>IF(D74=0, "-", D69/D74)</f>
        <v>0</v>
      </c>
      <c r="F69" s="81">
        <v>9</v>
      </c>
      <c r="G69" s="34">
        <f>IF(F74=0, "-", F69/F74)</f>
        <v>8.2796688132474698E-3</v>
      </c>
      <c r="H69" s="65">
        <v>0</v>
      </c>
      <c r="I69" s="9">
        <f>IF(H74=0, "-", H69/H74)</f>
        <v>0</v>
      </c>
      <c r="J69" s="8" t="str">
        <f t="shared" si="4"/>
        <v>-</v>
      </c>
      <c r="K69" s="9" t="str">
        <f t="shared" si="5"/>
        <v>-</v>
      </c>
    </row>
    <row r="70" spans="1:11" x14ac:dyDescent="0.25">
      <c r="A70" s="7" t="s">
        <v>240</v>
      </c>
      <c r="B70" s="65">
        <v>0</v>
      </c>
      <c r="C70" s="34">
        <f>IF(B74=0, "-", B70/B74)</f>
        <v>0</v>
      </c>
      <c r="D70" s="65">
        <v>0</v>
      </c>
      <c r="E70" s="9">
        <f>IF(D74=0, "-", D70/D74)</f>
        <v>0</v>
      </c>
      <c r="F70" s="81">
        <v>3</v>
      </c>
      <c r="G70" s="34">
        <f>IF(F74=0, "-", F70/F74)</f>
        <v>2.7598896044158236E-3</v>
      </c>
      <c r="H70" s="65">
        <v>2</v>
      </c>
      <c r="I70" s="9">
        <f>IF(H74=0, "-", H70/H74)</f>
        <v>2.7472527472527475E-3</v>
      </c>
      <c r="J70" s="8" t="str">
        <f t="shared" si="4"/>
        <v>-</v>
      </c>
      <c r="K70" s="9">
        <f t="shared" si="5"/>
        <v>0.5</v>
      </c>
    </row>
    <row r="71" spans="1:11" x14ac:dyDescent="0.25">
      <c r="A71" s="7" t="s">
        <v>241</v>
      </c>
      <c r="B71" s="65">
        <v>16</v>
      </c>
      <c r="C71" s="34">
        <f>IF(B74=0, "-", B71/B74)</f>
        <v>7.9601990049751242E-2</v>
      </c>
      <c r="D71" s="65">
        <v>33</v>
      </c>
      <c r="E71" s="9">
        <f>IF(D74=0, "-", D71/D74)</f>
        <v>0.3235294117647059</v>
      </c>
      <c r="F71" s="81">
        <v>180</v>
      </c>
      <c r="G71" s="34">
        <f>IF(F74=0, "-", F71/F74)</f>
        <v>0.16559337626494941</v>
      </c>
      <c r="H71" s="65">
        <v>126</v>
      </c>
      <c r="I71" s="9">
        <f>IF(H74=0, "-", H71/H74)</f>
        <v>0.17307692307692307</v>
      </c>
      <c r="J71" s="8">
        <f t="shared" si="4"/>
        <v>-0.51515151515151514</v>
      </c>
      <c r="K71" s="9">
        <f t="shared" si="5"/>
        <v>0.42857142857142855</v>
      </c>
    </row>
    <row r="72" spans="1:11" x14ac:dyDescent="0.25">
      <c r="A72" s="7" t="s">
        <v>242</v>
      </c>
      <c r="B72" s="65">
        <v>30</v>
      </c>
      <c r="C72" s="34">
        <f>IF(B74=0, "-", B72/B74)</f>
        <v>0.14925373134328357</v>
      </c>
      <c r="D72" s="65">
        <v>19</v>
      </c>
      <c r="E72" s="9">
        <f>IF(D74=0, "-", D72/D74)</f>
        <v>0.18627450980392157</v>
      </c>
      <c r="F72" s="81">
        <v>202</v>
      </c>
      <c r="G72" s="34">
        <f>IF(F74=0, "-", F72/F74)</f>
        <v>0.18583256669733211</v>
      </c>
      <c r="H72" s="65">
        <v>170</v>
      </c>
      <c r="I72" s="9">
        <f>IF(H74=0, "-", H72/H74)</f>
        <v>0.23351648351648352</v>
      </c>
      <c r="J72" s="8">
        <f t="shared" si="4"/>
        <v>0.57894736842105265</v>
      </c>
      <c r="K72" s="9">
        <f t="shared" si="5"/>
        <v>0.18823529411764706</v>
      </c>
    </row>
    <row r="73" spans="1:11" x14ac:dyDescent="0.25">
      <c r="A73" s="2"/>
      <c r="B73" s="68"/>
      <c r="C73" s="33"/>
      <c r="D73" s="68"/>
      <c r="E73" s="6"/>
      <c r="F73" s="82"/>
      <c r="G73" s="33"/>
      <c r="H73" s="68"/>
      <c r="I73" s="6"/>
      <c r="J73" s="5"/>
      <c r="K73" s="6"/>
    </row>
    <row r="74" spans="1:11" s="43" customFormat="1" ht="13" x14ac:dyDescent="0.3">
      <c r="A74" s="162" t="s">
        <v>595</v>
      </c>
      <c r="B74" s="71">
        <f>SUM(B56:B73)</f>
        <v>201</v>
      </c>
      <c r="C74" s="40">
        <f>B74/10577</f>
        <v>1.9003498156377044E-2</v>
      </c>
      <c r="D74" s="71">
        <f>SUM(D56:D73)</f>
        <v>102</v>
      </c>
      <c r="E74" s="41">
        <f>D74/8644</f>
        <v>1.1800092549745489E-2</v>
      </c>
      <c r="F74" s="77">
        <f>SUM(F56:F73)</f>
        <v>1087</v>
      </c>
      <c r="G74" s="42">
        <f>F74/92935</f>
        <v>1.1696346909130037E-2</v>
      </c>
      <c r="H74" s="71">
        <f>SUM(H56:H73)</f>
        <v>728</v>
      </c>
      <c r="I74" s="41">
        <f>H74/78552</f>
        <v>9.267746206334658E-3</v>
      </c>
      <c r="J74" s="37">
        <f>IF(D74=0, "-", IF((B74-D74)/D74&lt;10, (B74-D74)/D74, "&gt;999%"))</f>
        <v>0.97058823529411764</v>
      </c>
      <c r="K74" s="38">
        <f>IF(H74=0, "-", IF((F74-H74)/H74&lt;10, (F74-H74)/H74, "&gt;999%"))</f>
        <v>0.49313186813186816</v>
      </c>
    </row>
    <row r="75" spans="1:11" x14ac:dyDescent="0.25">
      <c r="B75" s="83"/>
      <c r="D75" s="83"/>
      <c r="F75" s="83"/>
      <c r="H75" s="83"/>
    </row>
    <row r="76" spans="1:11" s="43" customFormat="1" ht="13" x14ac:dyDescent="0.3">
      <c r="A76" s="162" t="s">
        <v>594</v>
      </c>
      <c r="B76" s="71">
        <v>710</v>
      </c>
      <c r="C76" s="40">
        <f>B76/10577</f>
        <v>6.7126784532476128E-2</v>
      </c>
      <c r="D76" s="71">
        <v>745</v>
      </c>
      <c r="E76" s="41">
        <f>D76/8644</f>
        <v>8.6186950485886163E-2</v>
      </c>
      <c r="F76" s="77">
        <v>6110</v>
      </c>
      <c r="G76" s="42">
        <f>F76/92935</f>
        <v>6.5744875450583745E-2</v>
      </c>
      <c r="H76" s="71">
        <v>5868</v>
      </c>
      <c r="I76" s="41">
        <f>H76/78552</f>
        <v>7.4702108157653532E-2</v>
      </c>
      <c r="J76" s="37">
        <f>IF(D76=0, "-", IF((B76-D76)/D76&lt;10, (B76-D76)/D76, "&gt;999%"))</f>
        <v>-4.6979865771812082E-2</v>
      </c>
      <c r="K76" s="38">
        <f>IF(H76=0, "-", IF((F76-H76)/H76&lt;10, (F76-H76)/H76, "&gt;999%"))</f>
        <v>4.1240627130197681E-2</v>
      </c>
    </row>
    <row r="77" spans="1:11" x14ac:dyDescent="0.25">
      <c r="B77" s="83"/>
      <c r="D77" s="83"/>
      <c r="F77" s="83"/>
      <c r="H77" s="83"/>
    </row>
    <row r="78" spans="1:11" ht="15.5" x14ac:dyDescent="0.35">
      <c r="A78" s="164" t="s">
        <v>117</v>
      </c>
      <c r="B78" s="196" t="s">
        <v>1</v>
      </c>
      <c r="C78" s="200"/>
      <c r="D78" s="200"/>
      <c r="E78" s="197"/>
      <c r="F78" s="196" t="s">
        <v>14</v>
      </c>
      <c r="G78" s="200"/>
      <c r="H78" s="200"/>
      <c r="I78" s="197"/>
      <c r="J78" s="196" t="s">
        <v>15</v>
      </c>
      <c r="K78" s="197"/>
    </row>
    <row r="79" spans="1:11" ht="13" x14ac:dyDescent="0.3">
      <c r="A79" s="22"/>
      <c r="B79" s="196">
        <f>VALUE(RIGHT($B$2, 4))</f>
        <v>2023</v>
      </c>
      <c r="C79" s="197"/>
      <c r="D79" s="196">
        <f>B79-1</f>
        <v>2022</v>
      </c>
      <c r="E79" s="204"/>
      <c r="F79" s="196">
        <f>B79</f>
        <v>2023</v>
      </c>
      <c r="G79" s="204"/>
      <c r="H79" s="196">
        <f>D79</f>
        <v>2022</v>
      </c>
      <c r="I79" s="204"/>
      <c r="J79" s="140" t="s">
        <v>4</v>
      </c>
      <c r="K79" s="141" t="s">
        <v>2</v>
      </c>
    </row>
    <row r="80" spans="1:11" ht="13" x14ac:dyDescent="0.3">
      <c r="A80" s="163" t="s">
        <v>144</v>
      </c>
      <c r="B80" s="61" t="s">
        <v>12</v>
      </c>
      <c r="C80" s="62" t="s">
        <v>13</v>
      </c>
      <c r="D80" s="61" t="s">
        <v>12</v>
      </c>
      <c r="E80" s="63" t="s">
        <v>13</v>
      </c>
      <c r="F80" s="62" t="s">
        <v>12</v>
      </c>
      <c r="G80" s="62" t="s">
        <v>13</v>
      </c>
      <c r="H80" s="61" t="s">
        <v>12</v>
      </c>
      <c r="I80" s="63" t="s">
        <v>13</v>
      </c>
      <c r="J80" s="61"/>
      <c r="K80" s="63"/>
    </row>
    <row r="81" spans="1:11" x14ac:dyDescent="0.25">
      <c r="A81" s="7" t="s">
        <v>243</v>
      </c>
      <c r="B81" s="65">
        <v>1</v>
      </c>
      <c r="C81" s="34">
        <f>IF(B88=0, "-", B81/B88)</f>
        <v>1.0638297872340425E-2</v>
      </c>
      <c r="D81" s="65">
        <v>0</v>
      </c>
      <c r="E81" s="9">
        <f>IF(D88=0, "-", D81/D88)</f>
        <v>0</v>
      </c>
      <c r="F81" s="81">
        <v>12</v>
      </c>
      <c r="G81" s="34">
        <f>IF(F88=0, "-", F81/F88)</f>
        <v>1.1892963330029732E-2</v>
      </c>
      <c r="H81" s="65">
        <v>7</v>
      </c>
      <c r="I81" s="9">
        <f>IF(H88=0, "-", H81/H88)</f>
        <v>7.7691453940066596E-3</v>
      </c>
      <c r="J81" s="8" t="str">
        <f t="shared" ref="J81:J86" si="6">IF(D81=0, "-", IF((B81-D81)/D81&lt;10, (B81-D81)/D81, "&gt;999%"))</f>
        <v>-</v>
      </c>
      <c r="K81" s="9">
        <f t="shared" ref="K81:K86" si="7">IF(H81=0, "-", IF((F81-H81)/H81&lt;10, (F81-H81)/H81, "&gt;999%"))</f>
        <v>0.7142857142857143</v>
      </c>
    </row>
    <row r="82" spans="1:11" x14ac:dyDescent="0.25">
      <c r="A82" s="7" t="s">
        <v>244</v>
      </c>
      <c r="B82" s="65">
        <v>1</v>
      </c>
      <c r="C82" s="34">
        <f>IF(B88=0, "-", B82/B88)</f>
        <v>1.0638297872340425E-2</v>
      </c>
      <c r="D82" s="65">
        <v>1</v>
      </c>
      <c r="E82" s="9">
        <f>IF(D88=0, "-", D82/D88)</f>
        <v>1.098901098901099E-2</v>
      </c>
      <c r="F82" s="81">
        <v>15</v>
      </c>
      <c r="G82" s="34">
        <f>IF(F88=0, "-", F82/F88)</f>
        <v>1.4866204162537165E-2</v>
      </c>
      <c r="H82" s="65">
        <v>36</v>
      </c>
      <c r="I82" s="9">
        <f>IF(H88=0, "-", H82/H88)</f>
        <v>3.9955604883462822E-2</v>
      </c>
      <c r="J82" s="8">
        <f t="shared" si="6"/>
        <v>0</v>
      </c>
      <c r="K82" s="9">
        <f t="shared" si="7"/>
        <v>-0.58333333333333337</v>
      </c>
    </row>
    <row r="83" spans="1:11" x14ac:dyDescent="0.25">
      <c r="A83" s="7" t="s">
        <v>245</v>
      </c>
      <c r="B83" s="65">
        <v>13</v>
      </c>
      <c r="C83" s="34">
        <f>IF(B88=0, "-", B83/B88)</f>
        <v>0.13829787234042554</v>
      </c>
      <c r="D83" s="65">
        <v>13</v>
      </c>
      <c r="E83" s="9">
        <f>IF(D88=0, "-", D83/D88)</f>
        <v>0.14285714285714285</v>
      </c>
      <c r="F83" s="81">
        <v>87</v>
      </c>
      <c r="G83" s="34">
        <f>IF(F88=0, "-", F83/F88)</f>
        <v>8.6223984142715565E-2</v>
      </c>
      <c r="H83" s="65">
        <v>83</v>
      </c>
      <c r="I83" s="9">
        <f>IF(H88=0, "-", H83/H88)</f>
        <v>9.2119866814650384E-2</v>
      </c>
      <c r="J83" s="8">
        <f t="shared" si="6"/>
        <v>0</v>
      </c>
      <c r="K83" s="9">
        <f t="shared" si="7"/>
        <v>4.8192771084337352E-2</v>
      </c>
    </row>
    <row r="84" spans="1:11" x14ac:dyDescent="0.25">
      <c r="A84" s="7" t="s">
        <v>246</v>
      </c>
      <c r="B84" s="65">
        <v>7</v>
      </c>
      <c r="C84" s="34">
        <f>IF(B88=0, "-", B84/B88)</f>
        <v>7.4468085106382975E-2</v>
      </c>
      <c r="D84" s="65">
        <v>0</v>
      </c>
      <c r="E84" s="9">
        <f>IF(D88=0, "-", D84/D88)</f>
        <v>0</v>
      </c>
      <c r="F84" s="81">
        <v>64</v>
      </c>
      <c r="G84" s="34">
        <f>IF(F88=0, "-", F84/F88)</f>
        <v>6.3429137760158572E-2</v>
      </c>
      <c r="H84" s="65">
        <v>41</v>
      </c>
      <c r="I84" s="9">
        <f>IF(H88=0, "-", H84/H88)</f>
        <v>4.5504994450610431E-2</v>
      </c>
      <c r="J84" s="8" t="str">
        <f t="shared" si="6"/>
        <v>-</v>
      </c>
      <c r="K84" s="9">
        <f t="shared" si="7"/>
        <v>0.56097560975609762</v>
      </c>
    </row>
    <row r="85" spans="1:11" x14ac:dyDescent="0.25">
      <c r="A85" s="7" t="s">
        <v>247</v>
      </c>
      <c r="B85" s="65">
        <v>69</v>
      </c>
      <c r="C85" s="34">
        <f>IF(B88=0, "-", B85/B88)</f>
        <v>0.73404255319148937</v>
      </c>
      <c r="D85" s="65">
        <v>77</v>
      </c>
      <c r="E85" s="9">
        <f>IF(D88=0, "-", D85/D88)</f>
        <v>0.84615384615384615</v>
      </c>
      <c r="F85" s="81">
        <v>772</v>
      </c>
      <c r="G85" s="34">
        <f>IF(F88=0, "-", F85/F88)</f>
        <v>0.76511397423191274</v>
      </c>
      <c r="H85" s="65">
        <v>703</v>
      </c>
      <c r="I85" s="9">
        <f>IF(H88=0, "-", H85/H88)</f>
        <v>0.78024417314095451</v>
      </c>
      <c r="J85" s="8">
        <f t="shared" si="6"/>
        <v>-0.1038961038961039</v>
      </c>
      <c r="K85" s="9">
        <f t="shared" si="7"/>
        <v>9.8150782361308683E-2</v>
      </c>
    </row>
    <row r="86" spans="1:11" x14ac:dyDescent="0.25">
      <c r="A86" s="7" t="s">
        <v>248</v>
      </c>
      <c r="B86" s="65">
        <v>3</v>
      </c>
      <c r="C86" s="34">
        <f>IF(B88=0, "-", B86/B88)</f>
        <v>3.1914893617021274E-2</v>
      </c>
      <c r="D86" s="65">
        <v>0</v>
      </c>
      <c r="E86" s="9">
        <f>IF(D88=0, "-", D86/D88)</f>
        <v>0</v>
      </c>
      <c r="F86" s="81">
        <v>59</v>
      </c>
      <c r="G86" s="34">
        <f>IF(F88=0, "-", F86/F88)</f>
        <v>5.8473736372646183E-2</v>
      </c>
      <c r="H86" s="65">
        <v>31</v>
      </c>
      <c r="I86" s="9">
        <f>IF(H88=0, "-", H86/H88)</f>
        <v>3.4406215316315207E-2</v>
      </c>
      <c r="J86" s="8" t="str">
        <f t="shared" si="6"/>
        <v>-</v>
      </c>
      <c r="K86" s="9">
        <f t="shared" si="7"/>
        <v>0.90322580645161288</v>
      </c>
    </row>
    <row r="87" spans="1:11" x14ac:dyDescent="0.25">
      <c r="A87" s="2"/>
      <c r="B87" s="68"/>
      <c r="C87" s="33"/>
      <c r="D87" s="68"/>
      <c r="E87" s="6"/>
      <c r="F87" s="82"/>
      <c r="G87" s="33"/>
      <c r="H87" s="68"/>
      <c r="I87" s="6"/>
      <c r="J87" s="5"/>
      <c r="K87" s="6"/>
    </row>
    <row r="88" spans="1:11" s="43" customFormat="1" ht="13" x14ac:dyDescent="0.3">
      <c r="A88" s="162" t="s">
        <v>593</v>
      </c>
      <c r="B88" s="71">
        <f>SUM(B81:B87)</f>
        <v>94</v>
      </c>
      <c r="C88" s="40">
        <f>B88/10577</f>
        <v>8.8872080930320514E-3</v>
      </c>
      <c r="D88" s="71">
        <f>SUM(D81:D87)</f>
        <v>91</v>
      </c>
      <c r="E88" s="41">
        <f>D88/8644</f>
        <v>1.0527533549282739E-2</v>
      </c>
      <c r="F88" s="77">
        <f>SUM(F81:F87)</f>
        <v>1009</v>
      </c>
      <c r="G88" s="42">
        <f>F88/92935</f>
        <v>1.0857050626782159E-2</v>
      </c>
      <c r="H88" s="71">
        <f>SUM(H81:H87)</f>
        <v>901</v>
      </c>
      <c r="I88" s="41">
        <f>H88/78552</f>
        <v>1.1470108972400448E-2</v>
      </c>
      <c r="J88" s="37">
        <f>IF(D88=0, "-", IF((B88-D88)/D88&lt;10, (B88-D88)/D88, "&gt;999%"))</f>
        <v>3.2967032967032968E-2</v>
      </c>
      <c r="K88" s="38">
        <f>IF(H88=0, "-", IF((F88-H88)/H88&lt;10, (F88-H88)/H88, "&gt;999%"))</f>
        <v>0.11986681465038845</v>
      </c>
    </row>
    <row r="89" spans="1:11" x14ac:dyDescent="0.25">
      <c r="B89" s="83"/>
      <c r="D89" s="83"/>
      <c r="F89" s="83"/>
      <c r="H89" s="83"/>
    </row>
    <row r="90" spans="1:11" ht="13" x14ac:dyDescent="0.3">
      <c r="A90" s="163" t="s">
        <v>145</v>
      </c>
      <c r="B90" s="61" t="s">
        <v>12</v>
      </c>
      <c r="C90" s="62" t="s">
        <v>13</v>
      </c>
      <c r="D90" s="61" t="s">
        <v>12</v>
      </c>
      <c r="E90" s="63" t="s">
        <v>13</v>
      </c>
      <c r="F90" s="62" t="s">
        <v>12</v>
      </c>
      <c r="G90" s="62" t="s">
        <v>13</v>
      </c>
      <c r="H90" s="61" t="s">
        <v>12</v>
      </c>
      <c r="I90" s="63" t="s">
        <v>13</v>
      </c>
      <c r="J90" s="61"/>
      <c r="K90" s="63"/>
    </row>
    <row r="91" spans="1:11" x14ac:dyDescent="0.25">
      <c r="A91" s="7" t="s">
        <v>249</v>
      </c>
      <c r="B91" s="65">
        <v>2</v>
      </c>
      <c r="C91" s="34">
        <f>IF(B110=0, "-", B91/B110)</f>
        <v>6.6445182724252493E-3</v>
      </c>
      <c r="D91" s="65">
        <v>6</v>
      </c>
      <c r="E91" s="9">
        <f>IF(D110=0, "-", D91/D110)</f>
        <v>3.0612244897959183E-2</v>
      </c>
      <c r="F91" s="81">
        <v>13</v>
      </c>
      <c r="G91" s="34">
        <f>IF(F110=0, "-", F91/F110)</f>
        <v>5.8139534883720929E-3</v>
      </c>
      <c r="H91" s="65">
        <v>20</v>
      </c>
      <c r="I91" s="9">
        <f>IF(H110=0, "-", H91/H110)</f>
        <v>1.5723270440251572E-2</v>
      </c>
      <c r="J91" s="8">
        <f t="shared" ref="J91:J108" si="8">IF(D91=0, "-", IF((B91-D91)/D91&lt;10, (B91-D91)/D91, "&gt;999%"))</f>
        <v>-0.66666666666666663</v>
      </c>
      <c r="K91" s="9">
        <f t="shared" ref="K91:K108" si="9">IF(H91=0, "-", IF((F91-H91)/H91&lt;10, (F91-H91)/H91, "&gt;999%"))</f>
        <v>-0.35</v>
      </c>
    </row>
    <row r="92" spans="1:11" x14ac:dyDescent="0.25">
      <c r="A92" s="7" t="s">
        <v>250</v>
      </c>
      <c r="B92" s="65">
        <v>0</v>
      </c>
      <c r="C92" s="34">
        <f>IF(B110=0, "-", B92/B110)</f>
        <v>0</v>
      </c>
      <c r="D92" s="65">
        <v>1</v>
      </c>
      <c r="E92" s="9">
        <f>IF(D110=0, "-", D92/D110)</f>
        <v>5.1020408163265302E-3</v>
      </c>
      <c r="F92" s="81">
        <v>33</v>
      </c>
      <c r="G92" s="34">
        <f>IF(F110=0, "-", F92/F110)</f>
        <v>1.4758497316636851E-2</v>
      </c>
      <c r="H92" s="65">
        <v>20</v>
      </c>
      <c r="I92" s="9">
        <f>IF(H110=0, "-", H92/H110)</f>
        <v>1.5723270440251572E-2</v>
      </c>
      <c r="J92" s="8">
        <f t="shared" si="8"/>
        <v>-1</v>
      </c>
      <c r="K92" s="9">
        <f t="shared" si="9"/>
        <v>0.65</v>
      </c>
    </row>
    <row r="93" spans="1:11" x14ac:dyDescent="0.25">
      <c r="A93" s="7" t="s">
        <v>251</v>
      </c>
      <c r="B93" s="65">
        <v>2</v>
      </c>
      <c r="C93" s="34">
        <f>IF(B110=0, "-", B93/B110)</f>
        <v>6.6445182724252493E-3</v>
      </c>
      <c r="D93" s="65">
        <v>2</v>
      </c>
      <c r="E93" s="9">
        <f>IF(D110=0, "-", D93/D110)</f>
        <v>1.020408163265306E-2</v>
      </c>
      <c r="F93" s="81">
        <v>23</v>
      </c>
      <c r="G93" s="34">
        <f>IF(F110=0, "-", F93/F110)</f>
        <v>1.0286225402504472E-2</v>
      </c>
      <c r="H93" s="65">
        <v>12</v>
      </c>
      <c r="I93" s="9">
        <f>IF(H110=0, "-", H93/H110)</f>
        <v>9.433962264150943E-3</v>
      </c>
      <c r="J93" s="8">
        <f t="shared" si="8"/>
        <v>0</v>
      </c>
      <c r="K93" s="9">
        <f t="shared" si="9"/>
        <v>0.91666666666666663</v>
      </c>
    </row>
    <row r="94" spans="1:11" x14ac:dyDescent="0.25">
      <c r="A94" s="7" t="s">
        <v>252</v>
      </c>
      <c r="B94" s="65">
        <v>20</v>
      </c>
      <c r="C94" s="34">
        <f>IF(B110=0, "-", B94/B110)</f>
        <v>6.6445182724252497E-2</v>
      </c>
      <c r="D94" s="65">
        <v>7</v>
      </c>
      <c r="E94" s="9">
        <f>IF(D110=0, "-", D94/D110)</f>
        <v>3.5714285714285712E-2</v>
      </c>
      <c r="F94" s="81">
        <v>126</v>
      </c>
      <c r="G94" s="34">
        <f>IF(F110=0, "-", F94/F110)</f>
        <v>5.635062611806798E-2</v>
      </c>
      <c r="H94" s="65">
        <v>74</v>
      </c>
      <c r="I94" s="9">
        <f>IF(H110=0, "-", H94/H110)</f>
        <v>5.8176100628930819E-2</v>
      </c>
      <c r="J94" s="8">
        <f t="shared" si="8"/>
        <v>1.8571428571428572</v>
      </c>
      <c r="K94" s="9">
        <f t="shared" si="9"/>
        <v>0.70270270270270274</v>
      </c>
    </row>
    <row r="95" spans="1:11" x14ac:dyDescent="0.25">
      <c r="A95" s="7" t="s">
        <v>253</v>
      </c>
      <c r="B95" s="65">
        <v>9</v>
      </c>
      <c r="C95" s="34">
        <f>IF(B110=0, "-", B95/B110)</f>
        <v>2.9900332225913623E-2</v>
      </c>
      <c r="D95" s="65">
        <v>3</v>
      </c>
      <c r="E95" s="9">
        <f>IF(D110=0, "-", D95/D110)</f>
        <v>1.5306122448979591E-2</v>
      </c>
      <c r="F95" s="81">
        <v>49</v>
      </c>
      <c r="G95" s="34">
        <f>IF(F110=0, "-", F95/F110)</f>
        <v>2.191413237924866E-2</v>
      </c>
      <c r="H95" s="65">
        <v>38</v>
      </c>
      <c r="I95" s="9">
        <f>IF(H110=0, "-", H95/H110)</f>
        <v>2.9874213836477988E-2</v>
      </c>
      <c r="J95" s="8">
        <f t="shared" si="8"/>
        <v>2</v>
      </c>
      <c r="K95" s="9">
        <f t="shared" si="9"/>
        <v>0.28947368421052633</v>
      </c>
    </row>
    <row r="96" spans="1:11" x14ac:dyDescent="0.25">
      <c r="A96" s="7" t="s">
        <v>254</v>
      </c>
      <c r="B96" s="65">
        <v>6</v>
      </c>
      <c r="C96" s="34">
        <f>IF(B110=0, "-", B96/B110)</f>
        <v>1.9933554817275746E-2</v>
      </c>
      <c r="D96" s="65">
        <v>5</v>
      </c>
      <c r="E96" s="9">
        <f>IF(D110=0, "-", D96/D110)</f>
        <v>2.5510204081632654E-2</v>
      </c>
      <c r="F96" s="81">
        <v>20</v>
      </c>
      <c r="G96" s="34">
        <f>IF(F110=0, "-", F96/F110)</f>
        <v>8.9445438282647581E-3</v>
      </c>
      <c r="H96" s="65">
        <v>23</v>
      </c>
      <c r="I96" s="9">
        <f>IF(H110=0, "-", H96/H110)</f>
        <v>1.8081761006289308E-2</v>
      </c>
      <c r="J96" s="8">
        <f t="shared" si="8"/>
        <v>0.2</v>
      </c>
      <c r="K96" s="9">
        <f t="shared" si="9"/>
        <v>-0.13043478260869565</v>
      </c>
    </row>
    <row r="97" spans="1:11" x14ac:dyDescent="0.25">
      <c r="A97" s="7" t="s">
        <v>255</v>
      </c>
      <c r="B97" s="65">
        <v>0</v>
      </c>
      <c r="C97" s="34">
        <f>IF(B110=0, "-", B97/B110)</f>
        <v>0</v>
      </c>
      <c r="D97" s="65">
        <v>0</v>
      </c>
      <c r="E97" s="9">
        <f>IF(D110=0, "-", D97/D110)</f>
        <v>0</v>
      </c>
      <c r="F97" s="81">
        <v>2</v>
      </c>
      <c r="G97" s="34">
        <f>IF(F110=0, "-", F97/F110)</f>
        <v>8.9445438282647585E-4</v>
      </c>
      <c r="H97" s="65">
        <v>7</v>
      </c>
      <c r="I97" s="9">
        <f>IF(H110=0, "-", H97/H110)</f>
        <v>5.50314465408805E-3</v>
      </c>
      <c r="J97" s="8" t="str">
        <f t="shared" si="8"/>
        <v>-</v>
      </c>
      <c r="K97" s="9">
        <f t="shared" si="9"/>
        <v>-0.7142857142857143</v>
      </c>
    </row>
    <row r="98" spans="1:11" x14ac:dyDescent="0.25">
      <c r="A98" s="7" t="s">
        <v>256</v>
      </c>
      <c r="B98" s="65">
        <v>4</v>
      </c>
      <c r="C98" s="34">
        <f>IF(B110=0, "-", B98/B110)</f>
        <v>1.3289036544850499E-2</v>
      </c>
      <c r="D98" s="65">
        <v>0</v>
      </c>
      <c r="E98" s="9">
        <f>IF(D110=0, "-", D98/D110)</f>
        <v>0</v>
      </c>
      <c r="F98" s="81">
        <v>32</v>
      </c>
      <c r="G98" s="34">
        <f>IF(F110=0, "-", F98/F110)</f>
        <v>1.4311270125223614E-2</v>
      </c>
      <c r="H98" s="65">
        <v>0</v>
      </c>
      <c r="I98" s="9">
        <f>IF(H110=0, "-", H98/H110)</f>
        <v>0</v>
      </c>
      <c r="J98" s="8" t="str">
        <f t="shared" si="8"/>
        <v>-</v>
      </c>
      <c r="K98" s="9" t="str">
        <f t="shared" si="9"/>
        <v>-</v>
      </c>
    </row>
    <row r="99" spans="1:11" x14ac:dyDescent="0.25">
      <c r="A99" s="7" t="s">
        <v>257</v>
      </c>
      <c r="B99" s="65">
        <v>0</v>
      </c>
      <c r="C99" s="34">
        <f>IF(B110=0, "-", B99/B110)</f>
        <v>0</v>
      </c>
      <c r="D99" s="65">
        <v>0</v>
      </c>
      <c r="E99" s="9">
        <f>IF(D110=0, "-", D99/D110)</f>
        <v>0</v>
      </c>
      <c r="F99" s="81">
        <v>12</v>
      </c>
      <c r="G99" s="34">
        <f>IF(F110=0, "-", F99/F110)</f>
        <v>5.3667262969588547E-3</v>
      </c>
      <c r="H99" s="65">
        <v>9</v>
      </c>
      <c r="I99" s="9">
        <f>IF(H110=0, "-", H99/H110)</f>
        <v>7.0754716981132077E-3</v>
      </c>
      <c r="J99" s="8" t="str">
        <f t="shared" si="8"/>
        <v>-</v>
      </c>
      <c r="K99" s="9">
        <f t="shared" si="9"/>
        <v>0.33333333333333331</v>
      </c>
    </row>
    <row r="100" spans="1:11" x14ac:dyDescent="0.25">
      <c r="A100" s="7" t="s">
        <v>258</v>
      </c>
      <c r="B100" s="65">
        <v>8</v>
      </c>
      <c r="C100" s="34">
        <f>IF(B110=0, "-", B100/B110)</f>
        <v>2.6578073089700997E-2</v>
      </c>
      <c r="D100" s="65">
        <v>3</v>
      </c>
      <c r="E100" s="9">
        <f>IF(D110=0, "-", D100/D110)</f>
        <v>1.5306122448979591E-2</v>
      </c>
      <c r="F100" s="81">
        <v>80</v>
      </c>
      <c r="G100" s="34">
        <f>IF(F110=0, "-", F100/F110)</f>
        <v>3.5778175313059032E-2</v>
      </c>
      <c r="H100" s="65">
        <v>55</v>
      </c>
      <c r="I100" s="9">
        <f>IF(H110=0, "-", H100/H110)</f>
        <v>4.3238993710691821E-2</v>
      </c>
      <c r="J100" s="8">
        <f t="shared" si="8"/>
        <v>1.6666666666666667</v>
      </c>
      <c r="K100" s="9">
        <f t="shared" si="9"/>
        <v>0.45454545454545453</v>
      </c>
    </row>
    <row r="101" spans="1:11" x14ac:dyDescent="0.25">
      <c r="A101" s="7" t="s">
        <v>259</v>
      </c>
      <c r="B101" s="65">
        <v>12</v>
      </c>
      <c r="C101" s="34">
        <f>IF(B110=0, "-", B101/B110)</f>
        <v>3.9867109634551492E-2</v>
      </c>
      <c r="D101" s="65">
        <v>13</v>
      </c>
      <c r="E101" s="9">
        <f>IF(D110=0, "-", D101/D110)</f>
        <v>6.6326530612244902E-2</v>
      </c>
      <c r="F101" s="81">
        <v>148</v>
      </c>
      <c r="G101" s="34">
        <f>IF(F110=0, "-", F101/F110)</f>
        <v>6.6189624329159216E-2</v>
      </c>
      <c r="H101" s="65">
        <v>124</v>
      </c>
      <c r="I101" s="9">
        <f>IF(H110=0, "-", H101/H110)</f>
        <v>9.7484276729559755E-2</v>
      </c>
      <c r="J101" s="8">
        <f t="shared" si="8"/>
        <v>-7.6923076923076927E-2</v>
      </c>
      <c r="K101" s="9">
        <f t="shared" si="9"/>
        <v>0.19354838709677419</v>
      </c>
    </row>
    <row r="102" spans="1:11" x14ac:dyDescent="0.25">
      <c r="A102" s="7" t="s">
        <v>260</v>
      </c>
      <c r="B102" s="65">
        <v>2</v>
      </c>
      <c r="C102" s="34">
        <f>IF(B110=0, "-", B102/B110)</f>
        <v>6.6445182724252493E-3</v>
      </c>
      <c r="D102" s="65">
        <v>3</v>
      </c>
      <c r="E102" s="9">
        <f>IF(D110=0, "-", D102/D110)</f>
        <v>1.5306122448979591E-2</v>
      </c>
      <c r="F102" s="81">
        <v>62</v>
      </c>
      <c r="G102" s="34">
        <f>IF(F110=0, "-", F102/F110)</f>
        <v>2.7728085867620753E-2</v>
      </c>
      <c r="H102" s="65">
        <v>82</v>
      </c>
      <c r="I102" s="9">
        <f>IF(H110=0, "-", H102/H110)</f>
        <v>6.4465408805031446E-2</v>
      </c>
      <c r="J102" s="8">
        <f t="shared" si="8"/>
        <v>-0.33333333333333331</v>
      </c>
      <c r="K102" s="9">
        <f t="shared" si="9"/>
        <v>-0.24390243902439024</v>
      </c>
    </row>
    <row r="103" spans="1:11" x14ac:dyDescent="0.25">
      <c r="A103" s="7" t="s">
        <v>261</v>
      </c>
      <c r="B103" s="65">
        <v>0</v>
      </c>
      <c r="C103" s="34">
        <f>IF(B110=0, "-", B103/B110)</f>
        <v>0</v>
      </c>
      <c r="D103" s="65">
        <v>0</v>
      </c>
      <c r="E103" s="9">
        <f>IF(D110=0, "-", D103/D110)</f>
        <v>0</v>
      </c>
      <c r="F103" s="81">
        <v>1</v>
      </c>
      <c r="G103" s="34">
        <f>IF(F110=0, "-", F103/F110)</f>
        <v>4.4722719141323793E-4</v>
      </c>
      <c r="H103" s="65">
        <v>6</v>
      </c>
      <c r="I103" s="9">
        <f>IF(H110=0, "-", H103/H110)</f>
        <v>4.7169811320754715E-3</v>
      </c>
      <c r="J103" s="8" t="str">
        <f t="shared" si="8"/>
        <v>-</v>
      </c>
      <c r="K103" s="9">
        <f t="shared" si="9"/>
        <v>-0.83333333333333337</v>
      </c>
    </row>
    <row r="104" spans="1:11" x14ac:dyDescent="0.25">
      <c r="A104" s="7" t="s">
        <v>262</v>
      </c>
      <c r="B104" s="65">
        <v>5</v>
      </c>
      <c r="C104" s="34">
        <f>IF(B110=0, "-", B104/B110)</f>
        <v>1.6611295681063124E-2</v>
      </c>
      <c r="D104" s="65">
        <v>3</v>
      </c>
      <c r="E104" s="9">
        <f>IF(D110=0, "-", D104/D110)</f>
        <v>1.5306122448979591E-2</v>
      </c>
      <c r="F104" s="81">
        <v>57</v>
      </c>
      <c r="G104" s="34">
        <f>IF(F110=0, "-", F104/F110)</f>
        <v>2.5491949910554562E-2</v>
      </c>
      <c r="H104" s="65">
        <v>48</v>
      </c>
      <c r="I104" s="9">
        <f>IF(H110=0, "-", H104/H110)</f>
        <v>3.7735849056603772E-2</v>
      </c>
      <c r="J104" s="8">
        <f t="shared" si="8"/>
        <v>0.66666666666666663</v>
      </c>
      <c r="K104" s="9">
        <f t="shared" si="9"/>
        <v>0.1875</v>
      </c>
    </row>
    <row r="105" spans="1:11" x14ac:dyDescent="0.25">
      <c r="A105" s="7" t="s">
        <v>263</v>
      </c>
      <c r="B105" s="65">
        <v>224</v>
      </c>
      <c r="C105" s="34">
        <f>IF(B110=0, "-", B105/B110)</f>
        <v>0.7441860465116279</v>
      </c>
      <c r="D105" s="65">
        <v>146</v>
      </c>
      <c r="E105" s="9">
        <f>IF(D110=0, "-", D105/D110)</f>
        <v>0.74489795918367352</v>
      </c>
      <c r="F105" s="81">
        <v>1528</v>
      </c>
      <c r="G105" s="34">
        <f>IF(F110=0, "-", F105/F110)</f>
        <v>0.68336314847942758</v>
      </c>
      <c r="H105" s="65">
        <v>716</v>
      </c>
      <c r="I105" s="9">
        <f>IF(H110=0, "-", H105/H110)</f>
        <v>0.56289308176100628</v>
      </c>
      <c r="J105" s="8">
        <f t="shared" si="8"/>
        <v>0.53424657534246578</v>
      </c>
      <c r="K105" s="9">
        <f t="shared" si="9"/>
        <v>1.1340782122905029</v>
      </c>
    </row>
    <row r="106" spans="1:11" x14ac:dyDescent="0.25">
      <c r="A106" s="7" t="s">
        <v>264</v>
      </c>
      <c r="B106" s="65">
        <v>4</v>
      </c>
      <c r="C106" s="34">
        <f>IF(B110=0, "-", B106/B110)</f>
        <v>1.3289036544850499E-2</v>
      </c>
      <c r="D106" s="65">
        <v>3</v>
      </c>
      <c r="E106" s="9">
        <f>IF(D110=0, "-", D106/D110)</f>
        <v>1.5306122448979591E-2</v>
      </c>
      <c r="F106" s="81">
        <v>39</v>
      </c>
      <c r="G106" s="34">
        <f>IF(F110=0, "-", F106/F110)</f>
        <v>1.7441860465116279E-2</v>
      </c>
      <c r="H106" s="65">
        <v>23</v>
      </c>
      <c r="I106" s="9">
        <f>IF(H110=0, "-", H106/H110)</f>
        <v>1.8081761006289308E-2</v>
      </c>
      <c r="J106" s="8">
        <f t="shared" si="8"/>
        <v>0.33333333333333331</v>
      </c>
      <c r="K106" s="9">
        <f t="shared" si="9"/>
        <v>0.69565217391304346</v>
      </c>
    </row>
    <row r="107" spans="1:11" x14ac:dyDescent="0.25">
      <c r="A107" s="7" t="s">
        <v>265</v>
      </c>
      <c r="B107" s="65">
        <v>2</v>
      </c>
      <c r="C107" s="34">
        <f>IF(B110=0, "-", B107/B110)</f>
        <v>6.6445182724252493E-3</v>
      </c>
      <c r="D107" s="65">
        <v>1</v>
      </c>
      <c r="E107" s="9">
        <f>IF(D110=0, "-", D107/D110)</f>
        <v>5.1020408163265302E-3</v>
      </c>
      <c r="F107" s="81">
        <v>6</v>
      </c>
      <c r="G107" s="34">
        <f>IF(F110=0, "-", F107/F110)</f>
        <v>2.6833631484794273E-3</v>
      </c>
      <c r="H107" s="65">
        <v>9</v>
      </c>
      <c r="I107" s="9">
        <f>IF(H110=0, "-", H107/H110)</f>
        <v>7.0754716981132077E-3</v>
      </c>
      <c r="J107" s="8">
        <f t="shared" si="8"/>
        <v>1</v>
      </c>
      <c r="K107" s="9">
        <f t="shared" si="9"/>
        <v>-0.33333333333333331</v>
      </c>
    </row>
    <row r="108" spans="1:11" x14ac:dyDescent="0.25">
      <c r="A108" s="7" t="s">
        <v>266</v>
      </c>
      <c r="B108" s="65">
        <v>1</v>
      </c>
      <c r="C108" s="34">
        <f>IF(B110=0, "-", B108/B110)</f>
        <v>3.3222591362126247E-3</v>
      </c>
      <c r="D108" s="65">
        <v>0</v>
      </c>
      <c r="E108" s="9">
        <f>IF(D110=0, "-", D108/D110)</f>
        <v>0</v>
      </c>
      <c r="F108" s="81">
        <v>5</v>
      </c>
      <c r="G108" s="34">
        <f>IF(F110=0, "-", F108/F110)</f>
        <v>2.2361359570661895E-3</v>
      </c>
      <c r="H108" s="65">
        <v>6</v>
      </c>
      <c r="I108" s="9">
        <f>IF(H110=0, "-", H108/H110)</f>
        <v>4.7169811320754715E-3</v>
      </c>
      <c r="J108" s="8" t="str">
        <f t="shared" si="8"/>
        <v>-</v>
      </c>
      <c r="K108" s="9">
        <f t="shared" si="9"/>
        <v>-0.16666666666666666</v>
      </c>
    </row>
    <row r="109" spans="1:11" x14ac:dyDescent="0.25">
      <c r="A109" s="2"/>
      <c r="B109" s="68"/>
      <c r="C109" s="33"/>
      <c r="D109" s="68"/>
      <c r="E109" s="6"/>
      <c r="F109" s="82"/>
      <c r="G109" s="33"/>
      <c r="H109" s="68"/>
      <c r="I109" s="6"/>
      <c r="J109" s="5"/>
      <c r="K109" s="6"/>
    </row>
    <row r="110" spans="1:11" s="43" customFormat="1" ht="13" x14ac:dyDescent="0.3">
      <c r="A110" s="162" t="s">
        <v>592</v>
      </c>
      <c r="B110" s="71">
        <f>SUM(B91:B109)</f>
        <v>301</v>
      </c>
      <c r="C110" s="40">
        <f>B110/10577</f>
        <v>2.8457974851091992E-2</v>
      </c>
      <c r="D110" s="71">
        <f>SUM(D91:D109)</f>
        <v>196</v>
      </c>
      <c r="E110" s="41">
        <f>D110/8644</f>
        <v>2.2674687644608976E-2</v>
      </c>
      <c r="F110" s="77">
        <f>SUM(F91:F109)</f>
        <v>2236</v>
      </c>
      <c r="G110" s="42">
        <f>F110/92935</f>
        <v>2.4059826760639155E-2</v>
      </c>
      <c r="H110" s="71">
        <f>SUM(H91:H109)</f>
        <v>1272</v>
      </c>
      <c r="I110" s="41">
        <f>H110/78552</f>
        <v>1.6193095019859455E-2</v>
      </c>
      <c r="J110" s="37">
        <f>IF(D110=0, "-", IF((B110-D110)/D110&lt;10, (B110-D110)/D110, "&gt;999%"))</f>
        <v>0.5357142857142857</v>
      </c>
      <c r="K110" s="38">
        <f>IF(H110=0, "-", IF((F110-H110)/H110&lt;10, (F110-H110)/H110, "&gt;999%"))</f>
        <v>0.75786163522012584</v>
      </c>
    </row>
    <row r="111" spans="1:11" x14ac:dyDescent="0.25">
      <c r="B111" s="83"/>
      <c r="D111" s="83"/>
      <c r="F111" s="83"/>
      <c r="H111" s="83"/>
    </row>
    <row r="112" spans="1:11" s="43" customFormat="1" ht="13" x14ac:dyDescent="0.3">
      <c r="A112" s="162" t="s">
        <v>591</v>
      </c>
      <c r="B112" s="71">
        <v>395</v>
      </c>
      <c r="C112" s="40">
        <f>B112/10577</f>
        <v>3.734518294412404E-2</v>
      </c>
      <c r="D112" s="71">
        <v>287</v>
      </c>
      <c r="E112" s="41">
        <f>D112/8644</f>
        <v>3.3202221193891719E-2</v>
      </c>
      <c r="F112" s="77">
        <v>3245</v>
      </c>
      <c r="G112" s="42">
        <f>F112/92935</f>
        <v>3.4916877387421316E-2</v>
      </c>
      <c r="H112" s="71">
        <v>2173</v>
      </c>
      <c r="I112" s="41">
        <f>H112/78552</f>
        <v>2.7663203992259904E-2</v>
      </c>
      <c r="J112" s="37">
        <f>IF(D112=0, "-", IF((B112-D112)/D112&lt;10, (B112-D112)/D112, "&gt;999%"))</f>
        <v>0.37630662020905925</v>
      </c>
      <c r="K112" s="38">
        <f>IF(H112=0, "-", IF((F112-H112)/H112&lt;10, (F112-H112)/H112, "&gt;999%"))</f>
        <v>0.49332719742291764</v>
      </c>
    </row>
    <row r="113" spans="1:11" x14ac:dyDescent="0.25">
      <c r="B113" s="83"/>
      <c r="D113" s="83"/>
      <c r="F113" s="83"/>
      <c r="H113" s="83"/>
    </row>
    <row r="114" spans="1:11" ht="15.5" x14ac:dyDescent="0.35">
      <c r="A114" s="164" t="s">
        <v>118</v>
      </c>
      <c r="B114" s="196" t="s">
        <v>1</v>
      </c>
      <c r="C114" s="200"/>
      <c r="D114" s="200"/>
      <c r="E114" s="197"/>
      <c r="F114" s="196" t="s">
        <v>14</v>
      </c>
      <c r="G114" s="200"/>
      <c r="H114" s="200"/>
      <c r="I114" s="197"/>
      <c r="J114" s="196" t="s">
        <v>15</v>
      </c>
      <c r="K114" s="197"/>
    </row>
    <row r="115" spans="1:11" ht="13" x14ac:dyDescent="0.3">
      <c r="A115" s="22"/>
      <c r="B115" s="196">
        <f>VALUE(RIGHT($B$2, 4))</f>
        <v>2023</v>
      </c>
      <c r="C115" s="197"/>
      <c r="D115" s="196">
        <f>B115-1</f>
        <v>2022</v>
      </c>
      <c r="E115" s="204"/>
      <c r="F115" s="196">
        <f>B115</f>
        <v>2023</v>
      </c>
      <c r="G115" s="204"/>
      <c r="H115" s="196">
        <f>D115</f>
        <v>2022</v>
      </c>
      <c r="I115" s="204"/>
      <c r="J115" s="140" t="s">
        <v>4</v>
      </c>
      <c r="K115" s="141" t="s">
        <v>2</v>
      </c>
    </row>
    <row r="116" spans="1:11" ht="13" x14ac:dyDescent="0.3">
      <c r="A116" s="163" t="s">
        <v>146</v>
      </c>
      <c r="B116" s="61" t="s">
        <v>12</v>
      </c>
      <c r="C116" s="62" t="s">
        <v>13</v>
      </c>
      <c r="D116" s="61" t="s">
        <v>12</v>
      </c>
      <c r="E116" s="63" t="s">
        <v>13</v>
      </c>
      <c r="F116" s="62" t="s">
        <v>12</v>
      </c>
      <c r="G116" s="62" t="s">
        <v>13</v>
      </c>
      <c r="H116" s="61" t="s">
        <v>12</v>
      </c>
      <c r="I116" s="63" t="s">
        <v>13</v>
      </c>
      <c r="J116" s="61"/>
      <c r="K116" s="63"/>
    </row>
    <row r="117" spans="1:11" x14ac:dyDescent="0.25">
      <c r="A117" s="7" t="s">
        <v>267</v>
      </c>
      <c r="B117" s="65">
        <v>1</v>
      </c>
      <c r="C117" s="34">
        <f>IF(B121=0, "-", B117/B121)</f>
        <v>0.16666666666666666</v>
      </c>
      <c r="D117" s="65">
        <v>0</v>
      </c>
      <c r="E117" s="9">
        <f>IF(D121=0, "-", D117/D121)</f>
        <v>0</v>
      </c>
      <c r="F117" s="81">
        <v>3</v>
      </c>
      <c r="G117" s="34">
        <f>IF(F121=0, "-", F117/F121)</f>
        <v>1.3100436681222707E-2</v>
      </c>
      <c r="H117" s="65">
        <v>0</v>
      </c>
      <c r="I117" s="9">
        <f>IF(H121=0, "-", H117/H121)</f>
        <v>0</v>
      </c>
      <c r="J117" s="8" t="str">
        <f>IF(D117=0, "-", IF((B117-D117)/D117&lt;10, (B117-D117)/D117, "&gt;999%"))</f>
        <v>-</v>
      </c>
      <c r="K117" s="9" t="str">
        <f>IF(H117=0, "-", IF((F117-H117)/H117&lt;10, (F117-H117)/H117, "&gt;999%"))</f>
        <v>-</v>
      </c>
    </row>
    <row r="118" spans="1:11" x14ac:dyDescent="0.25">
      <c r="A118" s="7" t="s">
        <v>268</v>
      </c>
      <c r="B118" s="65">
        <v>2</v>
      </c>
      <c r="C118" s="34">
        <f>IF(B121=0, "-", B118/B121)</f>
        <v>0.33333333333333331</v>
      </c>
      <c r="D118" s="65">
        <v>10</v>
      </c>
      <c r="E118" s="9">
        <f>IF(D121=0, "-", D118/D121)</f>
        <v>0.625</v>
      </c>
      <c r="F118" s="81">
        <v>161</v>
      </c>
      <c r="G118" s="34">
        <f>IF(F121=0, "-", F118/F121)</f>
        <v>0.70305676855895194</v>
      </c>
      <c r="H118" s="65">
        <v>177</v>
      </c>
      <c r="I118" s="9">
        <f>IF(H121=0, "-", H118/H121)</f>
        <v>0.78666666666666663</v>
      </c>
      <c r="J118" s="8">
        <f>IF(D118=0, "-", IF((B118-D118)/D118&lt;10, (B118-D118)/D118, "&gt;999%"))</f>
        <v>-0.8</v>
      </c>
      <c r="K118" s="9">
        <f>IF(H118=0, "-", IF((F118-H118)/H118&lt;10, (F118-H118)/H118, "&gt;999%"))</f>
        <v>-9.03954802259887E-2</v>
      </c>
    </row>
    <row r="119" spans="1:11" x14ac:dyDescent="0.25">
      <c r="A119" s="7" t="s">
        <v>269</v>
      </c>
      <c r="B119" s="65">
        <v>3</v>
      </c>
      <c r="C119" s="34">
        <f>IF(B121=0, "-", B119/B121)</f>
        <v>0.5</v>
      </c>
      <c r="D119" s="65">
        <v>6</v>
      </c>
      <c r="E119" s="9">
        <f>IF(D121=0, "-", D119/D121)</f>
        <v>0.375</v>
      </c>
      <c r="F119" s="81">
        <v>65</v>
      </c>
      <c r="G119" s="34">
        <f>IF(F121=0, "-", F119/F121)</f>
        <v>0.28384279475982532</v>
      </c>
      <c r="H119" s="65">
        <v>48</v>
      </c>
      <c r="I119" s="9">
        <f>IF(H121=0, "-", H119/H121)</f>
        <v>0.21333333333333335</v>
      </c>
      <c r="J119" s="8">
        <f>IF(D119=0, "-", IF((B119-D119)/D119&lt;10, (B119-D119)/D119, "&gt;999%"))</f>
        <v>-0.5</v>
      </c>
      <c r="K119" s="9">
        <f>IF(H119=0, "-", IF((F119-H119)/H119&lt;10, (F119-H119)/H119, "&gt;999%"))</f>
        <v>0.35416666666666669</v>
      </c>
    </row>
    <row r="120" spans="1:11" x14ac:dyDescent="0.25">
      <c r="A120" s="2"/>
      <c r="B120" s="68"/>
      <c r="C120" s="33"/>
      <c r="D120" s="68"/>
      <c r="E120" s="6"/>
      <c r="F120" s="82"/>
      <c r="G120" s="33"/>
      <c r="H120" s="68"/>
      <c r="I120" s="6"/>
      <c r="J120" s="5"/>
      <c r="K120" s="6"/>
    </row>
    <row r="121" spans="1:11" s="43" customFormat="1" ht="13" x14ac:dyDescent="0.3">
      <c r="A121" s="162" t="s">
        <v>590</v>
      </c>
      <c r="B121" s="71">
        <f>SUM(B117:B120)</f>
        <v>6</v>
      </c>
      <c r="C121" s="40">
        <f>B121/10577</f>
        <v>5.6726860168289687E-4</v>
      </c>
      <c r="D121" s="71">
        <f>SUM(D117:D120)</f>
        <v>16</v>
      </c>
      <c r="E121" s="41">
        <f>D121/8644</f>
        <v>1.8509949097639982E-3</v>
      </c>
      <c r="F121" s="77">
        <f>SUM(F117:F120)</f>
        <v>229</v>
      </c>
      <c r="G121" s="42">
        <f>F121/92935</f>
        <v>2.4640878033033841E-3</v>
      </c>
      <c r="H121" s="71">
        <f>SUM(H117:H120)</f>
        <v>225</v>
      </c>
      <c r="I121" s="41">
        <f>H121/78552</f>
        <v>2.8643446379468377E-3</v>
      </c>
      <c r="J121" s="37">
        <f>IF(D121=0, "-", IF((B121-D121)/D121&lt;10, (B121-D121)/D121, "&gt;999%"))</f>
        <v>-0.625</v>
      </c>
      <c r="K121" s="38">
        <f>IF(H121=0, "-", IF((F121-H121)/H121&lt;10, (F121-H121)/H121, "&gt;999%"))</f>
        <v>1.7777777777777778E-2</v>
      </c>
    </row>
    <row r="122" spans="1:11" x14ac:dyDescent="0.25">
      <c r="B122" s="83"/>
      <c r="D122" s="83"/>
      <c r="F122" s="83"/>
      <c r="H122" s="83"/>
    </row>
    <row r="123" spans="1:11" ht="13" x14ac:dyDescent="0.3">
      <c r="A123" s="163" t="s">
        <v>147</v>
      </c>
      <c r="B123" s="61" t="s">
        <v>12</v>
      </c>
      <c r="C123" s="62" t="s">
        <v>13</v>
      </c>
      <c r="D123" s="61" t="s">
        <v>12</v>
      </c>
      <c r="E123" s="63" t="s">
        <v>13</v>
      </c>
      <c r="F123" s="62" t="s">
        <v>12</v>
      </c>
      <c r="G123" s="62" t="s">
        <v>13</v>
      </c>
      <c r="H123" s="61" t="s">
        <v>12</v>
      </c>
      <c r="I123" s="63" t="s">
        <v>13</v>
      </c>
      <c r="J123" s="61"/>
      <c r="K123" s="63"/>
    </row>
    <row r="124" spans="1:11" x14ac:dyDescent="0.25">
      <c r="A124" s="7" t="s">
        <v>270</v>
      </c>
      <c r="B124" s="65">
        <v>0</v>
      </c>
      <c r="C124" s="34">
        <f>IF(B136=0, "-", B124/B136)</f>
        <v>0</v>
      </c>
      <c r="D124" s="65">
        <v>3</v>
      </c>
      <c r="E124" s="9">
        <f>IF(D136=0, "-", D124/D136)</f>
        <v>0.21428571428571427</v>
      </c>
      <c r="F124" s="81">
        <v>9</v>
      </c>
      <c r="G124" s="34">
        <f>IF(F136=0, "-", F124/F136)</f>
        <v>7.6271186440677971E-2</v>
      </c>
      <c r="H124" s="65">
        <v>11</v>
      </c>
      <c r="I124" s="9">
        <f>IF(H136=0, "-", H124/H136)</f>
        <v>0.12941176470588237</v>
      </c>
      <c r="J124" s="8">
        <f t="shared" ref="J124:J134" si="10">IF(D124=0, "-", IF((B124-D124)/D124&lt;10, (B124-D124)/D124, "&gt;999%"))</f>
        <v>-1</v>
      </c>
      <c r="K124" s="9">
        <f t="shared" ref="K124:K134" si="11">IF(H124=0, "-", IF((F124-H124)/H124&lt;10, (F124-H124)/H124, "&gt;999%"))</f>
        <v>-0.18181818181818182</v>
      </c>
    </row>
    <row r="125" spans="1:11" x14ac:dyDescent="0.25">
      <c r="A125" s="7" t="s">
        <v>271</v>
      </c>
      <c r="B125" s="65">
        <v>1</v>
      </c>
      <c r="C125" s="34">
        <f>IF(B136=0, "-", B125/B136)</f>
        <v>5.8823529411764705E-2</v>
      </c>
      <c r="D125" s="65">
        <v>3</v>
      </c>
      <c r="E125" s="9">
        <f>IF(D136=0, "-", D125/D136)</f>
        <v>0.21428571428571427</v>
      </c>
      <c r="F125" s="81">
        <v>4</v>
      </c>
      <c r="G125" s="34">
        <f>IF(F136=0, "-", F125/F136)</f>
        <v>3.3898305084745763E-2</v>
      </c>
      <c r="H125" s="65">
        <v>4</v>
      </c>
      <c r="I125" s="9">
        <f>IF(H136=0, "-", H125/H136)</f>
        <v>4.7058823529411764E-2</v>
      </c>
      <c r="J125" s="8">
        <f t="shared" si="10"/>
        <v>-0.66666666666666663</v>
      </c>
      <c r="K125" s="9">
        <f t="shared" si="11"/>
        <v>0</v>
      </c>
    </row>
    <row r="126" spans="1:11" x14ac:dyDescent="0.25">
      <c r="A126" s="7" t="s">
        <v>272</v>
      </c>
      <c r="B126" s="65">
        <v>3</v>
      </c>
      <c r="C126" s="34">
        <f>IF(B136=0, "-", B126/B136)</f>
        <v>0.17647058823529413</v>
      </c>
      <c r="D126" s="65">
        <v>0</v>
      </c>
      <c r="E126" s="9">
        <f>IF(D136=0, "-", D126/D136)</f>
        <v>0</v>
      </c>
      <c r="F126" s="81">
        <v>21</v>
      </c>
      <c r="G126" s="34">
        <f>IF(F136=0, "-", F126/F136)</f>
        <v>0.17796610169491525</v>
      </c>
      <c r="H126" s="65">
        <v>0</v>
      </c>
      <c r="I126" s="9">
        <f>IF(H136=0, "-", H126/H136)</f>
        <v>0</v>
      </c>
      <c r="J126" s="8" t="str">
        <f t="shared" si="10"/>
        <v>-</v>
      </c>
      <c r="K126" s="9" t="str">
        <f t="shared" si="11"/>
        <v>-</v>
      </c>
    </row>
    <row r="127" spans="1:11" x14ac:dyDescent="0.25">
      <c r="A127" s="7" t="s">
        <v>273</v>
      </c>
      <c r="B127" s="65">
        <v>1</v>
      </c>
      <c r="C127" s="34">
        <f>IF(B136=0, "-", B127/B136)</f>
        <v>5.8823529411764705E-2</v>
      </c>
      <c r="D127" s="65">
        <v>3</v>
      </c>
      <c r="E127" s="9">
        <f>IF(D136=0, "-", D127/D136)</f>
        <v>0.21428571428571427</v>
      </c>
      <c r="F127" s="81">
        <v>7</v>
      </c>
      <c r="G127" s="34">
        <f>IF(F136=0, "-", F127/F136)</f>
        <v>5.9322033898305086E-2</v>
      </c>
      <c r="H127" s="65">
        <v>11</v>
      </c>
      <c r="I127" s="9">
        <f>IF(H136=0, "-", H127/H136)</f>
        <v>0.12941176470588237</v>
      </c>
      <c r="J127" s="8">
        <f t="shared" si="10"/>
        <v>-0.66666666666666663</v>
      </c>
      <c r="K127" s="9">
        <f t="shared" si="11"/>
        <v>-0.36363636363636365</v>
      </c>
    </row>
    <row r="128" spans="1:11" x14ac:dyDescent="0.25">
      <c r="A128" s="7" t="s">
        <v>274</v>
      </c>
      <c r="B128" s="65">
        <v>0</v>
      </c>
      <c r="C128" s="34">
        <f>IF(B136=0, "-", B128/B136)</f>
        <v>0</v>
      </c>
      <c r="D128" s="65">
        <v>0</v>
      </c>
      <c r="E128" s="9">
        <f>IF(D136=0, "-", D128/D136)</f>
        <v>0</v>
      </c>
      <c r="F128" s="81">
        <v>5</v>
      </c>
      <c r="G128" s="34">
        <f>IF(F136=0, "-", F128/F136)</f>
        <v>4.2372881355932202E-2</v>
      </c>
      <c r="H128" s="65">
        <v>1</v>
      </c>
      <c r="I128" s="9">
        <f>IF(H136=0, "-", H128/H136)</f>
        <v>1.1764705882352941E-2</v>
      </c>
      <c r="J128" s="8" t="str">
        <f t="shared" si="10"/>
        <v>-</v>
      </c>
      <c r="K128" s="9">
        <f t="shared" si="11"/>
        <v>4</v>
      </c>
    </row>
    <row r="129" spans="1:11" x14ac:dyDescent="0.25">
      <c r="A129" s="7" t="s">
        <v>275</v>
      </c>
      <c r="B129" s="65">
        <v>0</v>
      </c>
      <c r="C129" s="34">
        <f>IF(B136=0, "-", B129/B136)</f>
        <v>0</v>
      </c>
      <c r="D129" s="65">
        <v>0</v>
      </c>
      <c r="E129" s="9">
        <f>IF(D136=0, "-", D129/D136)</f>
        <v>0</v>
      </c>
      <c r="F129" s="81">
        <v>0</v>
      </c>
      <c r="G129" s="34">
        <f>IF(F136=0, "-", F129/F136)</f>
        <v>0</v>
      </c>
      <c r="H129" s="65">
        <v>1</v>
      </c>
      <c r="I129" s="9">
        <f>IF(H136=0, "-", H129/H136)</f>
        <v>1.1764705882352941E-2</v>
      </c>
      <c r="J129" s="8" t="str">
        <f t="shared" si="10"/>
        <v>-</v>
      </c>
      <c r="K129" s="9">
        <f t="shared" si="11"/>
        <v>-1</v>
      </c>
    </row>
    <row r="130" spans="1:11" x14ac:dyDescent="0.25">
      <c r="A130" s="7" t="s">
        <v>276</v>
      </c>
      <c r="B130" s="65">
        <v>1</v>
      </c>
      <c r="C130" s="34">
        <f>IF(B136=0, "-", B130/B136)</f>
        <v>5.8823529411764705E-2</v>
      </c>
      <c r="D130" s="65">
        <v>1</v>
      </c>
      <c r="E130" s="9">
        <f>IF(D136=0, "-", D130/D136)</f>
        <v>7.1428571428571425E-2</v>
      </c>
      <c r="F130" s="81">
        <v>4</v>
      </c>
      <c r="G130" s="34">
        <f>IF(F136=0, "-", F130/F136)</f>
        <v>3.3898305084745763E-2</v>
      </c>
      <c r="H130" s="65">
        <v>8</v>
      </c>
      <c r="I130" s="9">
        <f>IF(H136=0, "-", H130/H136)</f>
        <v>9.4117647058823528E-2</v>
      </c>
      <c r="J130" s="8">
        <f t="shared" si="10"/>
        <v>0</v>
      </c>
      <c r="K130" s="9">
        <f t="shared" si="11"/>
        <v>-0.5</v>
      </c>
    </row>
    <row r="131" spans="1:11" x14ac:dyDescent="0.25">
      <c r="A131" s="7" t="s">
        <v>277</v>
      </c>
      <c r="B131" s="65">
        <v>0</v>
      </c>
      <c r="C131" s="34">
        <f>IF(B136=0, "-", B131/B136)</f>
        <v>0</v>
      </c>
      <c r="D131" s="65">
        <v>1</v>
      </c>
      <c r="E131" s="9">
        <f>IF(D136=0, "-", D131/D136)</f>
        <v>7.1428571428571425E-2</v>
      </c>
      <c r="F131" s="81">
        <v>0</v>
      </c>
      <c r="G131" s="34">
        <f>IF(F136=0, "-", F131/F136)</f>
        <v>0</v>
      </c>
      <c r="H131" s="65">
        <v>3</v>
      </c>
      <c r="I131" s="9">
        <f>IF(H136=0, "-", H131/H136)</f>
        <v>3.5294117647058823E-2</v>
      </c>
      <c r="J131" s="8">
        <f t="shared" si="10"/>
        <v>-1</v>
      </c>
      <c r="K131" s="9">
        <f t="shared" si="11"/>
        <v>-1</v>
      </c>
    </row>
    <row r="132" spans="1:11" x14ac:dyDescent="0.25">
      <c r="A132" s="7" t="s">
        <v>278</v>
      </c>
      <c r="B132" s="65">
        <v>5</v>
      </c>
      <c r="C132" s="34">
        <f>IF(B136=0, "-", B132/B136)</f>
        <v>0.29411764705882354</v>
      </c>
      <c r="D132" s="65">
        <v>2</v>
      </c>
      <c r="E132" s="9">
        <f>IF(D136=0, "-", D132/D136)</f>
        <v>0.14285714285714285</v>
      </c>
      <c r="F132" s="81">
        <v>22</v>
      </c>
      <c r="G132" s="34">
        <f>IF(F136=0, "-", F132/F136)</f>
        <v>0.1864406779661017</v>
      </c>
      <c r="H132" s="65">
        <v>17</v>
      </c>
      <c r="I132" s="9">
        <f>IF(H136=0, "-", H132/H136)</f>
        <v>0.2</v>
      </c>
      <c r="J132" s="8">
        <f t="shared" si="10"/>
        <v>1.5</v>
      </c>
      <c r="K132" s="9">
        <f t="shared" si="11"/>
        <v>0.29411764705882354</v>
      </c>
    </row>
    <row r="133" spans="1:11" x14ac:dyDescent="0.25">
      <c r="A133" s="7" t="s">
        <v>279</v>
      </c>
      <c r="B133" s="65">
        <v>3</v>
      </c>
      <c r="C133" s="34">
        <f>IF(B136=0, "-", B133/B136)</f>
        <v>0.17647058823529413</v>
      </c>
      <c r="D133" s="65">
        <v>0</v>
      </c>
      <c r="E133" s="9">
        <f>IF(D136=0, "-", D133/D136)</f>
        <v>0</v>
      </c>
      <c r="F133" s="81">
        <v>23</v>
      </c>
      <c r="G133" s="34">
        <f>IF(F136=0, "-", F133/F136)</f>
        <v>0.19491525423728814</v>
      </c>
      <c r="H133" s="65">
        <v>0</v>
      </c>
      <c r="I133" s="9">
        <f>IF(H136=0, "-", H133/H136)</f>
        <v>0</v>
      </c>
      <c r="J133" s="8" t="str">
        <f t="shared" si="10"/>
        <v>-</v>
      </c>
      <c r="K133" s="9" t="str">
        <f t="shared" si="11"/>
        <v>-</v>
      </c>
    </row>
    <row r="134" spans="1:11" x14ac:dyDescent="0.25">
      <c r="A134" s="7" t="s">
        <v>280</v>
      </c>
      <c r="B134" s="65">
        <v>3</v>
      </c>
      <c r="C134" s="34">
        <f>IF(B136=0, "-", B134/B136)</f>
        <v>0.17647058823529413</v>
      </c>
      <c r="D134" s="65">
        <v>1</v>
      </c>
      <c r="E134" s="9">
        <f>IF(D136=0, "-", D134/D136)</f>
        <v>7.1428571428571425E-2</v>
      </c>
      <c r="F134" s="81">
        <v>23</v>
      </c>
      <c r="G134" s="34">
        <f>IF(F136=0, "-", F134/F136)</f>
        <v>0.19491525423728814</v>
      </c>
      <c r="H134" s="65">
        <v>29</v>
      </c>
      <c r="I134" s="9">
        <f>IF(H136=0, "-", H134/H136)</f>
        <v>0.3411764705882353</v>
      </c>
      <c r="J134" s="8">
        <f t="shared" si="10"/>
        <v>2</v>
      </c>
      <c r="K134" s="9">
        <f t="shared" si="11"/>
        <v>-0.20689655172413793</v>
      </c>
    </row>
    <row r="135" spans="1:11" x14ac:dyDescent="0.25">
      <c r="A135" s="2"/>
      <c r="B135" s="68"/>
      <c r="C135" s="33"/>
      <c r="D135" s="68"/>
      <c r="E135" s="6"/>
      <c r="F135" s="82"/>
      <c r="G135" s="33"/>
      <c r="H135" s="68"/>
      <c r="I135" s="6"/>
      <c r="J135" s="5"/>
      <c r="K135" s="6"/>
    </row>
    <row r="136" spans="1:11" s="43" customFormat="1" ht="13" x14ac:dyDescent="0.3">
      <c r="A136" s="162" t="s">
        <v>589</v>
      </c>
      <c r="B136" s="71">
        <f>SUM(B124:B135)</f>
        <v>17</v>
      </c>
      <c r="C136" s="40">
        <f>B136/10577</f>
        <v>1.607261038101541E-3</v>
      </c>
      <c r="D136" s="71">
        <f>SUM(D124:D135)</f>
        <v>14</v>
      </c>
      <c r="E136" s="41">
        <f>D136/8644</f>
        <v>1.6196205460434984E-3</v>
      </c>
      <c r="F136" s="77">
        <f>SUM(F124:F135)</f>
        <v>118</v>
      </c>
      <c r="G136" s="42">
        <f>F136/92935</f>
        <v>1.269704632269866E-3</v>
      </c>
      <c r="H136" s="71">
        <f>SUM(H124:H135)</f>
        <v>85</v>
      </c>
      <c r="I136" s="41">
        <f>H136/78552</f>
        <v>1.0820857521132499E-3</v>
      </c>
      <c r="J136" s="37">
        <f>IF(D136=0, "-", IF((B136-D136)/D136&lt;10, (B136-D136)/D136, "&gt;999%"))</f>
        <v>0.21428571428571427</v>
      </c>
      <c r="K136" s="38">
        <f>IF(H136=0, "-", IF((F136-H136)/H136&lt;10, (F136-H136)/H136, "&gt;999%"))</f>
        <v>0.38823529411764707</v>
      </c>
    </row>
    <row r="137" spans="1:11" x14ac:dyDescent="0.25">
      <c r="B137" s="83"/>
      <c r="D137" s="83"/>
      <c r="F137" s="83"/>
      <c r="H137" s="83"/>
    </row>
    <row r="138" spans="1:11" s="43" customFormat="1" ht="13" x14ac:dyDescent="0.3">
      <c r="A138" s="162" t="s">
        <v>588</v>
      </c>
      <c r="B138" s="71">
        <v>23</v>
      </c>
      <c r="C138" s="40">
        <f>B138/10577</f>
        <v>2.1745296397844378E-3</v>
      </c>
      <c r="D138" s="71">
        <v>30</v>
      </c>
      <c r="E138" s="41">
        <f>D138/8644</f>
        <v>3.4706154558074966E-3</v>
      </c>
      <c r="F138" s="77">
        <v>347</v>
      </c>
      <c r="G138" s="42">
        <f>F138/92935</f>
        <v>3.7337924355732503E-3</v>
      </c>
      <c r="H138" s="71">
        <v>310</v>
      </c>
      <c r="I138" s="41">
        <f>H138/78552</f>
        <v>3.9464303900600874E-3</v>
      </c>
      <c r="J138" s="37">
        <f>IF(D138=0, "-", IF((B138-D138)/D138&lt;10, (B138-D138)/D138, "&gt;999%"))</f>
        <v>-0.23333333333333334</v>
      </c>
      <c r="K138" s="38">
        <f>IF(H138=0, "-", IF((F138-H138)/H138&lt;10, (F138-H138)/H138, "&gt;999%"))</f>
        <v>0.11935483870967742</v>
      </c>
    </row>
    <row r="139" spans="1:11" x14ac:dyDescent="0.25">
      <c r="B139" s="83"/>
      <c r="D139" s="83"/>
      <c r="F139" s="83"/>
      <c r="H139" s="83"/>
    </row>
    <row r="140" spans="1:11" ht="15.5" x14ac:dyDescent="0.35">
      <c r="A140" s="164" t="s">
        <v>119</v>
      </c>
      <c r="B140" s="196" t="s">
        <v>1</v>
      </c>
      <c r="C140" s="200"/>
      <c r="D140" s="200"/>
      <c r="E140" s="197"/>
      <c r="F140" s="196" t="s">
        <v>14</v>
      </c>
      <c r="G140" s="200"/>
      <c r="H140" s="200"/>
      <c r="I140" s="197"/>
      <c r="J140" s="196" t="s">
        <v>15</v>
      </c>
      <c r="K140" s="197"/>
    </row>
    <row r="141" spans="1:11" ht="13" x14ac:dyDescent="0.3">
      <c r="A141" s="22"/>
      <c r="B141" s="196">
        <f>VALUE(RIGHT($B$2, 4))</f>
        <v>2023</v>
      </c>
      <c r="C141" s="197"/>
      <c r="D141" s="196">
        <f>B141-1</f>
        <v>2022</v>
      </c>
      <c r="E141" s="204"/>
      <c r="F141" s="196">
        <f>B141</f>
        <v>2023</v>
      </c>
      <c r="G141" s="204"/>
      <c r="H141" s="196">
        <f>D141</f>
        <v>2022</v>
      </c>
      <c r="I141" s="204"/>
      <c r="J141" s="140" t="s">
        <v>4</v>
      </c>
      <c r="K141" s="141" t="s">
        <v>2</v>
      </c>
    </row>
    <row r="142" spans="1:11" ht="13" x14ac:dyDescent="0.3">
      <c r="A142" s="163" t="s">
        <v>148</v>
      </c>
      <c r="B142" s="61" t="s">
        <v>12</v>
      </c>
      <c r="C142" s="62" t="s">
        <v>13</v>
      </c>
      <c r="D142" s="61" t="s">
        <v>12</v>
      </c>
      <c r="E142" s="63" t="s">
        <v>13</v>
      </c>
      <c r="F142" s="62" t="s">
        <v>12</v>
      </c>
      <c r="G142" s="62" t="s">
        <v>13</v>
      </c>
      <c r="H142" s="61" t="s">
        <v>12</v>
      </c>
      <c r="I142" s="63" t="s">
        <v>13</v>
      </c>
      <c r="J142" s="61"/>
      <c r="K142" s="63"/>
    </row>
    <row r="143" spans="1:11" x14ac:dyDescent="0.25">
      <c r="A143" s="7" t="s">
        <v>281</v>
      </c>
      <c r="B143" s="65">
        <v>0</v>
      </c>
      <c r="C143" s="34" t="str">
        <f>IF(B145=0, "-", B143/B145)</f>
        <v>-</v>
      </c>
      <c r="D143" s="65">
        <v>0</v>
      </c>
      <c r="E143" s="9" t="str">
        <f>IF(D145=0, "-", D143/D145)</f>
        <v>-</v>
      </c>
      <c r="F143" s="81">
        <v>0</v>
      </c>
      <c r="G143" s="34" t="str">
        <f>IF(F145=0, "-", F143/F145)</f>
        <v>-</v>
      </c>
      <c r="H143" s="65">
        <v>7</v>
      </c>
      <c r="I143" s="9">
        <f>IF(H145=0, "-", H143/H145)</f>
        <v>1</v>
      </c>
      <c r="J143" s="8" t="str">
        <f>IF(D143=0, "-", IF((B143-D143)/D143&lt;10, (B143-D143)/D143, "&gt;999%"))</f>
        <v>-</v>
      </c>
      <c r="K143" s="9">
        <f>IF(H143=0, "-", IF((F143-H143)/H143&lt;10, (F143-H143)/H143, "&gt;999%"))</f>
        <v>-1</v>
      </c>
    </row>
    <row r="144" spans="1:11" x14ac:dyDescent="0.25">
      <c r="A144" s="2"/>
      <c r="B144" s="68"/>
      <c r="C144" s="33"/>
      <c r="D144" s="68"/>
      <c r="E144" s="6"/>
      <c r="F144" s="82"/>
      <c r="G144" s="33"/>
      <c r="H144" s="68"/>
      <c r="I144" s="6"/>
      <c r="J144" s="5"/>
      <c r="K144" s="6"/>
    </row>
    <row r="145" spans="1:11" s="43" customFormat="1" ht="13" x14ac:dyDescent="0.3">
      <c r="A145" s="162" t="s">
        <v>587</v>
      </c>
      <c r="B145" s="71">
        <f>SUM(B143:B144)</f>
        <v>0</v>
      </c>
      <c r="C145" s="40">
        <f>B145/10577</f>
        <v>0</v>
      </c>
      <c r="D145" s="71">
        <f>SUM(D143:D144)</f>
        <v>0</v>
      </c>
      <c r="E145" s="41">
        <f>D145/8644</f>
        <v>0</v>
      </c>
      <c r="F145" s="77">
        <f>SUM(F143:F144)</f>
        <v>0</v>
      </c>
      <c r="G145" s="42">
        <f>F145/92935</f>
        <v>0</v>
      </c>
      <c r="H145" s="71">
        <f>SUM(H143:H144)</f>
        <v>7</v>
      </c>
      <c r="I145" s="41">
        <f>H145/78552</f>
        <v>8.9112944291679392E-5</v>
      </c>
      <c r="J145" s="37" t="str">
        <f>IF(D145=0, "-", IF((B145-D145)/D145&lt;10, (B145-D145)/D145, "&gt;999%"))</f>
        <v>-</v>
      </c>
      <c r="K145" s="38">
        <f>IF(H145=0, "-", IF((F145-H145)/H145&lt;10, (F145-H145)/H145, "&gt;999%"))</f>
        <v>-1</v>
      </c>
    </row>
    <row r="146" spans="1:11" x14ac:dyDescent="0.25">
      <c r="B146" s="83"/>
      <c r="D146" s="83"/>
      <c r="F146" s="83"/>
      <c r="H146" s="83"/>
    </row>
    <row r="147" spans="1:11" ht="13" x14ac:dyDescent="0.3">
      <c r="A147" s="163" t="s">
        <v>149</v>
      </c>
      <c r="B147" s="61" t="s">
        <v>12</v>
      </c>
      <c r="C147" s="62" t="s">
        <v>13</v>
      </c>
      <c r="D147" s="61" t="s">
        <v>12</v>
      </c>
      <c r="E147" s="63" t="s">
        <v>13</v>
      </c>
      <c r="F147" s="62" t="s">
        <v>12</v>
      </c>
      <c r="G147" s="62" t="s">
        <v>13</v>
      </c>
      <c r="H147" s="61" t="s">
        <v>12</v>
      </c>
      <c r="I147" s="63" t="s">
        <v>13</v>
      </c>
      <c r="J147" s="61"/>
      <c r="K147" s="63"/>
    </row>
    <row r="148" spans="1:11" x14ac:dyDescent="0.25">
      <c r="A148" s="7" t="s">
        <v>282</v>
      </c>
      <c r="B148" s="65">
        <v>0</v>
      </c>
      <c r="C148" s="34">
        <f>IF(B160=0, "-", B148/B160)</f>
        <v>0</v>
      </c>
      <c r="D148" s="65">
        <v>0</v>
      </c>
      <c r="E148" s="9">
        <f>IF(D160=0, "-", D148/D160)</f>
        <v>0</v>
      </c>
      <c r="F148" s="81">
        <v>1</v>
      </c>
      <c r="G148" s="34">
        <f>IF(F160=0, "-", F148/F160)</f>
        <v>4.3478260869565216E-2</v>
      </c>
      <c r="H148" s="65">
        <v>0</v>
      </c>
      <c r="I148" s="9">
        <f>IF(H160=0, "-", H148/H160)</f>
        <v>0</v>
      </c>
      <c r="J148" s="8" t="str">
        <f t="shared" ref="J148:J158" si="12">IF(D148=0, "-", IF((B148-D148)/D148&lt;10, (B148-D148)/D148, "&gt;999%"))</f>
        <v>-</v>
      </c>
      <c r="K148" s="9" t="str">
        <f t="shared" ref="K148:K158" si="13">IF(H148=0, "-", IF((F148-H148)/H148&lt;10, (F148-H148)/H148, "&gt;999%"))</f>
        <v>-</v>
      </c>
    </row>
    <row r="149" spans="1:11" x14ac:dyDescent="0.25">
      <c r="A149" s="7" t="s">
        <v>283</v>
      </c>
      <c r="B149" s="65">
        <v>1</v>
      </c>
      <c r="C149" s="34">
        <f>IF(B160=0, "-", B149/B160)</f>
        <v>0.1111111111111111</v>
      </c>
      <c r="D149" s="65">
        <v>0</v>
      </c>
      <c r="E149" s="9">
        <f>IF(D160=0, "-", D149/D160)</f>
        <v>0</v>
      </c>
      <c r="F149" s="81">
        <v>2</v>
      </c>
      <c r="G149" s="34">
        <f>IF(F160=0, "-", F149/F160)</f>
        <v>8.6956521739130432E-2</v>
      </c>
      <c r="H149" s="65">
        <v>2</v>
      </c>
      <c r="I149" s="9">
        <f>IF(H160=0, "-", H149/H160)</f>
        <v>0.08</v>
      </c>
      <c r="J149" s="8" t="str">
        <f t="shared" si="12"/>
        <v>-</v>
      </c>
      <c r="K149" s="9">
        <f t="shared" si="13"/>
        <v>0</v>
      </c>
    </row>
    <row r="150" spans="1:11" x14ac:dyDescent="0.25">
      <c r="A150" s="7" t="s">
        <v>284</v>
      </c>
      <c r="B150" s="65">
        <v>3</v>
      </c>
      <c r="C150" s="34">
        <f>IF(B160=0, "-", B150/B160)</f>
        <v>0.33333333333333331</v>
      </c>
      <c r="D150" s="65">
        <v>0</v>
      </c>
      <c r="E150" s="9">
        <f>IF(D160=0, "-", D150/D160)</f>
        <v>0</v>
      </c>
      <c r="F150" s="81">
        <v>6</v>
      </c>
      <c r="G150" s="34">
        <f>IF(F160=0, "-", F150/F160)</f>
        <v>0.2608695652173913</v>
      </c>
      <c r="H150" s="65">
        <v>0</v>
      </c>
      <c r="I150" s="9">
        <f>IF(H160=0, "-", H150/H160)</f>
        <v>0</v>
      </c>
      <c r="J150" s="8" t="str">
        <f t="shared" si="12"/>
        <v>-</v>
      </c>
      <c r="K150" s="9" t="str">
        <f t="shared" si="13"/>
        <v>-</v>
      </c>
    </row>
    <row r="151" spans="1:11" x14ac:dyDescent="0.25">
      <c r="A151" s="7" t="s">
        <v>285</v>
      </c>
      <c r="B151" s="65">
        <v>1</v>
      </c>
      <c r="C151" s="34">
        <f>IF(B160=0, "-", B151/B160)</f>
        <v>0.1111111111111111</v>
      </c>
      <c r="D151" s="65">
        <v>0</v>
      </c>
      <c r="E151" s="9">
        <f>IF(D160=0, "-", D151/D160)</f>
        <v>0</v>
      </c>
      <c r="F151" s="81">
        <v>1</v>
      </c>
      <c r="G151" s="34">
        <f>IF(F160=0, "-", F151/F160)</f>
        <v>4.3478260869565216E-2</v>
      </c>
      <c r="H151" s="65">
        <v>0</v>
      </c>
      <c r="I151" s="9">
        <f>IF(H160=0, "-", H151/H160)</f>
        <v>0</v>
      </c>
      <c r="J151" s="8" t="str">
        <f t="shared" si="12"/>
        <v>-</v>
      </c>
      <c r="K151" s="9" t="str">
        <f t="shared" si="13"/>
        <v>-</v>
      </c>
    </row>
    <row r="152" spans="1:11" x14ac:dyDescent="0.25">
      <c r="A152" s="7" t="s">
        <v>286</v>
      </c>
      <c r="B152" s="65">
        <v>1</v>
      </c>
      <c r="C152" s="34">
        <f>IF(B160=0, "-", B152/B160)</f>
        <v>0.1111111111111111</v>
      </c>
      <c r="D152" s="65">
        <v>0</v>
      </c>
      <c r="E152" s="9">
        <f>IF(D160=0, "-", D152/D160)</f>
        <v>0</v>
      </c>
      <c r="F152" s="81">
        <v>2</v>
      </c>
      <c r="G152" s="34">
        <f>IF(F160=0, "-", F152/F160)</f>
        <v>8.6956521739130432E-2</v>
      </c>
      <c r="H152" s="65">
        <v>0</v>
      </c>
      <c r="I152" s="9">
        <f>IF(H160=0, "-", H152/H160)</f>
        <v>0</v>
      </c>
      <c r="J152" s="8" t="str">
        <f t="shared" si="12"/>
        <v>-</v>
      </c>
      <c r="K152" s="9" t="str">
        <f t="shared" si="13"/>
        <v>-</v>
      </c>
    </row>
    <row r="153" spans="1:11" x14ac:dyDescent="0.25">
      <c r="A153" s="7" t="s">
        <v>287</v>
      </c>
      <c r="B153" s="65">
        <v>0</v>
      </c>
      <c r="C153" s="34">
        <f>IF(B160=0, "-", B153/B160)</f>
        <v>0</v>
      </c>
      <c r="D153" s="65">
        <v>0</v>
      </c>
      <c r="E153" s="9">
        <f>IF(D160=0, "-", D153/D160)</f>
        <v>0</v>
      </c>
      <c r="F153" s="81">
        <v>0</v>
      </c>
      <c r="G153" s="34">
        <f>IF(F160=0, "-", F153/F160)</f>
        <v>0</v>
      </c>
      <c r="H153" s="65">
        <v>2</v>
      </c>
      <c r="I153" s="9">
        <f>IF(H160=0, "-", H153/H160)</f>
        <v>0.08</v>
      </c>
      <c r="J153" s="8" t="str">
        <f t="shared" si="12"/>
        <v>-</v>
      </c>
      <c r="K153" s="9">
        <f t="shared" si="13"/>
        <v>-1</v>
      </c>
    </row>
    <row r="154" spans="1:11" x14ac:dyDescent="0.25">
      <c r="A154" s="7" t="s">
        <v>288</v>
      </c>
      <c r="B154" s="65">
        <v>1</v>
      </c>
      <c r="C154" s="34">
        <f>IF(B160=0, "-", B154/B160)</f>
        <v>0.1111111111111111</v>
      </c>
      <c r="D154" s="65">
        <v>1</v>
      </c>
      <c r="E154" s="9">
        <f>IF(D160=0, "-", D154/D160)</f>
        <v>0.33333333333333331</v>
      </c>
      <c r="F154" s="81">
        <v>1</v>
      </c>
      <c r="G154" s="34">
        <f>IF(F160=0, "-", F154/F160)</f>
        <v>4.3478260869565216E-2</v>
      </c>
      <c r="H154" s="65">
        <v>2</v>
      </c>
      <c r="I154" s="9">
        <f>IF(H160=0, "-", H154/H160)</f>
        <v>0.08</v>
      </c>
      <c r="J154" s="8">
        <f t="shared" si="12"/>
        <v>0</v>
      </c>
      <c r="K154" s="9">
        <f t="shared" si="13"/>
        <v>-0.5</v>
      </c>
    </row>
    <row r="155" spans="1:11" x14ac:dyDescent="0.25">
      <c r="A155" s="7" t="s">
        <v>289</v>
      </c>
      <c r="B155" s="65">
        <v>1</v>
      </c>
      <c r="C155" s="34">
        <f>IF(B160=0, "-", B155/B160)</f>
        <v>0.1111111111111111</v>
      </c>
      <c r="D155" s="65">
        <v>0</v>
      </c>
      <c r="E155" s="9">
        <f>IF(D160=0, "-", D155/D160)</f>
        <v>0</v>
      </c>
      <c r="F155" s="81">
        <v>2</v>
      </c>
      <c r="G155" s="34">
        <f>IF(F160=0, "-", F155/F160)</f>
        <v>8.6956521739130432E-2</v>
      </c>
      <c r="H155" s="65">
        <v>4</v>
      </c>
      <c r="I155" s="9">
        <f>IF(H160=0, "-", H155/H160)</f>
        <v>0.16</v>
      </c>
      <c r="J155" s="8" t="str">
        <f t="shared" si="12"/>
        <v>-</v>
      </c>
      <c r="K155" s="9">
        <f t="shared" si="13"/>
        <v>-0.5</v>
      </c>
    </row>
    <row r="156" spans="1:11" x14ac:dyDescent="0.25">
      <c r="A156" s="7" t="s">
        <v>290</v>
      </c>
      <c r="B156" s="65">
        <v>0</v>
      </c>
      <c r="C156" s="34">
        <f>IF(B160=0, "-", B156/B160)</f>
        <v>0</v>
      </c>
      <c r="D156" s="65">
        <v>1</v>
      </c>
      <c r="E156" s="9">
        <f>IF(D160=0, "-", D156/D160)</f>
        <v>0.33333333333333331</v>
      </c>
      <c r="F156" s="81">
        <v>3</v>
      </c>
      <c r="G156" s="34">
        <f>IF(F160=0, "-", F156/F160)</f>
        <v>0.13043478260869565</v>
      </c>
      <c r="H156" s="65">
        <v>11</v>
      </c>
      <c r="I156" s="9">
        <f>IF(H160=0, "-", H156/H160)</f>
        <v>0.44</v>
      </c>
      <c r="J156" s="8">
        <f t="shared" si="12"/>
        <v>-1</v>
      </c>
      <c r="K156" s="9">
        <f t="shared" si="13"/>
        <v>-0.72727272727272729</v>
      </c>
    </row>
    <row r="157" spans="1:11" x14ac:dyDescent="0.25">
      <c r="A157" s="7" t="s">
        <v>291</v>
      </c>
      <c r="B157" s="65">
        <v>1</v>
      </c>
      <c r="C157" s="34">
        <f>IF(B160=0, "-", B157/B160)</f>
        <v>0.1111111111111111</v>
      </c>
      <c r="D157" s="65">
        <v>0</v>
      </c>
      <c r="E157" s="9">
        <f>IF(D160=0, "-", D157/D160)</f>
        <v>0</v>
      </c>
      <c r="F157" s="81">
        <v>4</v>
      </c>
      <c r="G157" s="34">
        <f>IF(F160=0, "-", F157/F160)</f>
        <v>0.17391304347826086</v>
      </c>
      <c r="H157" s="65">
        <v>2</v>
      </c>
      <c r="I157" s="9">
        <f>IF(H160=0, "-", H157/H160)</f>
        <v>0.08</v>
      </c>
      <c r="J157" s="8" t="str">
        <f t="shared" si="12"/>
        <v>-</v>
      </c>
      <c r="K157" s="9">
        <f t="shared" si="13"/>
        <v>1</v>
      </c>
    </row>
    <row r="158" spans="1:11" x14ac:dyDescent="0.25">
      <c r="A158" s="7" t="s">
        <v>292</v>
      </c>
      <c r="B158" s="65">
        <v>0</v>
      </c>
      <c r="C158" s="34">
        <f>IF(B160=0, "-", B158/B160)</f>
        <v>0</v>
      </c>
      <c r="D158" s="65">
        <v>1</v>
      </c>
      <c r="E158" s="9">
        <f>IF(D160=0, "-", D158/D160)</f>
        <v>0.33333333333333331</v>
      </c>
      <c r="F158" s="81">
        <v>1</v>
      </c>
      <c r="G158" s="34">
        <f>IF(F160=0, "-", F158/F160)</f>
        <v>4.3478260869565216E-2</v>
      </c>
      <c r="H158" s="65">
        <v>2</v>
      </c>
      <c r="I158" s="9">
        <f>IF(H160=0, "-", H158/H160)</f>
        <v>0.08</v>
      </c>
      <c r="J158" s="8">
        <f t="shared" si="12"/>
        <v>-1</v>
      </c>
      <c r="K158" s="9">
        <f t="shared" si="13"/>
        <v>-0.5</v>
      </c>
    </row>
    <row r="159" spans="1:11" x14ac:dyDescent="0.25">
      <c r="A159" s="2"/>
      <c r="B159" s="68"/>
      <c r="C159" s="33"/>
      <c r="D159" s="68"/>
      <c r="E159" s="6"/>
      <c r="F159" s="82"/>
      <c r="G159" s="33"/>
      <c r="H159" s="68"/>
      <c r="I159" s="6"/>
      <c r="J159" s="5"/>
      <c r="K159" s="6"/>
    </row>
    <row r="160" spans="1:11" s="43" customFormat="1" ht="13" x14ac:dyDescent="0.3">
      <c r="A160" s="162" t="s">
        <v>586</v>
      </c>
      <c r="B160" s="71">
        <f>SUM(B148:B159)</f>
        <v>9</v>
      </c>
      <c r="C160" s="40">
        <f>B160/10577</f>
        <v>8.5090290252434525E-4</v>
      </c>
      <c r="D160" s="71">
        <f>SUM(D148:D159)</f>
        <v>3</v>
      </c>
      <c r="E160" s="41">
        <f>D160/8644</f>
        <v>3.4706154558074965E-4</v>
      </c>
      <c r="F160" s="77">
        <f>SUM(F148:F159)</f>
        <v>23</v>
      </c>
      <c r="G160" s="42">
        <f>F160/92935</f>
        <v>2.4748480120514337E-4</v>
      </c>
      <c r="H160" s="71">
        <f>SUM(H148:H159)</f>
        <v>25</v>
      </c>
      <c r="I160" s="41">
        <f>H160/78552</f>
        <v>3.1826051532742641E-4</v>
      </c>
      <c r="J160" s="37">
        <f>IF(D160=0, "-", IF((B160-D160)/D160&lt;10, (B160-D160)/D160, "&gt;999%"))</f>
        <v>2</v>
      </c>
      <c r="K160" s="38">
        <f>IF(H160=0, "-", IF((F160-H160)/H160&lt;10, (F160-H160)/H160, "&gt;999%"))</f>
        <v>-0.08</v>
      </c>
    </row>
    <row r="161" spans="1:11" x14ac:dyDescent="0.25">
      <c r="B161" s="83"/>
      <c r="D161" s="83"/>
      <c r="F161" s="83"/>
      <c r="H161" s="83"/>
    </row>
    <row r="162" spans="1:11" s="43" customFormat="1" ht="13" x14ac:dyDescent="0.3">
      <c r="A162" s="162" t="s">
        <v>585</v>
      </c>
      <c r="B162" s="71">
        <v>9</v>
      </c>
      <c r="C162" s="40">
        <f>B162/10577</f>
        <v>8.5090290252434525E-4</v>
      </c>
      <c r="D162" s="71">
        <v>3</v>
      </c>
      <c r="E162" s="41">
        <f>D162/8644</f>
        <v>3.4706154558074965E-4</v>
      </c>
      <c r="F162" s="77">
        <v>23</v>
      </c>
      <c r="G162" s="42">
        <f>F162/92935</f>
        <v>2.4748480120514337E-4</v>
      </c>
      <c r="H162" s="71">
        <v>32</v>
      </c>
      <c r="I162" s="41">
        <f>H162/78552</f>
        <v>4.0737345961910584E-4</v>
      </c>
      <c r="J162" s="37">
        <f>IF(D162=0, "-", IF((B162-D162)/D162&lt;10, (B162-D162)/D162, "&gt;999%"))</f>
        <v>2</v>
      </c>
      <c r="K162" s="38">
        <f>IF(H162=0, "-", IF((F162-H162)/H162&lt;10, (F162-H162)/H162, "&gt;999%"))</f>
        <v>-0.28125</v>
      </c>
    </row>
    <row r="163" spans="1:11" x14ac:dyDescent="0.25">
      <c r="B163" s="83"/>
      <c r="D163" s="83"/>
      <c r="F163" s="83"/>
      <c r="H163" s="83"/>
    </row>
    <row r="164" spans="1:11" ht="15.5" x14ac:dyDescent="0.35">
      <c r="A164" s="164" t="s">
        <v>120</v>
      </c>
      <c r="B164" s="196" t="s">
        <v>1</v>
      </c>
      <c r="C164" s="200"/>
      <c r="D164" s="200"/>
      <c r="E164" s="197"/>
      <c r="F164" s="196" t="s">
        <v>14</v>
      </c>
      <c r="G164" s="200"/>
      <c r="H164" s="200"/>
      <c r="I164" s="197"/>
      <c r="J164" s="196" t="s">
        <v>15</v>
      </c>
      <c r="K164" s="197"/>
    </row>
    <row r="165" spans="1:11" ht="13" x14ac:dyDescent="0.3">
      <c r="A165" s="22"/>
      <c r="B165" s="196">
        <f>VALUE(RIGHT($B$2, 4))</f>
        <v>2023</v>
      </c>
      <c r="C165" s="197"/>
      <c r="D165" s="196">
        <f>B165-1</f>
        <v>2022</v>
      </c>
      <c r="E165" s="204"/>
      <c r="F165" s="196">
        <f>B165</f>
        <v>2023</v>
      </c>
      <c r="G165" s="204"/>
      <c r="H165" s="196">
        <f>D165</f>
        <v>2022</v>
      </c>
      <c r="I165" s="204"/>
      <c r="J165" s="140" t="s">
        <v>4</v>
      </c>
      <c r="K165" s="141" t="s">
        <v>2</v>
      </c>
    </row>
    <row r="166" spans="1:11" ht="13" x14ac:dyDescent="0.3">
      <c r="A166" s="163" t="s">
        <v>150</v>
      </c>
      <c r="B166" s="61" t="s">
        <v>12</v>
      </c>
      <c r="C166" s="62" t="s">
        <v>13</v>
      </c>
      <c r="D166" s="61" t="s">
        <v>12</v>
      </c>
      <c r="E166" s="63" t="s">
        <v>13</v>
      </c>
      <c r="F166" s="62" t="s">
        <v>12</v>
      </c>
      <c r="G166" s="62" t="s">
        <v>13</v>
      </c>
      <c r="H166" s="61" t="s">
        <v>12</v>
      </c>
      <c r="I166" s="63" t="s">
        <v>13</v>
      </c>
      <c r="J166" s="61"/>
      <c r="K166" s="63"/>
    </row>
    <row r="167" spans="1:11" x14ac:dyDescent="0.25">
      <c r="A167" s="7" t="s">
        <v>293</v>
      </c>
      <c r="B167" s="65">
        <v>0</v>
      </c>
      <c r="C167" s="34">
        <f>IF(B176=0, "-", B167/B176)</f>
        <v>0</v>
      </c>
      <c r="D167" s="65">
        <v>0</v>
      </c>
      <c r="E167" s="9">
        <f>IF(D176=0, "-", D167/D176)</f>
        <v>0</v>
      </c>
      <c r="F167" s="81">
        <v>0</v>
      </c>
      <c r="G167" s="34">
        <f>IF(F176=0, "-", F167/F176)</f>
        <v>0</v>
      </c>
      <c r="H167" s="65">
        <v>37</v>
      </c>
      <c r="I167" s="9">
        <f>IF(H176=0, "-", H167/H176)</f>
        <v>5.5389221556886227E-2</v>
      </c>
      <c r="J167" s="8" t="str">
        <f t="shared" ref="J167:J174" si="14">IF(D167=0, "-", IF((B167-D167)/D167&lt;10, (B167-D167)/D167, "&gt;999%"))</f>
        <v>-</v>
      </c>
      <c r="K167" s="9">
        <f t="shared" ref="K167:K174" si="15">IF(H167=0, "-", IF((F167-H167)/H167&lt;10, (F167-H167)/H167, "&gt;999%"))</f>
        <v>-1</v>
      </c>
    </row>
    <row r="168" spans="1:11" x14ac:dyDescent="0.25">
      <c r="A168" s="7" t="s">
        <v>294</v>
      </c>
      <c r="B168" s="65">
        <v>4</v>
      </c>
      <c r="C168" s="34">
        <f>IF(B176=0, "-", B168/B176)</f>
        <v>3.4188034188034191E-2</v>
      </c>
      <c r="D168" s="65">
        <v>27</v>
      </c>
      <c r="E168" s="9">
        <f>IF(D176=0, "-", D168/D176)</f>
        <v>0.25</v>
      </c>
      <c r="F168" s="81">
        <v>40</v>
      </c>
      <c r="G168" s="34">
        <f>IF(F176=0, "-", F168/F176)</f>
        <v>4.1109969167523124E-2</v>
      </c>
      <c r="H168" s="65">
        <v>94</v>
      </c>
      <c r="I168" s="9">
        <f>IF(H176=0, "-", H168/H176)</f>
        <v>0.1407185628742515</v>
      </c>
      <c r="J168" s="8">
        <f t="shared" si="14"/>
        <v>-0.85185185185185186</v>
      </c>
      <c r="K168" s="9">
        <f t="shared" si="15"/>
        <v>-0.57446808510638303</v>
      </c>
    </row>
    <row r="169" spans="1:11" x14ac:dyDescent="0.25">
      <c r="A169" s="7" t="s">
        <v>295</v>
      </c>
      <c r="B169" s="65">
        <v>111</v>
      </c>
      <c r="C169" s="34">
        <f>IF(B176=0, "-", B169/B176)</f>
        <v>0.94871794871794868</v>
      </c>
      <c r="D169" s="65">
        <v>79</v>
      </c>
      <c r="E169" s="9">
        <f>IF(D176=0, "-", D169/D176)</f>
        <v>0.73148148148148151</v>
      </c>
      <c r="F169" s="81">
        <v>877</v>
      </c>
      <c r="G169" s="34">
        <f>IF(F176=0, "-", F169/F176)</f>
        <v>0.90133607399794446</v>
      </c>
      <c r="H169" s="65">
        <v>514</v>
      </c>
      <c r="I169" s="9">
        <f>IF(H176=0, "-", H169/H176)</f>
        <v>0.76946107784431139</v>
      </c>
      <c r="J169" s="8">
        <f t="shared" si="14"/>
        <v>0.4050632911392405</v>
      </c>
      <c r="K169" s="9">
        <f t="shared" si="15"/>
        <v>0.70622568093385218</v>
      </c>
    </row>
    <row r="170" spans="1:11" x14ac:dyDescent="0.25">
      <c r="A170" s="7" t="s">
        <v>296</v>
      </c>
      <c r="B170" s="65">
        <v>0</v>
      </c>
      <c r="C170" s="34">
        <f>IF(B176=0, "-", B170/B176)</f>
        <v>0</v>
      </c>
      <c r="D170" s="65">
        <v>0</v>
      </c>
      <c r="E170" s="9">
        <f>IF(D176=0, "-", D170/D176)</f>
        <v>0</v>
      </c>
      <c r="F170" s="81">
        <v>0</v>
      </c>
      <c r="G170" s="34">
        <f>IF(F176=0, "-", F170/F176)</f>
        <v>0</v>
      </c>
      <c r="H170" s="65">
        <v>9</v>
      </c>
      <c r="I170" s="9">
        <f>IF(H176=0, "-", H170/H176)</f>
        <v>1.3473053892215569E-2</v>
      </c>
      <c r="J170" s="8" t="str">
        <f t="shared" si="14"/>
        <v>-</v>
      </c>
      <c r="K170" s="9">
        <f t="shared" si="15"/>
        <v>-1</v>
      </c>
    </row>
    <row r="171" spans="1:11" x14ac:dyDescent="0.25">
      <c r="A171" s="7" t="s">
        <v>297</v>
      </c>
      <c r="B171" s="65">
        <v>0</v>
      </c>
      <c r="C171" s="34">
        <f>IF(B176=0, "-", B171/B176)</f>
        <v>0</v>
      </c>
      <c r="D171" s="65">
        <v>0</v>
      </c>
      <c r="E171" s="9">
        <f>IF(D176=0, "-", D171/D176)</f>
        <v>0</v>
      </c>
      <c r="F171" s="81">
        <v>10</v>
      </c>
      <c r="G171" s="34">
        <f>IF(F176=0, "-", F171/F176)</f>
        <v>1.0277492291880781E-2</v>
      </c>
      <c r="H171" s="65">
        <v>0</v>
      </c>
      <c r="I171" s="9">
        <f>IF(H176=0, "-", H171/H176)</f>
        <v>0</v>
      </c>
      <c r="J171" s="8" t="str">
        <f t="shared" si="14"/>
        <v>-</v>
      </c>
      <c r="K171" s="9" t="str">
        <f t="shared" si="15"/>
        <v>-</v>
      </c>
    </row>
    <row r="172" spans="1:11" x14ac:dyDescent="0.25">
      <c r="A172" s="7" t="s">
        <v>298</v>
      </c>
      <c r="B172" s="65">
        <v>0</v>
      </c>
      <c r="C172" s="34">
        <f>IF(B176=0, "-", B172/B176)</f>
        <v>0</v>
      </c>
      <c r="D172" s="65">
        <v>0</v>
      </c>
      <c r="E172" s="9">
        <f>IF(D176=0, "-", D172/D176)</f>
        <v>0</v>
      </c>
      <c r="F172" s="81">
        <v>4</v>
      </c>
      <c r="G172" s="34">
        <f>IF(F176=0, "-", F172/F176)</f>
        <v>4.1109969167523125E-3</v>
      </c>
      <c r="H172" s="65">
        <v>5</v>
      </c>
      <c r="I172" s="9">
        <f>IF(H176=0, "-", H172/H176)</f>
        <v>7.4850299401197605E-3</v>
      </c>
      <c r="J172" s="8" t="str">
        <f t="shared" si="14"/>
        <v>-</v>
      </c>
      <c r="K172" s="9">
        <f t="shared" si="15"/>
        <v>-0.2</v>
      </c>
    </row>
    <row r="173" spans="1:11" x14ac:dyDescent="0.25">
      <c r="A173" s="7" t="s">
        <v>299</v>
      </c>
      <c r="B173" s="65">
        <v>0</v>
      </c>
      <c r="C173" s="34">
        <f>IF(B176=0, "-", B173/B176)</f>
        <v>0</v>
      </c>
      <c r="D173" s="65">
        <v>0</v>
      </c>
      <c r="E173" s="9">
        <f>IF(D176=0, "-", D173/D176)</f>
        <v>0</v>
      </c>
      <c r="F173" s="81">
        <v>1</v>
      </c>
      <c r="G173" s="34">
        <f>IF(F176=0, "-", F173/F176)</f>
        <v>1.0277492291880781E-3</v>
      </c>
      <c r="H173" s="65">
        <v>1</v>
      </c>
      <c r="I173" s="9">
        <f>IF(H176=0, "-", H173/H176)</f>
        <v>1.4970059880239522E-3</v>
      </c>
      <c r="J173" s="8" t="str">
        <f t="shared" si="14"/>
        <v>-</v>
      </c>
      <c r="K173" s="9">
        <f t="shared" si="15"/>
        <v>0</v>
      </c>
    </row>
    <row r="174" spans="1:11" x14ac:dyDescent="0.25">
      <c r="A174" s="7" t="s">
        <v>300</v>
      </c>
      <c r="B174" s="65">
        <v>2</v>
      </c>
      <c r="C174" s="34">
        <f>IF(B176=0, "-", B174/B176)</f>
        <v>1.7094017094017096E-2</v>
      </c>
      <c r="D174" s="65">
        <v>2</v>
      </c>
      <c r="E174" s="9">
        <f>IF(D176=0, "-", D174/D176)</f>
        <v>1.8518518518518517E-2</v>
      </c>
      <c r="F174" s="81">
        <v>41</v>
      </c>
      <c r="G174" s="34">
        <f>IF(F176=0, "-", F174/F176)</f>
        <v>4.2137718396711203E-2</v>
      </c>
      <c r="H174" s="65">
        <v>8</v>
      </c>
      <c r="I174" s="9">
        <f>IF(H176=0, "-", H174/H176)</f>
        <v>1.1976047904191617E-2</v>
      </c>
      <c r="J174" s="8">
        <f t="shared" si="14"/>
        <v>0</v>
      </c>
      <c r="K174" s="9">
        <f t="shared" si="15"/>
        <v>4.125</v>
      </c>
    </row>
    <row r="175" spans="1:11" x14ac:dyDescent="0.25">
      <c r="A175" s="2"/>
      <c r="B175" s="68"/>
      <c r="C175" s="33"/>
      <c r="D175" s="68"/>
      <c r="E175" s="6"/>
      <c r="F175" s="82"/>
      <c r="G175" s="33"/>
      <c r="H175" s="68"/>
      <c r="I175" s="6"/>
      <c r="J175" s="5"/>
      <c r="K175" s="6"/>
    </row>
    <row r="176" spans="1:11" s="43" customFormat="1" ht="13" x14ac:dyDescent="0.3">
      <c r="A176" s="162" t="s">
        <v>584</v>
      </c>
      <c r="B176" s="71">
        <f>SUM(B167:B175)</f>
        <v>117</v>
      </c>
      <c r="C176" s="40">
        <f>B176/10577</f>
        <v>1.1061737732816488E-2</v>
      </c>
      <c r="D176" s="71">
        <f>SUM(D167:D175)</f>
        <v>108</v>
      </c>
      <c r="E176" s="41">
        <f>D176/8644</f>
        <v>1.2494215640906987E-2</v>
      </c>
      <c r="F176" s="77">
        <f>SUM(F167:F175)</f>
        <v>973</v>
      </c>
      <c r="G176" s="42">
        <f>F176/92935</f>
        <v>1.046968311185237E-2</v>
      </c>
      <c r="H176" s="71">
        <f>SUM(H167:H175)</f>
        <v>668</v>
      </c>
      <c r="I176" s="41">
        <f>H176/78552</f>
        <v>8.5039209695488335E-3</v>
      </c>
      <c r="J176" s="37">
        <f>IF(D176=0, "-", IF((B176-D176)/D176&lt;10, (B176-D176)/D176, "&gt;999%"))</f>
        <v>8.3333333333333329E-2</v>
      </c>
      <c r="K176" s="38">
        <f>IF(H176=0, "-", IF((F176-H176)/H176&lt;10, (F176-H176)/H176, "&gt;999%"))</f>
        <v>0.45658682634730541</v>
      </c>
    </row>
    <row r="177" spans="1:11" x14ac:dyDescent="0.25">
      <c r="B177" s="83"/>
      <c r="D177" s="83"/>
      <c r="F177" s="83"/>
      <c r="H177" s="83"/>
    </row>
    <row r="178" spans="1:11" ht="13" x14ac:dyDescent="0.3">
      <c r="A178" s="163" t="s">
        <v>151</v>
      </c>
      <c r="B178" s="61" t="s">
        <v>12</v>
      </c>
      <c r="C178" s="62" t="s">
        <v>13</v>
      </c>
      <c r="D178" s="61" t="s">
        <v>12</v>
      </c>
      <c r="E178" s="63" t="s">
        <v>13</v>
      </c>
      <c r="F178" s="62" t="s">
        <v>12</v>
      </c>
      <c r="G178" s="62" t="s">
        <v>13</v>
      </c>
      <c r="H178" s="61" t="s">
        <v>12</v>
      </c>
      <c r="I178" s="63" t="s">
        <v>13</v>
      </c>
      <c r="J178" s="61"/>
      <c r="K178" s="63"/>
    </row>
    <row r="179" spans="1:11" x14ac:dyDescent="0.25">
      <c r="A179" s="7" t="s">
        <v>301</v>
      </c>
      <c r="B179" s="65">
        <v>0</v>
      </c>
      <c r="C179" s="34">
        <f>IF(B188=0, "-", B179/B188)</f>
        <v>0</v>
      </c>
      <c r="D179" s="65">
        <v>0</v>
      </c>
      <c r="E179" s="9">
        <f>IF(D188=0, "-", D179/D188)</f>
        <v>0</v>
      </c>
      <c r="F179" s="81">
        <v>1</v>
      </c>
      <c r="G179" s="34">
        <f>IF(F188=0, "-", F179/F188)</f>
        <v>3.7037037037037035E-2</v>
      </c>
      <c r="H179" s="65">
        <v>0</v>
      </c>
      <c r="I179" s="9">
        <f>IF(H188=0, "-", H179/H188)</f>
        <v>0</v>
      </c>
      <c r="J179" s="8" t="str">
        <f t="shared" ref="J179:J186" si="16">IF(D179=0, "-", IF((B179-D179)/D179&lt;10, (B179-D179)/D179, "&gt;999%"))</f>
        <v>-</v>
      </c>
      <c r="K179" s="9" t="str">
        <f t="shared" ref="K179:K186" si="17">IF(H179=0, "-", IF((F179-H179)/H179&lt;10, (F179-H179)/H179, "&gt;999%"))</f>
        <v>-</v>
      </c>
    </row>
    <row r="180" spans="1:11" x14ac:dyDescent="0.25">
      <c r="A180" s="7" t="s">
        <v>302</v>
      </c>
      <c r="B180" s="65">
        <v>0</v>
      </c>
      <c r="C180" s="34">
        <f>IF(B188=0, "-", B180/B188)</f>
        <v>0</v>
      </c>
      <c r="D180" s="65">
        <v>0</v>
      </c>
      <c r="E180" s="9">
        <f>IF(D188=0, "-", D180/D188)</f>
        <v>0</v>
      </c>
      <c r="F180" s="81">
        <v>1</v>
      </c>
      <c r="G180" s="34">
        <f>IF(F188=0, "-", F180/F188)</f>
        <v>3.7037037037037035E-2</v>
      </c>
      <c r="H180" s="65">
        <v>0</v>
      </c>
      <c r="I180" s="9">
        <f>IF(H188=0, "-", H180/H188)</f>
        <v>0</v>
      </c>
      <c r="J180" s="8" t="str">
        <f t="shared" si="16"/>
        <v>-</v>
      </c>
      <c r="K180" s="9" t="str">
        <f t="shared" si="17"/>
        <v>-</v>
      </c>
    </row>
    <row r="181" spans="1:11" x14ac:dyDescent="0.25">
      <c r="A181" s="7" t="s">
        <v>303</v>
      </c>
      <c r="B181" s="65">
        <v>0</v>
      </c>
      <c r="C181" s="34">
        <f>IF(B188=0, "-", B181/B188)</f>
        <v>0</v>
      </c>
      <c r="D181" s="65">
        <v>0</v>
      </c>
      <c r="E181" s="9">
        <f>IF(D188=0, "-", D181/D188)</f>
        <v>0</v>
      </c>
      <c r="F181" s="81">
        <v>1</v>
      </c>
      <c r="G181" s="34">
        <f>IF(F188=0, "-", F181/F188)</f>
        <v>3.7037037037037035E-2</v>
      </c>
      <c r="H181" s="65">
        <v>1</v>
      </c>
      <c r="I181" s="9">
        <f>IF(H188=0, "-", H181/H188)</f>
        <v>2.2222222222222223E-2</v>
      </c>
      <c r="J181" s="8" t="str">
        <f t="shared" si="16"/>
        <v>-</v>
      </c>
      <c r="K181" s="9">
        <f t="shared" si="17"/>
        <v>0</v>
      </c>
    </row>
    <row r="182" spans="1:11" x14ac:dyDescent="0.25">
      <c r="A182" s="7" t="s">
        <v>304</v>
      </c>
      <c r="B182" s="65">
        <v>0</v>
      </c>
      <c r="C182" s="34">
        <f>IF(B188=0, "-", B182/B188)</f>
        <v>0</v>
      </c>
      <c r="D182" s="65">
        <v>0</v>
      </c>
      <c r="E182" s="9">
        <f>IF(D188=0, "-", D182/D188)</f>
        <v>0</v>
      </c>
      <c r="F182" s="81">
        <v>0</v>
      </c>
      <c r="G182" s="34">
        <f>IF(F188=0, "-", F182/F188)</f>
        <v>0</v>
      </c>
      <c r="H182" s="65">
        <v>11</v>
      </c>
      <c r="I182" s="9">
        <f>IF(H188=0, "-", H182/H188)</f>
        <v>0.24444444444444444</v>
      </c>
      <c r="J182" s="8" t="str">
        <f t="shared" si="16"/>
        <v>-</v>
      </c>
      <c r="K182" s="9">
        <f t="shared" si="17"/>
        <v>-1</v>
      </c>
    </row>
    <row r="183" spans="1:11" x14ac:dyDescent="0.25">
      <c r="A183" s="7" t="s">
        <v>305</v>
      </c>
      <c r="B183" s="65">
        <v>0</v>
      </c>
      <c r="C183" s="34">
        <f>IF(B188=0, "-", B183/B188)</f>
        <v>0</v>
      </c>
      <c r="D183" s="65">
        <v>3</v>
      </c>
      <c r="E183" s="9">
        <f>IF(D188=0, "-", D183/D188)</f>
        <v>1</v>
      </c>
      <c r="F183" s="81">
        <v>10</v>
      </c>
      <c r="G183" s="34">
        <f>IF(F188=0, "-", F183/F188)</f>
        <v>0.37037037037037035</v>
      </c>
      <c r="H183" s="65">
        <v>13</v>
      </c>
      <c r="I183" s="9">
        <f>IF(H188=0, "-", H183/H188)</f>
        <v>0.28888888888888886</v>
      </c>
      <c r="J183" s="8">
        <f t="shared" si="16"/>
        <v>-1</v>
      </c>
      <c r="K183" s="9">
        <f t="shared" si="17"/>
        <v>-0.23076923076923078</v>
      </c>
    </row>
    <row r="184" spans="1:11" x14ac:dyDescent="0.25">
      <c r="A184" s="7" t="s">
        <v>306</v>
      </c>
      <c r="B184" s="65">
        <v>1</v>
      </c>
      <c r="C184" s="34">
        <f>IF(B188=0, "-", B184/B188)</f>
        <v>1</v>
      </c>
      <c r="D184" s="65">
        <v>0</v>
      </c>
      <c r="E184" s="9">
        <f>IF(D188=0, "-", D184/D188)</f>
        <v>0</v>
      </c>
      <c r="F184" s="81">
        <v>7</v>
      </c>
      <c r="G184" s="34">
        <f>IF(F188=0, "-", F184/F188)</f>
        <v>0.25925925925925924</v>
      </c>
      <c r="H184" s="65">
        <v>2</v>
      </c>
      <c r="I184" s="9">
        <f>IF(H188=0, "-", H184/H188)</f>
        <v>4.4444444444444446E-2</v>
      </c>
      <c r="J184" s="8" t="str">
        <f t="shared" si="16"/>
        <v>-</v>
      </c>
      <c r="K184" s="9">
        <f t="shared" si="17"/>
        <v>2.5</v>
      </c>
    </row>
    <row r="185" spans="1:11" x14ac:dyDescent="0.25">
      <c r="A185" s="7" t="s">
        <v>307</v>
      </c>
      <c r="B185" s="65">
        <v>0</v>
      </c>
      <c r="C185" s="34">
        <f>IF(B188=0, "-", B185/B188)</f>
        <v>0</v>
      </c>
      <c r="D185" s="65">
        <v>0</v>
      </c>
      <c r="E185" s="9">
        <f>IF(D188=0, "-", D185/D188)</f>
        <v>0</v>
      </c>
      <c r="F185" s="81">
        <v>5</v>
      </c>
      <c r="G185" s="34">
        <f>IF(F188=0, "-", F185/F188)</f>
        <v>0.18518518518518517</v>
      </c>
      <c r="H185" s="65">
        <v>17</v>
      </c>
      <c r="I185" s="9">
        <f>IF(H188=0, "-", H185/H188)</f>
        <v>0.37777777777777777</v>
      </c>
      <c r="J185" s="8" t="str">
        <f t="shared" si="16"/>
        <v>-</v>
      </c>
      <c r="K185" s="9">
        <f t="shared" si="17"/>
        <v>-0.70588235294117652</v>
      </c>
    </row>
    <row r="186" spans="1:11" x14ac:dyDescent="0.25">
      <c r="A186" s="7" t="s">
        <v>308</v>
      </c>
      <c r="B186" s="65">
        <v>0</v>
      </c>
      <c r="C186" s="34">
        <f>IF(B188=0, "-", B186/B188)</f>
        <v>0</v>
      </c>
      <c r="D186" s="65">
        <v>0</v>
      </c>
      <c r="E186" s="9">
        <f>IF(D188=0, "-", D186/D188)</f>
        <v>0</v>
      </c>
      <c r="F186" s="81">
        <v>2</v>
      </c>
      <c r="G186" s="34">
        <f>IF(F188=0, "-", F186/F188)</f>
        <v>7.407407407407407E-2</v>
      </c>
      <c r="H186" s="65">
        <v>1</v>
      </c>
      <c r="I186" s="9">
        <f>IF(H188=0, "-", H186/H188)</f>
        <v>2.2222222222222223E-2</v>
      </c>
      <c r="J186" s="8" t="str">
        <f t="shared" si="16"/>
        <v>-</v>
      </c>
      <c r="K186" s="9">
        <f t="shared" si="17"/>
        <v>1</v>
      </c>
    </row>
    <row r="187" spans="1:11" x14ac:dyDescent="0.25">
      <c r="A187" s="2"/>
      <c r="B187" s="68"/>
      <c r="C187" s="33"/>
      <c r="D187" s="68"/>
      <c r="E187" s="6"/>
      <c r="F187" s="82"/>
      <c r="G187" s="33"/>
      <c r="H187" s="68"/>
      <c r="I187" s="6"/>
      <c r="J187" s="5"/>
      <c r="K187" s="6"/>
    </row>
    <row r="188" spans="1:11" s="43" customFormat="1" ht="13" x14ac:dyDescent="0.3">
      <c r="A188" s="162" t="s">
        <v>583</v>
      </c>
      <c r="B188" s="71">
        <f>SUM(B179:B187)</f>
        <v>1</v>
      </c>
      <c r="C188" s="40">
        <f>B188/10577</f>
        <v>9.4544766947149474E-5</v>
      </c>
      <c r="D188" s="71">
        <f>SUM(D179:D187)</f>
        <v>3</v>
      </c>
      <c r="E188" s="41">
        <f>D188/8644</f>
        <v>3.4706154558074965E-4</v>
      </c>
      <c r="F188" s="77">
        <f>SUM(F179:F187)</f>
        <v>27</v>
      </c>
      <c r="G188" s="42">
        <f>F188/92935</f>
        <v>2.9052563619734223E-4</v>
      </c>
      <c r="H188" s="71">
        <f>SUM(H179:H187)</f>
        <v>45</v>
      </c>
      <c r="I188" s="41">
        <f>H188/78552</f>
        <v>5.7286892758936754E-4</v>
      </c>
      <c r="J188" s="37">
        <f>IF(D188=0, "-", IF((B188-D188)/D188&lt;10, (B188-D188)/D188, "&gt;999%"))</f>
        <v>-0.66666666666666663</v>
      </c>
      <c r="K188" s="38">
        <f>IF(H188=0, "-", IF((F188-H188)/H188&lt;10, (F188-H188)/H188, "&gt;999%"))</f>
        <v>-0.4</v>
      </c>
    </row>
    <row r="189" spans="1:11" x14ac:dyDescent="0.25">
      <c r="B189" s="83"/>
      <c r="D189" s="83"/>
      <c r="F189" s="83"/>
      <c r="H189" s="83"/>
    </row>
    <row r="190" spans="1:11" s="43" customFormat="1" ht="13" x14ac:dyDescent="0.3">
      <c r="A190" s="162" t="s">
        <v>582</v>
      </c>
      <c r="B190" s="71">
        <v>118</v>
      </c>
      <c r="C190" s="40">
        <f>B190/10577</f>
        <v>1.1156282499763638E-2</v>
      </c>
      <c r="D190" s="71">
        <v>111</v>
      </c>
      <c r="E190" s="41">
        <f>D190/8644</f>
        <v>1.2841277186487737E-2</v>
      </c>
      <c r="F190" s="77">
        <v>1000</v>
      </c>
      <c r="G190" s="42">
        <f>F190/92935</f>
        <v>1.0760208748049713E-2</v>
      </c>
      <c r="H190" s="71">
        <v>713</v>
      </c>
      <c r="I190" s="41">
        <f>H190/78552</f>
        <v>9.0767898971382023E-3</v>
      </c>
      <c r="J190" s="37">
        <f>IF(D190=0, "-", IF((B190-D190)/D190&lt;10, (B190-D190)/D190, "&gt;999%"))</f>
        <v>6.3063063063063057E-2</v>
      </c>
      <c r="K190" s="38">
        <f>IF(H190=0, "-", IF((F190-H190)/H190&lt;10, (F190-H190)/H190, "&gt;999%"))</f>
        <v>0.40252454417952316</v>
      </c>
    </row>
    <row r="191" spans="1:11" x14ac:dyDescent="0.25">
      <c r="B191" s="83"/>
      <c r="D191" s="83"/>
      <c r="F191" s="83"/>
      <c r="H191" s="83"/>
    </row>
    <row r="192" spans="1:11" ht="15.5" x14ac:dyDescent="0.35">
      <c r="A192" s="164" t="s">
        <v>121</v>
      </c>
      <c r="B192" s="196" t="s">
        <v>1</v>
      </c>
      <c r="C192" s="200"/>
      <c r="D192" s="200"/>
      <c r="E192" s="197"/>
      <c r="F192" s="196" t="s">
        <v>14</v>
      </c>
      <c r="G192" s="200"/>
      <c r="H192" s="200"/>
      <c r="I192" s="197"/>
      <c r="J192" s="196" t="s">
        <v>15</v>
      </c>
      <c r="K192" s="197"/>
    </row>
    <row r="193" spans="1:11" ht="13" x14ac:dyDescent="0.3">
      <c r="A193" s="22"/>
      <c r="B193" s="196">
        <f>VALUE(RIGHT($B$2, 4))</f>
        <v>2023</v>
      </c>
      <c r="C193" s="197"/>
      <c r="D193" s="196">
        <f>B193-1</f>
        <v>2022</v>
      </c>
      <c r="E193" s="204"/>
      <c r="F193" s="196">
        <f>B193</f>
        <v>2023</v>
      </c>
      <c r="G193" s="204"/>
      <c r="H193" s="196">
        <f>D193</f>
        <v>2022</v>
      </c>
      <c r="I193" s="204"/>
      <c r="J193" s="140" t="s">
        <v>4</v>
      </c>
      <c r="K193" s="141" t="s">
        <v>2</v>
      </c>
    </row>
    <row r="194" spans="1:11" ht="13" x14ac:dyDescent="0.3">
      <c r="A194" s="163" t="s">
        <v>152</v>
      </c>
      <c r="B194" s="61" t="s">
        <v>12</v>
      </c>
      <c r="C194" s="62" t="s">
        <v>13</v>
      </c>
      <c r="D194" s="61" t="s">
        <v>12</v>
      </c>
      <c r="E194" s="63" t="s">
        <v>13</v>
      </c>
      <c r="F194" s="62" t="s">
        <v>12</v>
      </c>
      <c r="G194" s="62" t="s">
        <v>13</v>
      </c>
      <c r="H194" s="61" t="s">
        <v>12</v>
      </c>
      <c r="I194" s="63" t="s">
        <v>13</v>
      </c>
      <c r="J194" s="61"/>
      <c r="K194" s="63"/>
    </row>
    <row r="195" spans="1:11" x14ac:dyDescent="0.25">
      <c r="A195" s="7" t="s">
        <v>309</v>
      </c>
      <c r="B195" s="65">
        <v>5</v>
      </c>
      <c r="C195" s="34">
        <f>IF(B204=0, "-", B195/B204)</f>
        <v>8.6206896551724144E-2</v>
      </c>
      <c r="D195" s="65">
        <v>3</v>
      </c>
      <c r="E195" s="9">
        <f>IF(D204=0, "-", D195/D204)</f>
        <v>9.375E-2</v>
      </c>
      <c r="F195" s="81">
        <v>36</v>
      </c>
      <c r="G195" s="34">
        <f>IF(F204=0, "-", F195/F204)</f>
        <v>8.3333333333333329E-2</v>
      </c>
      <c r="H195" s="65">
        <v>20</v>
      </c>
      <c r="I195" s="9">
        <f>IF(H204=0, "-", H195/H204)</f>
        <v>9.2165898617511524E-2</v>
      </c>
      <c r="J195" s="8">
        <f t="shared" ref="J195:J202" si="18">IF(D195=0, "-", IF((B195-D195)/D195&lt;10, (B195-D195)/D195, "&gt;999%"))</f>
        <v>0.66666666666666663</v>
      </c>
      <c r="K195" s="9">
        <f t="shared" ref="K195:K202" si="19">IF(H195=0, "-", IF((F195-H195)/H195&lt;10, (F195-H195)/H195, "&gt;999%"))</f>
        <v>0.8</v>
      </c>
    </row>
    <row r="196" spans="1:11" x14ac:dyDescent="0.25">
      <c r="A196" s="7" t="s">
        <v>310</v>
      </c>
      <c r="B196" s="65">
        <v>6</v>
      </c>
      <c r="C196" s="34">
        <f>IF(B204=0, "-", B196/B204)</f>
        <v>0.10344827586206896</v>
      </c>
      <c r="D196" s="65">
        <v>10</v>
      </c>
      <c r="E196" s="9">
        <f>IF(D204=0, "-", D196/D204)</f>
        <v>0.3125</v>
      </c>
      <c r="F196" s="81">
        <v>118</v>
      </c>
      <c r="G196" s="34">
        <f>IF(F204=0, "-", F196/F204)</f>
        <v>0.27314814814814814</v>
      </c>
      <c r="H196" s="65">
        <v>87</v>
      </c>
      <c r="I196" s="9">
        <f>IF(H204=0, "-", H196/H204)</f>
        <v>0.4009216589861751</v>
      </c>
      <c r="J196" s="8">
        <f t="shared" si="18"/>
        <v>-0.4</v>
      </c>
      <c r="K196" s="9">
        <f t="shared" si="19"/>
        <v>0.35632183908045978</v>
      </c>
    </row>
    <row r="197" spans="1:11" x14ac:dyDescent="0.25">
      <c r="A197" s="7" t="s">
        <v>311</v>
      </c>
      <c r="B197" s="65">
        <v>2</v>
      </c>
      <c r="C197" s="34">
        <f>IF(B204=0, "-", B197/B204)</f>
        <v>3.4482758620689655E-2</v>
      </c>
      <c r="D197" s="65">
        <v>4</v>
      </c>
      <c r="E197" s="9">
        <f>IF(D204=0, "-", D197/D204)</f>
        <v>0.125</v>
      </c>
      <c r="F197" s="81">
        <v>27</v>
      </c>
      <c r="G197" s="34">
        <f>IF(F204=0, "-", F197/F204)</f>
        <v>6.25E-2</v>
      </c>
      <c r="H197" s="65">
        <v>28</v>
      </c>
      <c r="I197" s="9">
        <f>IF(H204=0, "-", H197/H204)</f>
        <v>0.12903225806451613</v>
      </c>
      <c r="J197" s="8">
        <f t="shared" si="18"/>
        <v>-0.5</v>
      </c>
      <c r="K197" s="9">
        <f t="shared" si="19"/>
        <v>-3.5714285714285712E-2</v>
      </c>
    </row>
    <row r="198" spans="1:11" x14ac:dyDescent="0.25">
      <c r="A198" s="7" t="s">
        <v>312</v>
      </c>
      <c r="B198" s="65">
        <v>6</v>
      </c>
      <c r="C198" s="34">
        <f>IF(B204=0, "-", B198/B204)</f>
        <v>0.10344827586206896</v>
      </c>
      <c r="D198" s="65">
        <v>0</v>
      </c>
      <c r="E198" s="9">
        <f>IF(D204=0, "-", D198/D204)</f>
        <v>0</v>
      </c>
      <c r="F198" s="81">
        <v>17</v>
      </c>
      <c r="G198" s="34">
        <f>IF(F204=0, "-", F198/F204)</f>
        <v>3.9351851851851853E-2</v>
      </c>
      <c r="H198" s="65">
        <v>9</v>
      </c>
      <c r="I198" s="9">
        <f>IF(H204=0, "-", H198/H204)</f>
        <v>4.1474654377880185E-2</v>
      </c>
      <c r="J198" s="8" t="str">
        <f t="shared" si="18"/>
        <v>-</v>
      </c>
      <c r="K198" s="9">
        <f t="shared" si="19"/>
        <v>0.88888888888888884</v>
      </c>
    </row>
    <row r="199" spans="1:11" x14ac:dyDescent="0.25">
      <c r="A199" s="7" t="s">
        <v>313</v>
      </c>
      <c r="B199" s="65">
        <v>0</v>
      </c>
      <c r="C199" s="34">
        <f>IF(B204=0, "-", B199/B204)</f>
        <v>0</v>
      </c>
      <c r="D199" s="65">
        <v>0</v>
      </c>
      <c r="E199" s="9">
        <f>IF(D204=0, "-", D199/D204)</f>
        <v>0</v>
      </c>
      <c r="F199" s="81">
        <v>0</v>
      </c>
      <c r="G199" s="34">
        <f>IF(F204=0, "-", F199/F204)</f>
        <v>0</v>
      </c>
      <c r="H199" s="65">
        <v>2</v>
      </c>
      <c r="I199" s="9">
        <f>IF(H204=0, "-", H199/H204)</f>
        <v>9.2165898617511521E-3</v>
      </c>
      <c r="J199" s="8" t="str">
        <f t="shared" si="18"/>
        <v>-</v>
      </c>
      <c r="K199" s="9">
        <f t="shared" si="19"/>
        <v>-1</v>
      </c>
    </row>
    <row r="200" spans="1:11" x14ac:dyDescent="0.25">
      <c r="A200" s="7" t="s">
        <v>314</v>
      </c>
      <c r="B200" s="65">
        <v>2</v>
      </c>
      <c r="C200" s="34">
        <f>IF(B204=0, "-", B200/B204)</f>
        <v>3.4482758620689655E-2</v>
      </c>
      <c r="D200" s="65">
        <v>5</v>
      </c>
      <c r="E200" s="9">
        <f>IF(D204=0, "-", D200/D204)</f>
        <v>0.15625</v>
      </c>
      <c r="F200" s="81">
        <v>27</v>
      </c>
      <c r="G200" s="34">
        <f>IF(F204=0, "-", F200/F204)</f>
        <v>6.25E-2</v>
      </c>
      <c r="H200" s="65">
        <v>5</v>
      </c>
      <c r="I200" s="9">
        <f>IF(H204=0, "-", H200/H204)</f>
        <v>2.3041474654377881E-2</v>
      </c>
      <c r="J200" s="8">
        <f t="shared" si="18"/>
        <v>-0.6</v>
      </c>
      <c r="K200" s="9">
        <f t="shared" si="19"/>
        <v>4.4000000000000004</v>
      </c>
    </row>
    <row r="201" spans="1:11" x14ac:dyDescent="0.25">
      <c r="A201" s="7" t="s">
        <v>315</v>
      </c>
      <c r="B201" s="65">
        <v>24</v>
      </c>
      <c r="C201" s="34">
        <f>IF(B204=0, "-", B201/B204)</f>
        <v>0.41379310344827586</v>
      </c>
      <c r="D201" s="65">
        <v>3</v>
      </c>
      <c r="E201" s="9">
        <f>IF(D204=0, "-", D201/D204)</f>
        <v>9.375E-2</v>
      </c>
      <c r="F201" s="81">
        <v>123</v>
      </c>
      <c r="G201" s="34">
        <f>IF(F204=0, "-", F201/F204)</f>
        <v>0.28472222222222221</v>
      </c>
      <c r="H201" s="65">
        <v>59</v>
      </c>
      <c r="I201" s="9">
        <f>IF(H204=0, "-", H201/H204)</f>
        <v>0.27188940092165897</v>
      </c>
      <c r="J201" s="8">
        <f t="shared" si="18"/>
        <v>7</v>
      </c>
      <c r="K201" s="9">
        <f t="shared" si="19"/>
        <v>1.0847457627118644</v>
      </c>
    </row>
    <row r="202" spans="1:11" x14ac:dyDescent="0.25">
      <c r="A202" s="7" t="s">
        <v>316</v>
      </c>
      <c r="B202" s="65">
        <v>13</v>
      </c>
      <c r="C202" s="34">
        <f>IF(B204=0, "-", B202/B204)</f>
        <v>0.22413793103448276</v>
      </c>
      <c r="D202" s="65">
        <v>7</v>
      </c>
      <c r="E202" s="9">
        <f>IF(D204=0, "-", D202/D204)</f>
        <v>0.21875</v>
      </c>
      <c r="F202" s="81">
        <v>84</v>
      </c>
      <c r="G202" s="34">
        <f>IF(F204=0, "-", F202/F204)</f>
        <v>0.19444444444444445</v>
      </c>
      <c r="H202" s="65">
        <v>7</v>
      </c>
      <c r="I202" s="9">
        <f>IF(H204=0, "-", H202/H204)</f>
        <v>3.2258064516129031E-2</v>
      </c>
      <c r="J202" s="8">
        <f t="shared" si="18"/>
        <v>0.8571428571428571</v>
      </c>
      <c r="K202" s="9" t="str">
        <f t="shared" si="19"/>
        <v>&gt;999%</v>
      </c>
    </row>
    <row r="203" spans="1:11" x14ac:dyDescent="0.25">
      <c r="A203" s="2"/>
      <c r="B203" s="68"/>
      <c r="C203" s="33"/>
      <c r="D203" s="68"/>
      <c r="E203" s="6"/>
      <c r="F203" s="82"/>
      <c r="G203" s="33"/>
      <c r="H203" s="68"/>
      <c r="I203" s="6"/>
      <c r="J203" s="5"/>
      <c r="K203" s="6"/>
    </row>
    <row r="204" spans="1:11" s="43" customFormat="1" ht="13" x14ac:dyDescent="0.3">
      <c r="A204" s="162" t="s">
        <v>581</v>
      </c>
      <c r="B204" s="71">
        <f>SUM(B195:B203)</f>
        <v>58</v>
      </c>
      <c r="C204" s="40">
        <f>B204/10577</f>
        <v>5.48359648293467E-3</v>
      </c>
      <c r="D204" s="71">
        <f>SUM(D195:D203)</f>
        <v>32</v>
      </c>
      <c r="E204" s="41">
        <f>D204/8644</f>
        <v>3.7019898195279964E-3</v>
      </c>
      <c r="F204" s="77">
        <f>SUM(F195:F203)</f>
        <v>432</v>
      </c>
      <c r="G204" s="42">
        <f>F204/92935</f>
        <v>4.6484101791574757E-3</v>
      </c>
      <c r="H204" s="71">
        <f>SUM(H195:H203)</f>
        <v>217</v>
      </c>
      <c r="I204" s="41">
        <f>H204/78552</f>
        <v>2.7625012730420613E-3</v>
      </c>
      <c r="J204" s="37">
        <f>IF(D204=0, "-", IF((B204-D204)/D204&lt;10, (B204-D204)/D204, "&gt;999%"))</f>
        <v>0.8125</v>
      </c>
      <c r="K204" s="38">
        <f>IF(H204=0, "-", IF((F204-H204)/H204&lt;10, (F204-H204)/H204, "&gt;999%"))</f>
        <v>0.99078341013824889</v>
      </c>
    </row>
    <row r="205" spans="1:11" x14ac:dyDescent="0.25">
      <c r="B205" s="83"/>
      <c r="D205" s="83"/>
      <c r="F205" s="83"/>
      <c r="H205" s="83"/>
    </row>
    <row r="206" spans="1:11" ht="13" x14ac:dyDescent="0.3">
      <c r="A206" s="163" t="s">
        <v>153</v>
      </c>
      <c r="B206" s="61" t="s">
        <v>12</v>
      </c>
      <c r="C206" s="62" t="s">
        <v>13</v>
      </c>
      <c r="D206" s="61" t="s">
        <v>12</v>
      </c>
      <c r="E206" s="63" t="s">
        <v>13</v>
      </c>
      <c r="F206" s="62" t="s">
        <v>12</v>
      </c>
      <c r="G206" s="62" t="s">
        <v>13</v>
      </c>
      <c r="H206" s="61" t="s">
        <v>12</v>
      </c>
      <c r="I206" s="63" t="s">
        <v>13</v>
      </c>
      <c r="J206" s="61"/>
      <c r="K206" s="63"/>
    </row>
    <row r="207" spans="1:11" x14ac:dyDescent="0.25">
      <c r="A207" s="7" t="s">
        <v>317</v>
      </c>
      <c r="B207" s="65">
        <v>0</v>
      </c>
      <c r="C207" s="34">
        <f>IF(B222=0, "-", B207/B222)</f>
        <v>0</v>
      </c>
      <c r="D207" s="65">
        <v>0</v>
      </c>
      <c r="E207" s="9">
        <f>IF(D222=0, "-", D207/D222)</f>
        <v>0</v>
      </c>
      <c r="F207" s="81">
        <v>5</v>
      </c>
      <c r="G207" s="34">
        <f>IF(F222=0, "-", F207/F222)</f>
        <v>3.0120481927710843E-2</v>
      </c>
      <c r="H207" s="65">
        <v>8</v>
      </c>
      <c r="I207" s="9">
        <f>IF(H222=0, "-", H207/H222)</f>
        <v>6.0606060606060608E-2</v>
      </c>
      <c r="J207" s="8" t="str">
        <f t="shared" ref="J207:J220" si="20">IF(D207=0, "-", IF((B207-D207)/D207&lt;10, (B207-D207)/D207, "&gt;999%"))</f>
        <v>-</v>
      </c>
      <c r="K207" s="9">
        <f t="shared" ref="K207:K220" si="21">IF(H207=0, "-", IF((F207-H207)/H207&lt;10, (F207-H207)/H207, "&gt;999%"))</f>
        <v>-0.375</v>
      </c>
    </row>
    <row r="208" spans="1:11" x14ac:dyDescent="0.25">
      <c r="A208" s="7" t="s">
        <v>318</v>
      </c>
      <c r="B208" s="65">
        <v>2</v>
      </c>
      <c r="C208" s="34">
        <f>IF(B222=0, "-", B208/B222)</f>
        <v>0.10526315789473684</v>
      </c>
      <c r="D208" s="65">
        <v>0</v>
      </c>
      <c r="E208" s="9">
        <f>IF(D222=0, "-", D208/D222)</f>
        <v>0</v>
      </c>
      <c r="F208" s="81">
        <v>5</v>
      </c>
      <c r="G208" s="34">
        <f>IF(F222=0, "-", F208/F222)</f>
        <v>3.0120481927710843E-2</v>
      </c>
      <c r="H208" s="65">
        <v>1</v>
      </c>
      <c r="I208" s="9">
        <f>IF(H222=0, "-", H208/H222)</f>
        <v>7.575757575757576E-3</v>
      </c>
      <c r="J208" s="8" t="str">
        <f t="shared" si="20"/>
        <v>-</v>
      </c>
      <c r="K208" s="9">
        <f t="shared" si="21"/>
        <v>4</v>
      </c>
    </row>
    <row r="209" spans="1:11" x14ac:dyDescent="0.25">
      <c r="A209" s="7" t="s">
        <v>319</v>
      </c>
      <c r="B209" s="65">
        <v>5</v>
      </c>
      <c r="C209" s="34">
        <f>IF(B222=0, "-", B209/B222)</f>
        <v>0.26315789473684209</v>
      </c>
      <c r="D209" s="65">
        <v>2</v>
      </c>
      <c r="E209" s="9">
        <f>IF(D222=0, "-", D209/D222)</f>
        <v>0.18181818181818182</v>
      </c>
      <c r="F209" s="81">
        <v>39</v>
      </c>
      <c r="G209" s="34">
        <f>IF(F222=0, "-", F209/F222)</f>
        <v>0.23493975903614459</v>
      </c>
      <c r="H209" s="65">
        <v>48</v>
      </c>
      <c r="I209" s="9">
        <f>IF(H222=0, "-", H209/H222)</f>
        <v>0.36363636363636365</v>
      </c>
      <c r="J209" s="8">
        <f t="shared" si="20"/>
        <v>1.5</v>
      </c>
      <c r="K209" s="9">
        <f t="shared" si="21"/>
        <v>-0.1875</v>
      </c>
    </row>
    <row r="210" spans="1:11" x14ac:dyDescent="0.25">
      <c r="A210" s="7" t="s">
        <v>320</v>
      </c>
      <c r="B210" s="65">
        <v>1</v>
      </c>
      <c r="C210" s="34">
        <f>IF(B222=0, "-", B210/B222)</f>
        <v>5.2631578947368418E-2</v>
      </c>
      <c r="D210" s="65">
        <v>0</v>
      </c>
      <c r="E210" s="9">
        <f>IF(D222=0, "-", D210/D222)</f>
        <v>0</v>
      </c>
      <c r="F210" s="81">
        <v>5</v>
      </c>
      <c r="G210" s="34">
        <f>IF(F222=0, "-", F210/F222)</f>
        <v>3.0120481927710843E-2</v>
      </c>
      <c r="H210" s="65">
        <v>5</v>
      </c>
      <c r="I210" s="9">
        <f>IF(H222=0, "-", H210/H222)</f>
        <v>3.787878787878788E-2</v>
      </c>
      <c r="J210" s="8" t="str">
        <f t="shared" si="20"/>
        <v>-</v>
      </c>
      <c r="K210" s="9">
        <f t="shared" si="21"/>
        <v>0</v>
      </c>
    </row>
    <row r="211" spans="1:11" x14ac:dyDescent="0.25">
      <c r="A211" s="7" t="s">
        <v>321</v>
      </c>
      <c r="B211" s="65">
        <v>4</v>
      </c>
      <c r="C211" s="34">
        <f>IF(B222=0, "-", B211/B222)</f>
        <v>0.21052631578947367</v>
      </c>
      <c r="D211" s="65">
        <v>0</v>
      </c>
      <c r="E211" s="9">
        <f>IF(D222=0, "-", D211/D222)</f>
        <v>0</v>
      </c>
      <c r="F211" s="81">
        <v>22</v>
      </c>
      <c r="G211" s="34">
        <f>IF(F222=0, "-", F211/F222)</f>
        <v>0.13253012048192772</v>
      </c>
      <c r="H211" s="65">
        <v>14</v>
      </c>
      <c r="I211" s="9">
        <f>IF(H222=0, "-", H211/H222)</f>
        <v>0.10606060606060606</v>
      </c>
      <c r="J211" s="8" t="str">
        <f t="shared" si="20"/>
        <v>-</v>
      </c>
      <c r="K211" s="9">
        <f t="shared" si="21"/>
        <v>0.5714285714285714</v>
      </c>
    </row>
    <row r="212" spans="1:11" x14ac:dyDescent="0.25">
      <c r="A212" s="7" t="s">
        <v>322</v>
      </c>
      <c r="B212" s="65">
        <v>1</v>
      </c>
      <c r="C212" s="34">
        <f>IF(B222=0, "-", B212/B222)</f>
        <v>5.2631578947368418E-2</v>
      </c>
      <c r="D212" s="65">
        <v>1</v>
      </c>
      <c r="E212" s="9">
        <f>IF(D222=0, "-", D212/D222)</f>
        <v>9.0909090909090912E-2</v>
      </c>
      <c r="F212" s="81">
        <v>6</v>
      </c>
      <c r="G212" s="34">
        <f>IF(F222=0, "-", F212/F222)</f>
        <v>3.614457831325301E-2</v>
      </c>
      <c r="H212" s="65">
        <v>1</v>
      </c>
      <c r="I212" s="9">
        <f>IF(H222=0, "-", H212/H222)</f>
        <v>7.575757575757576E-3</v>
      </c>
      <c r="J212" s="8">
        <f t="shared" si="20"/>
        <v>0</v>
      </c>
      <c r="K212" s="9">
        <f t="shared" si="21"/>
        <v>5</v>
      </c>
    </row>
    <row r="213" spans="1:11" x14ac:dyDescent="0.25">
      <c r="A213" s="7" t="s">
        <v>323</v>
      </c>
      <c r="B213" s="65">
        <v>1</v>
      </c>
      <c r="C213" s="34">
        <f>IF(B222=0, "-", B213/B222)</f>
        <v>5.2631578947368418E-2</v>
      </c>
      <c r="D213" s="65">
        <v>1</v>
      </c>
      <c r="E213" s="9">
        <f>IF(D222=0, "-", D213/D222)</f>
        <v>9.0909090909090912E-2</v>
      </c>
      <c r="F213" s="81">
        <v>3</v>
      </c>
      <c r="G213" s="34">
        <f>IF(F222=0, "-", F213/F222)</f>
        <v>1.8072289156626505E-2</v>
      </c>
      <c r="H213" s="65">
        <v>1</v>
      </c>
      <c r="I213" s="9">
        <f>IF(H222=0, "-", H213/H222)</f>
        <v>7.575757575757576E-3</v>
      </c>
      <c r="J213" s="8">
        <f t="shared" si="20"/>
        <v>0</v>
      </c>
      <c r="K213" s="9">
        <f t="shared" si="21"/>
        <v>2</v>
      </c>
    </row>
    <row r="214" spans="1:11" x14ac:dyDescent="0.25">
      <c r="A214" s="7" t="s">
        <v>324</v>
      </c>
      <c r="B214" s="65">
        <v>2</v>
      </c>
      <c r="C214" s="34">
        <f>IF(B222=0, "-", B214/B222)</f>
        <v>0.10526315789473684</v>
      </c>
      <c r="D214" s="65">
        <v>0</v>
      </c>
      <c r="E214" s="9">
        <f>IF(D222=0, "-", D214/D222)</f>
        <v>0</v>
      </c>
      <c r="F214" s="81">
        <v>16</v>
      </c>
      <c r="G214" s="34">
        <f>IF(F222=0, "-", F214/F222)</f>
        <v>9.6385542168674704E-2</v>
      </c>
      <c r="H214" s="65">
        <v>0</v>
      </c>
      <c r="I214" s="9">
        <f>IF(H222=0, "-", H214/H222)</f>
        <v>0</v>
      </c>
      <c r="J214" s="8" t="str">
        <f t="shared" si="20"/>
        <v>-</v>
      </c>
      <c r="K214" s="9" t="str">
        <f t="shared" si="21"/>
        <v>-</v>
      </c>
    </row>
    <row r="215" spans="1:11" x14ac:dyDescent="0.25">
      <c r="A215" s="7" t="s">
        <v>325</v>
      </c>
      <c r="B215" s="65">
        <v>0</v>
      </c>
      <c r="C215" s="34">
        <f>IF(B222=0, "-", B215/B222)</f>
        <v>0</v>
      </c>
      <c r="D215" s="65">
        <v>0</v>
      </c>
      <c r="E215" s="9">
        <f>IF(D222=0, "-", D215/D222)</f>
        <v>0</v>
      </c>
      <c r="F215" s="81">
        <v>0</v>
      </c>
      <c r="G215" s="34">
        <f>IF(F222=0, "-", F215/F222)</f>
        <v>0</v>
      </c>
      <c r="H215" s="65">
        <v>5</v>
      </c>
      <c r="I215" s="9">
        <f>IF(H222=0, "-", H215/H222)</f>
        <v>3.787878787878788E-2</v>
      </c>
      <c r="J215" s="8" t="str">
        <f t="shared" si="20"/>
        <v>-</v>
      </c>
      <c r="K215" s="9">
        <f t="shared" si="21"/>
        <v>-1</v>
      </c>
    </row>
    <row r="216" spans="1:11" x14ac:dyDescent="0.25">
      <c r="A216" s="7" t="s">
        <v>326</v>
      </c>
      <c r="B216" s="65">
        <v>2</v>
      </c>
      <c r="C216" s="34">
        <f>IF(B222=0, "-", B216/B222)</f>
        <v>0.10526315789473684</v>
      </c>
      <c r="D216" s="65">
        <v>3</v>
      </c>
      <c r="E216" s="9">
        <f>IF(D222=0, "-", D216/D222)</f>
        <v>0.27272727272727271</v>
      </c>
      <c r="F216" s="81">
        <v>30</v>
      </c>
      <c r="G216" s="34">
        <f>IF(F222=0, "-", F216/F222)</f>
        <v>0.18072289156626506</v>
      </c>
      <c r="H216" s="65">
        <v>16</v>
      </c>
      <c r="I216" s="9">
        <f>IF(H222=0, "-", H216/H222)</f>
        <v>0.12121212121212122</v>
      </c>
      <c r="J216" s="8">
        <f t="shared" si="20"/>
        <v>-0.33333333333333331</v>
      </c>
      <c r="K216" s="9">
        <f t="shared" si="21"/>
        <v>0.875</v>
      </c>
    </row>
    <row r="217" spans="1:11" x14ac:dyDescent="0.25">
      <c r="A217" s="7" t="s">
        <v>327</v>
      </c>
      <c r="B217" s="65">
        <v>0</v>
      </c>
      <c r="C217" s="34">
        <f>IF(B222=0, "-", B217/B222)</f>
        <v>0</v>
      </c>
      <c r="D217" s="65">
        <v>2</v>
      </c>
      <c r="E217" s="9">
        <f>IF(D222=0, "-", D217/D222)</f>
        <v>0.18181818181818182</v>
      </c>
      <c r="F217" s="81">
        <v>5</v>
      </c>
      <c r="G217" s="34">
        <f>IF(F222=0, "-", F217/F222)</f>
        <v>3.0120481927710843E-2</v>
      </c>
      <c r="H217" s="65">
        <v>13</v>
      </c>
      <c r="I217" s="9">
        <f>IF(H222=0, "-", H217/H222)</f>
        <v>9.8484848484848481E-2</v>
      </c>
      <c r="J217" s="8">
        <f t="shared" si="20"/>
        <v>-1</v>
      </c>
      <c r="K217" s="9">
        <f t="shared" si="21"/>
        <v>-0.61538461538461542</v>
      </c>
    </row>
    <row r="218" spans="1:11" x14ac:dyDescent="0.25">
      <c r="A218" s="7" t="s">
        <v>328</v>
      </c>
      <c r="B218" s="65">
        <v>0</v>
      </c>
      <c r="C218" s="34">
        <f>IF(B222=0, "-", B218/B222)</f>
        <v>0</v>
      </c>
      <c r="D218" s="65">
        <v>1</v>
      </c>
      <c r="E218" s="9">
        <f>IF(D222=0, "-", D218/D222)</f>
        <v>9.0909090909090912E-2</v>
      </c>
      <c r="F218" s="81">
        <v>4</v>
      </c>
      <c r="G218" s="34">
        <f>IF(F222=0, "-", F218/F222)</f>
        <v>2.4096385542168676E-2</v>
      </c>
      <c r="H218" s="65">
        <v>4</v>
      </c>
      <c r="I218" s="9">
        <f>IF(H222=0, "-", H218/H222)</f>
        <v>3.0303030303030304E-2</v>
      </c>
      <c r="J218" s="8">
        <f t="shared" si="20"/>
        <v>-1</v>
      </c>
      <c r="K218" s="9">
        <f t="shared" si="21"/>
        <v>0</v>
      </c>
    </row>
    <row r="219" spans="1:11" x14ac:dyDescent="0.25">
      <c r="A219" s="7" t="s">
        <v>329</v>
      </c>
      <c r="B219" s="65">
        <v>0</v>
      </c>
      <c r="C219" s="34">
        <f>IF(B222=0, "-", B219/B222)</f>
        <v>0</v>
      </c>
      <c r="D219" s="65">
        <v>0</v>
      </c>
      <c r="E219" s="9">
        <f>IF(D222=0, "-", D219/D222)</f>
        <v>0</v>
      </c>
      <c r="F219" s="81">
        <v>9</v>
      </c>
      <c r="G219" s="34">
        <f>IF(F222=0, "-", F219/F222)</f>
        <v>5.4216867469879519E-2</v>
      </c>
      <c r="H219" s="65">
        <v>6</v>
      </c>
      <c r="I219" s="9">
        <f>IF(H222=0, "-", H219/H222)</f>
        <v>4.5454545454545456E-2</v>
      </c>
      <c r="J219" s="8" t="str">
        <f t="shared" si="20"/>
        <v>-</v>
      </c>
      <c r="K219" s="9">
        <f t="shared" si="21"/>
        <v>0.5</v>
      </c>
    </row>
    <row r="220" spans="1:11" x14ac:dyDescent="0.25">
      <c r="A220" s="7" t="s">
        <v>330</v>
      </c>
      <c r="B220" s="65">
        <v>1</v>
      </c>
      <c r="C220" s="34">
        <f>IF(B222=0, "-", B220/B222)</f>
        <v>5.2631578947368418E-2</v>
      </c>
      <c r="D220" s="65">
        <v>1</v>
      </c>
      <c r="E220" s="9">
        <f>IF(D222=0, "-", D220/D222)</f>
        <v>9.0909090909090912E-2</v>
      </c>
      <c r="F220" s="81">
        <v>17</v>
      </c>
      <c r="G220" s="34">
        <f>IF(F222=0, "-", F220/F222)</f>
        <v>0.10240963855421686</v>
      </c>
      <c r="H220" s="65">
        <v>10</v>
      </c>
      <c r="I220" s="9">
        <f>IF(H222=0, "-", H220/H222)</f>
        <v>7.575757575757576E-2</v>
      </c>
      <c r="J220" s="8">
        <f t="shared" si="20"/>
        <v>0</v>
      </c>
      <c r="K220" s="9">
        <f t="shared" si="21"/>
        <v>0.7</v>
      </c>
    </row>
    <row r="221" spans="1:11" x14ac:dyDescent="0.25">
      <c r="A221" s="2"/>
      <c r="B221" s="68"/>
      <c r="C221" s="33"/>
      <c r="D221" s="68"/>
      <c r="E221" s="6"/>
      <c r="F221" s="82"/>
      <c r="G221" s="33"/>
      <c r="H221" s="68"/>
      <c r="I221" s="6"/>
      <c r="J221" s="5"/>
      <c r="K221" s="6"/>
    </row>
    <row r="222" spans="1:11" s="43" customFormat="1" ht="13" x14ac:dyDescent="0.3">
      <c r="A222" s="162" t="s">
        <v>580</v>
      </c>
      <c r="B222" s="71">
        <f>SUM(B207:B221)</f>
        <v>19</v>
      </c>
      <c r="C222" s="40">
        <f>B222/10577</f>
        <v>1.79635057199584E-3</v>
      </c>
      <c r="D222" s="71">
        <f>SUM(D207:D221)</f>
        <v>11</v>
      </c>
      <c r="E222" s="41">
        <f>D222/8644</f>
        <v>1.2725590004627487E-3</v>
      </c>
      <c r="F222" s="77">
        <f>SUM(F207:F221)</f>
        <v>166</v>
      </c>
      <c r="G222" s="42">
        <f>F222/92935</f>
        <v>1.7861946521762523E-3</v>
      </c>
      <c r="H222" s="71">
        <f>SUM(H207:H221)</f>
        <v>132</v>
      </c>
      <c r="I222" s="41">
        <f>H222/78552</f>
        <v>1.6804155209288116E-3</v>
      </c>
      <c r="J222" s="37">
        <f>IF(D222=0, "-", IF((B222-D222)/D222&lt;10, (B222-D222)/D222, "&gt;999%"))</f>
        <v>0.72727272727272729</v>
      </c>
      <c r="K222" s="38">
        <f>IF(H222=0, "-", IF((F222-H222)/H222&lt;10, (F222-H222)/H222, "&gt;999%"))</f>
        <v>0.25757575757575757</v>
      </c>
    </row>
    <row r="223" spans="1:11" x14ac:dyDescent="0.25">
      <c r="B223" s="83"/>
      <c r="D223" s="83"/>
      <c r="F223" s="83"/>
      <c r="H223" s="83"/>
    </row>
    <row r="224" spans="1:11" ht="13" x14ac:dyDescent="0.3">
      <c r="A224" s="163" t="s">
        <v>154</v>
      </c>
      <c r="B224" s="61" t="s">
        <v>12</v>
      </c>
      <c r="C224" s="62" t="s">
        <v>13</v>
      </c>
      <c r="D224" s="61" t="s">
        <v>12</v>
      </c>
      <c r="E224" s="63" t="s">
        <v>13</v>
      </c>
      <c r="F224" s="62" t="s">
        <v>12</v>
      </c>
      <c r="G224" s="62" t="s">
        <v>13</v>
      </c>
      <c r="H224" s="61" t="s">
        <v>12</v>
      </c>
      <c r="I224" s="63" t="s">
        <v>13</v>
      </c>
      <c r="J224" s="61"/>
      <c r="K224" s="63"/>
    </row>
    <row r="225" spans="1:11" x14ac:dyDescent="0.25">
      <c r="A225" s="7" t="s">
        <v>331</v>
      </c>
      <c r="B225" s="65">
        <v>0</v>
      </c>
      <c r="C225" s="34">
        <f>IF(B236=0, "-", B225/B236)</f>
        <v>0</v>
      </c>
      <c r="D225" s="65">
        <v>1</v>
      </c>
      <c r="E225" s="9">
        <f>IF(D236=0, "-", D225/D236)</f>
        <v>0.25</v>
      </c>
      <c r="F225" s="81">
        <v>5</v>
      </c>
      <c r="G225" s="34">
        <f>IF(F236=0, "-", F225/F236)</f>
        <v>6.25E-2</v>
      </c>
      <c r="H225" s="65">
        <v>7</v>
      </c>
      <c r="I225" s="9">
        <f>IF(H236=0, "-", H225/H236)</f>
        <v>0.1</v>
      </c>
      <c r="J225" s="8">
        <f t="shared" ref="J225:J234" si="22">IF(D225=0, "-", IF((B225-D225)/D225&lt;10, (B225-D225)/D225, "&gt;999%"))</f>
        <v>-1</v>
      </c>
      <c r="K225" s="9">
        <f t="shared" ref="K225:K234" si="23">IF(H225=0, "-", IF((F225-H225)/H225&lt;10, (F225-H225)/H225, "&gt;999%"))</f>
        <v>-0.2857142857142857</v>
      </c>
    </row>
    <row r="226" spans="1:11" x14ac:dyDescent="0.25">
      <c r="A226" s="7" t="s">
        <v>332</v>
      </c>
      <c r="B226" s="65">
        <v>0</v>
      </c>
      <c r="C226" s="34">
        <f>IF(B236=0, "-", B226/B236)</f>
        <v>0</v>
      </c>
      <c r="D226" s="65">
        <v>1</v>
      </c>
      <c r="E226" s="9">
        <f>IF(D236=0, "-", D226/D236)</f>
        <v>0.25</v>
      </c>
      <c r="F226" s="81">
        <v>6</v>
      </c>
      <c r="G226" s="34">
        <f>IF(F236=0, "-", F226/F236)</f>
        <v>7.4999999999999997E-2</v>
      </c>
      <c r="H226" s="65">
        <v>13</v>
      </c>
      <c r="I226" s="9">
        <f>IF(H236=0, "-", H226/H236)</f>
        <v>0.18571428571428572</v>
      </c>
      <c r="J226" s="8">
        <f t="shared" si="22"/>
        <v>-1</v>
      </c>
      <c r="K226" s="9">
        <f t="shared" si="23"/>
        <v>-0.53846153846153844</v>
      </c>
    </row>
    <row r="227" spans="1:11" x14ac:dyDescent="0.25">
      <c r="A227" s="7" t="s">
        <v>333</v>
      </c>
      <c r="B227" s="65">
        <v>1</v>
      </c>
      <c r="C227" s="34">
        <f>IF(B236=0, "-", B227/B236)</f>
        <v>0.125</v>
      </c>
      <c r="D227" s="65">
        <v>0</v>
      </c>
      <c r="E227" s="9">
        <f>IF(D236=0, "-", D227/D236)</f>
        <v>0</v>
      </c>
      <c r="F227" s="81">
        <v>2</v>
      </c>
      <c r="G227" s="34">
        <f>IF(F236=0, "-", F227/F236)</f>
        <v>2.5000000000000001E-2</v>
      </c>
      <c r="H227" s="65">
        <v>2</v>
      </c>
      <c r="I227" s="9">
        <f>IF(H236=0, "-", H227/H236)</f>
        <v>2.8571428571428571E-2</v>
      </c>
      <c r="J227" s="8" t="str">
        <f t="shared" si="22"/>
        <v>-</v>
      </c>
      <c r="K227" s="9">
        <f t="shared" si="23"/>
        <v>0</v>
      </c>
    </row>
    <row r="228" spans="1:11" x14ac:dyDescent="0.25">
      <c r="A228" s="7" t="s">
        <v>334</v>
      </c>
      <c r="B228" s="65">
        <v>2</v>
      </c>
      <c r="C228" s="34">
        <f>IF(B236=0, "-", B228/B236)</f>
        <v>0.25</v>
      </c>
      <c r="D228" s="65">
        <v>0</v>
      </c>
      <c r="E228" s="9">
        <f>IF(D236=0, "-", D228/D236)</f>
        <v>0</v>
      </c>
      <c r="F228" s="81">
        <v>17</v>
      </c>
      <c r="G228" s="34">
        <f>IF(F236=0, "-", F228/F236)</f>
        <v>0.21249999999999999</v>
      </c>
      <c r="H228" s="65">
        <v>14</v>
      </c>
      <c r="I228" s="9">
        <f>IF(H236=0, "-", H228/H236)</f>
        <v>0.2</v>
      </c>
      <c r="J228" s="8" t="str">
        <f t="shared" si="22"/>
        <v>-</v>
      </c>
      <c r="K228" s="9">
        <f t="shared" si="23"/>
        <v>0.21428571428571427</v>
      </c>
    </row>
    <row r="229" spans="1:11" x14ac:dyDescent="0.25">
      <c r="A229" s="7" t="s">
        <v>335</v>
      </c>
      <c r="B229" s="65">
        <v>1</v>
      </c>
      <c r="C229" s="34">
        <f>IF(B236=0, "-", B229/B236)</f>
        <v>0.125</v>
      </c>
      <c r="D229" s="65">
        <v>0</v>
      </c>
      <c r="E229" s="9">
        <f>IF(D236=0, "-", D229/D236)</f>
        <v>0</v>
      </c>
      <c r="F229" s="81">
        <v>18</v>
      </c>
      <c r="G229" s="34">
        <f>IF(F236=0, "-", F229/F236)</f>
        <v>0.22500000000000001</v>
      </c>
      <c r="H229" s="65">
        <v>4</v>
      </c>
      <c r="I229" s="9">
        <f>IF(H236=0, "-", H229/H236)</f>
        <v>5.7142857142857141E-2</v>
      </c>
      <c r="J229" s="8" t="str">
        <f t="shared" si="22"/>
        <v>-</v>
      </c>
      <c r="K229" s="9">
        <f t="shared" si="23"/>
        <v>3.5</v>
      </c>
    </row>
    <row r="230" spans="1:11" x14ac:dyDescent="0.25">
      <c r="A230" s="7" t="s">
        <v>336</v>
      </c>
      <c r="B230" s="65">
        <v>0</v>
      </c>
      <c r="C230" s="34">
        <f>IF(B236=0, "-", B230/B236)</f>
        <v>0</v>
      </c>
      <c r="D230" s="65">
        <v>0</v>
      </c>
      <c r="E230" s="9">
        <f>IF(D236=0, "-", D230/D236)</f>
        <v>0</v>
      </c>
      <c r="F230" s="81">
        <v>3</v>
      </c>
      <c r="G230" s="34">
        <f>IF(F236=0, "-", F230/F236)</f>
        <v>3.7499999999999999E-2</v>
      </c>
      <c r="H230" s="65">
        <v>3</v>
      </c>
      <c r="I230" s="9">
        <f>IF(H236=0, "-", H230/H236)</f>
        <v>4.2857142857142858E-2</v>
      </c>
      <c r="J230" s="8" t="str">
        <f t="shared" si="22"/>
        <v>-</v>
      </c>
      <c r="K230" s="9">
        <f t="shared" si="23"/>
        <v>0</v>
      </c>
    </row>
    <row r="231" spans="1:11" x14ac:dyDescent="0.25">
      <c r="A231" s="7" t="s">
        <v>337</v>
      </c>
      <c r="B231" s="65">
        <v>1</v>
      </c>
      <c r="C231" s="34">
        <f>IF(B236=0, "-", B231/B236)</f>
        <v>0.125</v>
      </c>
      <c r="D231" s="65">
        <v>0</v>
      </c>
      <c r="E231" s="9">
        <f>IF(D236=0, "-", D231/D236)</f>
        <v>0</v>
      </c>
      <c r="F231" s="81">
        <v>6</v>
      </c>
      <c r="G231" s="34">
        <f>IF(F236=0, "-", F231/F236)</f>
        <v>7.4999999999999997E-2</v>
      </c>
      <c r="H231" s="65">
        <v>0</v>
      </c>
      <c r="I231" s="9">
        <f>IF(H236=0, "-", H231/H236)</f>
        <v>0</v>
      </c>
      <c r="J231" s="8" t="str">
        <f t="shared" si="22"/>
        <v>-</v>
      </c>
      <c r="K231" s="9" t="str">
        <f t="shared" si="23"/>
        <v>-</v>
      </c>
    </row>
    <row r="232" spans="1:11" x14ac:dyDescent="0.25">
      <c r="A232" s="7" t="s">
        <v>338</v>
      </c>
      <c r="B232" s="65">
        <v>0</v>
      </c>
      <c r="C232" s="34">
        <f>IF(B236=0, "-", B232/B236)</f>
        <v>0</v>
      </c>
      <c r="D232" s="65">
        <v>0</v>
      </c>
      <c r="E232" s="9">
        <f>IF(D236=0, "-", D232/D236)</f>
        <v>0</v>
      </c>
      <c r="F232" s="81">
        <v>2</v>
      </c>
      <c r="G232" s="34">
        <f>IF(F236=0, "-", F232/F236)</f>
        <v>2.5000000000000001E-2</v>
      </c>
      <c r="H232" s="65">
        <v>0</v>
      </c>
      <c r="I232" s="9">
        <f>IF(H236=0, "-", H232/H236)</f>
        <v>0</v>
      </c>
      <c r="J232" s="8" t="str">
        <f t="shared" si="22"/>
        <v>-</v>
      </c>
      <c r="K232" s="9" t="str">
        <f t="shared" si="23"/>
        <v>-</v>
      </c>
    </row>
    <row r="233" spans="1:11" x14ac:dyDescent="0.25">
      <c r="A233" s="7" t="s">
        <v>339</v>
      </c>
      <c r="B233" s="65">
        <v>3</v>
      </c>
      <c r="C233" s="34">
        <f>IF(B236=0, "-", B233/B236)</f>
        <v>0.375</v>
      </c>
      <c r="D233" s="65">
        <v>2</v>
      </c>
      <c r="E233" s="9">
        <f>IF(D236=0, "-", D233/D236)</f>
        <v>0.5</v>
      </c>
      <c r="F233" s="81">
        <v>21</v>
      </c>
      <c r="G233" s="34">
        <f>IF(F236=0, "-", F233/F236)</f>
        <v>0.26250000000000001</v>
      </c>
      <c r="H233" s="65">
        <v>24</v>
      </c>
      <c r="I233" s="9">
        <f>IF(H236=0, "-", H233/H236)</f>
        <v>0.34285714285714286</v>
      </c>
      <c r="J233" s="8">
        <f t="shared" si="22"/>
        <v>0.5</v>
      </c>
      <c r="K233" s="9">
        <f t="shared" si="23"/>
        <v>-0.125</v>
      </c>
    </row>
    <row r="234" spans="1:11" x14ac:dyDescent="0.25">
      <c r="A234" s="7" t="s">
        <v>340</v>
      </c>
      <c r="B234" s="65">
        <v>0</v>
      </c>
      <c r="C234" s="34">
        <f>IF(B236=0, "-", B234/B236)</f>
        <v>0</v>
      </c>
      <c r="D234" s="65">
        <v>0</v>
      </c>
      <c r="E234" s="9">
        <f>IF(D236=0, "-", D234/D236)</f>
        <v>0</v>
      </c>
      <c r="F234" s="81">
        <v>0</v>
      </c>
      <c r="G234" s="34">
        <f>IF(F236=0, "-", F234/F236)</f>
        <v>0</v>
      </c>
      <c r="H234" s="65">
        <v>3</v>
      </c>
      <c r="I234" s="9">
        <f>IF(H236=0, "-", H234/H236)</f>
        <v>4.2857142857142858E-2</v>
      </c>
      <c r="J234" s="8" t="str">
        <f t="shared" si="22"/>
        <v>-</v>
      </c>
      <c r="K234" s="9">
        <f t="shared" si="23"/>
        <v>-1</v>
      </c>
    </row>
    <row r="235" spans="1:11" x14ac:dyDescent="0.25">
      <c r="A235" s="2"/>
      <c r="B235" s="68"/>
      <c r="C235" s="33"/>
      <c r="D235" s="68"/>
      <c r="E235" s="6"/>
      <c r="F235" s="82"/>
      <c r="G235" s="33"/>
      <c r="H235" s="68"/>
      <c r="I235" s="6"/>
      <c r="J235" s="5"/>
      <c r="K235" s="6"/>
    </row>
    <row r="236" spans="1:11" s="43" customFormat="1" ht="13" x14ac:dyDescent="0.3">
      <c r="A236" s="162" t="s">
        <v>579</v>
      </c>
      <c r="B236" s="71">
        <f>SUM(B225:B235)</f>
        <v>8</v>
      </c>
      <c r="C236" s="40">
        <f>B236/10577</f>
        <v>7.5635813557719579E-4</v>
      </c>
      <c r="D236" s="71">
        <f>SUM(D225:D235)</f>
        <v>4</v>
      </c>
      <c r="E236" s="41">
        <f>D236/8644</f>
        <v>4.6274872744099955E-4</v>
      </c>
      <c r="F236" s="77">
        <f>SUM(F225:F235)</f>
        <v>80</v>
      </c>
      <c r="G236" s="42">
        <f>F236/92935</f>
        <v>8.6081669984397697E-4</v>
      </c>
      <c r="H236" s="71">
        <f>SUM(H225:H235)</f>
        <v>70</v>
      </c>
      <c r="I236" s="41">
        <f>H236/78552</f>
        <v>8.9112944291679401E-4</v>
      </c>
      <c r="J236" s="37">
        <f>IF(D236=0, "-", IF((B236-D236)/D236&lt;10, (B236-D236)/D236, "&gt;999%"))</f>
        <v>1</v>
      </c>
      <c r="K236" s="38">
        <f>IF(H236=0, "-", IF((F236-H236)/H236&lt;10, (F236-H236)/H236, "&gt;999%"))</f>
        <v>0.14285714285714285</v>
      </c>
    </row>
    <row r="237" spans="1:11" x14ac:dyDescent="0.25">
      <c r="B237" s="83"/>
      <c r="D237" s="83"/>
      <c r="F237" s="83"/>
      <c r="H237" s="83"/>
    </row>
    <row r="238" spans="1:11" s="43" customFormat="1" ht="13" x14ac:dyDescent="0.3">
      <c r="A238" s="162" t="s">
        <v>578</v>
      </c>
      <c r="B238" s="71">
        <v>85</v>
      </c>
      <c r="C238" s="40">
        <f>B238/10577</f>
        <v>8.0363051905077056E-3</v>
      </c>
      <c r="D238" s="71">
        <v>47</v>
      </c>
      <c r="E238" s="41">
        <f>D238/8644</f>
        <v>5.4372975474317447E-3</v>
      </c>
      <c r="F238" s="77">
        <v>678</v>
      </c>
      <c r="G238" s="42">
        <f>F238/92935</f>
        <v>7.295421531177705E-3</v>
      </c>
      <c r="H238" s="71">
        <v>419</v>
      </c>
      <c r="I238" s="41">
        <f>H238/78552</f>
        <v>5.3340462368876669E-3</v>
      </c>
      <c r="J238" s="37">
        <f>IF(D238=0, "-", IF((B238-D238)/D238&lt;10, (B238-D238)/D238, "&gt;999%"))</f>
        <v>0.80851063829787229</v>
      </c>
      <c r="K238" s="38">
        <f>IF(H238=0, "-", IF((F238-H238)/H238&lt;10, (F238-H238)/H238, "&gt;999%"))</f>
        <v>0.61813842482100234</v>
      </c>
    </row>
    <row r="239" spans="1:11" x14ac:dyDescent="0.25">
      <c r="B239" s="83"/>
      <c r="D239" s="83"/>
      <c r="F239" s="83"/>
      <c r="H239" s="83"/>
    </row>
    <row r="240" spans="1:11" ht="13" x14ac:dyDescent="0.3">
      <c r="A240" s="27" t="s">
        <v>576</v>
      </c>
      <c r="B240" s="71">
        <f>B244-B242</f>
        <v>1154</v>
      </c>
      <c r="C240" s="40">
        <f>B240/10577</f>
        <v>0.1091046610570105</v>
      </c>
      <c r="D240" s="71">
        <f>D244-D242</f>
        <v>1259</v>
      </c>
      <c r="E240" s="41">
        <f>D240/8644</f>
        <v>0.1456501619620546</v>
      </c>
      <c r="F240" s="77">
        <f>F244-F242</f>
        <v>11343</v>
      </c>
      <c r="G240" s="42">
        <f>F240/92935</f>
        <v>0.12205304782912789</v>
      </c>
      <c r="H240" s="71">
        <f>H244-H242</f>
        <v>10871</v>
      </c>
      <c r="I240" s="41">
        <f>H240/78552</f>
        <v>0.13839240248497811</v>
      </c>
      <c r="J240" s="37">
        <f>IF(D240=0, "-", IF((B240-D240)/D240&lt;10, (B240-D240)/D240, "&gt;999%"))</f>
        <v>-8.3399523431294684E-2</v>
      </c>
      <c r="K240" s="38">
        <f>IF(H240=0, "-", IF((F240-H240)/H240&lt;10, (F240-H240)/H240, "&gt;999%"))</f>
        <v>4.3418268788519912E-2</v>
      </c>
    </row>
    <row r="241" spans="1:11" ht="13" x14ac:dyDescent="0.3">
      <c r="A241" s="27"/>
      <c r="B241" s="71"/>
      <c r="C241" s="40"/>
      <c r="D241" s="71"/>
      <c r="E241" s="41"/>
      <c r="F241" s="77"/>
      <c r="G241" s="42"/>
      <c r="H241" s="71"/>
      <c r="I241" s="41"/>
      <c r="J241" s="37"/>
      <c r="K241" s="38"/>
    </row>
    <row r="242" spans="1:11" ht="13" x14ac:dyDescent="0.3">
      <c r="A242" s="27" t="s">
        <v>577</v>
      </c>
      <c r="B242" s="71">
        <v>580</v>
      </c>
      <c r="C242" s="40">
        <f>B242/10577</f>
        <v>5.4835964829346696E-2</v>
      </c>
      <c r="D242" s="71">
        <v>344</v>
      </c>
      <c r="E242" s="41">
        <f>D242/8644</f>
        <v>3.9796390559925961E-2</v>
      </c>
      <c r="F242" s="77">
        <v>3882</v>
      </c>
      <c r="G242" s="42">
        <f>F242/92935</f>
        <v>4.1771130359928986E-2</v>
      </c>
      <c r="H242" s="71">
        <v>2479</v>
      </c>
      <c r="I242" s="41">
        <f>H242/78552</f>
        <v>3.1558712699867604E-2</v>
      </c>
      <c r="J242" s="37">
        <f>IF(D242=0, "-", IF((B242-D242)/D242&lt;10, (B242-D242)/D242, "&gt;999%"))</f>
        <v>0.68604651162790697</v>
      </c>
      <c r="K242" s="38">
        <f>IF(H242=0, "-", IF((F242-H242)/H242&lt;10, (F242-H242)/H242, "&gt;999%"))</f>
        <v>0.5659540137152077</v>
      </c>
    </row>
    <row r="243" spans="1:11" ht="13" x14ac:dyDescent="0.3">
      <c r="A243" s="27"/>
      <c r="B243" s="71"/>
      <c r="C243" s="40"/>
      <c r="D243" s="71"/>
      <c r="E243" s="41"/>
      <c r="F243" s="77"/>
      <c r="G243" s="42"/>
      <c r="H243" s="71"/>
      <c r="I243" s="41"/>
      <c r="J243" s="37"/>
      <c r="K243" s="38"/>
    </row>
    <row r="244" spans="1:11" ht="13" x14ac:dyDescent="0.3">
      <c r="A244" s="27" t="s">
        <v>575</v>
      </c>
      <c r="B244" s="71">
        <v>1734</v>
      </c>
      <c r="C244" s="40">
        <f>B244/10577</f>
        <v>0.16394062588635719</v>
      </c>
      <c r="D244" s="71">
        <v>1603</v>
      </c>
      <c r="E244" s="41">
        <f>D244/8644</f>
        <v>0.18544655252198056</v>
      </c>
      <c r="F244" s="77">
        <v>15225</v>
      </c>
      <c r="G244" s="42">
        <f>F244/92935</f>
        <v>0.16382417818905687</v>
      </c>
      <c r="H244" s="71">
        <v>13350</v>
      </c>
      <c r="I244" s="41">
        <f>H244/78552</f>
        <v>0.16995111518484571</v>
      </c>
      <c r="J244" s="37">
        <f>IF(D244=0, "-", IF((B244-D244)/D244&lt;10, (B244-D244)/D244, "&gt;999%"))</f>
        <v>8.1721771678103558E-2</v>
      </c>
      <c r="K244" s="38">
        <f>IF(H244=0, "-", IF((F244-H244)/H244&lt;10, (F244-H244)/H244, "&gt;999%"))</f>
        <v>0.1404494382022472</v>
      </c>
    </row>
  </sheetData>
  <mergeCells count="58">
    <mergeCell ref="B1:K1"/>
    <mergeCell ref="B2:K2"/>
    <mergeCell ref="B192:E192"/>
    <mergeCell ref="F192:I192"/>
    <mergeCell ref="J192:K192"/>
    <mergeCell ref="B193:C193"/>
    <mergeCell ref="D193:E193"/>
    <mergeCell ref="F193:G193"/>
    <mergeCell ref="H193:I193"/>
    <mergeCell ref="B164:E164"/>
    <mergeCell ref="F164:I164"/>
    <mergeCell ref="J164:K164"/>
    <mergeCell ref="B165:C165"/>
    <mergeCell ref="D165:E165"/>
    <mergeCell ref="F165:G165"/>
    <mergeCell ref="H165:I165"/>
    <mergeCell ref="B140:E140"/>
    <mergeCell ref="F140:I140"/>
    <mergeCell ref="J140:K140"/>
    <mergeCell ref="B141:C141"/>
    <mergeCell ref="D141:E141"/>
    <mergeCell ref="F141:G141"/>
    <mergeCell ref="H141:I141"/>
    <mergeCell ref="B114:E114"/>
    <mergeCell ref="F114:I114"/>
    <mergeCell ref="J114:K114"/>
    <mergeCell ref="B115:C115"/>
    <mergeCell ref="D115:E115"/>
    <mergeCell ref="F115:G115"/>
    <mergeCell ref="H115:I115"/>
    <mergeCell ref="B78:E78"/>
    <mergeCell ref="F78:I78"/>
    <mergeCell ref="J78:K78"/>
    <mergeCell ref="B79:C79"/>
    <mergeCell ref="D79:E79"/>
    <mergeCell ref="F79:G79"/>
    <mergeCell ref="H79:I79"/>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3" max="16383" man="1"/>
    <brk id="112" max="16383" man="1"/>
    <brk id="163" max="16383" man="1"/>
    <brk id="22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629</v>
      </c>
      <c r="C1" s="198"/>
      <c r="D1" s="198"/>
      <c r="E1" s="199"/>
      <c r="F1" s="199"/>
      <c r="G1" s="199"/>
      <c r="H1" s="199"/>
      <c r="I1" s="199"/>
      <c r="J1" s="199"/>
      <c r="K1" s="199"/>
    </row>
    <row r="2" spans="1:11" s="52" customFormat="1" ht="20" x14ac:dyDescent="0.4">
      <c r="A2" s="4" t="s">
        <v>112</v>
      </c>
      <c r="B2" s="202" t="s">
        <v>103</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2</v>
      </c>
      <c r="C7" s="39">
        <f>IF(B51=0, "-", B7/B51)</f>
        <v>1.1534025374855825E-3</v>
      </c>
      <c r="D7" s="65">
        <v>6</v>
      </c>
      <c r="E7" s="21">
        <f>IF(D51=0, "-", D7/D51)</f>
        <v>3.7429819089207735E-3</v>
      </c>
      <c r="F7" s="81">
        <v>13</v>
      </c>
      <c r="G7" s="39">
        <f>IF(F51=0, "-", F7/F51)</f>
        <v>8.5385878489326766E-4</v>
      </c>
      <c r="H7" s="65">
        <v>20</v>
      </c>
      <c r="I7" s="21">
        <f>IF(H51=0, "-", H7/H51)</f>
        <v>1.4981273408239701E-3</v>
      </c>
      <c r="J7" s="20">
        <f t="shared" ref="J7:J49" si="0">IF(D7=0, "-", IF((B7-D7)/D7&lt;10, (B7-D7)/D7, "&gt;999%"))</f>
        <v>-0.66666666666666663</v>
      </c>
      <c r="K7" s="21">
        <f t="shared" ref="K7:K49" si="1">IF(H7=0, "-", IF((F7-H7)/H7&lt;10, (F7-H7)/H7, "&gt;999%"))</f>
        <v>-0.35</v>
      </c>
    </row>
    <row r="8" spans="1:11" x14ac:dyDescent="0.25">
      <c r="A8" s="7" t="s">
        <v>32</v>
      </c>
      <c r="B8" s="65">
        <v>0</v>
      </c>
      <c r="C8" s="39">
        <f>IF(B51=0, "-", B8/B51)</f>
        <v>0</v>
      </c>
      <c r="D8" s="65">
        <v>1</v>
      </c>
      <c r="E8" s="21">
        <f>IF(D51=0, "-", D8/D51)</f>
        <v>6.2383031815346226E-4</v>
      </c>
      <c r="F8" s="81">
        <v>5</v>
      </c>
      <c r="G8" s="39">
        <f>IF(F51=0, "-", F8/F51)</f>
        <v>3.2840722495894911E-4</v>
      </c>
      <c r="H8" s="65">
        <v>7</v>
      </c>
      <c r="I8" s="21">
        <f>IF(H51=0, "-", H8/H51)</f>
        <v>5.2434456928838948E-4</v>
      </c>
      <c r="J8" s="20">
        <f t="shared" si="0"/>
        <v>-1</v>
      </c>
      <c r="K8" s="21">
        <f t="shared" si="1"/>
        <v>-0.2857142857142857</v>
      </c>
    </row>
    <row r="9" spans="1:11" x14ac:dyDescent="0.25">
      <c r="A9" s="7" t="s">
        <v>33</v>
      </c>
      <c r="B9" s="65">
        <v>25</v>
      </c>
      <c r="C9" s="39">
        <f>IF(B51=0, "-", B9/B51)</f>
        <v>1.4417531718569781E-2</v>
      </c>
      <c r="D9" s="65">
        <v>21</v>
      </c>
      <c r="E9" s="21">
        <f>IF(D51=0, "-", D9/D51)</f>
        <v>1.3100436681222707E-2</v>
      </c>
      <c r="F9" s="81">
        <v>234</v>
      </c>
      <c r="G9" s="39">
        <f>IF(F51=0, "-", F9/F51)</f>
        <v>1.5369458128078817E-2</v>
      </c>
      <c r="H9" s="65">
        <v>157</v>
      </c>
      <c r="I9" s="21">
        <f>IF(H51=0, "-", H9/H51)</f>
        <v>1.1760299625468165E-2</v>
      </c>
      <c r="J9" s="20">
        <f t="shared" si="0"/>
        <v>0.19047619047619047</v>
      </c>
      <c r="K9" s="21">
        <f t="shared" si="1"/>
        <v>0.49044585987261147</v>
      </c>
    </row>
    <row r="10" spans="1:11" x14ac:dyDescent="0.25">
      <c r="A10" s="7" t="s">
        <v>34</v>
      </c>
      <c r="B10" s="65">
        <v>1</v>
      </c>
      <c r="C10" s="39">
        <f>IF(B51=0, "-", B10/B51)</f>
        <v>5.7670126874279125E-4</v>
      </c>
      <c r="D10" s="65">
        <v>1</v>
      </c>
      <c r="E10" s="21">
        <f>IF(D51=0, "-", D10/D51)</f>
        <v>6.2383031815346226E-4</v>
      </c>
      <c r="F10" s="81">
        <v>8</v>
      </c>
      <c r="G10" s="39">
        <f>IF(F51=0, "-", F10/F51)</f>
        <v>5.2545155993431855E-4</v>
      </c>
      <c r="H10" s="65">
        <v>15</v>
      </c>
      <c r="I10" s="21">
        <f>IF(H51=0, "-", H10/H51)</f>
        <v>1.1235955056179776E-3</v>
      </c>
      <c r="J10" s="20">
        <f t="shared" si="0"/>
        <v>0</v>
      </c>
      <c r="K10" s="21">
        <f t="shared" si="1"/>
        <v>-0.46666666666666667</v>
      </c>
    </row>
    <row r="11" spans="1:11" x14ac:dyDescent="0.25">
      <c r="A11" s="7" t="s">
        <v>35</v>
      </c>
      <c r="B11" s="65">
        <v>61</v>
      </c>
      <c r="C11" s="39">
        <f>IF(B51=0, "-", B11/B51)</f>
        <v>3.5178777393310268E-2</v>
      </c>
      <c r="D11" s="65">
        <v>48</v>
      </c>
      <c r="E11" s="21">
        <f>IF(D51=0, "-", D11/D51)</f>
        <v>2.9943855271366188E-2</v>
      </c>
      <c r="F11" s="81">
        <v>443</v>
      </c>
      <c r="G11" s="39">
        <f>IF(F51=0, "-", F11/F51)</f>
        <v>2.9096880131362891E-2</v>
      </c>
      <c r="H11" s="65">
        <v>366</v>
      </c>
      <c r="I11" s="21">
        <f>IF(H51=0, "-", H11/H51)</f>
        <v>2.7415730337078652E-2</v>
      </c>
      <c r="J11" s="20">
        <f t="shared" si="0"/>
        <v>0.27083333333333331</v>
      </c>
      <c r="K11" s="21">
        <f t="shared" si="1"/>
        <v>0.2103825136612022</v>
      </c>
    </row>
    <row r="12" spans="1:11" x14ac:dyDescent="0.25">
      <c r="A12" s="7" t="s">
        <v>38</v>
      </c>
      <c r="B12" s="65">
        <v>4</v>
      </c>
      <c r="C12" s="39">
        <f>IF(B51=0, "-", B12/B51)</f>
        <v>2.306805074971165E-3</v>
      </c>
      <c r="D12" s="65">
        <v>0</v>
      </c>
      <c r="E12" s="21">
        <f>IF(D51=0, "-", D12/D51)</f>
        <v>0</v>
      </c>
      <c r="F12" s="81">
        <v>22</v>
      </c>
      <c r="G12" s="39">
        <f>IF(F51=0, "-", F12/F51)</f>
        <v>1.444991789819376E-3</v>
      </c>
      <c r="H12" s="65">
        <v>14</v>
      </c>
      <c r="I12" s="21">
        <f>IF(H51=0, "-", H12/H51)</f>
        <v>1.048689138576779E-3</v>
      </c>
      <c r="J12" s="20" t="str">
        <f t="shared" si="0"/>
        <v>-</v>
      </c>
      <c r="K12" s="21">
        <f t="shared" si="1"/>
        <v>0.5714285714285714</v>
      </c>
    </row>
    <row r="13" spans="1:11" x14ac:dyDescent="0.25">
      <c r="A13" s="7" t="s">
        <v>39</v>
      </c>
      <c r="B13" s="65">
        <v>0</v>
      </c>
      <c r="C13" s="39">
        <f>IF(B51=0, "-", B13/B51)</f>
        <v>0</v>
      </c>
      <c r="D13" s="65">
        <v>0</v>
      </c>
      <c r="E13" s="21">
        <f>IF(D51=0, "-", D13/D51)</f>
        <v>0</v>
      </c>
      <c r="F13" s="81">
        <v>0</v>
      </c>
      <c r="G13" s="39">
        <f>IF(F51=0, "-", F13/F51)</f>
        <v>0</v>
      </c>
      <c r="H13" s="65">
        <v>7</v>
      </c>
      <c r="I13" s="21">
        <f>IF(H51=0, "-", H13/H51)</f>
        <v>5.2434456928838948E-4</v>
      </c>
      <c r="J13" s="20" t="str">
        <f t="shared" si="0"/>
        <v>-</v>
      </c>
      <c r="K13" s="21">
        <f t="shared" si="1"/>
        <v>-1</v>
      </c>
    </row>
    <row r="14" spans="1:11" x14ac:dyDescent="0.25">
      <c r="A14" s="7" t="s">
        <v>40</v>
      </c>
      <c r="B14" s="65">
        <v>1</v>
      </c>
      <c r="C14" s="39">
        <f>IF(B51=0, "-", B14/B51)</f>
        <v>5.7670126874279125E-4</v>
      </c>
      <c r="D14" s="65">
        <v>0</v>
      </c>
      <c r="E14" s="21">
        <f>IF(D51=0, "-", D14/D51)</f>
        <v>0</v>
      </c>
      <c r="F14" s="81">
        <v>5</v>
      </c>
      <c r="G14" s="39">
        <f>IF(F51=0, "-", F14/F51)</f>
        <v>3.2840722495894911E-4</v>
      </c>
      <c r="H14" s="65">
        <v>3</v>
      </c>
      <c r="I14" s="21">
        <f>IF(H51=0, "-", H14/H51)</f>
        <v>2.2471910112359551E-4</v>
      </c>
      <c r="J14" s="20" t="str">
        <f t="shared" si="0"/>
        <v>-</v>
      </c>
      <c r="K14" s="21">
        <f t="shared" si="1"/>
        <v>0.66666666666666663</v>
      </c>
    </row>
    <row r="15" spans="1:11" x14ac:dyDescent="0.25">
      <c r="A15" s="7" t="s">
        <v>41</v>
      </c>
      <c r="B15" s="65">
        <v>17</v>
      </c>
      <c r="C15" s="39">
        <f>IF(B51=0, "-", B15/B51)</f>
        <v>9.8039215686274508E-3</v>
      </c>
      <c r="D15" s="65">
        <v>0</v>
      </c>
      <c r="E15" s="21">
        <f>IF(D51=0, "-", D15/D51)</f>
        <v>0</v>
      </c>
      <c r="F15" s="81">
        <v>84</v>
      </c>
      <c r="G15" s="39">
        <f>IF(F51=0, "-", F15/F51)</f>
        <v>5.5172413793103444E-3</v>
      </c>
      <c r="H15" s="65">
        <v>3</v>
      </c>
      <c r="I15" s="21">
        <f>IF(H51=0, "-", H15/H51)</f>
        <v>2.2471910112359551E-4</v>
      </c>
      <c r="J15" s="20" t="str">
        <f t="shared" si="0"/>
        <v>-</v>
      </c>
      <c r="K15" s="21" t="str">
        <f t="shared" si="1"/>
        <v>&gt;999%</v>
      </c>
    </row>
    <row r="16" spans="1:11" x14ac:dyDescent="0.25">
      <c r="A16" s="7" t="s">
        <v>44</v>
      </c>
      <c r="B16" s="65">
        <v>2</v>
      </c>
      <c r="C16" s="39">
        <f>IF(B51=0, "-", B16/B51)</f>
        <v>1.1534025374855825E-3</v>
      </c>
      <c r="D16" s="65">
        <v>0</v>
      </c>
      <c r="E16" s="21">
        <f>IF(D51=0, "-", D16/D51)</f>
        <v>0</v>
      </c>
      <c r="F16" s="81">
        <v>17</v>
      </c>
      <c r="G16" s="39">
        <f>IF(F51=0, "-", F16/F51)</f>
        <v>1.116584564860427E-3</v>
      </c>
      <c r="H16" s="65">
        <v>14</v>
      </c>
      <c r="I16" s="21">
        <f>IF(H51=0, "-", H16/H51)</f>
        <v>1.048689138576779E-3</v>
      </c>
      <c r="J16" s="20" t="str">
        <f t="shared" si="0"/>
        <v>-</v>
      </c>
      <c r="K16" s="21">
        <f t="shared" si="1"/>
        <v>0.21428571428571427</v>
      </c>
    </row>
    <row r="17" spans="1:11" x14ac:dyDescent="0.25">
      <c r="A17" s="7" t="s">
        <v>45</v>
      </c>
      <c r="B17" s="65">
        <v>2</v>
      </c>
      <c r="C17" s="39">
        <f>IF(B51=0, "-", B17/B51)</f>
        <v>1.1534025374855825E-3</v>
      </c>
      <c r="D17" s="65">
        <v>3</v>
      </c>
      <c r="E17" s="21">
        <f>IF(D51=0, "-", D17/D51)</f>
        <v>1.8714909544603868E-3</v>
      </c>
      <c r="F17" s="81">
        <v>46</v>
      </c>
      <c r="G17" s="39">
        <f>IF(F51=0, "-", F17/F51)</f>
        <v>3.0213464696223317E-3</v>
      </c>
      <c r="H17" s="65">
        <v>38</v>
      </c>
      <c r="I17" s="21">
        <f>IF(H51=0, "-", H17/H51)</f>
        <v>2.8464419475655429E-3</v>
      </c>
      <c r="J17" s="20">
        <f t="shared" si="0"/>
        <v>-0.33333333333333331</v>
      </c>
      <c r="K17" s="21">
        <f t="shared" si="1"/>
        <v>0.21052631578947367</v>
      </c>
    </row>
    <row r="18" spans="1:11" x14ac:dyDescent="0.25">
      <c r="A18" s="7" t="s">
        <v>47</v>
      </c>
      <c r="B18" s="65">
        <v>6</v>
      </c>
      <c r="C18" s="39">
        <f>IF(B51=0, "-", B18/B51)</f>
        <v>3.4602076124567475E-3</v>
      </c>
      <c r="D18" s="65">
        <v>11</v>
      </c>
      <c r="E18" s="21">
        <f>IF(D51=0, "-", D18/D51)</f>
        <v>6.8621334996880846E-3</v>
      </c>
      <c r="F18" s="81">
        <v>134</v>
      </c>
      <c r="G18" s="39">
        <f>IF(F51=0, "-", F18/F51)</f>
        <v>8.8013136288998366E-3</v>
      </c>
      <c r="H18" s="65">
        <v>103</v>
      </c>
      <c r="I18" s="21">
        <f>IF(H51=0, "-", H18/H51)</f>
        <v>7.7153558052434458E-3</v>
      </c>
      <c r="J18" s="20">
        <f t="shared" si="0"/>
        <v>-0.45454545454545453</v>
      </c>
      <c r="K18" s="21">
        <f t="shared" si="1"/>
        <v>0.30097087378640774</v>
      </c>
    </row>
    <row r="19" spans="1:11" x14ac:dyDescent="0.25">
      <c r="A19" s="7" t="s">
        <v>51</v>
      </c>
      <c r="B19" s="65">
        <v>0</v>
      </c>
      <c r="C19" s="39">
        <f>IF(B51=0, "-", B19/B51)</f>
        <v>0</v>
      </c>
      <c r="D19" s="65">
        <v>0</v>
      </c>
      <c r="E19" s="21">
        <f>IF(D51=0, "-", D19/D51)</f>
        <v>0</v>
      </c>
      <c r="F19" s="81">
        <v>7</v>
      </c>
      <c r="G19" s="39">
        <f>IF(F51=0, "-", F19/F51)</f>
        <v>4.5977011494252872E-4</v>
      </c>
      <c r="H19" s="65">
        <v>8</v>
      </c>
      <c r="I19" s="21">
        <f>IF(H51=0, "-", H19/H51)</f>
        <v>5.9925093632958804E-4</v>
      </c>
      <c r="J19" s="20" t="str">
        <f t="shared" si="0"/>
        <v>-</v>
      </c>
      <c r="K19" s="21">
        <f t="shared" si="1"/>
        <v>-0.125</v>
      </c>
    </row>
    <row r="20" spans="1:11" x14ac:dyDescent="0.25">
      <c r="A20" s="7" t="s">
        <v>52</v>
      </c>
      <c r="B20" s="65">
        <v>7</v>
      </c>
      <c r="C20" s="39">
        <f>IF(B51=0, "-", B20/B51)</f>
        <v>4.0369088811995383E-3</v>
      </c>
      <c r="D20" s="65">
        <v>0</v>
      </c>
      <c r="E20" s="21">
        <f>IF(D51=0, "-", D20/D51)</f>
        <v>0</v>
      </c>
      <c r="F20" s="81">
        <v>24</v>
      </c>
      <c r="G20" s="39">
        <f>IF(F51=0, "-", F20/F51)</f>
        <v>1.5763546798029558E-3</v>
      </c>
      <c r="H20" s="65">
        <v>0</v>
      </c>
      <c r="I20" s="21">
        <f>IF(H51=0, "-", H20/H51)</f>
        <v>0</v>
      </c>
      <c r="J20" s="20" t="str">
        <f t="shared" si="0"/>
        <v>-</v>
      </c>
      <c r="K20" s="21" t="str">
        <f t="shared" si="1"/>
        <v>-</v>
      </c>
    </row>
    <row r="21" spans="1:11" x14ac:dyDescent="0.25">
      <c r="A21" s="7" t="s">
        <v>54</v>
      </c>
      <c r="B21" s="65">
        <v>11</v>
      </c>
      <c r="C21" s="39">
        <f>IF(B51=0, "-", B21/B51)</f>
        <v>6.3437139561707033E-3</v>
      </c>
      <c r="D21" s="65">
        <v>3</v>
      </c>
      <c r="E21" s="21">
        <f>IF(D51=0, "-", D21/D51)</f>
        <v>1.8714909544603868E-3</v>
      </c>
      <c r="F21" s="81">
        <v>89</v>
      </c>
      <c r="G21" s="39">
        <f>IF(F51=0, "-", F21/F51)</f>
        <v>5.8456486042692936E-3</v>
      </c>
      <c r="H21" s="65">
        <v>90</v>
      </c>
      <c r="I21" s="21">
        <f>IF(H51=0, "-", H21/H51)</f>
        <v>6.7415730337078653E-3</v>
      </c>
      <c r="J21" s="20">
        <f t="shared" si="0"/>
        <v>2.6666666666666665</v>
      </c>
      <c r="K21" s="21">
        <f t="shared" si="1"/>
        <v>-1.1111111111111112E-2</v>
      </c>
    </row>
    <row r="22" spans="1:11" x14ac:dyDescent="0.25">
      <c r="A22" s="7" t="s">
        <v>55</v>
      </c>
      <c r="B22" s="65">
        <v>223</v>
      </c>
      <c r="C22" s="39">
        <f>IF(B51=0, "-", B22/B51)</f>
        <v>0.12860438292964244</v>
      </c>
      <c r="D22" s="65">
        <v>252</v>
      </c>
      <c r="E22" s="21">
        <f>IF(D51=0, "-", D22/D51)</f>
        <v>0.15720524017467249</v>
      </c>
      <c r="F22" s="81">
        <v>2324</v>
      </c>
      <c r="G22" s="39">
        <f>IF(F51=0, "-", F22/F51)</f>
        <v>0.15264367816091953</v>
      </c>
      <c r="H22" s="65">
        <v>1785</v>
      </c>
      <c r="I22" s="21">
        <f>IF(H51=0, "-", H22/H51)</f>
        <v>0.13370786516853933</v>
      </c>
      <c r="J22" s="20">
        <f t="shared" si="0"/>
        <v>-0.11507936507936507</v>
      </c>
      <c r="K22" s="21">
        <f t="shared" si="1"/>
        <v>0.30196078431372547</v>
      </c>
    </row>
    <row r="23" spans="1:11" x14ac:dyDescent="0.25">
      <c r="A23" s="7" t="s">
        <v>62</v>
      </c>
      <c r="B23" s="65">
        <v>1</v>
      </c>
      <c r="C23" s="39">
        <f>IF(B51=0, "-", B23/B51)</f>
        <v>5.7670126874279125E-4</v>
      </c>
      <c r="D23" s="65">
        <v>1</v>
      </c>
      <c r="E23" s="21">
        <f>IF(D51=0, "-", D23/D51)</f>
        <v>6.2383031815346226E-4</v>
      </c>
      <c r="F23" s="81">
        <v>18</v>
      </c>
      <c r="G23" s="39">
        <f>IF(F51=0, "-", F23/F51)</f>
        <v>1.1822660098522167E-3</v>
      </c>
      <c r="H23" s="65">
        <v>11</v>
      </c>
      <c r="I23" s="21">
        <f>IF(H51=0, "-", H23/H51)</f>
        <v>8.239700374531835E-4</v>
      </c>
      <c r="J23" s="20">
        <f t="shared" si="0"/>
        <v>0</v>
      </c>
      <c r="K23" s="21">
        <f t="shared" si="1"/>
        <v>0.63636363636363635</v>
      </c>
    </row>
    <row r="24" spans="1:11" x14ac:dyDescent="0.25">
      <c r="A24" s="7" t="s">
        <v>65</v>
      </c>
      <c r="B24" s="65">
        <v>216</v>
      </c>
      <c r="C24" s="39">
        <f>IF(B51=0, "-", B24/B51)</f>
        <v>0.1245674740484429</v>
      </c>
      <c r="D24" s="65">
        <v>347</v>
      </c>
      <c r="E24" s="21">
        <f>IF(D51=0, "-", D24/D51)</f>
        <v>0.2164691203992514</v>
      </c>
      <c r="F24" s="81">
        <v>2245</v>
      </c>
      <c r="G24" s="39">
        <f>IF(F51=0, "-", F24/F51)</f>
        <v>0.14745484400656814</v>
      </c>
      <c r="H24" s="65">
        <v>2310</v>
      </c>
      <c r="I24" s="21">
        <f>IF(H51=0, "-", H24/H51)</f>
        <v>0.17303370786516853</v>
      </c>
      <c r="J24" s="20">
        <f t="shared" si="0"/>
        <v>-0.37752161383285304</v>
      </c>
      <c r="K24" s="21">
        <f t="shared" si="1"/>
        <v>-2.813852813852814E-2</v>
      </c>
    </row>
    <row r="25" spans="1:11" x14ac:dyDescent="0.25">
      <c r="A25" s="7" t="s">
        <v>66</v>
      </c>
      <c r="B25" s="65">
        <v>1</v>
      </c>
      <c r="C25" s="39">
        <f>IF(B51=0, "-", B25/B51)</f>
        <v>5.7670126874279125E-4</v>
      </c>
      <c r="D25" s="65">
        <v>0</v>
      </c>
      <c r="E25" s="21">
        <f>IF(D51=0, "-", D25/D51)</f>
        <v>0</v>
      </c>
      <c r="F25" s="81">
        <v>18</v>
      </c>
      <c r="G25" s="39">
        <f>IF(F51=0, "-", F25/F51)</f>
        <v>1.1822660098522167E-3</v>
      </c>
      <c r="H25" s="65">
        <v>4</v>
      </c>
      <c r="I25" s="21">
        <f>IF(H51=0, "-", H25/H51)</f>
        <v>2.9962546816479402E-4</v>
      </c>
      <c r="J25" s="20" t="str">
        <f t="shared" si="0"/>
        <v>-</v>
      </c>
      <c r="K25" s="21">
        <f t="shared" si="1"/>
        <v>3.5</v>
      </c>
    </row>
    <row r="26" spans="1:11" x14ac:dyDescent="0.25">
      <c r="A26" s="7" t="s">
        <v>68</v>
      </c>
      <c r="B26" s="65">
        <v>0</v>
      </c>
      <c r="C26" s="39">
        <f>IF(B51=0, "-", B26/B51)</f>
        <v>0</v>
      </c>
      <c r="D26" s="65">
        <v>0</v>
      </c>
      <c r="E26" s="21">
        <f>IF(D51=0, "-", D26/D51)</f>
        <v>0</v>
      </c>
      <c r="F26" s="81">
        <v>11</v>
      </c>
      <c r="G26" s="39">
        <f>IF(F51=0, "-", F26/F51)</f>
        <v>7.2249589490968799E-4</v>
      </c>
      <c r="H26" s="65">
        <v>9</v>
      </c>
      <c r="I26" s="21">
        <f>IF(H51=0, "-", H26/H51)</f>
        <v>6.7415730337078649E-4</v>
      </c>
      <c r="J26" s="20" t="str">
        <f t="shared" si="0"/>
        <v>-</v>
      </c>
      <c r="K26" s="21">
        <f t="shared" si="1"/>
        <v>0.22222222222222221</v>
      </c>
    </row>
    <row r="27" spans="1:11" x14ac:dyDescent="0.25">
      <c r="A27" s="7" t="s">
        <v>69</v>
      </c>
      <c r="B27" s="65">
        <v>9</v>
      </c>
      <c r="C27" s="39">
        <f>IF(B51=0, "-", B27/B51)</f>
        <v>5.1903114186851208E-3</v>
      </c>
      <c r="D27" s="65">
        <v>4</v>
      </c>
      <c r="E27" s="21">
        <f>IF(D51=0, "-", D27/D51)</f>
        <v>2.495321272613849E-3</v>
      </c>
      <c r="F27" s="81">
        <v>83</v>
      </c>
      <c r="G27" s="39">
        <f>IF(F51=0, "-", F27/F51)</f>
        <v>5.4515599343185547E-3</v>
      </c>
      <c r="H27" s="65">
        <v>58</v>
      </c>
      <c r="I27" s="21">
        <f>IF(H51=0, "-", H27/H51)</f>
        <v>4.3445692883895132E-3</v>
      </c>
      <c r="J27" s="20">
        <f t="shared" si="0"/>
        <v>1.25</v>
      </c>
      <c r="K27" s="21">
        <f t="shared" si="1"/>
        <v>0.43103448275862066</v>
      </c>
    </row>
    <row r="28" spans="1:11" x14ac:dyDescent="0.25">
      <c r="A28" s="7" t="s">
        <v>70</v>
      </c>
      <c r="B28" s="65">
        <v>2</v>
      </c>
      <c r="C28" s="39">
        <f>IF(B51=0, "-", B28/B51)</f>
        <v>1.1534025374855825E-3</v>
      </c>
      <c r="D28" s="65">
        <v>0</v>
      </c>
      <c r="E28" s="21">
        <f>IF(D51=0, "-", D28/D51)</f>
        <v>0</v>
      </c>
      <c r="F28" s="81">
        <v>16</v>
      </c>
      <c r="G28" s="39">
        <f>IF(F51=0, "-", F28/F51)</f>
        <v>1.0509031198686371E-3</v>
      </c>
      <c r="H28" s="65">
        <v>5</v>
      </c>
      <c r="I28" s="21">
        <f>IF(H51=0, "-", H28/H51)</f>
        <v>3.7453183520599252E-4</v>
      </c>
      <c r="J28" s="20" t="str">
        <f t="shared" si="0"/>
        <v>-</v>
      </c>
      <c r="K28" s="21">
        <f t="shared" si="1"/>
        <v>2.2000000000000002</v>
      </c>
    </row>
    <row r="29" spans="1:11" x14ac:dyDescent="0.25">
      <c r="A29" s="7" t="s">
        <v>73</v>
      </c>
      <c r="B29" s="65">
        <v>2</v>
      </c>
      <c r="C29" s="39">
        <f>IF(B51=0, "-", B29/B51)</f>
        <v>1.1534025374855825E-3</v>
      </c>
      <c r="D29" s="65">
        <v>2</v>
      </c>
      <c r="E29" s="21">
        <f>IF(D51=0, "-", D29/D51)</f>
        <v>1.2476606363069245E-3</v>
      </c>
      <c r="F29" s="81">
        <v>8</v>
      </c>
      <c r="G29" s="39">
        <f>IF(F51=0, "-", F29/F51)</f>
        <v>5.2545155993431855E-4</v>
      </c>
      <c r="H29" s="65">
        <v>13</v>
      </c>
      <c r="I29" s="21">
        <f>IF(H51=0, "-", H29/H51)</f>
        <v>9.7378277153558051E-4</v>
      </c>
      <c r="J29" s="20">
        <f t="shared" si="0"/>
        <v>0</v>
      </c>
      <c r="K29" s="21">
        <f t="shared" si="1"/>
        <v>-0.38461538461538464</v>
      </c>
    </row>
    <row r="30" spans="1:11" x14ac:dyDescent="0.25">
      <c r="A30" s="7" t="s">
        <v>74</v>
      </c>
      <c r="B30" s="65">
        <v>73</v>
      </c>
      <c r="C30" s="39">
        <f>IF(B51=0, "-", B30/B51)</f>
        <v>4.2099192618223757E-2</v>
      </c>
      <c r="D30" s="65">
        <v>73</v>
      </c>
      <c r="E30" s="21">
        <f>IF(D51=0, "-", D30/D51)</f>
        <v>4.5539613225202745E-2</v>
      </c>
      <c r="F30" s="81">
        <v>917</v>
      </c>
      <c r="G30" s="39">
        <f>IF(F51=0, "-", F30/F51)</f>
        <v>6.0229885057471268E-2</v>
      </c>
      <c r="H30" s="65">
        <v>855</v>
      </c>
      <c r="I30" s="21">
        <f>IF(H51=0, "-", H30/H51)</f>
        <v>6.4044943820224715E-2</v>
      </c>
      <c r="J30" s="20">
        <f t="shared" si="0"/>
        <v>0</v>
      </c>
      <c r="K30" s="21">
        <f t="shared" si="1"/>
        <v>7.2514619883040934E-2</v>
      </c>
    </row>
    <row r="31" spans="1:11" x14ac:dyDescent="0.25">
      <c r="A31" s="7" t="s">
        <v>75</v>
      </c>
      <c r="B31" s="65">
        <v>1</v>
      </c>
      <c r="C31" s="39">
        <f>IF(B51=0, "-", B31/B51)</f>
        <v>5.7670126874279125E-4</v>
      </c>
      <c r="D31" s="65">
        <v>0</v>
      </c>
      <c r="E31" s="21">
        <f>IF(D51=0, "-", D31/D51)</f>
        <v>0</v>
      </c>
      <c r="F31" s="81">
        <v>6</v>
      </c>
      <c r="G31" s="39">
        <f>IF(F51=0, "-", F31/F51)</f>
        <v>3.9408866995073894E-4</v>
      </c>
      <c r="H31" s="65">
        <v>0</v>
      </c>
      <c r="I31" s="21">
        <f>IF(H51=0, "-", H31/H51)</f>
        <v>0</v>
      </c>
      <c r="J31" s="20" t="str">
        <f t="shared" si="0"/>
        <v>-</v>
      </c>
      <c r="K31" s="21" t="str">
        <f t="shared" si="1"/>
        <v>-</v>
      </c>
    </row>
    <row r="32" spans="1:11" x14ac:dyDescent="0.25">
      <c r="A32" s="7" t="s">
        <v>76</v>
      </c>
      <c r="B32" s="65">
        <v>35</v>
      </c>
      <c r="C32" s="39">
        <f>IF(B51=0, "-", B32/B51)</f>
        <v>2.0184544405997693E-2</v>
      </c>
      <c r="D32" s="65">
        <v>33</v>
      </c>
      <c r="E32" s="21">
        <f>IF(D51=0, "-", D32/D51)</f>
        <v>2.0586400499064253E-2</v>
      </c>
      <c r="F32" s="81">
        <v>376</v>
      </c>
      <c r="G32" s="39">
        <f>IF(F51=0, "-", F32/F51)</f>
        <v>2.4696223316912971E-2</v>
      </c>
      <c r="H32" s="65">
        <v>383</v>
      </c>
      <c r="I32" s="21">
        <f>IF(H51=0, "-", H32/H51)</f>
        <v>2.8689138576779027E-2</v>
      </c>
      <c r="J32" s="20">
        <f t="shared" si="0"/>
        <v>6.0606060606060608E-2</v>
      </c>
      <c r="K32" s="21">
        <f t="shared" si="1"/>
        <v>-1.8276762402088774E-2</v>
      </c>
    </row>
    <row r="33" spans="1:11" x14ac:dyDescent="0.25">
      <c r="A33" s="7" t="s">
        <v>78</v>
      </c>
      <c r="B33" s="65">
        <v>1</v>
      </c>
      <c r="C33" s="39">
        <f>IF(B51=0, "-", B33/B51)</f>
        <v>5.7670126874279125E-4</v>
      </c>
      <c r="D33" s="65">
        <v>3</v>
      </c>
      <c r="E33" s="21">
        <f>IF(D51=0, "-", D33/D51)</f>
        <v>1.8714909544603868E-3</v>
      </c>
      <c r="F33" s="81">
        <v>19</v>
      </c>
      <c r="G33" s="39">
        <f>IF(F51=0, "-", F33/F51)</f>
        <v>1.2479474548440065E-3</v>
      </c>
      <c r="H33" s="65">
        <v>27</v>
      </c>
      <c r="I33" s="21">
        <f>IF(H51=0, "-", H33/H51)</f>
        <v>2.0224719101123597E-3</v>
      </c>
      <c r="J33" s="20">
        <f t="shared" si="0"/>
        <v>-0.66666666666666663</v>
      </c>
      <c r="K33" s="21">
        <f t="shared" si="1"/>
        <v>-0.29629629629629628</v>
      </c>
    </row>
    <row r="34" spans="1:11" x14ac:dyDescent="0.25">
      <c r="A34" s="7" t="s">
        <v>79</v>
      </c>
      <c r="B34" s="65">
        <v>283</v>
      </c>
      <c r="C34" s="39">
        <f>IF(B51=0, "-", B34/B51)</f>
        <v>0.16320645905420991</v>
      </c>
      <c r="D34" s="65">
        <v>123</v>
      </c>
      <c r="E34" s="21">
        <f>IF(D51=0, "-", D34/D51)</f>
        <v>7.6731129132875858E-2</v>
      </c>
      <c r="F34" s="81">
        <v>1487</v>
      </c>
      <c r="G34" s="39">
        <f>IF(F51=0, "-", F34/F51)</f>
        <v>9.7668308702791459E-2</v>
      </c>
      <c r="H34" s="65">
        <v>1203</v>
      </c>
      <c r="I34" s="21">
        <f>IF(H51=0, "-", H34/H51)</f>
        <v>9.0112359550561794E-2</v>
      </c>
      <c r="J34" s="20">
        <f t="shared" si="0"/>
        <v>1.3008130081300813</v>
      </c>
      <c r="K34" s="21">
        <f t="shared" si="1"/>
        <v>0.23607647547797173</v>
      </c>
    </row>
    <row r="35" spans="1:11" x14ac:dyDescent="0.25">
      <c r="A35" s="7" t="s">
        <v>80</v>
      </c>
      <c r="B35" s="65">
        <v>28</v>
      </c>
      <c r="C35" s="39">
        <f>IF(B51=0, "-", B35/B51)</f>
        <v>1.6147635524798153E-2</v>
      </c>
      <c r="D35" s="65">
        <v>12</v>
      </c>
      <c r="E35" s="21">
        <f>IF(D51=0, "-", D35/D51)</f>
        <v>7.4859638178415471E-3</v>
      </c>
      <c r="F35" s="81">
        <v>134</v>
      </c>
      <c r="G35" s="39">
        <f>IF(F51=0, "-", F35/F51)</f>
        <v>8.8013136288998366E-3</v>
      </c>
      <c r="H35" s="65">
        <v>120</v>
      </c>
      <c r="I35" s="21">
        <f>IF(H51=0, "-", H35/H51)</f>
        <v>8.988764044943821E-3</v>
      </c>
      <c r="J35" s="20">
        <f t="shared" si="0"/>
        <v>1.3333333333333333</v>
      </c>
      <c r="K35" s="21">
        <f t="shared" si="1"/>
        <v>0.11666666666666667</v>
      </c>
    </row>
    <row r="36" spans="1:11" x14ac:dyDescent="0.25">
      <c r="A36" s="7" t="s">
        <v>81</v>
      </c>
      <c r="B36" s="65">
        <v>0</v>
      </c>
      <c r="C36" s="39">
        <f>IF(B51=0, "-", B36/B51)</f>
        <v>0</v>
      </c>
      <c r="D36" s="65">
        <v>0</v>
      </c>
      <c r="E36" s="21">
        <f>IF(D51=0, "-", D36/D51)</f>
        <v>0</v>
      </c>
      <c r="F36" s="81">
        <v>0</v>
      </c>
      <c r="G36" s="39">
        <f>IF(F51=0, "-", F36/F51)</f>
        <v>0</v>
      </c>
      <c r="H36" s="65">
        <v>66</v>
      </c>
      <c r="I36" s="21">
        <f>IF(H51=0, "-", H36/H51)</f>
        <v>4.9438202247191008E-3</v>
      </c>
      <c r="J36" s="20" t="str">
        <f t="shared" si="0"/>
        <v>-</v>
      </c>
      <c r="K36" s="21">
        <f t="shared" si="1"/>
        <v>-1</v>
      </c>
    </row>
    <row r="37" spans="1:11" x14ac:dyDescent="0.25">
      <c r="A37" s="7" t="s">
        <v>82</v>
      </c>
      <c r="B37" s="65">
        <v>5</v>
      </c>
      <c r="C37" s="39">
        <f>IF(B51=0, "-", B37/B51)</f>
        <v>2.8835063437139563E-3</v>
      </c>
      <c r="D37" s="65">
        <v>6</v>
      </c>
      <c r="E37" s="21">
        <f>IF(D51=0, "-", D37/D51)</f>
        <v>3.7429819089207735E-3</v>
      </c>
      <c r="F37" s="81">
        <v>63</v>
      </c>
      <c r="G37" s="39">
        <f>IF(F51=0, "-", F37/F51)</f>
        <v>4.1379310344827587E-3</v>
      </c>
      <c r="H37" s="65">
        <v>28</v>
      </c>
      <c r="I37" s="21">
        <f>IF(H51=0, "-", H37/H51)</f>
        <v>2.0973782771535579E-3</v>
      </c>
      <c r="J37" s="20">
        <f t="shared" si="0"/>
        <v>-0.16666666666666666</v>
      </c>
      <c r="K37" s="21">
        <f t="shared" si="1"/>
        <v>1.25</v>
      </c>
    </row>
    <row r="38" spans="1:11" x14ac:dyDescent="0.25">
      <c r="A38" s="7" t="s">
        <v>83</v>
      </c>
      <c r="B38" s="65">
        <v>2</v>
      </c>
      <c r="C38" s="39">
        <f>IF(B51=0, "-", B38/B51)</f>
        <v>1.1534025374855825E-3</v>
      </c>
      <c r="D38" s="65">
        <v>0</v>
      </c>
      <c r="E38" s="21">
        <f>IF(D51=0, "-", D38/D51)</f>
        <v>0</v>
      </c>
      <c r="F38" s="81">
        <v>10</v>
      </c>
      <c r="G38" s="39">
        <f>IF(F51=0, "-", F38/F51)</f>
        <v>6.5681444991789822E-4</v>
      </c>
      <c r="H38" s="65">
        <v>6</v>
      </c>
      <c r="I38" s="21">
        <f>IF(H51=0, "-", H38/H51)</f>
        <v>4.4943820224719103E-4</v>
      </c>
      <c r="J38" s="20" t="str">
        <f t="shared" si="0"/>
        <v>-</v>
      </c>
      <c r="K38" s="21">
        <f t="shared" si="1"/>
        <v>0.66666666666666663</v>
      </c>
    </row>
    <row r="39" spans="1:11" x14ac:dyDescent="0.25">
      <c r="A39" s="7" t="s">
        <v>84</v>
      </c>
      <c r="B39" s="65">
        <v>5</v>
      </c>
      <c r="C39" s="39">
        <f>IF(B51=0, "-", B39/B51)</f>
        <v>2.8835063437139563E-3</v>
      </c>
      <c r="D39" s="65">
        <v>3</v>
      </c>
      <c r="E39" s="21">
        <f>IF(D51=0, "-", D39/D51)</f>
        <v>1.8714909544603868E-3</v>
      </c>
      <c r="F39" s="81">
        <v>57</v>
      </c>
      <c r="G39" s="39">
        <f>IF(F51=0, "-", F39/F51)</f>
        <v>3.7438423645320199E-3</v>
      </c>
      <c r="H39" s="65">
        <v>48</v>
      </c>
      <c r="I39" s="21">
        <f>IF(H51=0, "-", H39/H51)</f>
        <v>3.5955056179775282E-3</v>
      </c>
      <c r="J39" s="20">
        <f t="shared" si="0"/>
        <v>0.66666666666666663</v>
      </c>
      <c r="K39" s="21">
        <f t="shared" si="1"/>
        <v>0.1875</v>
      </c>
    </row>
    <row r="40" spans="1:11" x14ac:dyDescent="0.25">
      <c r="A40" s="7" t="s">
        <v>85</v>
      </c>
      <c r="B40" s="65">
        <v>7</v>
      </c>
      <c r="C40" s="39">
        <f>IF(B51=0, "-", B40/B51)</f>
        <v>4.0369088811995383E-3</v>
      </c>
      <c r="D40" s="65">
        <v>4</v>
      </c>
      <c r="E40" s="21">
        <f>IF(D51=0, "-", D40/D51)</f>
        <v>2.495321272613849E-3</v>
      </c>
      <c r="F40" s="81">
        <v>61</v>
      </c>
      <c r="G40" s="39">
        <f>IF(F51=0, "-", F40/F51)</f>
        <v>4.0065681444991794E-3</v>
      </c>
      <c r="H40" s="65">
        <v>65</v>
      </c>
      <c r="I40" s="21">
        <f>IF(H51=0, "-", H40/H51)</f>
        <v>4.8689138576779025E-3</v>
      </c>
      <c r="J40" s="20">
        <f t="shared" si="0"/>
        <v>0.75</v>
      </c>
      <c r="K40" s="21">
        <f t="shared" si="1"/>
        <v>-6.1538461538461542E-2</v>
      </c>
    </row>
    <row r="41" spans="1:11" x14ac:dyDescent="0.25">
      <c r="A41" s="7" t="s">
        <v>87</v>
      </c>
      <c r="B41" s="65">
        <v>0</v>
      </c>
      <c r="C41" s="39">
        <f>IF(B51=0, "-", B41/B51)</f>
        <v>0</v>
      </c>
      <c r="D41" s="65">
        <v>0</v>
      </c>
      <c r="E41" s="21">
        <f>IF(D51=0, "-", D41/D51)</f>
        <v>0</v>
      </c>
      <c r="F41" s="81">
        <v>3</v>
      </c>
      <c r="G41" s="39">
        <f>IF(F51=0, "-", F41/F51)</f>
        <v>1.9704433497536947E-4</v>
      </c>
      <c r="H41" s="65">
        <v>2</v>
      </c>
      <c r="I41" s="21">
        <f>IF(H51=0, "-", H41/H51)</f>
        <v>1.4981273408239701E-4</v>
      </c>
      <c r="J41" s="20" t="str">
        <f t="shared" si="0"/>
        <v>-</v>
      </c>
      <c r="K41" s="21">
        <f t="shared" si="1"/>
        <v>0.5</v>
      </c>
    </row>
    <row r="42" spans="1:11" x14ac:dyDescent="0.25">
      <c r="A42" s="7" t="s">
        <v>88</v>
      </c>
      <c r="B42" s="65">
        <v>0</v>
      </c>
      <c r="C42" s="39">
        <f>IF(B51=0, "-", B42/B51)</f>
        <v>0</v>
      </c>
      <c r="D42" s="65">
        <v>1</v>
      </c>
      <c r="E42" s="21">
        <f>IF(D51=0, "-", D42/D51)</f>
        <v>6.2383031815346226E-4</v>
      </c>
      <c r="F42" s="81">
        <v>1</v>
      </c>
      <c r="G42" s="39">
        <f>IF(F51=0, "-", F42/F51)</f>
        <v>6.5681444991789819E-5</v>
      </c>
      <c r="H42" s="65">
        <v>5</v>
      </c>
      <c r="I42" s="21">
        <f>IF(H51=0, "-", H42/H51)</f>
        <v>3.7453183520599252E-4</v>
      </c>
      <c r="J42" s="20">
        <f t="shared" si="0"/>
        <v>-1</v>
      </c>
      <c r="K42" s="21">
        <f t="shared" si="1"/>
        <v>-0.8</v>
      </c>
    </row>
    <row r="43" spans="1:11" x14ac:dyDescent="0.25">
      <c r="A43" s="7" t="s">
        <v>91</v>
      </c>
      <c r="B43" s="65">
        <v>16</v>
      </c>
      <c r="C43" s="39">
        <f>IF(B51=0, "-", B43/B51)</f>
        <v>9.22722029988466E-3</v>
      </c>
      <c r="D43" s="65">
        <v>8</v>
      </c>
      <c r="E43" s="21">
        <f>IF(D51=0, "-", D43/D51)</f>
        <v>4.9906425452276981E-3</v>
      </c>
      <c r="F43" s="81">
        <v>185</v>
      </c>
      <c r="G43" s="39">
        <f>IF(F51=0, "-", F43/F51)</f>
        <v>1.2151067323481117E-2</v>
      </c>
      <c r="H43" s="65">
        <v>105</v>
      </c>
      <c r="I43" s="21">
        <f>IF(H51=0, "-", H43/H51)</f>
        <v>7.8651685393258432E-3</v>
      </c>
      <c r="J43" s="20">
        <f t="shared" si="0"/>
        <v>1</v>
      </c>
      <c r="K43" s="21">
        <f t="shared" si="1"/>
        <v>0.76190476190476186</v>
      </c>
    </row>
    <row r="44" spans="1:11" x14ac:dyDescent="0.25">
      <c r="A44" s="7" t="s">
        <v>93</v>
      </c>
      <c r="B44" s="65">
        <v>42</v>
      </c>
      <c r="C44" s="39">
        <f>IF(B51=0, "-", B44/B51)</f>
        <v>2.4221453287197232E-2</v>
      </c>
      <c r="D44" s="65">
        <v>63</v>
      </c>
      <c r="E44" s="21">
        <f>IF(D51=0, "-", D44/D51)</f>
        <v>3.9301310043668124E-2</v>
      </c>
      <c r="F44" s="81">
        <v>432</v>
      </c>
      <c r="G44" s="39">
        <f>IF(F51=0, "-", F44/F51)</f>
        <v>2.8374384236453203E-2</v>
      </c>
      <c r="H44" s="65">
        <v>380</v>
      </c>
      <c r="I44" s="21">
        <f>IF(H51=0, "-", H44/H51)</f>
        <v>2.8464419475655429E-2</v>
      </c>
      <c r="J44" s="20">
        <f t="shared" si="0"/>
        <v>-0.33333333333333331</v>
      </c>
      <c r="K44" s="21">
        <f t="shared" si="1"/>
        <v>0.1368421052631579</v>
      </c>
    </row>
    <row r="45" spans="1:11" x14ac:dyDescent="0.25">
      <c r="A45" s="7" t="s">
        <v>94</v>
      </c>
      <c r="B45" s="65">
        <v>70</v>
      </c>
      <c r="C45" s="39">
        <f>IF(B51=0, "-", B45/B51)</f>
        <v>4.0369088811995385E-2</v>
      </c>
      <c r="D45" s="65">
        <v>97</v>
      </c>
      <c r="E45" s="21">
        <f>IF(D51=0, "-", D45/D51)</f>
        <v>6.0511540860885837E-2</v>
      </c>
      <c r="F45" s="81">
        <v>912</v>
      </c>
      <c r="G45" s="39">
        <f>IF(F51=0, "-", F45/F51)</f>
        <v>5.9901477832512318E-2</v>
      </c>
      <c r="H45" s="65">
        <v>1184</v>
      </c>
      <c r="I45" s="21">
        <f>IF(H51=0, "-", H45/H51)</f>
        <v>8.8689138576779028E-2</v>
      </c>
      <c r="J45" s="20">
        <f t="shared" si="0"/>
        <v>-0.27835051546391754</v>
      </c>
      <c r="K45" s="21">
        <f t="shared" si="1"/>
        <v>-0.22972972972972974</v>
      </c>
    </row>
    <row r="46" spans="1:11" x14ac:dyDescent="0.25">
      <c r="A46" s="7" t="s">
        <v>95</v>
      </c>
      <c r="B46" s="65">
        <v>224</v>
      </c>
      <c r="C46" s="39">
        <f>IF(B51=0, "-", B46/B51)</f>
        <v>0.12918108419838523</v>
      </c>
      <c r="D46" s="65">
        <v>146</v>
      </c>
      <c r="E46" s="21">
        <f>IF(D51=0, "-", D46/D51)</f>
        <v>9.107922645040549E-2</v>
      </c>
      <c r="F46" s="81">
        <v>1528</v>
      </c>
      <c r="G46" s="39">
        <f>IF(F51=0, "-", F46/F51)</f>
        <v>0.10036124794745484</v>
      </c>
      <c r="H46" s="65">
        <v>716</v>
      </c>
      <c r="I46" s="21">
        <f>IF(H51=0, "-", H46/H51)</f>
        <v>5.3632958801498126E-2</v>
      </c>
      <c r="J46" s="20">
        <f t="shared" si="0"/>
        <v>0.53424657534246578</v>
      </c>
      <c r="K46" s="21">
        <f t="shared" si="1"/>
        <v>1.1340782122905029</v>
      </c>
    </row>
    <row r="47" spans="1:11" x14ac:dyDescent="0.25">
      <c r="A47" s="7" t="s">
        <v>96</v>
      </c>
      <c r="B47" s="65">
        <v>298</v>
      </c>
      <c r="C47" s="39">
        <f>IF(B51=0, "-", B47/B51)</f>
        <v>0.17185697808535177</v>
      </c>
      <c r="D47" s="65">
        <v>303</v>
      </c>
      <c r="E47" s="21">
        <f>IF(D51=0, "-", D47/D51)</f>
        <v>0.18902058640049907</v>
      </c>
      <c r="F47" s="81">
        <v>2769</v>
      </c>
      <c r="G47" s="39">
        <f>IF(F51=0, "-", F47/F51)</f>
        <v>0.181871921182266</v>
      </c>
      <c r="H47" s="65">
        <v>2781</v>
      </c>
      <c r="I47" s="21">
        <f>IF(H51=0, "-", H47/H51)</f>
        <v>0.20831460674157304</v>
      </c>
      <c r="J47" s="20">
        <f t="shared" si="0"/>
        <v>-1.65016501650165E-2</v>
      </c>
      <c r="K47" s="21">
        <f t="shared" si="1"/>
        <v>-4.3149946062567418E-3</v>
      </c>
    </row>
    <row r="48" spans="1:11" x14ac:dyDescent="0.25">
      <c r="A48" s="7" t="s">
        <v>98</v>
      </c>
      <c r="B48" s="65">
        <v>48</v>
      </c>
      <c r="C48" s="39">
        <f>IF(B51=0, "-", B48/B51)</f>
        <v>2.768166089965398E-2</v>
      </c>
      <c r="D48" s="65">
        <v>27</v>
      </c>
      <c r="E48" s="21">
        <f>IF(D51=0, "-", D48/D51)</f>
        <v>1.6843418590143482E-2</v>
      </c>
      <c r="F48" s="81">
        <v>400</v>
      </c>
      <c r="G48" s="39">
        <f>IF(F51=0, "-", F48/F51)</f>
        <v>2.6272577996715927E-2</v>
      </c>
      <c r="H48" s="65">
        <v>321</v>
      </c>
      <c r="I48" s="21">
        <f>IF(H51=0, "-", H48/H51)</f>
        <v>2.4044943820224721E-2</v>
      </c>
      <c r="J48" s="20">
        <f t="shared" si="0"/>
        <v>0.77777777777777779</v>
      </c>
      <c r="K48" s="21">
        <f t="shared" si="1"/>
        <v>0.24610591900311526</v>
      </c>
    </row>
    <row r="49" spans="1:11" x14ac:dyDescent="0.25">
      <c r="A49" s="7" t="s">
        <v>99</v>
      </c>
      <c r="B49" s="65">
        <v>3</v>
      </c>
      <c r="C49" s="39">
        <f>IF(B51=0, "-", B49/B51)</f>
        <v>1.7301038062283738E-3</v>
      </c>
      <c r="D49" s="65">
        <v>1</v>
      </c>
      <c r="E49" s="21">
        <f>IF(D51=0, "-", D49/D51)</f>
        <v>6.2383031815346226E-4</v>
      </c>
      <c r="F49" s="81">
        <v>11</v>
      </c>
      <c r="G49" s="39">
        <f>IF(F51=0, "-", F49/F51)</f>
        <v>7.2249589490968799E-4</v>
      </c>
      <c r="H49" s="65">
        <v>15</v>
      </c>
      <c r="I49" s="21">
        <f>IF(H51=0, "-", H49/H51)</f>
        <v>1.1235955056179776E-3</v>
      </c>
      <c r="J49" s="20">
        <f t="shared" si="0"/>
        <v>2</v>
      </c>
      <c r="K49" s="21">
        <f t="shared" si="1"/>
        <v>-0.26666666666666666</v>
      </c>
    </row>
    <row r="50" spans="1:11" x14ac:dyDescent="0.25">
      <c r="A50" s="2"/>
      <c r="B50" s="68"/>
      <c r="C50" s="33"/>
      <c r="D50" s="68"/>
      <c r="E50" s="6"/>
      <c r="F50" s="82"/>
      <c r="G50" s="33"/>
      <c r="H50" s="68"/>
      <c r="I50" s="6"/>
      <c r="J50" s="5"/>
      <c r="K50" s="6"/>
    </row>
    <row r="51" spans="1:11" s="43" customFormat="1" ht="13" x14ac:dyDescent="0.3">
      <c r="A51" s="162" t="s">
        <v>575</v>
      </c>
      <c r="B51" s="71">
        <f>SUM(B7:B50)</f>
        <v>1734</v>
      </c>
      <c r="C51" s="40">
        <v>1</v>
      </c>
      <c r="D51" s="71">
        <f>SUM(D7:D50)</f>
        <v>1603</v>
      </c>
      <c r="E51" s="41">
        <v>1</v>
      </c>
      <c r="F51" s="77">
        <f>SUM(F7:F50)</f>
        <v>15225</v>
      </c>
      <c r="G51" s="42">
        <v>1</v>
      </c>
      <c r="H51" s="71">
        <f>SUM(H7:H50)</f>
        <v>13350</v>
      </c>
      <c r="I51" s="41">
        <v>1</v>
      </c>
      <c r="J51" s="37">
        <f>IF(D51=0, "-", (B51-D51)/D51)</f>
        <v>8.1721771678103558E-2</v>
      </c>
      <c r="K51" s="38">
        <f>IF(H51=0, "-", (F51-H51)/H51)</f>
        <v>0.1404494382022472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2023-10-03T19:18:35Z</dcterms:modified>
</cp:coreProperties>
</file>