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Mar22\Std Reports\"/>
    </mc:Choice>
  </mc:AlternateContent>
  <xr:revisionPtr revIDLastSave="0" documentId="13_ncr:1_{38913968-2F99-4A38-9797-E7D106BAE419}" xr6:coauthVersionLast="47" xr6:coauthVersionMax="47" xr10:uidLastSave="{00000000-0000-0000-0000-000000000000}"/>
  <bookViews>
    <workbookView xWindow="1140" yWindow="1260" windowWidth="23565" windowHeight="1384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H10" i="49"/>
  <c r="J10" i="49" s="1"/>
  <c r="G10" i="49"/>
  <c r="I10" i="49" s="1"/>
  <c r="H13" i="49"/>
  <c r="J13" i="49" s="1"/>
  <c r="G13" i="49"/>
  <c r="I13" i="49" s="1"/>
  <c r="H14" i="49"/>
  <c r="J14" i="49" s="1"/>
  <c r="G14" i="49"/>
  <c r="I14" i="49" s="1"/>
  <c r="H15" i="49"/>
  <c r="J15" i="49" s="1"/>
  <c r="G15" i="49"/>
  <c r="I15" i="49" s="1"/>
  <c r="I16" i="49"/>
  <c r="H16" i="49"/>
  <c r="J16" i="49" s="1"/>
  <c r="G16" i="49"/>
  <c r="H17" i="49"/>
  <c r="J17" i="49" s="1"/>
  <c r="G17" i="49"/>
  <c r="I17" i="49" s="1"/>
  <c r="H18" i="49"/>
  <c r="J18" i="49" s="1"/>
  <c r="G18" i="49"/>
  <c r="I18" i="49" s="1"/>
  <c r="H19" i="49"/>
  <c r="J19" i="49" s="1"/>
  <c r="G19" i="49"/>
  <c r="I19" i="49" s="1"/>
  <c r="H20" i="49"/>
  <c r="J20" i="49" s="1"/>
  <c r="G20" i="49"/>
  <c r="I20" i="49" s="1"/>
  <c r="H21" i="49"/>
  <c r="J21" i="49" s="1"/>
  <c r="G21" i="49"/>
  <c r="I21" i="49" s="1"/>
  <c r="I22" i="49"/>
  <c r="H22" i="49"/>
  <c r="J22" i="49" s="1"/>
  <c r="G22" i="49"/>
  <c r="H23" i="49"/>
  <c r="J23" i="49" s="1"/>
  <c r="G23" i="49"/>
  <c r="I23" i="49" s="1"/>
  <c r="J24" i="49"/>
  <c r="I24" i="49"/>
  <c r="H24" i="49"/>
  <c r="G24" i="49"/>
  <c r="H25" i="49"/>
  <c r="J25" i="49" s="1"/>
  <c r="G25" i="49"/>
  <c r="I25" i="49" s="1"/>
  <c r="H28" i="49"/>
  <c r="J28" i="49" s="1"/>
  <c r="G28" i="49"/>
  <c r="I28" i="49" s="1"/>
  <c r="H29" i="49"/>
  <c r="J29" i="49" s="1"/>
  <c r="G29" i="49"/>
  <c r="I29" i="49" s="1"/>
  <c r="H30" i="49"/>
  <c r="J30" i="49" s="1"/>
  <c r="G30" i="49"/>
  <c r="I30" i="49" s="1"/>
  <c r="H31" i="49"/>
  <c r="J31" i="49" s="1"/>
  <c r="G31" i="49"/>
  <c r="I31" i="49" s="1"/>
  <c r="I32" i="49"/>
  <c r="H32" i="49"/>
  <c r="J32" i="49" s="1"/>
  <c r="G32" i="49"/>
  <c r="J33" i="49"/>
  <c r="I33" i="49"/>
  <c r="H33" i="49"/>
  <c r="G33" i="49"/>
  <c r="H34" i="49"/>
  <c r="J34" i="49" s="1"/>
  <c r="G34" i="49"/>
  <c r="I34" i="49" s="1"/>
  <c r="J35" i="49"/>
  <c r="I35" i="49"/>
  <c r="H35" i="49"/>
  <c r="G35" i="49"/>
  <c r="J36" i="49"/>
  <c r="I36" i="49"/>
  <c r="H36" i="49"/>
  <c r="G36" i="49"/>
  <c r="J37" i="49"/>
  <c r="I37" i="49"/>
  <c r="H37" i="49"/>
  <c r="G37" i="49"/>
  <c r="H38" i="49"/>
  <c r="J38" i="49" s="1"/>
  <c r="G38" i="49"/>
  <c r="I38" i="49" s="1"/>
  <c r="H39" i="49"/>
  <c r="J39" i="49" s="1"/>
  <c r="G39" i="49"/>
  <c r="I39" i="49" s="1"/>
  <c r="H40" i="49"/>
  <c r="J40" i="49" s="1"/>
  <c r="G40" i="49"/>
  <c r="I40" i="49" s="1"/>
  <c r="H41" i="49"/>
  <c r="J41" i="49" s="1"/>
  <c r="G41" i="49"/>
  <c r="I41" i="49" s="1"/>
  <c r="H42" i="49"/>
  <c r="J42" i="49" s="1"/>
  <c r="G42" i="49"/>
  <c r="I42" i="49" s="1"/>
  <c r="J43" i="49"/>
  <c r="I43" i="49"/>
  <c r="H43" i="49"/>
  <c r="G43" i="49"/>
  <c r="I44" i="49"/>
  <c r="H44" i="49"/>
  <c r="J44" i="49" s="1"/>
  <c r="G44" i="49"/>
  <c r="H45" i="49"/>
  <c r="J45" i="49" s="1"/>
  <c r="G45" i="49"/>
  <c r="I45" i="49" s="1"/>
  <c r="J48" i="49"/>
  <c r="I48" i="49"/>
  <c r="H48" i="49"/>
  <c r="G48" i="49"/>
  <c r="I49" i="49"/>
  <c r="H49" i="49"/>
  <c r="J49" i="49" s="1"/>
  <c r="G49" i="49"/>
  <c r="I50" i="49"/>
  <c r="H50" i="49"/>
  <c r="J50" i="49" s="1"/>
  <c r="G50" i="49"/>
  <c r="I53" i="49"/>
  <c r="H53" i="49"/>
  <c r="J53" i="49" s="1"/>
  <c r="G53" i="49"/>
  <c r="I54" i="49"/>
  <c r="H54" i="49"/>
  <c r="J54" i="49" s="1"/>
  <c r="G54" i="49"/>
  <c r="I57" i="49"/>
  <c r="H57" i="49"/>
  <c r="J57" i="49" s="1"/>
  <c r="G57" i="49"/>
  <c r="J58" i="49"/>
  <c r="I58" i="49"/>
  <c r="H58" i="49"/>
  <c r="G58" i="49"/>
  <c r="J59" i="49"/>
  <c r="I59" i="49"/>
  <c r="H59" i="49"/>
  <c r="G59" i="49"/>
  <c r="I60" i="49"/>
  <c r="H60" i="49"/>
  <c r="J60" i="49" s="1"/>
  <c r="G60" i="49"/>
  <c r="H63" i="49"/>
  <c r="J63" i="49" s="1"/>
  <c r="G63" i="49"/>
  <c r="I63" i="49" s="1"/>
  <c r="H64" i="49"/>
  <c r="J64" i="49" s="1"/>
  <c r="G64" i="49"/>
  <c r="I64" i="49" s="1"/>
  <c r="H67" i="49"/>
  <c r="J67" i="49" s="1"/>
  <c r="G67" i="49"/>
  <c r="I67" i="49" s="1"/>
  <c r="H68" i="49"/>
  <c r="J68" i="49" s="1"/>
  <c r="G68" i="49"/>
  <c r="I68" i="49" s="1"/>
  <c r="H71" i="49"/>
  <c r="J71" i="49" s="1"/>
  <c r="G71" i="49"/>
  <c r="I71" i="49" s="1"/>
  <c r="H72" i="49"/>
  <c r="J72" i="49" s="1"/>
  <c r="G72" i="49"/>
  <c r="I72" i="49" s="1"/>
  <c r="I73" i="49"/>
  <c r="H73" i="49"/>
  <c r="J73" i="49" s="1"/>
  <c r="G73" i="49"/>
  <c r="H74" i="49"/>
  <c r="J74" i="49" s="1"/>
  <c r="G74" i="49"/>
  <c r="I74" i="49" s="1"/>
  <c r="H75" i="49"/>
  <c r="J75" i="49" s="1"/>
  <c r="G75" i="49"/>
  <c r="I75" i="49" s="1"/>
  <c r="H76" i="49"/>
  <c r="J76" i="49" s="1"/>
  <c r="G76" i="49"/>
  <c r="I76" i="49" s="1"/>
  <c r="H77" i="49"/>
  <c r="J77" i="49" s="1"/>
  <c r="G77" i="49"/>
  <c r="I77" i="49" s="1"/>
  <c r="H78" i="49"/>
  <c r="J78" i="49" s="1"/>
  <c r="G78" i="49"/>
  <c r="I78" i="49" s="1"/>
  <c r="H79" i="49"/>
  <c r="J79" i="49" s="1"/>
  <c r="G79" i="49"/>
  <c r="I79" i="49" s="1"/>
  <c r="I80" i="49"/>
  <c r="H80" i="49"/>
  <c r="J80" i="49" s="1"/>
  <c r="G80" i="49"/>
  <c r="H81" i="49"/>
  <c r="J81" i="49" s="1"/>
  <c r="G81" i="49"/>
  <c r="I81" i="49" s="1"/>
  <c r="I84" i="49"/>
  <c r="H84" i="49"/>
  <c r="J84" i="49" s="1"/>
  <c r="G84" i="49"/>
  <c r="I85" i="49"/>
  <c r="H85" i="49"/>
  <c r="J85" i="49" s="1"/>
  <c r="G85" i="49"/>
  <c r="J88" i="49"/>
  <c r="I88" i="49"/>
  <c r="H88" i="49"/>
  <c r="G88" i="49"/>
  <c r="J89" i="49"/>
  <c r="I89" i="49"/>
  <c r="H89" i="49"/>
  <c r="G89" i="49"/>
  <c r="H92" i="49"/>
  <c r="J92" i="49" s="1"/>
  <c r="G92" i="49"/>
  <c r="I92" i="49" s="1"/>
  <c r="H93" i="49"/>
  <c r="J93" i="49" s="1"/>
  <c r="G93" i="49"/>
  <c r="I93" i="49" s="1"/>
  <c r="H94" i="49"/>
  <c r="J94" i="49" s="1"/>
  <c r="G94" i="49"/>
  <c r="I94" i="49" s="1"/>
  <c r="J95" i="49"/>
  <c r="I95" i="49"/>
  <c r="H95" i="49"/>
  <c r="G95" i="49"/>
  <c r="I96" i="49"/>
  <c r="H96" i="49"/>
  <c r="J96" i="49" s="1"/>
  <c r="G96" i="49"/>
  <c r="H97" i="49"/>
  <c r="J97" i="49" s="1"/>
  <c r="G97" i="49"/>
  <c r="I97" i="49" s="1"/>
  <c r="H98" i="49"/>
  <c r="J98" i="49" s="1"/>
  <c r="G98" i="49"/>
  <c r="I98" i="49" s="1"/>
  <c r="H99" i="49"/>
  <c r="J99" i="49" s="1"/>
  <c r="G99" i="49"/>
  <c r="I99" i="49" s="1"/>
  <c r="H102" i="49"/>
  <c r="J102" i="49" s="1"/>
  <c r="G102" i="49"/>
  <c r="I102" i="49" s="1"/>
  <c r="H103" i="49"/>
  <c r="J103" i="49" s="1"/>
  <c r="G103" i="49"/>
  <c r="I103" i="49" s="1"/>
  <c r="I106" i="49"/>
  <c r="H106" i="49"/>
  <c r="J106" i="49" s="1"/>
  <c r="G106" i="49"/>
  <c r="H107" i="49"/>
  <c r="J107" i="49" s="1"/>
  <c r="G107" i="49"/>
  <c r="I107" i="49" s="1"/>
  <c r="H108" i="49"/>
  <c r="J108" i="49" s="1"/>
  <c r="G108" i="49"/>
  <c r="I108" i="49" s="1"/>
  <c r="H109" i="49"/>
  <c r="J109" i="49" s="1"/>
  <c r="G109" i="49"/>
  <c r="I109" i="49" s="1"/>
  <c r="H110" i="49"/>
  <c r="J110" i="49" s="1"/>
  <c r="G110" i="49"/>
  <c r="I110" i="49" s="1"/>
  <c r="H111" i="49"/>
  <c r="J111" i="49" s="1"/>
  <c r="G111" i="49"/>
  <c r="I111" i="49" s="1"/>
  <c r="H112" i="49"/>
  <c r="J112" i="49" s="1"/>
  <c r="G112" i="49"/>
  <c r="I112" i="49" s="1"/>
  <c r="J115" i="49"/>
  <c r="I115" i="49"/>
  <c r="H115" i="49"/>
  <c r="G115" i="49"/>
  <c r="H116" i="49"/>
  <c r="J116" i="49" s="1"/>
  <c r="G116" i="49"/>
  <c r="I116" i="49" s="1"/>
  <c r="H117" i="49"/>
  <c r="J117" i="49" s="1"/>
  <c r="G117" i="49"/>
  <c r="I117" i="49" s="1"/>
  <c r="H118" i="49"/>
  <c r="J118" i="49" s="1"/>
  <c r="G118" i="49"/>
  <c r="I118" i="49" s="1"/>
  <c r="H119" i="49"/>
  <c r="J119" i="49" s="1"/>
  <c r="G119" i="49"/>
  <c r="I119" i="49" s="1"/>
  <c r="J120" i="49"/>
  <c r="I120" i="49"/>
  <c r="H120" i="49"/>
  <c r="G120" i="49"/>
  <c r="H121" i="49"/>
  <c r="J121" i="49" s="1"/>
  <c r="G121" i="49"/>
  <c r="I121" i="49" s="1"/>
  <c r="H122" i="49"/>
  <c r="J122" i="49" s="1"/>
  <c r="G122" i="49"/>
  <c r="I122" i="49" s="1"/>
  <c r="H123" i="49"/>
  <c r="J123" i="49" s="1"/>
  <c r="G123" i="49"/>
  <c r="I123" i="49" s="1"/>
  <c r="J124" i="49"/>
  <c r="I124" i="49"/>
  <c r="H124" i="49"/>
  <c r="G124" i="49"/>
  <c r="J125" i="49"/>
  <c r="I125" i="49"/>
  <c r="H125" i="49"/>
  <c r="G125" i="49"/>
  <c r="J126" i="49"/>
  <c r="I126" i="49"/>
  <c r="H126" i="49"/>
  <c r="G126" i="49"/>
  <c r="H127" i="49"/>
  <c r="J127" i="49" s="1"/>
  <c r="G127" i="49"/>
  <c r="I127" i="49" s="1"/>
  <c r="I128" i="49"/>
  <c r="H128" i="49"/>
  <c r="J128" i="49" s="1"/>
  <c r="G128" i="49"/>
  <c r="H129" i="49"/>
  <c r="J129" i="49" s="1"/>
  <c r="G129" i="49"/>
  <c r="I129" i="49" s="1"/>
  <c r="H130" i="49"/>
  <c r="J130" i="49" s="1"/>
  <c r="G130" i="49"/>
  <c r="I130" i="49" s="1"/>
  <c r="H133" i="49"/>
  <c r="J133" i="49" s="1"/>
  <c r="G133" i="49"/>
  <c r="I133" i="49" s="1"/>
  <c r="H134" i="49"/>
  <c r="J134" i="49" s="1"/>
  <c r="G134" i="49"/>
  <c r="I134" i="49" s="1"/>
  <c r="H137" i="49"/>
  <c r="J137" i="49" s="1"/>
  <c r="G137" i="49"/>
  <c r="I137" i="49" s="1"/>
  <c r="H138" i="49"/>
  <c r="J138" i="49" s="1"/>
  <c r="G138" i="49"/>
  <c r="I138" i="49" s="1"/>
  <c r="H139" i="49"/>
  <c r="J139" i="49" s="1"/>
  <c r="G139" i="49"/>
  <c r="I139" i="49" s="1"/>
  <c r="H140" i="49"/>
  <c r="J140" i="49" s="1"/>
  <c r="G140" i="49"/>
  <c r="I140" i="49" s="1"/>
  <c r="I143" i="49"/>
  <c r="H143" i="49"/>
  <c r="J143" i="49" s="1"/>
  <c r="G143" i="49"/>
  <c r="I144" i="49"/>
  <c r="H144" i="49"/>
  <c r="J144" i="49" s="1"/>
  <c r="G144" i="49"/>
  <c r="H147" i="49"/>
  <c r="J147" i="49" s="1"/>
  <c r="G147" i="49"/>
  <c r="I147" i="49" s="1"/>
  <c r="J148" i="49"/>
  <c r="I148" i="49"/>
  <c r="H148" i="49"/>
  <c r="G148" i="49"/>
  <c r="H149" i="49"/>
  <c r="J149" i="49" s="1"/>
  <c r="G149" i="49"/>
  <c r="I149" i="49" s="1"/>
  <c r="I150" i="49"/>
  <c r="H150" i="49"/>
  <c r="J150" i="49" s="1"/>
  <c r="G150" i="49"/>
  <c r="H151" i="49"/>
  <c r="J151" i="49" s="1"/>
  <c r="G151" i="49"/>
  <c r="I151" i="49" s="1"/>
  <c r="I154" i="49"/>
  <c r="H154" i="49"/>
  <c r="J154" i="49" s="1"/>
  <c r="G154" i="49"/>
  <c r="H155" i="49"/>
  <c r="J155" i="49" s="1"/>
  <c r="G155" i="49"/>
  <c r="I155" i="49" s="1"/>
  <c r="H156" i="49"/>
  <c r="J156" i="49" s="1"/>
  <c r="G156" i="49"/>
  <c r="I156" i="49" s="1"/>
  <c r="H157" i="49"/>
  <c r="J157" i="49" s="1"/>
  <c r="G157" i="49"/>
  <c r="I157" i="49" s="1"/>
  <c r="H158" i="49"/>
  <c r="J158" i="49" s="1"/>
  <c r="G158" i="49"/>
  <c r="I158" i="49" s="1"/>
  <c r="H159" i="49"/>
  <c r="J159" i="49" s="1"/>
  <c r="G159" i="49"/>
  <c r="I159" i="49" s="1"/>
  <c r="H162" i="49"/>
  <c r="J162" i="49" s="1"/>
  <c r="G162" i="49"/>
  <c r="I162" i="49" s="1"/>
  <c r="H163" i="49"/>
  <c r="J163" i="49" s="1"/>
  <c r="G163" i="49"/>
  <c r="I163" i="49" s="1"/>
  <c r="J164" i="49"/>
  <c r="I164" i="49"/>
  <c r="H164" i="49"/>
  <c r="G164" i="49"/>
  <c r="J165" i="49"/>
  <c r="I165" i="49"/>
  <c r="H165" i="49"/>
  <c r="G165" i="49"/>
  <c r="H166" i="49"/>
  <c r="J166" i="49" s="1"/>
  <c r="G166" i="49"/>
  <c r="I166"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H173" i="49"/>
  <c r="J173" i="49" s="1"/>
  <c r="G173" i="49"/>
  <c r="I173" i="49" s="1"/>
  <c r="H176" i="49"/>
  <c r="J176" i="49" s="1"/>
  <c r="G176" i="49"/>
  <c r="I176" i="49" s="1"/>
  <c r="I177" i="49"/>
  <c r="H177" i="49"/>
  <c r="J177" i="49" s="1"/>
  <c r="G177" i="49"/>
  <c r="H178" i="49"/>
  <c r="J178" i="49" s="1"/>
  <c r="G178" i="49"/>
  <c r="I178" i="49" s="1"/>
  <c r="H179" i="49"/>
  <c r="J179" i="49" s="1"/>
  <c r="G179" i="49"/>
  <c r="I179" i="49" s="1"/>
  <c r="H180" i="49"/>
  <c r="J180" i="49" s="1"/>
  <c r="G180" i="49"/>
  <c r="I180" i="49" s="1"/>
  <c r="J181" i="49"/>
  <c r="I181" i="49"/>
  <c r="H181" i="49"/>
  <c r="G181" i="49"/>
  <c r="H182" i="49"/>
  <c r="J182" i="49" s="1"/>
  <c r="G182" i="49"/>
  <c r="I182" i="49" s="1"/>
  <c r="H185" i="49"/>
  <c r="J185" i="49" s="1"/>
  <c r="G185" i="49"/>
  <c r="I185" i="49" s="1"/>
  <c r="H186" i="49"/>
  <c r="J186" i="49" s="1"/>
  <c r="G186" i="49"/>
  <c r="I186" i="49" s="1"/>
  <c r="H187" i="49"/>
  <c r="J187" i="49" s="1"/>
  <c r="G187" i="49"/>
  <c r="I187" i="49" s="1"/>
  <c r="I188" i="49"/>
  <c r="H188" i="49"/>
  <c r="J188" i="49" s="1"/>
  <c r="G188" i="49"/>
  <c r="H189" i="49"/>
  <c r="J189" i="49" s="1"/>
  <c r="G189" i="49"/>
  <c r="I189" i="49" s="1"/>
  <c r="I190" i="49"/>
  <c r="H190" i="49"/>
  <c r="J190" i="49" s="1"/>
  <c r="G190" i="49"/>
  <c r="H191" i="49"/>
  <c r="J191" i="49" s="1"/>
  <c r="G191" i="49"/>
  <c r="I191" i="49" s="1"/>
  <c r="I194" i="49"/>
  <c r="H194" i="49"/>
  <c r="J194" i="49" s="1"/>
  <c r="G194" i="49"/>
  <c r="H195" i="49"/>
  <c r="J195" i="49" s="1"/>
  <c r="G195" i="49"/>
  <c r="I195" i="49" s="1"/>
  <c r="J196" i="49"/>
  <c r="I196" i="49"/>
  <c r="H196" i="49"/>
  <c r="G196" i="49"/>
  <c r="H197" i="49"/>
  <c r="J197" i="49" s="1"/>
  <c r="G197" i="49"/>
  <c r="I197" i="49" s="1"/>
  <c r="I198" i="49"/>
  <c r="H198" i="49"/>
  <c r="J198" i="49" s="1"/>
  <c r="G198" i="49"/>
  <c r="H199" i="49"/>
  <c r="J199" i="49" s="1"/>
  <c r="G199" i="49"/>
  <c r="I199" i="49" s="1"/>
  <c r="H200" i="49"/>
  <c r="J200" i="49" s="1"/>
  <c r="G200" i="49"/>
  <c r="I200" i="49" s="1"/>
  <c r="H201" i="49"/>
  <c r="J201" i="49" s="1"/>
  <c r="G201" i="49"/>
  <c r="I201" i="49" s="1"/>
  <c r="I204" i="49"/>
  <c r="H204" i="49"/>
  <c r="J204" i="49" s="1"/>
  <c r="G204" i="49"/>
  <c r="I205" i="49"/>
  <c r="H205" i="49"/>
  <c r="J205" i="49" s="1"/>
  <c r="G205" i="49"/>
  <c r="I208" i="49"/>
  <c r="H208" i="49"/>
  <c r="J208" i="49" s="1"/>
  <c r="G208" i="49"/>
  <c r="H209" i="49"/>
  <c r="J209" i="49" s="1"/>
  <c r="G209" i="49"/>
  <c r="I209" i="49" s="1"/>
  <c r="H210" i="49"/>
  <c r="J210" i="49" s="1"/>
  <c r="G210" i="49"/>
  <c r="I210" i="49" s="1"/>
  <c r="H213" i="49"/>
  <c r="J213" i="49" s="1"/>
  <c r="G213" i="49"/>
  <c r="I213" i="49" s="1"/>
  <c r="H214" i="49"/>
  <c r="J214" i="49" s="1"/>
  <c r="G214" i="49"/>
  <c r="I214" i="49" s="1"/>
  <c r="H215" i="49"/>
  <c r="J215" i="49" s="1"/>
  <c r="G215" i="49"/>
  <c r="I215" i="49" s="1"/>
  <c r="H216" i="49"/>
  <c r="J216" i="49" s="1"/>
  <c r="G216" i="49"/>
  <c r="I216" i="49" s="1"/>
  <c r="H217" i="49"/>
  <c r="J217" i="49" s="1"/>
  <c r="G217" i="49"/>
  <c r="I217" i="49" s="1"/>
  <c r="H218" i="49"/>
  <c r="J218" i="49" s="1"/>
  <c r="G218" i="49"/>
  <c r="I218" i="49" s="1"/>
  <c r="H219" i="49"/>
  <c r="J219" i="49" s="1"/>
  <c r="G219" i="49"/>
  <c r="I219" i="49" s="1"/>
  <c r="J220" i="49"/>
  <c r="I220" i="49"/>
  <c r="H220" i="49"/>
  <c r="G220" i="49"/>
  <c r="H221" i="49"/>
  <c r="J221" i="49" s="1"/>
  <c r="G221" i="49"/>
  <c r="I221" i="49" s="1"/>
  <c r="H222" i="49"/>
  <c r="J222" i="49" s="1"/>
  <c r="G222" i="49"/>
  <c r="I222" i="49" s="1"/>
  <c r="H223" i="49"/>
  <c r="J223" i="49" s="1"/>
  <c r="G223" i="49"/>
  <c r="I223" i="49" s="1"/>
  <c r="H224" i="49"/>
  <c r="J224" i="49" s="1"/>
  <c r="G224" i="49"/>
  <c r="I224" i="49" s="1"/>
  <c r="H225" i="49"/>
  <c r="J225" i="49" s="1"/>
  <c r="G225" i="49"/>
  <c r="I225" i="49" s="1"/>
  <c r="H228" i="49"/>
  <c r="J228" i="49" s="1"/>
  <c r="G228" i="49"/>
  <c r="I228" i="49" s="1"/>
  <c r="H229" i="49"/>
  <c r="J229" i="49" s="1"/>
  <c r="G229" i="49"/>
  <c r="I229" i="49" s="1"/>
  <c r="H230" i="49"/>
  <c r="J230" i="49" s="1"/>
  <c r="G230" i="49"/>
  <c r="I230" i="49" s="1"/>
  <c r="H231" i="49"/>
  <c r="J231" i="49" s="1"/>
  <c r="G231" i="49"/>
  <c r="I231" i="49" s="1"/>
  <c r="I232" i="49"/>
  <c r="H232" i="49"/>
  <c r="J232" i="49" s="1"/>
  <c r="G232" i="49"/>
  <c r="H233" i="49"/>
  <c r="J233" i="49" s="1"/>
  <c r="G233" i="49"/>
  <c r="I233" i="49" s="1"/>
  <c r="J234" i="49"/>
  <c r="I234" i="49"/>
  <c r="H234" i="49"/>
  <c r="G234" i="49"/>
  <c r="I235" i="49"/>
  <c r="H235" i="49"/>
  <c r="J235" i="49" s="1"/>
  <c r="G235" i="49"/>
  <c r="H236" i="49"/>
  <c r="J236" i="49" s="1"/>
  <c r="G236" i="49"/>
  <c r="I236" i="49" s="1"/>
  <c r="H237" i="49"/>
  <c r="J237" i="49" s="1"/>
  <c r="G237" i="49"/>
  <c r="I237" i="49" s="1"/>
  <c r="I238" i="49"/>
  <c r="H238" i="49"/>
  <c r="J238" i="49" s="1"/>
  <c r="G238" i="49"/>
  <c r="H239" i="49"/>
  <c r="J239" i="49" s="1"/>
  <c r="G239" i="49"/>
  <c r="I239" i="49" s="1"/>
  <c r="H240" i="49"/>
  <c r="J240" i="49" s="1"/>
  <c r="G240" i="49"/>
  <c r="I240" i="49" s="1"/>
  <c r="H241" i="49"/>
  <c r="J241" i="49" s="1"/>
  <c r="G241" i="49"/>
  <c r="I241" i="49" s="1"/>
  <c r="J242" i="49"/>
  <c r="I242" i="49"/>
  <c r="H242" i="49"/>
  <c r="G242" i="49"/>
  <c r="H243" i="49"/>
  <c r="J243" i="49" s="1"/>
  <c r="G243" i="49"/>
  <c r="I243" i="49" s="1"/>
  <c r="H246" i="49"/>
  <c r="J246" i="49" s="1"/>
  <c r="G246" i="49"/>
  <c r="I246" i="49" s="1"/>
  <c r="J247" i="49"/>
  <c r="I247" i="49"/>
  <c r="H247" i="49"/>
  <c r="G247" i="49"/>
  <c r="J248" i="49"/>
  <c r="I248" i="49"/>
  <c r="H248" i="49"/>
  <c r="G248" i="49"/>
  <c r="H249" i="49"/>
  <c r="J249" i="49" s="1"/>
  <c r="G249" i="49"/>
  <c r="I249" i="49" s="1"/>
  <c r="J250" i="49"/>
  <c r="I250" i="49"/>
  <c r="H250" i="49"/>
  <c r="G250" i="49"/>
  <c r="H251" i="49"/>
  <c r="J251" i="49" s="1"/>
  <c r="G251" i="49"/>
  <c r="I251" i="49" s="1"/>
  <c r="H254" i="49"/>
  <c r="J254" i="49" s="1"/>
  <c r="G254" i="49"/>
  <c r="I254" i="49" s="1"/>
  <c r="H255" i="49"/>
  <c r="J255" i="49" s="1"/>
  <c r="G255" i="49"/>
  <c r="I255" i="49" s="1"/>
  <c r="H256" i="49"/>
  <c r="J256" i="49" s="1"/>
  <c r="G256" i="49"/>
  <c r="I256" i="49" s="1"/>
  <c r="H257" i="49"/>
  <c r="J257" i="49" s="1"/>
  <c r="G257" i="49"/>
  <c r="I257" i="49" s="1"/>
  <c r="I260" i="49"/>
  <c r="H260" i="49"/>
  <c r="J260" i="49" s="1"/>
  <c r="G260" i="49"/>
  <c r="I261" i="49"/>
  <c r="H261" i="49"/>
  <c r="J261" i="49" s="1"/>
  <c r="G261" i="49"/>
  <c r="H262" i="49"/>
  <c r="J262" i="49" s="1"/>
  <c r="G262" i="49"/>
  <c r="I262" i="49" s="1"/>
  <c r="H263" i="49"/>
  <c r="J263" i="49" s="1"/>
  <c r="G263" i="49"/>
  <c r="I263" i="49" s="1"/>
  <c r="H264" i="49"/>
  <c r="J264" i="49" s="1"/>
  <c r="G264" i="49"/>
  <c r="I264" i="49" s="1"/>
  <c r="H267" i="49"/>
  <c r="J267" i="49" s="1"/>
  <c r="G267" i="49"/>
  <c r="I267" i="49" s="1"/>
  <c r="H268" i="49"/>
  <c r="J268" i="49" s="1"/>
  <c r="G268" i="49"/>
  <c r="I268" i="49" s="1"/>
  <c r="I269" i="49"/>
  <c r="H269" i="49"/>
  <c r="J269" i="49" s="1"/>
  <c r="G269" i="49"/>
  <c r="H270" i="49"/>
  <c r="J270" i="49" s="1"/>
  <c r="G270" i="49"/>
  <c r="I270" i="49" s="1"/>
  <c r="H271" i="49"/>
  <c r="J271" i="49" s="1"/>
  <c r="G271" i="49"/>
  <c r="I271" i="49" s="1"/>
  <c r="H272" i="49"/>
  <c r="J272" i="49" s="1"/>
  <c r="G272" i="49"/>
  <c r="I272" i="49" s="1"/>
  <c r="H273" i="49"/>
  <c r="J273" i="49" s="1"/>
  <c r="G273" i="49"/>
  <c r="I273" i="49" s="1"/>
  <c r="I274" i="49"/>
  <c r="H274" i="49"/>
  <c r="J274" i="49" s="1"/>
  <c r="G274" i="49"/>
  <c r="H275" i="49"/>
  <c r="J275" i="49" s="1"/>
  <c r="G275" i="49"/>
  <c r="I275" i="49" s="1"/>
  <c r="H276" i="49"/>
  <c r="J276" i="49" s="1"/>
  <c r="G276" i="49"/>
  <c r="I276" i="49" s="1"/>
  <c r="H279" i="49"/>
  <c r="J279" i="49" s="1"/>
  <c r="G279" i="49"/>
  <c r="I279" i="49" s="1"/>
  <c r="H280" i="49"/>
  <c r="J280" i="49" s="1"/>
  <c r="G280" i="49"/>
  <c r="I280" i="49" s="1"/>
  <c r="I281" i="49"/>
  <c r="H281" i="49"/>
  <c r="J281" i="49" s="1"/>
  <c r="G281" i="49"/>
  <c r="H282" i="49"/>
  <c r="J282" i="49" s="1"/>
  <c r="G282" i="49"/>
  <c r="I282" i="49" s="1"/>
  <c r="H283" i="49"/>
  <c r="J283" i="49" s="1"/>
  <c r="G283" i="49"/>
  <c r="I283" i="49" s="1"/>
  <c r="H284" i="49"/>
  <c r="J284" i="49" s="1"/>
  <c r="G284" i="49"/>
  <c r="I284" i="49" s="1"/>
  <c r="H285" i="49"/>
  <c r="J285" i="49" s="1"/>
  <c r="G285" i="49"/>
  <c r="I285" i="49" s="1"/>
  <c r="H286" i="49"/>
  <c r="J286" i="49" s="1"/>
  <c r="G286" i="49"/>
  <c r="I286" i="49" s="1"/>
  <c r="H287" i="49"/>
  <c r="J287" i="49" s="1"/>
  <c r="G287" i="49"/>
  <c r="I287" i="49" s="1"/>
  <c r="H290" i="49"/>
  <c r="J290" i="49" s="1"/>
  <c r="G290" i="49"/>
  <c r="I290" i="49" s="1"/>
  <c r="H291" i="49"/>
  <c r="J291" i="49" s="1"/>
  <c r="G291" i="49"/>
  <c r="I291" i="49" s="1"/>
  <c r="J292" i="49"/>
  <c r="I292" i="49"/>
  <c r="H292" i="49"/>
  <c r="G292" i="49"/>
  <c r="I293" i="49"/>
  <c r="H293" i="49"/>
  <c r="J293" i="49" s="1"/>
  <c r="G293" i="49"/>
  <c r="I294" i="49"/>
  <c r="H294" i="49"/>
  <c r="J294" i="49" s="1"/>
  <c r="G294" i="49"/>
  <c r="J295" i="49"/>
  <c r="I295" i="49"/>
  <c r="H295" i="49"/>
  <c r="G295" i="49"/>
  <c r="J296" i="49"/>
  <c r="I296" i="49"/>
  <c r="H296" i="49"/>
  <c r="G296" i="49"/>
  <c r="H297" i="49"/>
  <c r="J297" i="49" s="1"/>
  <c r="G297" i="49"/>
  <c r="I297" i="49" s="1"/>
  <c r="J300" i="49"/>
  <c r="I300" i="49"/>
  <c r="H300" i="49"/>
  <c r="G300" i="49"/>
  <c r="I301" i="49"/>
  <c r="H301" i="49"/>
  <c r="J301" i="49" s="1"/>
  <c r="G301" i="49"/>
  <c r="H302" i="49"/>
  <c r="J302" i="49" s="1"/>
  <c r="G302" i="49"/>
  <c r="I302" i="49" s="1"/>
  <c r="H303" i="49"/>
  <c r="J303" i="49" s="1"/>
  <c r="G303" i="49"/>
  <c r="I303" i="49" s="1"/>
  <c r="H304" i="49"/>
  <c r="J304" i="49" s="1"/>
  <c r="G304" i="49"/>
  <c r="I304" i="49" s="1"/>
  <c r="H305" i="49"/>
  <c r="J305" i="49" s="1"/>
  <c r="G305" i="49"/>
  <c r="I305" i="49" s="1"/>
  <c r="H306" i="49"/>
  <c r="J306" i="49" s="1"/>
  <c r="G306" i="49"/>
  <c r="I306" i="49" s="1"/>
  <c r="I309" i="49"/>
  <c r="H309" i="49"/>
  <c r="J309" i="49" s="1"/>
  <c r="G309" i="49"/>
  <c r="J310" i="49"/>
  <c r="I310" i="49"/>
  <c r="H310" i="49"/>
  <c r="G310" i="49"/>
  <c r="I311" i="49"/>
  <c r="H311" i="49"/>
  <c r="J311" i="49" s="1"/>
  <c r="G311" i="49"/>
  <c r="J314" i="49"/>
  <c r="I314" i="49"/>
  <c r="H314" i="49"/>
  <c r="G314" i="49"/>
  <c r="J315" i="49"/>
  <c r="I315" i="49"/>
  <c r="H315" i="49"/>
  <c r="G315" i="49"/>
  <c r="H316" i="49"/>
  <c r="J316" i="49" s="1"/>
  <c r="G316" i="49"/>
  <c r="I316" i="49" s="1"/>
  <c r="H317" i="49"/>
  <c r="J317" i="49" s="1"/>
  <c r="G317" i="49"/>
  <c r="I317" i="49" s="1"/>
  <c r="J318" i="49"/>
  <c r="I318" i="49"/>
  <c r="H318" i="49"/>
  <c r="G318" i="49"/>
  <c r="J319" i="49"/>
  <c r="I319" i="49"/>
  <c r="H319" i="49"/>
  <c r="G319" i="49"/>
  <c r="H320" i="49"/>
  <c r="J320" i="49" s="1"/>
  <c r="G320" i="49"/>
  <c r="I320" i="49" s="1"/>
  <c r="H321" i="49"/>
  <c r="J321" i="49" s="1"/>
  <c r="G321" i="49"/>
  <c r="I321"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I334" i="49"/>
  <c r="H334" i="49"/>
  <c r="J334" i="49" s="1"/>
  <c r="G334" i="49"/>
  <c r="H335" i="49"/>
  <c r="J335" i="49" s="1"/>
  <c r="G335" i="49"/>
  <c r="I335" i="49" s="1"/>
  <c r="J336" i="49"/>
  <c r="I336" i="49"/>
  <c r="H336" i="49"/>
  <c r="G336" i="49"/>
  <c r="H337" i="49"/>
  <c r="J337" i="49" s="1"/>
  <c r="G337" i="49"/>
  <c r="I337" i="49" s="1"/>
  <c r="H340" i="49"/>
  <c r="J340" i="49" s="1"/>
  <c r="G340" i="49"/>
  <c r="I340" i="49" s="1"/>
  <c r="H341" i="49"/>
  <c r="J341" i="49" s="1"/>
  <c r="G341" i="49"/>
  <c r="I341" i="49" s="1"/>
  <c r="H342" i="49"/>
  <c r="J342" i="49" s="1"/>
  <c r="G342" i="49"/>
  <c r="I342" i="49" s="1"/>
  <c r="I343" i="49"/>
  <c r="H343" i="49"/>
  <c r="J343" i="49" s="1"/>
  <c r="G343" i="49"/>
  <c r="H344" i="49"/>
  <c r="J344" i="49" s="1"/>
  <c r="G344" i="49"/>
  <c r="I344" i="49" s="1"/>
  <c r="H345" i="49"/>
  <c r="J345" i="49" s="1"/>
  <c r="G345" i="49"/>
  <c r="I345" i="49" s="1"/>
  <c r="H346" i="49"/>
  <c r="J346" i="49" s="1"/>
  <c r="G346" i="49"/>
  <c r="I346" i="49" s="1"/>
  <c r="H347" i="49"/>
  <c r="J347" i="49" s="1"/>
  <c r="G347" i="49"/>
  <c r="I347" i="49" s="1"/>
  <c r="H350" i="49"/>
  <c r="J350" i="49" s="1"/>
  <c r="G350" i="49"/>
  <c r="I350" i="49" s="1"/>
  <c r="H351" i="49"/>
  <c r="J351" i="49" s="1"/>
  <c r="G351" i="49"/>
  <c r="I351" i="49" s="1"/>
  <c r="H352" i="49"/>
  <c r="J352" i="49" s="1"/>
  <c r="G352" i="49"/>
  <c r="I352" i="49" s="1"/>
  <c r="J353" i="49"/>
  <c r="I353" i="49"/>
  <c r="H353" i="49"/>
  <c r="G353" i="49"/>
  <c r="H354" i="49"/>
  <c r="J354" i="49" s="1"/>
  <c r="G354" i="49"/>
  <c r="I354" i="49" s="1"/>
  <c r="H355" i="49"/>
  <c r="J355" i="49" s="1"/>
  <c r="G355" i="49"/>
  <c r="I355" i="49" s="1"/>
  <c r="H356" i="49"/>
  <c r="J356" i="49" s="1"/>
  <c r="G356" i="49"/>
  <c r="I356" i="49" s="1"/>
  <c r="J359" i="49"/>
  <c r="I359" i="49"/>
  <c r="H359" i="49"/>
  <c r="G359" i="49"/>
  <c r="J360" i="49"/>
  <c r="I360" i="49"/>
  <c r="H360" i="49"/>
  <c r="G360" i="49"/>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I379" i="49"/>
  <c r="H379" i="49"/>
  <c r="J379" i="49" s="1"/>
  <c r="G379" i="49"/>
  <c r="H380" i="49"/>
  <c r="J380" i="49" s="1"/>
  <c r="G380" i="49"/>
  <c r="I380" i="49" s="1"/>
  <c r="J381" i="49"/>
  <c r="I381" i="49"/>
  <c r="H381" i="49"/>
  <c r="G381" i="49"/>
  <c r="H382" i="49"/>
  <c r="J382" i="49" s="1"/>
  <c r="G382" i="49"/>
  <c r="I382" i="49" s="1"/>
  <c r="H383" i="49"/>
  <c r="J383" i="49" s="1"/>
  <c r="G383" i="49"/>
  <c r="I383" i="49" s="1"/>
  <c r="H384" i="49"/>
  <c r="J384" i="49" s="1"/>
  <c r="G384" i="49"/>
  <c r="I384" i="49" s="1"/>
  <c r="H387" i="49"/>
  <c r="J387" i="49" s="1"/>
  <c r="G387" i="49"/>
  <c r="I387" i="49" s="1"/>
  <c r="J388" i="49"/>
  <c r="I388" i="49"/>
  <c r="H388" i="49"/>
  <c r="G388" i="49"/>
  <c r="H389" i="49"/>
  <c r="J389" i="49" s="1"/>
  <c r="G389" i="49"/>
  <c r="I389" i="49" s="1"/>
  <c r="H390" i="49"/>
  <c r="J390" i="49" s="1"/>
  <c r="G390" i="49"/>
  <c r="I390" i="49" s="1"/>
  <c r="H391" i="49"/>
  <c r="J391" i="49" s="1"/>
  <c r="G391" i="49"/>
  <c r="I391" i="49" s="1"/>
  <c r="J392" i="49"/>
  <c r="I392" i="49"/>
  <c r="H392" i="49"/>
  <c r="G392" i="49"/>
  <c r="H393" i="49"/>
  <c r="J393" i="49" s="1"/>
  <c r="G393" i="49"/>
  <c r="I393" i="49" s="1"/>
  <c r="J394" i="49"/>
  <c r="I394" i="49"/>
  <c r="H394" i="49"/>
  <c r="G394" i="49"/>
  <c r="H395" i="49"/>
  <c r="J395" i="49" s="1"/>
  <c r="G395" i="49"/>
  <c r="I395" i="49" s="1"/>
  <c r="H396" i="49"/>
  <c r="J396" i="49" s="1"/>
  <c r="G396" i="49"/>
  <c r="I396" i="49" s="1"/>
  <c r="H397" i="49"/>
  <c r="J397" i="49" s="1"/>
  <c r="G397" i="49"/>
  <c r="I397" i="49" s="1"/>
  <c r="J398" i="49"/>
  <c r="I398" i="49"/>
  <c r="H398" i="49"/>
  <c r="G398" i="49"/>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6" i="49"/>
  <c r="J406" i="49" s="1"/>
  <c r="G406" i="49"/>
  <c r="I406" i="49" s="1"/>
  <c r="I409" i="49"/>
  <c r="H409" i="49"/>
  <c r="J409" i="49" s="1"/>
  <c r="G409" i="49"/>
  <c r="H410" i="49"/>
  <c r="J410" i="49" s="1"/>
  <c r="G410" i="49"/>
  <c r="I410" i="49" s="1"/>
  <c r="H411" i="49"/>
  <c r="J411" i="49" s="1"/>
  <c r="G411" i="49"/>
  <c r="I411" i="49" s="1"/>
  <c r="H412" i="49"/>
  <c r="J412" i="49" s="1"/>
  <c r="G412" i="49"/>
  <c r="I412" i="49" s="1"/>
  <c r="H413" i="49"/>
  <c r="J413" i="49" s="1"/>
  <c r="G413" i="49"/>
  <c r="I413" i="49" s="1"/>
  <c r="K8" i="56"/>
  <c r="J8" i="56"/>
  <c r="K9" i="56"/>
  <c r="J9" i="56"/>
  <c r="K10" i="56"/>
  <c r="J10" i="56"/>
  <c r="K11" i="56"/>
  <c r="J11" i="56"/>
  <c r="K12" i="56"/>
  <c r="J12" i="56"/>
  <c r="K13" i="56"/>
  <c r="J13" i="56"/>
  <c r="K14" i="56"/>
  <c r="J14" i="56"/>
  <c r="K15" i="56"/>
  <c r="J15" i="56"/>
  <c r="K16" i="56"/>
  <c r="J16" i="56"/>
  <c r="K17" i="56"/>
  <c r="J17" i="56"/>
  <c r="H19" i="56"/>
  <c r="I16" i="56" s="1"/>
  <c r="F19" i="56"/>
  <c r="G17" i="56" s="1"/>
  <c r="D19" i="56"/>
  <c r="E16" i="56" s="1"/>
  <c r="B19" i="56"/>
  <c r="C17"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H25" i="57"/>
  <c r="I22" i="57" s="1"/>
  <c r="F25" i="57"/>
  <c r="G23" i="57" s="1"/>
  <c r="D25" i="57"/>
  <c r="E22" i="57" s="1"/>
  <c r="B25" i="57"/>
  <c r="C23"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H41" i="58"/>
  <c r="I38" i="58" s="1"/>
  <c r="F41" i="58"/>
  <c r="G39" i="58" s="1"/>
  <c r="D41" i="58"/>
  <c r="E39" i="58" s="1"/>
  <c r="B41" i="58"/>
  <c r="C39"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H41" i="50"/>
  <c r="I38" i="50" s="1"/>
  <c r="F41" i="50"/>
  <c r="G39" i="50" s="1"/>
  <c r="D41" i="50"/>
  <c r="E39" i="50" s="1"/>
  <c r="B41" i="50"/>
  <c r="C39"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H19" i="53"/>
  <c r="I16" i="53" s="1"/>
  <c r="F19" i="53"/>
  <c r="G17" i="53" s="1"/>
  <c r="D19" i="53"/>
  <c r="E16" i="53" s="1"/>
  <c r="B19" i="53"/>
  <c r="C17" i="53" s="1"/>
  <c r="K7" i="53"/>
  <c r="J7" i="53"/>
  <c r="I21" i="53"/>
  <c r="G21" i="53"/>
  <c r="E21" i="53"/>
  <c r="C21" i="53"/>
  <c r="B5" i="54"/>
  <c r="D5" i="54" s="1"/>
  <c r="H5" i="54" s="1"/>
  <c r="K8" i="54"/>
  <c r="J8" i="54"/>
  <c r="K9" i="54"/>
  <c r="J9" i="54"/>
  <c r="H11" i="54"/>
  <c r="I11" i="54" s="1"/>
  <c r="F11" i="54"/>
  <c r="G9" i="54" s="1"/>
  <c r="D11" i="54"/>
  <c r="E9" i="54" s="1"/>
  <c r="B11" i="54"/>
  <c r="C9" i="54" s="1"/>
  <c r="K7" i="54"/>
  <c r="J7" i="54"/>
  <c r="H16" i="54"/>
  <c r="F16" i="54"/>
  <c r="G16" i="54" s="1"/>
  <c r="D16" i="54"/>
  <c r="B16" i="54"/>
  <c r="C16" i="54" s="1"/>
  <c r="K14" i="54"/>
  <c r="J14" i="54"/>
  <c r="K20" i="54"/>
  <c r="J20" i="54"/>
  <c r="K21" i="54"/>
  <c r="J21" i="54"/>
  <c r="H23" i="54"/>
  <c r="I23" i="54" s="1"/>
  <c r="F23" i="54"/>
  <c r="G21" i="54" s="1"/>
  <c r="D23" i="54"/>
  <c r="E21" i="54" s="1"/>
  <c r="B23" i="54"/>
  <c r="C21" i="54" s="1"/>
  <c r="K19" i="54"/>
  <c r="J19" i="54"/>
  <c r="K27" i="54"/>
  <c r="J27" i="54"/>
  <c r="K28" i="54"/>
  <c r="J28" i="54"/>
  <c r="K29" i="54"/>
  <c r="J29" i="54"/>
  <c r="K30" i="54"/>
  <c r="J30" i="54"/>
  <c r="K31" i="54"/>
  <c r="J31" i="54"/>
  <c r="K32" i="54"/>
  <c r="J32" i="54"/>
  <c r="K33" i="54"/>
  <c r="J33" i="54"/>
  <c r="K34" i="54"/>
  <c r="J34" i="54"/>
  <c r="K35" i="54"/>
  <c r="J35" i="54"/>
  <c r="K36" i="54"/>
  <c r="J36" i="54"/>
  <c r="H38" i="54"/>
  <c r="I35" i="54" s="1"/>
  <c r="F38" i="54"/>
  <c r="G36" i="54" s="1"/>
  <c r="D38" i="54"/>
  <c r="E35" i="54" s="1"/>
  <c r="B38" i="54"/>
  <c r="C36" i="54" s="1"/>
  <c r="K26" i="54"/>
  <c r="J26" i="54"/>
  <c r="K42" i="54"/>
  <c r="J42" i="54"/>
  <c r="K43" i="54"/>
  <c r="J43" i="54"/>
  <c r="K44" i="54"/>
  <c r="J44" i="54"/>
  <c r="K45" i="54"/>
  <c r="J45" i="54"/>
  <c r="K46" i="54"/>
  <c r="J46" i="54"/>
  <c r="K47" i="54"/>
  <c r="J47" i="54"/>
  <c r="H49" i="54"/>
  <c r="I46" i="54" s="1"/>
  <c r="F49" i="54"/>
  <c r="G47" i="54" s="1"/>
  <c r="D49" i="54"/>
  <c r="E46" i="54" s="1"/>
  <c r="B49" i="54"/>
  <c r="C47" i="54" s="1"/>
  <c r="K41" i="54"/>
  <c r="J41" i="54"/>
  <c r="K53" i="54"/>
  <c r="J53"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H69" i="54"/>
  <c r="I66" i="54" s="1"/>
  <c r="F69" i="54"/>
  <c r="G67" i="54" s="1"/>
  <c r="D69" i="54"/>
  <c r="E65" i="54" s="1"/>
  <c r="B69" i="54"/>
  <c r="C67" i="54" s="1"/>
  <c r="K52" i="54"/>
  <c r="J52" i="54"/>
  <c r="I71" i="54"/>
  <c r="G71" i="54"/>
  <c r="E71" i="54"/>
  <c r="C71" i="54"/>
  <c r="B5" i="55"/>
  <c r="D5" i="55" s="1"/>
  <c r="H5" i="55" s="1"/>
  <c r="K8" i="55"/>
  <c r="J8" i="55"/>
  <c r="K9" i="55"/>
  <c r="J9" i="55"/>
  <c r="K10" i="55"/>
  <c r="J10" i="55"/>
  <c r="K11" i="55"/>
  <c r="J11" i="55"/>
  <c r="K12" i="55"/>
  <c r="J12" i="55"/>
  <c r="K13" i="55"/>
  <c r="J13" i="55"/>
  <c r="K14" i="55"/>
  <c r="J14" i="55"/>
  <c r="K15" i="55"/>
  <c r="J15" i="55"/>
  <c r="K16" i="55"/>
  <c r="J16" i="55"/>
  <c r="H18" i="55"/>
  <c r="I15" i="55" s="1"/>
  <c r="F18" i="55"/>
  <c r="G16" i="55" s="1"/>
  <c r="D18" i="55"/>
  <c r="E15" i="55" s="1"/>
  <c r="B18" i="55"/>
  <c r="C16" i="55" s="1"/>
  <c r="K7" i="55"/>
  <c r="J7" i="55"/>
  <c r="I20" i="55"/>
  <c r="G20" i="55"/>
  <c r="E20" i="55"/>
  <c r="C20" i="55"/>
  <c r="J20" i="55"/>
  <c r="K20" i="55"/>
  <c r="B23" i="55"/>
  <c r="D23" i="55" s="1"/>
  <c r="H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5" i="55" s="1"/>
  <c r="F48" i="55"/>
  <c r="G46" i="55" s="1"/>
  <c r="D48" i="55"/>
  <c r="E46" i="55" s="1"/>
  <c r="B48" i="55"/>
  <c r="C46" i="55" s="1"/>
  <c r="K25" i="55"/>
  <c r="J25" i="55"/>
  <c r="K52" i="55"/>
  <c r="J52" i="55"/>
  <c r="K53" i="55"/>
  <c r="J53" i="55"/>
  <c r="K54" i="55"/>
  <c r="J54" i="55"/>
  <c r="K55" i="55"/>
  <c r="J55" i="55"/>
  <c r="K56" i="55"/>
  <c r="J56" i="55"/>
  <c r="K57" i="55"/>
  <c r="J57" i="55"/>
  <c r="K58" i="55"/>
  <c r="J58" i="55"/>
  <c r="K59" i="55"/>
  <c r="J59" i="55"/>
  <c r="K60" i="55"/>
  <c r="J60" i="55"/>
  <c r="H62" i="55"/>
  <c r="I59" i="55" s="1"/>
  <c r="F62" i="55"/>
  <c r="G60" i="55" s="1"/>
  <c r="D62" i="55"/>
  <c r="E59" i="55" s="1"/>
  <c r="B62" i="55"/>
  <c r="C60" i="55" s="1"/>
  <c r="K51" i="55"/>
  <c r="J51" i="55"/>
  <c r="I64" i="55"/>
  <c r="G64" i="55"/>
  <c r="E64" i="55"/>
  <c r="C64" i="55"/>
  <c r="J64" i="55"/>
  <c r="K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H89" i="55"/>
  <c r="I86" i="55" s="1"/>
  <c r="F89" i="55"/>
  <c r="G87" i="55" s="1"/>
  <c r="D89" i="55"/>
  <c r="E86" i="55" s="1"/>
  <c r="B89" i="55"/>
  <c r="C87" i="55" s="1"/>
  <c r="K69" i="55"/>
  <c r="J69" i="55"/>
  <c r="K93" i="55"/>
  <c r="J93"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H108" i="55"/>
  <c r="I105" i="55" s="1"/>
  <c r="F108" i="55"/>
  <c r="G106" i="55" s="1"/>
  <c r="D108" i="55"/>
  <c r="E106" i="55" s="1"/>
  <c r="B108" i="55"/>
  <c r="C106" i="55" s="1"/>
  <c r="K92" i="55"/>
  <c r="J92" i="55"/>
  <c r="I110" i="55"/>
  <c r="G110" i="55"/>
  <c r="E110" i="55"/>
  <c r="C110" i="55"/>
  <c r="J110" i="55"/>
  <c r="K110" i="55"/>
  <c r="B113" i="55"/>
  <c r="D113" i="55" s="1"/>
  <c r="H113" i="55" s="1"/>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H138" i="55"/>
  <c r="I135" i="55" s="1"/>
  <c r="F138" i="55"/>
  <c r="G136" i="55" s="1"/>
  <c r="D138" i="55"/>
  <c r="E135" i="55" s="1"/>
  <c r="B138" i="55"/>
  <c r="C136" i="55" s="1"/>
  <c r="K115" i="55"/>
  <c r="J115" i="55"/>
  <c r="K142" i="55"/>
  <c r="J142" i="55"/>
  <c r="K143" i="55"/>
  <c r="J143"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H160" i="55"/>
  <c r="I157" i="55" s="1"/>
  <c r="F160" i="55"/>
  <c r="G158" i="55" s="1"/>
  <c r="D160" i="55"/>
  <c r="E157" i="55" s="1"/>
  <c r="B160" i="55"/>
  <c r="C158" i="55" s="1"/>
  <c r="K141" i="55"/>
  <c r="J141" i="55"/>
  <c r="I162" i="55"/>
  <c r="G162" i="55"/>
  <c r="E162" i="55"/>
  <c r="C162" i="55"/>
  <c r="J162" i="55"/>
  <c r="K162" i="55"/>
  <c r="B165" i="55"/>
  <c r="D165" i="55" s="1"/>
  <c r="H165" i="55" s="1"/>
  <c r="K168" i="55"/>
  <c r="J168" i="55"/>
  <c r="H170" i="55"/>
  <c r="I170" i="55" s="1"/>
  <c r="F170" i="55"/>
  <c r="G168" i="55" s="1"/>
  <c r="D170" i="55"/>
  <c r="E170" i="55" s="1"/>
  <c r="B170" i="55"/>
  <c r="C168" i="55" s="1"/>
  <c r="K167" i="55"/>
  <c r="J167" i="55"/>
  <c r="K174" i="55"/>
  <c r="J174" i="55"/>
  <c r="K175" i="55"/>
  <c r="J175" i="55"/>
  <c r="K176" i="55"/>
  <c r="J176" i="55"/>
  <c r="H178" i="55"/>
  <c r="I174" i="55" s="1"/>
  <c r="F178" i="55"/>
  <c r="G176" i="55" s="1"/>
  <c r="D178" i="55"/>
  <c r="J178" i="55" s="1"/>
  <c r="B178" i="55"/>
  <c r="C176" i="55" s="1"/>
  <c r="K173" i="55"/>
  <c r="J173" i="55"/>
  <c r="I180" i="55"/>
  <c r="G180" i="55"/>
  <c r="E180" i="55"/>
  <c r="C180" i="55"/>
  <c r="J180" i="55"/>
  <c r="K180" i="55"/>
  <c r="I184" i="55"/>
  <c r="G184" i="55"/>
  <c r="E184" i="55"/>
  <c r="C184" i="55"/>
  <c r="H182" i="55"/>
  <c r="I182" i="55" s="1"/>
  <c r="F182" i="55"/>
  <c r="G182" i="55" s="1"/>
  <c r="D182" i="55"/>
  <c r="E182" i="55" s="1"/>
  <c r="B182" i="55"/>
  <c r="C182" i="55" s="1"/>
  <c r="K184" i="55"/>
  <c r="J184" i="55"/>
  <c r="K186" i="55"/>
  <c r="J186" i="55"/>
  <c r="I186" i="55"/>
  <c r="G186" i="55"/>
  <c r="E186" i="55"/>
  <c r="C186"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K35" i="48"/>
  <c r="J35" i="48"/>
  <c r="H37" i="48"/>
  <c r="I34" i="48" s="1"/>
  <c r="F37" i="48"/>
  <c r="G35" i="48" s="1"/>
  <c r="D37" i="48"/>
  <c r="E34" i="48" s="1"/>
  <c r="B37" i="48"/>
  <c r="C35" i="48" s="1"/>
  <c r="K33" i="48"/>
  <c r="J33" i="48"/>
  <c r="I39" i="48"/>
  <c r="G39" i="48"/>
  <c r="E39" i="48"/>
  <c r="C39" i="48"/>
  <c r="K39" i="48"/>
  <c r="J39" i="48"/>
  <c r="B42" i="48"/>
  <c r="D42" i="48" s="1"/>
  <c r="H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H59" i="48"/>
  <c r="I56" i="48" s="1"/>
  <c r="F59" i="48"/>
  <c r="G57" i="48" s="1"/>
  <c r="D59" i="48"/>
  <c r="E56" i="48" s="1"/>
  <c r="B59" i="48"/>
  <c r="C57" i="48" s="1"/>
  <c r="K44" i="48"/>
  <c r="J44" i="48"/>
  <c r="K63" i="48"/>
  <c r="J63" i="48"/>
  <c r="K64" i="48"/>
  <c r="J64" i="48"/>
  <c r="K65" i="48"/>
  <c r="J65" i="48"/>
  <c r="K66" i="48"/>
  <c r="J66" i="48"/>
  <c r="K67" i="48"/>
  <c r="J67" i="48"/>
  <c r="H69" i="48"/>
  <c r="I66" i="48" s="1"/>
  <c r="F69" i="48"/>
  <c r="G67" i="48" s="1"/>
  <c r="D69" i="48"/>
  <c r="E66" i="48" s="1"/>
  <c r="B69" i="48"/>
  <c r="C67" i="48" s="1"/>
  <c r="K62" i="48"/>
  <c r="J62" i="48"/>
  <c r="I71" i="48"/>
  <c r="G71" i="48"/>
  <c r="E71" i="48"/>
  <c r="C71" i="48"/>
  <c r="J71" i="48"/>
  <c r="K71" i="48"/>
  <c r="B74" i="48"/>
  <c r="D74" i="48" s="1"/>
  <c r="H74" i="48" s="1"/>
  <c r="K77" i="48"/>
  <c r="J77" i="48"/>
  <c r="K78" i="48"/>
  <c r="J78" i="48"/>
  <c r="K79" i="48"/>
  <c r="J79" i="48"/>
  <c r="K80" i="48"/>
  <c r="J80" i="48"/>
  <c r="K81" i="48"/>
  <c r="J81" i="48"/>
  <c r="K82" i="48"/>
  <c r="J82" i="48"/>
  <c r="K83" i="48"/>
  <c r="J83" i="48"/>
  <c r="H85" i="48"/>
  <c r="I82" i="48" s="1"/>
  <c r="F85" i="48"/>
  <c r="G83" i="48" s="1"/>
  <c r="D85" i="48"/>
  <c r="E82" i="48" s="1"/>
  <c r="B85" i="48"/>
  <c r="C83" i="48" s="1"/>
  <c r="K76" i="48"/>
  <c r="J76" i="48"/>
  <c r="K89" i="48"/>
  <c r="J89" i="48"/>
  <c r="K90" i="48"/>
  <c r="J90" i="48"/>
  <c r="K91" i="48"/>
  <c r="J91" i="48"/>
  <c r="K92" i="48"/>
  <c r="J92" i="48"/>
  <c r="K93" i="48"/>
  <c r="J93" i="48"/>
  <c r="K94" i="48"/>
  <c r="J94" i="48"/>
  <c r="K95" i="48"/>
  <c r="J95" i="48"/>
  <c r="K96" i="48"/>
  <c r="J96" i="48"/>
  <c r="K97" i="48"/>
  <c r="J97" i="48"/>
  <c r="K98" i="48"/>
  <c r="J98" i="48"/>
  <c r="K99" i="48"/>
  <c r="J99" i="48"/>
  <c r="K100" i="48"/>
  <c r="J100" i="48"/>
  <c r="H102" i="48"/>
  <c r="I99" i="48" s="1"/>
  <c r="F102" i="48"/>
  <c r="G100" i="48" s="1"/>
  <c r="D102" i="48"/>
  <c r="E96" i="48" s="1"/>
  <c r="B102" i="48"/>
  <c r="C100" i="48" s="1"/>
  <c r="K88" i="48"/>
  <c r="J88" i="48"/>
  <c r="I104" i="48"/>
  <c r="G104" i="48"/>
  <c r="E104" i="48"/>
  <c r="C104" i="48"/>
  <c r="J104" i="48"/>
  <c r="K104" i="48"/>
  <c r="B107" i="48"/>
  <c r="D107" i="48" s="1"/>
  <c r="H107" i="48" s="1"/>
  <c r="K110" i="48"/>
  <c r="J110" i="48"/>
  <c r="H112" i="48"/>
  <c r="I112" i="48" s="1"/>
  <c r="F112" i="48"/>
  <c r="G110" i="48" s="1"/>
  <c r="D112" i="48"/>
  <c r="E110" i="48" s="1"/>
  <c r="B112" i="48"/>
  <c r="C110" i="48" s="1"/>
  <c r="K109" i="48"/>
  <c r="J109" i="48"/>
  <c r="K116" i="48"/>
  <c r="J116" i="48"/>
  <c r="K117" i="48"/>
  <c r="J117" i="48"/>
  <c r="K118" i="48"/>
  <c r="J118" i="48"/>
  <c r="H120" i="48"/>
  <c r="I117" i="48" s="1"/>
  <c r="F120" i="48"/>
  <c r="G118" i="48" s="1"/>
  <c r="D120" i="48"/>
  <c r="E117" i="48" s="1"/>
  <c r="B120" i="48"/>
  <c r="C118" i="48" s="1"/>
  <c r="K115" i="48"/>
  <c r="J115" i="48"/>
  <c r="I122" i="48"/>
  <c r="G122" i="48"/>
  <c r="E122" i="48"/>
  <c r="C122" i="48"/>
  <c r="J122" i="48"/>
  <c r="K122" i="48"/>
  <c r="B125" i="48"/>
  <c r="D125" i="48" s="1"/>
  <c r="H125" i="48" s="1"/>
  <c r="H129" i="48"/>
  <c r="F129" i="48"/>
  <c r="G129" i="48" s="1"/>
  <c r="D129" i="48"/>
  <c r="J129" i="48" s="1"/>
  <c r="B129" i="48"/>
  <c r="C129" i="48" s="1"/>
  <c r="K127" i="48"/>
  <c r="J127" i="48"/>
  <c r="K133" i="48"/>
  <c r="J133" i="48"/>
  <c r="H135" i="48"/>
  <c r="K135" i="48" s="1"/>
  <c r="F135" i="48"/>
  <c r="G133" i="48" s="1"/>
  <c r="D135" i="48"/>
  <c r="J135" i="48" s="1"/>
  <c r="B135" i="48"/>
  <c r="C133" i="48" s="1"/>
  <c r="K132" i="48"/>
  <c r="J132" i="48"/>
  <c r="I137" i="48"/>
  <c r="G137" i="48"/>
  <c r="E137" i="48"/>
  <c r="C137" i="48"/>
  <c r="J137" i="48"/>
  <c r="K137" i="48"/>
  <c r="B140" i="48"/>
  <c r="D140" i="48" s="1"/>
  <c r="H140" i="48" s="1"/>
  <c r="K143" i="48"/>
  <c r="J143" i="48"/>
  <c r="K144" i="48"/>
  <c r="J144" i="48"/>
  <c r="K145" i="48"/>
  <c r="J145" i="48"/>
  <c r="K146" i="48"/>
  <c r="J146" i="48"/>
  <c r="K147" i="48"/>
  <c r="J147" i="48"/>
  <c r="K148" i="48"/>
  <c r="J148" i="48"/>
  <c r="K149" i="48"/>
  <c r="J149" i="48"/>
  <c r="H151" i="48"/>
  <c r="I148" i="48" s="1"/>
  <c r="F151" i="48"/>
  <c r="G149" i="48" s="1"/>
  <c r="D151" i="48"/>
  <c r="E149" i="48" s="1"/>
  <c r="B151" i="48"/>
  <c r="C149" i="48" s="1"/>
  <c r="K142" i="48"/>
  <c r="J142" i="48"/>
  <c r="K155" i="48"/>
  <c r="J155" i="48"/>
  <c r="K156" i="48"/>
  <c r="J156" i="48"/>
  <c r="K157" i="48"/>
  <c r="J157" i="48"/>
  <c r="H159" i="48"/>
  <c r="I156" i="48" s="1"/>
  <c r="F159" i="48"/>
  <c r="G157" i="48" s="1"/>
  <c r="D159" i="48"/>
  <c r="E156" i="48" s="1"/>
  <c r="B159" i="48"/>
  <c r="C157" i="48" s="1"/>
  <c r="K154" i="48"/>
  <c r="J154" i="48"/>
  <c r="I161" i="48"/>
  <c r="G161" i="48"/>
  <c r="E161" i="48"/>
  <c r="C161" i="48"/>
  <c r="J161" i="48"/>
  <c r="K161" i="48"/>
  <c r="B164" i="48"/>
  <c r="D164" i="48" s="1"/>
  <c r="H164" i="48" s="1"/>
  <c r="K167" i="48"/>
  <c r="J167" i="48"/>
  <c r="K168" i="48"/>
  <c r="J168" i="48"/>
  <c r="K169" i="48"/>
  <c r="J169" i="48"/>
  <c r="K170" i="48"/>
  <c r="J170" i="48"/>
  <c r="K171" i="48"/>
  <c r="J171" i="48"/>
  <c r="K172" i="48"/>
  <c r="J172" i="48"/>
  <c r="H174" i="48"/>
  <c r="I170" i="48" s="1"/>
  <c r="F174" i="48"/>
  <c r="G172" i="48" s="1"/>
  <c r="D174" i="48"/>
  <c r="E171" i="48" s="1"/>
  <c r="B174" i="48"/>
  <c r="C172" i="48" s="1"/>
  <c r="K166" i="48"/>
  <c r="J166" i="48"/>
  <c r="K178" i="48"/>
  <c r="J178" i="48"/>
  <c r="K179" i="48"/>
  <c r="J179" i="48"/>
  <c r="K180" i="48"/>
  <c r="J180" i="48"/>
  <c r="K181" i="48"/>
  <c r="J181" i="48"/>
  <c r="K182" i="48"/>
  <c r="J182" i="48"/>
  <c r="K183" i="48"/>
  <c r="J183" i="48"/>
  <c r="K184" i="48"/>
  <c r="J184" i="48"/>
  <c r="K185" i="48"/>
  <c r="J185" i="48"/>
  <c r="K186" i="48"/>
  <c r="J186" i="48"/>
  <c r="K187" i="48"/>
  <c r="J187" i="48"/>
  <c r="H189" i="48"/>
  <c r="I185" i="48" s="1"/>
  <c r="F189" i="48"/>
  <c r="G187" i="48" s="1"/>
  <c r="D189" i="48"/>
  <c r="E185" i="48" s="1"/>
  <c r="B189" i="48"/>
  <c r="C187" i="48" s="1"/>
  <c r="K177" i="48"/>
  <c r="J177" i="48"/>
  <c r="K193" i="48"/>
  <c r="J193" i="48"/>
  <c r="H195" i="48"/>
  <c r="K195" i="48" s="1"/>
  <c r="F195" i="48"/>
  <c r="G193" i="48" s="1"/>
  <c r="D195" i="48"/>
  <c r="B195" i="48"/>
  <c r="C193" i="48" s="1"/>
  <c r="K192" i="48"/>
  <c r="J192" i="48"/>
  <c r="I197" i="48"/>
  <c r="G197" i="48"/>
  <c r="E197" i="48"/>
  <c r="C197" i="48"/>
  <c r="K197" i="48"/>
  <c r="J197" i="48"/>
  <c r="I201" i="48"/>
  <c r="G201" i="48"/>
  <c r="E201" i="48"/>
  <c r="C201" i="48"/>
  <c r="H199" i="48"/>
  <c r="I199" i="48" s="1"/>
  <c r="F199" i="48"/>
  <c r="G199" i="48" s="1"/>
  <c r="D199" i="48"/>
  <c r="E199" i="48" s="1"/>
  <c r="B199" i="48"/>
  <c r="C199" i="48" s="1"/>
  <c r="K201" i="48"/>
  <c r="J201" i="48"/>
  <c r="K203" i="48"/>
  <c r="J203" i="48"/>
  <c r="I203" i="48"/>
  <c r="G203" i="48"/>
  <c r="E203" i="48"/>
  <c r="C203" i="48"/>
  <c r="J182" i="55"/>
  <c r="K71" i="54"/>
  <c r="J71" i="54"/>
  <c r="K21" i="53"/>
  <c r="J21"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40" i="44"/>
  <c r="J40" i="44" s="1"/>
  <c r="G40" i="44"/>
  <c r="I40" i="44" s="1"/>
  <c r="H30" i="44"/>
  <c r="J30" i="44" s="1"/>
  <c r="G30" i="44"/>
  <c r="I30"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E25" i="46"/>
  <c r="D25" i="46"/>
  <c r="H25" i="46" s="1"/>
  <c r="C25" i="46"/>
  <c r="B25" i="46"/>
  <c r="G25" i="46" s="1"/>
  <c r="I25" i="46" s="1"/>
  <c r="E19" i="46"/>
  <c r="D19" i="46"/>
  <c r="H19" i="46" s="1"/>
  <c r="C19" i="46"/>
  <c r="B19" i="46"/>
  <c r="G19" i="46" s="1"/>
  <c r="I19" i="46" s="1"/>
  <c r="E13" i="46"/>
  <c r="D13" i="46"/>
  <c r="H13" i="46" s="1"/>
  <c r="C13" i="46"/>
  <c r="B13" i="46"/>
  <c r="G13" i="46" s="1"/>
  <c r="I13" i="46" s="1"/>
  <c r="E7" i="46"/>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7" i="26"/>
  <c r="J7" i="26" s="1"/>
  <c r="G7" i="26"/>
  <c r="I7" i="26" s="1"/>
  <c r="H8" i="26"/>
  <c r="J8" i="26" s="1"/>
  <c r="G8" i="26"/>
  <c r="I8" i="26" s="1"/>
  <c r="I9" i="26"/>
  <c r="H9" i="26"/>
  <c r="J9" i="26" s="1"/>
  <c r="G9" i="26"/>
  <c r="I10" i="26"/>
  <c r="H10" i="26"/>
  <c r="J10" i="26" s="1"/>
  <c r="G10" i="26"/>
  <c r="I11" i="26"/>
  <c r="H11" i="26"/>
  <c r="J11" i="26" s="1"/>
  <c r="G11" i="26"/>
  <c r="H12" i="26"/>
  <c r="J12" i="26" s="1"/>
  <c r="G12" i="26"/>
  <c r="I12" i="26" s="1"/>
  <c r="H13" i="26"/>
  <c r="J13" i="26" s="1"/>
  <c r="G13" i="26"/>
  <c r="I13" i="26" s="1"/>
  <c r="H14" i="26"/>
  <c r="J14" i="26" s="1"/>
  <c r="G14" i="26"/>
  <c r="I14" i="26" s="1"/>
  <c r="J15" i="26"/>
  <c r="I15" i="26"/>
  <c r="H15" i="26"/>
  <c r="G15" i="26"/>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I26" i="26"/>
  <c r="H26" i="26"/>
  <c r="J26" i="26" s="1"/>
  <c r="G26" i="26"/>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H33" i="26"/>
  <c r="J33" i="26" s="1"/>
  <c r="G33" i="26"/>
  <c r="I33" i="26" s="1"/>
  <c r="H34" i="26"/>
  <c r="J34" i="26" s="1"/>
  <c r="G34" i="26"/>
  <c r="I34" i="26" s="1"/>
  <c r="H35" i="26"/>
  <c r="J35" i="26" s="1"/>
  <c r="G35" i="26"/>
  <c r="I35" i="26" s="1"/>
  <c r="H36" i="26"/>
  <c r="J36" i="26" s="1"/>
  <c r="G36" i="26"/>
  <c r="I36" i="26" s="1"/>
  <c r="I37" i="26"/>
  <c r="H37" i="26"/>
  <c r="J37" i="26" s="1"/>
  <c r="G37" i="26"/>
  <c r="H38" i="26"/>
  <c r="J38" i="26" s="1"/>
  <c r="G38" i="26"/>
  <c r="I38" i="26" s="1"/>
  <c r="H39" i="26"/>
  <c r="J39" i="26" s="1"/>
  <c r="G39" i="26"/>
  <c r="I39" i="26" s="1"/>
  <c r="H40" i="26"/>
  <c r="J40" i="26" s="1"/>
  <c r="G40" i="26"/>
  <c r="I40" i="26" s="1"/>
  <c r="H41" i="26"/>
  <c r="J41" i="26" s="1"/>
  <c r="G41" i="26"/>
  <c r="I41" i="26" s="1"/>
  <c r="H42" i="26"/>
  <c r="J42" i="26" s="1"/>
  <c r="G42" i="26"/>
  <c r="I42" i="26" s="1"/>
  <c r="J43" i="26"/>
  <c r="I43" i="26"/>
  <c r="H43" i="26"/>
  <c r="G43" i="26"/>
  <c r="H44" i="26"/>
  <c r="J44" i="26" s="1"/>
  <c r="G44" i="26"/>
  <c r="I44" i="26" s="1"/>
  <c r="H45" i="26"/>
  <c r="J45" i="26" s="1"/>
  <c r="G45" i="26"/>
  <c r="I45" i="26" s="1"/>
  <c r="H46" i="26"/>
  <c r="J46" i="26" s="1"/>
  <c r="G46" i="26"/>
  <c r="I46" i="26" s="1"/>
  <c r="I47" i="26"/>
  <c r="H47" i="26"/>
  <c r="J47" i="26" s="1"/>
  <c r="G47" i="26"/>
  <c r="H48" i="26"/>
  <c r="J48" i="26" s="1"/>
  <c r="G48" i="26"/>
  <c r="I48" i="26" s="1"/>
  <c r="H49" i="26"/>
  <c r="J49" i="26" s="1"/>
  <c r="G49" i="26"/>
  <c r="I49" i="26" s="1"/>
  <c r="I50" i="26"/>
  <c r="H50" i="26"/>
  <c r="J50" i="26" s="1"/>
  <c r="G50"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K19" i="51"/>
  <c r="I19" i="51"/>
  <c r="H19" i="51"/>
  <c r="J19" i="51" s="1"/>
  <c r="I20" i="51"/>
  <c r="K20" i="51" s="1"/>
  <c r="H20" i="51"/>
  <c r="J20" i="51" s="1"/>
  <c r="I21" i="51"/>
  <c r="K21" i="51" s="1"/>
  <c r="H21" i="51"/>
  <c r="J21" i="51" s="1"/>
  <c r="I22" i="51"/>
  <c r="K22" i="51" s="1"/>
  <c r="H22" i="51"/>
  <c r="J22" i="51" s="1"/>
  <c r="J7" i="46" l="1"/>
  <c r="J13" i="46"/>
  <c r="J19" i="46"/>
  <c r="J25" i="46"/>
  <c r="G167" i="55"/>
  <c r="J195" i="48"/>
  <c r="K129" i="48"/>
  <c r="C7" i="56"/>
  <c r="G7" i="56"/>
  <c r="E7" i="56"/>
  <c r="I7" i="56"/>
  <c r="E8" i="56"/>
  <c r="I8" i="56"/>
  <c r="C8" i="56"/>
  <c r="G8" i="56"/>
  <c r="E9" i="56"/>
  <c r="I9" i="56"/>
  <c r="C9" i="56"/>
  <c r="G9" i="56"/>
  <c r="E10" i="56"/>
  <c r="I10" i="56"/>
  <c r="C10" i="56"/>
  <c r="G10" i="56"/>
  <c r="C11" i="56"/>
  <c r="G11" i="56"/>
  <c r="E11" i="56"/>
  <c r="I11" i="56"/>
  <c r="C12" i="56"/>
  <c r="G12" i="56"/>
  <c r="E12" i="56"/>
  <c r="I12" i="56"/>
  <c r="E13" i="56"/>
  <c r="I13" i="56"/>
  <c r="C13" i="56"/>
  <c r="G13" i="56"/>
  <c r="C14" i="56"/>
  <c r="G14" i="56"/>
  <c r="E14" i="56"/>
  <c r="I14" i="56"/>
  <c r="C15" i="56"/>
  <c r="G15" i="56"/>
  <c r="E15" i="56"/>
  <c r="I15" i="56"/>
  <c r="C16" i="56"/>
  <c r="G16" i="56"/>
  <c r="J19" i="56"/>
  <c r="K19" i="56"/>
  <c r="E17" i="56"/>
  <c r="I17" i="56"/>
  <c r="F5" i="56"/>
  <c r="C7" i="57"/>
  <c r="G7" i="57"/>
  <c r="E7" i="57"/>
  <c r="I7" i="57"/>
  <c r="C8" i="57"/>
  <c r="G8" i="57"/>
  <c r="E8" i="57"/>
  <c r="I8" i="57"/>
  <c r="E9" i="57"/>
  <c r="I9" i="57"/>
  <c r="C9" i="57"/>
  <c r="G9" i="57"/>
  <c r="C10" i="57"/>
  <c r="G10" i="57"/>
  <c r="E10" i="57"/>
  <c r="I10" i="57"/>
  <c r="C11" i="57"/>
  <c r="G11" i="57"/>
  <c r="E11" i="57"/>
  <c r="I11" i="57"/>
  <c r="C12" i="57"/>
  <c r="G12" i="57"/>
  <c r="E12" i="57"/>
  <c r="I12" i="57"/>
  <c r="C13" i="57"/>
  <c r="G13" i="57"/>
  <c r="E13" i="57"/>
  <c r="I13" i="57"/>
  <c r="C14" i="57"/>
  <c r="G14" i="57"/>
  <c r="E14" i="57"/>
  <c r="I14" i="57"/>
  <c r="C15" i="57"/>
  <c r="G15" i="57"/>
  <c r="E15" i="57"/>
  <c r="I15" i="57"/>
  <c r="C16" i="57"/>
  <c r="G16" i="57"/>
  <c r="E16" i="57"/>
  <c r="I16" i="57"/>
  <c r="E17" i="57"/>
  <c r="I17" i="57"/>
  <c r="C17" i="57"/>
  <c r="G17" i="57"/>
  <c r="C18" i="57"/>
  <c r="G18" i="57"/>
  <c r="E18" i="57"/>
  <c r="I18" i="57"/>
  <c r="C19" i="57"/>
  <c r="G19" i="57"/>
  <c r="E19" i="57"/>
  <c r="I19" i="57"/>
  <c r="E20" i="57"/>
  <c r="I20" i="57"/>
  <c r="C20" i="57"/>
  <c r="G20" i="57"/>
  <c r="E21" i="57"/>
  <c r="I21" i="57"/>
  <c r="C21" i="57"/>
  <c r="G21" i="57"/>
  <c r="C22" i="57"/>
  <c r="G22" i="57"/>
  <c r="J25" i="57"/>
  <c r="K25" i="57"/>
  <c r="E23" i="57"/>
  <c r="I23" i="57"/>
  <c r="F5" i="57"/>
  <c r="C7" i="58"/>
  <c r="G7" i="58"/>
  <c r="E7" i="58"/>
  <c r="I7" i="58"/>
  <c r="C8" i="58"/>
  <c r="G8" i="58"/>
  <c r="E8" i="58"/>
  <c r="I8" i="58"/>
  <c r="C9" i="58"/>
  <c r="G9" i="58"/>
  <c r="E9" i="58"/>
  <c r="I9" i="58"/>
  <c r="E10" i="58"/>
  <c r="I10" i="58"/>
  <c r="C10" i="58"/>
  <c r="G10" i="58"/>
  <c r="C11" i="58"/>
  <c r="G11" i="58"/>
  <c r="E11" i="58"/>
  <c r="I11" i="58"/>
  <c r="C12" i="58"/>
  <c r="G12" i="58"/>
  <c r="E12" i="58"/>
  <c r="I12" i="58"/>
  <c r="C13" i="58"/>
  <c r="G13" i="58"/>
  <c r="E13" i="58"/>
  <c r="I13" i="58"/>
  <c r="E14" i="58"/>
  <c r="I14" i="58"/>
  <c r="C14" i="58"/>
  <c r="G14" i="58"/>
  <c r="E15" i="58"/>
  <c r="I15" i="58"/>
  <c r="C15" i="58"/>
  <c r="G15" i="58"/>
  <c r="C16" i="58"/>
  <c r="G16" i="58"/>
  <c r="E16" i="58"/>
  <c r="I16" i="58"/>
  <c r="C17" i="58"/>
  <c r="G17" i="58"/>
  <c r="E17" i="58"/>
  <c r="I17" i="58"/>
  <c r="C18" i="58"/>
  <c r="G18" i="58"/>
  <c r="E18" i="58"/>
  <c r="I18" i="58"/>
  <c r="E19" i="58"/>
  <c r="I19" i="58"/>
  <c r="C19" i="58"/>
  <c r="G19" i="58"/>
  <c r="E20" i="58"/>
  <c r="I20" i="58"/>
  <c r="C20" i="58"/>
  <c r="G20" i="58"/>
  <c r="C21" i="58"/>
  <c r="G21" i="58"/>
  <c r="E21" i="58"/>
  <c r="I21" i="58"/>
  <c r="C22" i="58"/>
  <c r="G22" i="58"/>
  <c r="E22" i="58"/>
  <c r="I22" i="58"/>
  <c r="E23" i="58"/>
  <c r="I23" i="58"/>
  <c r="C23" i="58"/>
  <c r="G23" i="58"/>
  <c r="C24" i="58"/>
  <c r="G24" i="58"/>
  <c r="E24" i="58"/>
  <c r="I24" i="58"/>
  <c r="E25" i="58"/>
  <c r="I25" i="58"/>
  <c r="C25" i="58"/>
  <c r="G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E33" i="58"/>
  <c r="I33" i="58"/>
  <c r="C33" i="58"/>
  <c r="G33" i="58"/>
  <c r="E34" i="58"/>
  <c r="I34" i="58"/>
  <c r="C34" i="58"/>
  <c r="G34" i="58"/>
  <c r="C35" i="58"/>
  <c r="G35" i="58"/>
  <c r="E35" i="58"/>
  <c r="I35" i="58"/>
  <c r="C36" i="58"/>
  <c r="G36" i="58"/>
  <c r="E36" i="58"/>
  <c r="I36" i="58"/>
  <c r="E37" i="58"/>
  <c r="I37" i="58"/>
  <c r="C37" i="58"/>
  <c r="G37" i="58"/>
  <c r="E38" i="58"/>
  <c r="C38" i="58"/>
  <c r="G38" i="58"/>
  <c r="K41" i="58"/>
  <c r="J41" i="58"/>
  <c r="I39" i="58"/>
  <c r="F5" i="58"/>
  <c r="C7" i="50"/>
  <c r="G7" i="50"/>
  <c r="E7" i="50"/>
  <c r="I7" i="50"/>
  <c r="C8" i="50"/>
  <c r="G8" i="50"/>
  <c r="E8" i="50"/>
  <c r="I8" i="50"/>
  <c r="E9" i="50"/>
  <c r="I9" i="50"/>
  <c r="C9" i="50"/>
  <c r="G9" i="50"/>
  <c r="E10" i="50"/>
  <c r="I10" i="50"/>
  <c r="C10" i="50"/>
  <c r="G10" i="50"/>
  <c r="E11" i="50"/>
  <c r="I11" i="50"/>
  <c r="C11" i="50"/>
  <c r="G11" i="50"/>
  <c r="E12" i="50"/>
  <c r="I12" i="50"/>
  <c r="C12" i="50"/>
  <c r="G12" i="50"/>
  <c r="C13" i="50"/>
  <c r="G13" i="50"/>
  <c r="E13" i="50"/>
  <c r="I13" i="50"/>
  <c r="C14" i="50"/>
  <c r="G14" i="50"/>
  <c r="E14" i="50"/>
  <c r="I14" i="50"/>
  <c r="C15" i="50"/>
  <c r="G15" i="50"/>
  <c r="E15" i="50"/>
  <c r="I15" i="50"/>
  <c r="C16" i="50"/>
  <c r="G16" i="50"/>
  <c r="E16" i="50"/>
  <c r="I16" i="50"/>
  <c r="C17" i="50"/>
  <c r="G17" i="50"/>
  <c r="E17" i="50"/>
  <c r="I17" i="50"/>
  <c r="C18" i="50"/>
  <c r="G18" i="50"/>
  <c r="E18" i="50"/>
  <c r="I18" i="50"/>
  <c r="E19" i="50"/>
  <c r="I19" i="50"/>
  <c r="C19" i="50"/>
  <c r="G19" i="50"/>
  <c r="C20" i="50"/>
  <c r="G20" i="50"/>
  <c r="E20" i="50"/>
  <c r="I20" i="50"/>
  <c r="C21" i="50"/>
  <c r="G21" i="50"/>
  <c r="E21" i="50"/>
  <c r="I21" i="50"/>
  <c r="C22" i="50"/>
  <c r="G22" i="50"/>
  <c r="E22" i="50"/>
  <c r="I22" i="50"/>
  <c r="C23" i="50"/>
  <c r="G23" i="50"/>
  <c r="E23" i="50"/>
  <c r="I23" i="50"/>
  <c r="E24" i="50"/>
  <c r="I24" i="50"/>
  <c r="C24" i="50"/>
  <c r="G24" i="50"/>
  <c r="E25" i="50"/>
  <c r="I25" i="50"/>
  <c r="C25" i="50"/>
  <c r="G25" i="50"/>
  <c r="C26" i="50"/>
  <c r="G26" i="50"/>
  <c r="E26" i="50"/>
  <c r="I26" i="50"/>
  <c r="C27" i="50"/>
  <c r="G27" i="50"/>
  <c r="E27" i="50"/>
  <c r="I27" i="50"/>
  <c r="E28" i="50"/>
  <c r="I28" i="50"/>
  <c r="C28" i="50"/>
  <c r="G28" i="50"/>
  <c r="C29" i="50"/>
  <c r="G29" i="50"/>
  <c r="E29" i="50"/>
  <c r="I29" i="50"/>
  <c r="C30" i="50"/>
  <c r="G30" i="50"/>
  <c r="E30" i="50"/>
  <c r="I30" i="50"/>
  <c r="C31" i="50"/>
  <c r="G31" i="50"/>
  <c r="E31" i="50"/>
  <c r="I31" i="50"/>
  <c r="C32" i="50"/>
  <c r="G32" i="50"/>
  <c r="E32" i="50"/>
  <c r="I32" i="50"/>
  <c r="C33" i="50"/>
  <c r="G33" i="50"/>
  <c r="E33" i="50"/>
  <c r="I33" i="50"/>
  <c r="E34" i="50"/>
  <c r="I34" i="50"/>
  <c r="C34" i="50"/>
  <c r="G34" i="50"/>
  <c r="C35" i="50"/>
  <c r="G35" i="50"/>
  <c r="E35" i="50"/>
  <c r="I35" i="50"/>
  <c r="C36" i="50"/>
  <c r="G36" i="50"/>
  <c r="E36" i="50"/>
  <c r="I36" i="50"/>
  <c r="C37" i="50"/>
  <c r="G37" i="50"/>
  <c r="E37" i="50"/>
  <c r="I37" i="50"/>
  <c r="E38" i="50"/>
  <c r="C38" i="50"/>
  <c r="G38" i="50"/>
  <c r="K41" i="50"/>
  <c r="J41" i="50"/>
  <c r="I39" i="50"/>
  <c r="F5" i="50"/>
  <c r="E7" i="53"/>
  <c r="I7" i="53"/>
  <c r="E19" i="53"/>
  <c r="I19" i="53"/>
  <c r="C7" i="53"/>
  <c r="G7" i="53"/>
  <c r="C19" i="53"/>
  <c r="G19" i="53"/>
  <c r="F5" i="53"/>
  <c r="E8" i="53"/>
  <c r="I8" i="53"/>
  <c r="C8" i="53"/>
  <c r="G8" i="53"/>
  <c r="C9" i="53"/>
  <c r="G9" i="53"/>
  <c r="E9" i="53"/>
  <c r="I9" i="53"/>
  <c r="C10" i="53"/>
  <c r="G10" i="53"/>
  <c r="E10" i="53"/>
  <c r="I10" i="53"/>
  <c r="C11" i="53"/>
  <c r="G11" i="53"/>
  <c r="E11" i="53"/>
  <c r="I11" i="53"/>
  <c r="C12" i="53"/>
  <c r="G12" i="53"/>
  <c r="E12" i="53"/>
  <c r="I12" i="53"/>
  <c r="C13" i="53"/>
  <c r="G13" i="53"/>
  <c r="E13" i="53"/>
  <c r="I13" i="53"/>
  <c r="E14" i="53"/>
  <c r="I14" i="53"/>
  <c r="C14" i="53"/>
  <c r="G14" i="53"/>
  <c r="C15" i="53"/>
  <c r="G15" i="53"/>
  <c r="E15" i="53"/>
  <c r="I15" i="53"/>
  <c r="C16" i="53"/>
  <c r="G16" i="53"/>
  <c r="J19" i="53"/>
  <c r="K19" i="53"/>
  <c r="E17" i="53"/>
  <c r="I17" i="53"/>
  <c r="E52" i="54"/>
  <c r="I52" i="54"/>
  <c r="E69" i="54"/>
  <c r="I69" i="54"/>
  <c r="E41" i="54"/>
  <c r="I41" i="54"/>
  <c r="E49" i="54"/>
  <c r="I49" i="54"/>
  <c r="E26" i="54"/>
  <c r="I26" i="54"/>
  <c r="E38" i="54"/>
  <c r="I38" i="54"/>
  <c r="E19" i="54"/>
  <c r="I19" i="54"/>
  <c r="E23" i="54"/>
  <c r="J16" i="54"/>
  <c r="K16" i="54"/>
  <c r="E14" i="54"/>
  <c r="I14" i="54"/>
  <c r="E16" i="54"/>
  <c r="I16" i="54"/>
  <c r="E7" i="54"/>
  <c r="I7" i="54"/>
  <c r="E11" i="54"/>
  <c r="C52" i="54"/>
  <c r="G52" i="54"/>
  <c r="C69" i="54"/>
  <c r="G69" i="54"/>
  <c r="C41" i="54"/>
  <c r="G41" i="54"/>
  <c r="C49" i="54"/>
  <c r="G49" i="54"/>
  <c r="C26" i="54"/>
  <c r="G26" i="54"/>
  <c r="C38" i="54"/>
  <c r="G38" i="54"/>
  <c r="C19" i="54"/>
  <c r="G19" i="54"/>
  <c r="C23" i="54"/>
  <c r="G23" i="54"/>
  <c r="C14" i="54"/>
  <c r="G14" i="54"/>
  <c r="C7" i="54"/>
  <c r="G7" i="54"/>
  <c r="C11" i="54"/>
  <c r="G11" i="54"/>
  <c r="F5" i="54"/>
  <c r="C8" i="54"/>
  <c r="G8" i="54"/>
  <c r="K11" i="54"/>
  <c r="E8" i="54"/>
  <c r="I8" i="54"/>
  <c r="J11" i="54"/>
  <c r="I9" i="54"/>
  <c r="C20" i="54"/>
  <c r="G20" i="54"/>
  <c r="K23" i="54"/>
  <c r="E20" i="54"/>
  <c r="I20" i="54"/>
  <c r="J23" i="54"/>
  <c r="I21" i="54"/>
  <c r="E27" i="54"/>
  <c r="I27" i="54"/>
  <c r="C27" i="54"/>
  <c r="G27" i="54"/>
  <c r="E28" i="54"/>
  <c r="I28" i="54"/>
  <c r="C28" i="54"/>
  <c r="G28" i="54"/>
  <c r="C29" i="54"/>
  <c r="G29" i="54"/>
  <c r="E29" i="54"/>
  <c r="I29" i="54"/>
  <c r="C30" i="54"/>
  <c r="G30" i="54"/>
  <c r="E30" i="54"/>
  <c r="I30" i="54"/>
  <c r="C31" i="54"/>
  <c r="G31" i="54"/>
  <c r="E31" i="54"/>
  <c r="I31" i="54"/>
  <c r="C32" i="54"/>
  <c r="G32" i="54"/>
  <c r="E32" i="54"/>
  <c r="I32" i="54"/>
  <c r="C33" i="54"/>
  <c r="G33" i="54"/>
  <c r="E33" i="54"/>
  <c r="I33" i="54"/>
  <c r="E34" i="54"/>
  <c r="I34" i="54"/>
  <c r="C34" i="54"/>
  <c r="G34" i="54"/>
  <c r="C35" i="54"/>
  <c r="G35" i="54"/>
  <c r="K38" i="54"/>
  <c r="J38" i="54"/>
  <c r="E36" i="54"/>
  <c r="I36" i="54"/>
  <c r="C42" i="54"/>
  <c r="G42" i="54"/>
  <c r="E42" i="54"/>
  <c r="I42" i="54"/>
  <c r="C43" i="54"/>
  <c r="G43" i="54"/>
  <c r="E43" i="54"/>
  <c r="I43" i="54"/>
  <c r="C44" i="54"/>
  <c r="G44" i="54"/>
  <c r="E44" i="54"/>
  <c r="I44" i="54"/>
  <c r="C45" i="54"/>
  <c r="G45" i="54"/>
  <c r="E45" i="54"/>
  <c r="I45" i="54"/>
  <c r="C46" i="54"/>
  <c r="G46" i="54"/>
  <c r="K49" i="54"/>
  <c r="J49" i="54"/>
  <c r="E47" i="54"/>
  <c r="I47" i="54"/>
  <c r="C53" i="54"/>
  <c r="G53" i="54"/>
  <c r="E53" i="54"/>
  <c r="I53" i="54"/>
  <c r="C54" i="54"/>
  <c r="G54" i="54"/>
  <c r="E54" i="54"/>
  <c r="I54" i="54"/>
  <c r="C55" i="54"/>
  <c r="G55" i="54"/>
  <c r="E55" i="54"/>
  <c r="I55" i="54"/>
  <c r="E56" i="54"/>
  <c r="I56" i="54"/>
  <c r="C56" i="54"/>
  <c r="G56" i="54"/>
  <c r="E57" i="54"/>
  <c r="I57" i="54"/>
  <c r="C57" i="54"/>
  <c r="G57" i="54"/>
  <c r="C58" i="54"/>
  <c r="G58" i="54"/>
  <c r="E58" i="54"/>
  <c r="I58" i="54"/>
  <c r="C59" i="54"/>
  <c r="G59" i="54"/>
  <c r="E59" i="54"/>
  <c r="I59" i="54"/>
  <c r="C60" i="54"/>
  <c r="G60" i="54"/>
  <c r="E60" i="54"/>
  <c r="I60" i="54"/>
  <c r="E61" i="54"/>
  <c r="I61" i="54"/>
  <c r="C61" i="54"/>
  <c r="G61" i="54"/>
  <c r="C62" i="54"/>
  <c r="G62" i="54"/>
  <c r="E62" i="54"/>
  <c r="I62" i="54"/>
  <c r="C63" i="54"/>
  <c r="G63" i="54"/>
  <c r="E63" i="54"/>
  <c r="I63" i="54"/>
  <c r="E64" i="54"/>
  <c r="I64" i="54"/>
  <c r="C64" i="54"/>
  <c r="G64" i="54"/>
  <c r="I65" i="54"/>
  <c r="C65" i="54"/>
  <c r="G65" i="54"/>
  <c r="J69" i="54"/>
  <c r="E66" i="54"/>
  <c r="C66" i="54"/>
  <c r="G66" i="54"/>
  <c r="K69" i="54"/>
  <c r="E67" i="54"/>
  <c r="I67" i="54"/>
  <c r="C173" i="55"/>
  <c r="G173" i="55"/>
  <c r="C178" i="55"/>
  <c r="G178" i="55"/>
  <c r="C167" i="55"/>
  <c r="C170" i="55"/>
  <c r="G170" i="55"/>
  <c r="E141" i="55"/>
  <c r="I141" i="55"/>
  <c r="E160" i="55"/>
  <c r="I160" i="55"/>
  <c r="E115" i="55"/>
  <c r="I115" i="55"/>
  <c r="E138" i="55"/>
  <c r="I138" i="55"/>
  <c r="C92" i="55"/>
  <c r="G92" i="55"/>
  <c r="C108" i="55"/>
  <c r="G108" i="55"/>
  <c r="C69" i="55"/>
  <c r="G69" i="55"/>
  <c r="C89" i="55"/>
  <c r="G89" i="55"/>
  <c r="E51" i="55"/>
  <c r="I51" i="55"/>
  <c r="E62" i="55"/>
  <c r="I62" i="55"/>
  <c r="E25" i="55"/>
  <c r="I25" i="55"/>
  <c r="E48" i="55"/>
  <c r="I48" i="55"/>
  <c r="C7" i="55"/>
  <c r="G7" i="55"/>
  <c r="C18" i="55"/>
  <c r="G18" i="55"/>
  <c r="K182" i="55"/>
  <c r="E173" i="55"/>
  <c r="I173" i="55"/>
  <c r="E178" i="55"/>
  <c r="I178" i="55"/>
  <c r="E167" i="55"/>
  <c r="I167" i="55"/>
  <c r="C141" i="55"/>
  <c r="G141" i="55"/>
  <c r="C160" i="55"/>
  <c r="G160" i="55"/>
  <c r="C115" i="55"/>
  <c r="G115" i="55"/>
  <c r="C138" i="55"/>
  <c r="G138" i="55"/>
  <c r="E92" i="55"/>
  <c r="I92" i="55"/>
  <c r="E108" i="55"/>
  <c r="I108" i="55"/>
  <c r="E69" i="55"/>
  <c r="I69" i="55"/>
  <c r="E89" i="55"/>
  <c r="I89" i="55"/>
  <c r="C51" i="55"/>
  <c r="G51" i="55"/>
  <c r="C62" i="55"/>
  <c r="G62" i="55"/>
  <c r="C25" i="55"/>
  <c r="G25" i="55"/>
  <c r="C48" i="55"/>
  <c r="G48" i="55"/>
  <c r="E7" i="55"/>
  <c r="I7" i="55"/>
  <c r="E18" i="55"/>
  <c r="I18" i="55"/>
  <c r="F5" i="55"/>
  <c r="C8" i="55"/>
  <c r="G8" i="55"/>
  <c r="E8" i="55"/>
  <c r="I8" i="55"/>
  <c r="E9" i="55"/>
  <c r="I9" i="55"/>
  <c r="C9" i="55"/>
  <c r="G9" i="55"/>
  <c r="C10" i="55"/>
  <c r="G10" i="55"/>
  <c r="E10" i="55"/>
  <c r="I10" i="55"/>
  <c r="C11" i="55"/>
  <c r="G11" i="55"/>
  <c r="E11" i="55"/>
  <c r="I11" i="55"/>
  <c r="E12" i="55"/>
  <c r="I12" i="55"/>
  <c r="C12" i="55"/>
  <c r="G12" i="55"/>
  <c r="C13" i="55"/>
  <c r="G13" i="55"/>
  <c r="E13" i="55"/>
  <c r="I13" i="55"/>
  <c r="E14" i="55"/>
  <c r="I14" i="55"/>
  <c r="C14" i="55"/>
  <c r="G14" i="55"/>
  <c r="C15" i="55"/>
  <c r="G15" i="55"/>
  <c r="K18" i="55"/>
  <c r="J18" i="55"/>
  <c r="E16" i="55"/>
  <c r="I16" i="55"/>
  <c r="F23" i="55"/>
  <c r="C26" i="55"/>
  <c r="G26" i="55"/>
  <c r="E26" i="55"/>
  <c r="I26" i="55"/>
  <c r="C27" i="55"/>
  <c r="G27" i="55"/>
  <c r="E27" i="55"/>
  <c r="I27" i="55"/>
  <c r="E28" i="55"/>
  <c r="I28" i="55"/>
  <c r="C28" i="55"/>
  <c r="G28" i="55"/>
  <c r="E29" i="55"/>
  <c r="I29" i="55"/>
  <c r="C29" i="55"/>
  <c r="G29" i="55"/>
  <c r="C30" i="55"/>
  <c r="G30" i="55"/>
  <c r="E30" i="55"/>
  <c r="I30" i="55"/>
  <c r="C31" i="55"/>
  <c r="G31" i="55"/>
  <c r="E31" i="55"/>
  <c r="I31" i="55"/>
  <c r="C32" i="55"/>
  <c r="G32" i="55"/>
  <c r="E32" i="55"/>
  <c r="I32" i="55"/>
  <c r="E33" i="55"/>
  <c r="I33" i="55"/>
  <c r="C33" i="55"/>
  <c r="G33" i="55"/>
  <c r="C34" i="55"/>
  <c r="G34" i="55"/>
  <c r="E34" i="55"/>
  <c r="I34" i="55"/>
  <c r="C35" i="55"/>
  <c r="G35" i="55"/>
  <c r="E35" i="55"/>
  <c r="I35" i="55"/>
  <c r="C36" i="55"/>
  <c r="G36" i="55"/>
  <c r="E36" i="55"/>
  <c r="I36" i="55"/>
  <c r="E37" i="55"/>
  <c r="I37" i="55"/>
  <c r="C37" i="55"/>
  <c r="G37" i="55"/>
  <c r="C38" i="55"/>
  <c r="G38" i="55"/>
  <c r="E38" i="55"/>
  <c r="I38" i="55"/>
  <c r="C39" i="55"/>
  <c r="G39" i="55"/>
  <c r="E39" i="55"/>
  <c r="I39" i="55"/>
  <c r="C40" i="55"/>
  <c r="G40" i="55"/>
  <c r="E40" i="55"/>
  <c r="I40" i="55"/>
  <c r="C41" i="55"/>
  <c r="G41" i="55"/>
  <c r="E41" i="55"/>
  <c r="I41" i="55"/>
  <c r="C42" i="55"/>
  <c r="G42" i="55"/>
  <c r="E42" i="55"/>
  <c r="I42" i="55"/>
  <c r="C43" i="55"/>
  <c r="G43" i="55"/>
  <c r="E43" i="55"/>
  <c r="I43" i="55"/>
  <c r="C44" i="55"/>
  <c r="G44" i="55"/>
  <c r="E44" i="55"/>
  <c r="I44" i="55"/>
  <c r="C45" i="55"/>
  <c r="G45" i="55"/>
  <c r="E45" i="55"/>
  <c r="K48" i="55"/>
  <c r="J48" i="55"/>
  <c r="I46" i="55"/>
  <c r="C52" i="55"/>
  <c r="G52" i="55"/>
  <c r="E52" i="55"/>
  <c r="I52" i="55"/>
  <c r="C53" i="55"/>
  <c r="G53" i="55"/>
  <c r="E53" i="55"/>
  <c r="I53" i="55"/>
  <c r="C54" i="55"/>
  <c r="G54" i="55"/>
  <c r="E54" i="55"/>
  <c r="I54" i="55"/>
  <c r="C55" i="55"/>
  <c r="G55" i="55"/>
  <c r="E55" i="55"/>
  <c r="I55" i="55"/>
  <c r="C56" i="55"/>
  <c r="G56" i="55"/>
  <c r="E56" i="55"/>
  <c r="I56" i="55"/>
  <c r="E57" i="55"/>
  <c r="I57" i="55"/>
  <c r="C57" i="55"/>
  <c r="G57" i="55"/>
  <c r="E58" i="55"/>
  <c r="I58" i="55"/>
  <c r="C58" i="55"/>
  <c r="G58" i="55"/>
  <c r="C59" i="55"/>
  <c r="G59" i="55"/>
  <c r="J62" i="55"/>
  <c r="K62" i="55"/>
  <c r="E60" i="55"/>
  <c r="I60" i="55"/>
  <c r="F67" i="55"/>
  <c r="E70" i="55"/>
  <c r="I70" i="55"/>
  <c r="C70" i="55"/>
  <c r="G70" i="55"/>
  <c r="E71" i="55"/>
  <c r="I71" i="55"/>
  <c r="C71" i="55"/>
  <c r="G71" i="55"/>
  <c r="C72" i="55"/>
  <c r="G72" i="55"/>
  <c r="E72" i="55"/>
  <c r="I72" i="55"/>
  <c r="C73" i="55"/>
  <c r="G73" i="55"/>
  <c r="E73" i="55"/>
  <c r="I73" i="55"/>
  <c r="C74" i="55"/>
  <c r="G74" i="55"/>
  <c r="E74" i="55"/>
  <c r="I74" i="55"/>
  <c r="E75" i="55"/>
  <c r="I75" i="55"/>
  <c r="C75" i="55"/>
  <c r="G75" i="55"/>
  <c r="C76" i="55"/>
  <c r="G76" i="55"/>
  <c r="E76" i="55"/>
  <c r="I76" i="55"/>
  <c r="C77" i="55"/>
  <c r="G77" i="55"/>
  <c r="E77" i="55"/>
  <c r="I77" i="55"/>
  <c r="C78" i="55"/>
  <c r="G78" i="55"/>
  <c r="E78" i="55"/>
  <c r="I78" i="55"/>
  <c r="C79" i="55"/>
  <c r="G79" i="55"/>
  <c r="E79" i="55"/>
  <c r="I79" i="55"/>
  <c r="C80" i="55"/>
  <c r="G80" i="55"/>
  <c r="E80" i="55"/>
  <c r="I80" i="55"/>
  <c r="E81" i="55"/>
  <c r="I81" i="55"/>
  <c r="C81" i="55"/>
  <c r="G81" i="55"/>
  <c r="C82" i="55"/>
  <c r="G82" i="55"/>
  <c r="E82" i="55"/>
  <c r="I82" i="55"/>
  <c r="C83" i="55"/>
  <c r="G83" i="55"/>
  <c r="E83" i="55"/>
  <c r="I83" i="55"/>
  <c r="C84" i="55"/>
  <c r="G84" i="55"/>
  <c r="E84" i="55"/>
  <c r="I84" i="55"/>
  <c r="E85" i="55"/>
  <c r="I85" i="55"/>
  <c r="C85" i="55"/>
  <c r="G85" i="55"/>
  <c r="C86" i="55"/>
  <c r="G86" i="55"/>
  <c r="J89" i="55"/>
  <c r="K89" i="55"/>
  <c r="E87" i="55"/>
  <c r="I87" i="55"/>
  <c r="C93" i="55"/>
  <c r="G93" i="55"/>
  <c r="E93" i="55"/>
  <c r="I93" i="55"/>
  <c r="C94" i="55"/>
  <c r="G94" i="55"/>
  <c r="E94" i="55"/>
  <c r="I94" i="55"/>
  <c r="E95" i="55"/>
  <c r="I95" i="55"/>
  <c r="C95" i="55"/>
  <c r="G95" i="55"/>
  <c r="C96" i="55"/>
  <c r="G96" i="55"/>
  <c r="E96" i="55"/>
  <c r="I96" i="55"/>
  <c r="E97" i="55"/>
  <c r="I97" i="55"/>
  <c r="C97" i="55"/>
  <c r="G97" i="55"/>
  <c r="C98" i="55"/>
  <c r="G98" i="55"/>
  <c r="E98" i="55"/>
  <c r="I98" i="55"/>
  <c r="E99" i="55"/>
  <c r="I99" i="55"/>
  <c r="C99" i="55"/>
  <c r="G99" i="55"/>
  <c r="C100" i="55"/>
  <c r="G100" i="55"/>
  <c r="E100" i="55"/>
  <c r="I100" i="55"/>
  <c r="C101" i="55"/>
  <c r="G101" i="55"/>
  <c r="E101" i="55"/>
  <c r="I101" i="55"/>
  <c r="C102" i="55"/>
  <c r="G102" i="55"/>
  <c r="E102" i="55"/>
  <c r="I102" i="55"/>
  <c r="E103" i="55"/>
  <c r="I103" i="55"/>
  <c r="C103" i="55"/>
  <c r="G103" i="55"/>
  <c r="E104" i="55"/>
  <c r="I104" i="55"/>
  <c r="C104" i="55"/>
  <c r="G104" i="55"/>
  <c r="E105" i="55"/>
  <c r="C105" i="55"/>
  <c r="G105" i="55"/>
  <c r="K108" i="55"/>
  <c r="J108" i="55"/>
  <c r="I106" i="55"/>
  <c r="F113" i="55"/>
  <c r="E116" i="55"/>
  <c r="I116" i="55"/>
  <c r="C116" i="55"/>
  <c r="G116" i="55"/>
  <c r="E117" i="55"/>
  <c r="I117" i="55"/>
  <c r="C117" i="55"/>
  <c r="G117" i="55"/>
  <c r="C118" i="55"/>
  <c r="G118" i="55"/>
  <c r="E118" i="55"/>
  <c r="I118" i="55"/>
  <c r="E119" i="55"/>
  <c r="I119" i="55"/>
  <c r="C119" i="55"/>
  <c r="G119" i="55"/>
  <c r="C120" i="55"/>
  <c r="G120" i="55"/>
  <c r="E120" i="55"/>
  <c r="I120" i="55"/>
  <c r="C121" i="55"/>
  <c r="G121" i="55"/>
  <c r="E121" i="55"/>
  <c r="I121" i="55"/>
  <c r="E122" i="55"/>
  <c r="I122" i="55"/>
  <c r="C122" i="55"/>
  <c r="G122" i="55"/>
  <c r="E123" i="55"/>
  <c r="I123" i="55"/>
  <c r="C123" i="55"/>
  <c r="G123" i="55"/>
  <c r="C124" i="55"/>
  <c r="G124" i="55"/>
  <c r="E124" i="55"/>
  <c r="I124" i="55"/>
  <c r="E125" i="55"/>
  <c r="I125" i="55"/>
  <c r="C125" i="55"/>
  <c r="G125" i="55"/>
  <c r="C126" i="55"/>
  <c r="G126" i="55"/>
  <c r="E126" i="55"/>
  <c r="I126" i="55"/>
  <c r="C127" i="55"/>
  <c r="G127" i="55"/>
  <c r="E127" i="55"/>
  <c r="I127" i="55"/>
  <c r="C128" i="55"/>
  <c r="G128" i="55"/>
  <c r="E128" i="55"/>
  <c r="I128" i="55"/>
  <c r="C129" i="55"/>
  <c r="G129" i="55"/>
  <c r="E129" i="55"/>
  <c r="I129" i="55"/>
  <c r="E130" i="55"/>
  <c r="I130" i="55"/>
  <c r="C130" i="55"/>
  <c r="G130" i="55"/>
  <c r="E131" i="55"/>
  <c r="I131" i="55"/>
  <c r="C131" i="55"/>
  <c r="G131" i="55"/>
  <c r="C132" i="55"/>
  <c r="G132" i="55"/>
  <c r="E132" i="55"/>
  <c r="I132" i="55"/>
  <c r="C133" i="55"/>
  <c r="G133" i="55"/>
  <c r="E133" i="55"/>
  <c r="I133" i="55"/>
  <c r="C134" i="55"/>
  <c r="G134" i="55"/>
  <c r="E134" i="55"/>
  <c r="I134" i="55"/>
  <c r="C135" i="55"/>
  <c r="G135" i="55"/>
  <c r="J138" i="55"/>
  <c r="K138" i="55"/>
  <c r="E136" i="55"/>
  <c r="I136" i="55"/>
  <c r="C142" i="55"/>
  <c r="G142" i="55"/>
  <c r="E142" i="55"/>
  <c r="I142" i="55"/>
  <c r="C143" i="55"/>
  <c r="G143" i="55"/>
  <c r="E143" i="55"/>
  <c r="I143" i="55"/>
  <c r="C144" i="55"/>
  <c r="G144" i="55"/>
  <c r="E144" i="55"/>
  <c r="I144" i="55"/>
  <c r="E145" i="55"/>
  <c r="I145" i="55"/>
  <c r="C145" i="55"/>
  <c r="G145" i="55"/>
  <c r="C146" i="55"/>
  <c r="G146" i="55"/>
  <c r="E146" i="55"/>
  <c r="I146" i="55"/>
  <c r="E147" i="55"/>
  <c r="I147" i="55"/>
  <c r="C147" i="55"/>
  <c r="G147" i="55"/>
  <c r="E148" i="55"/>
  <c r="I148" i="55"/>
  <c r="C148" i="55"/>
  <c r="G148" i="55"/>
  <c r="C149" i="55"/>
  <c r="G149" i="55"/>
  <c r="E149" i="55"/>
  <c r="I149" i="55"/>
  <c r="C150" i="55"/>
  <c r="G150" i="55"/>
  <c r="E150" i="55"/>
  <c r="I150" i="55"/>
  <c r="E151" i="55"/>
  <c r="I151" i="55"/>
  <c r="C151" i="55"/>
  <c r="G151" i="55"/>
  <c r="C152" i="55"/>
  <c r="G152" i="55"/>
  <c r="E152" i="55"/>
  <c r="I152" i="55"/>
  <c r="C153" i="55"/>
  <c r="G153" i="55"/>
  <c r="E153" i="55"/>
  <c r="I153" i="55"/>
  <c r="C154" i="55"/>
  <c r="G154" i="55"/>
  <c r="E154" i="55"/>
  <c r="I154" i="55"/>
  <c r="C155" i="55"/>
  <c r="G155" i="55"/>
  <c r="E155" i="55"/>
  <c r="I155" i="55"/>
  <c r="C156" i="55"/>
  <c r="G156" i="55"/>
  <c r="E156" i="55"/>
  <c r="I156" i="55"/>
  <c r="C157" i="55"/>
  <c r="G157" i="55"/>
  <c r="K160" i="55"/>
  <c r="J160" i="55"/>
  <c r="E158" i="55"/>
  <c r="I158" i="55"/>
  <c r="F165" i="55"/>
  <c r="J170" i="55"/>
  <c r="K170" i="55"/>
  <c r="E168" i="55"/>
  <c r="I168" i="55"/>
  <c r="C174" i="55"/>
  <c r="G174" i="55"/>
  <c r="E174" i="55"/>
  <c r="C175" i="55"/>
  <c r="G175" i="55"/>
  <c r="K178" i="55"/>
  <c r="E175" i="55"/>
  <c r="I175" i="55"/>
  <c r="E176" i="55"/>
  <c r="I176" i="55"/>
  <c r="C192" i="48"/>
  <c r="G192" i="48"/>
  <c r="C195" i="48"/>
  <c r="G195" i="48"/>
  <c r="C177" i="48"/>
  <c r="G177" i="48"/>
  <c r="C189" i="48"/>
  <c r="G189" i="48"/>
  <c r="C166" i="48"/>
  <c r="G166" i="48"/>
  <c r="C174" i="48"/>
  <c r="G174" i="48"/>
  <c r="E154" i="48"/>
  <c r="I154" i="48"/>
  <c r="E159" i="48"/>
  <c r="I159" i="48"/>
  <c r="E142" i="48"/>
  <c r="I142" i="48"/>
  <c r="E151" i="48"/>
  <c r="I151" i="48"/>
  <c r="C132" i="48"/>
  <c r="G132" i="48"/>
  <c r="C135" i="48"/>
  <c r="G135" i="48"/>
  <c r="C127" i="48"/>
  <c r="G127" i="48"/>
  <c r="E115" i="48"/>
  <c r="I115" i="48"/>
  <c r="E120" i="48"/>
  <c r="I120" i="48"/>
  <c r="E109" i="48"/>
  <c r="I109" i="48"/>
  <c r="E112" i="48"/>
  <c r="C88" i="48"/>
  <c r="G88" i="48"/>
  <c r="C102" i="48"/>
  <c r="G102" i="48"/>
  <c r="C76" i="48"/>
  <c r="G76" i="48"/>
  <c r="C85" i="48"/>
  <c r="G85" i="48"/>
  <c r="E62" i="48"/>
  <c r="I62" i="48"/>
  <c r="E69" i="48"/>
  <c r="I69" i="48"/>
  <c r="E44" i="48"/>
  <c r="I44" i="48"/>
  <c r="E59" i="48"/>
  <c r="I59" i="48"/>
  <c r="C33" i="48"/>
  <c r="G33" i="48"/>
  <c r="C37" i="48"/>
  <c r="G37" i="48"/>
  <c r="C18" i="48"/>
  <c r="G18" i="48"/>
  <c r="C30" i="48"/>
  <c r="G30" i="48"/>
  <c r="E7" i="48"/>
  <c r="I7" i="48"/>
  <c r="E11" i="48"/>
  <c r="I11" i="48"/>
  <c r="E192" i="48"/>
  <c r="I192" i="48"/>
  <c r="E195" i="48"/>
  <c r="I195" i="48"/>
  <c r="E177" i="48"/>
  <c r="I177" i="48"/>
  <c r="E189" i="48"/>
  <c r="I189" i="48"/>
  <c r="E166" i="48"/>
  <c r="I166" i="48"/>
  <c r="E174" i="48"/>
  <c r="I174" i="48"/>
  <c r="C154" i="48"/>
  <c r="G154" i="48"/>
  <c r="C159" i="48"/>
  <c r="G159" i="48"/>
  <c r="C142" i="48"/>
  <c r="G142" i="48"/>
  <c r="C151" i="48"/>
  <c r="G151" i="48"/>
  <c r="E132" i="48"/>
  <c r="I132" i="48"/>
  <c r="E135" i="48"/>
  <c r="I135" i="48"/>
  <c r="E127" i="48"/>
  <c r="I127" i="48"/>
  <c r="E129" i="48"/>
  <c r="I129" i="48"/>
  <c r="C115" i="48"/>
  <c r="G115" i="48"/>
  <c r="C120" i="48"/>
  <c r="G120" i="48"/>
  <c r="C109" i="48"/>
  <c r="G109" i="48"/>
  <c r="C112" i="48"/>
  <c r="G112" i="48"/>
  <c r="E88" i="48"/>
  <c r="I88" i="48"/>
  <c r="E102" i="48"/>
  <c r="I102" i="48"/>
  <c r="E76" i="48"/>
  <c r="I76" i="48"/>
  <c r="E85" i="48"/>
  <c r="I85" i="48"/>
  <c r="C62" i="48"/>
  <c r="G62" i="48"/>
  <c r="C69" i="48"/>
  <c r="G69" i="48"/>
  <c r="C44" i="48"/>
  <c r="G44" i="48"/>
  <c r="C59" i="48"/>
  <c r="G59" i="48"/>
  <c r="E33" i="48"/>
  <c r="I33" i="48"/>
  <c r="E37" i="48"/>
  <c r="I37" i="48"/>
  <c r="E18" i="48"/>
  <c r="I18" i="48"/>
  <c r="E30" i="48"/>
  <c r="I30" i="48"/>
  <c r="C7" i="48"/>
  <c r="G7" i="48"/>
  <c r="C11" i="48"/>
  <c r="G11" i="48"/>
  <c r="F5" i="48"/>
  <c r="C8" i="48"/>
  <c r="G8" i="48"/>
  <c r="J11" i="48"/>
  <c r="K11" i="48"/>
  <c r="E9" i="48"/>
  <c r="I9" i="48"/>
  <c r="F16" i="48"/>
  <c r="C19" i="48"/>
  <c r="G19" i="48"/>
  <c r="E19" i="48"/>
  <c r="I19" i="48"/>
  <c r="C20" i="48"/>
  <c r="G20" i="48"/>
  <c r="E20" i="48"/>
  <c r="I20" i="48"/>
  <c r="C21" i="48"/>
  <c r="G21" i="48"/>
  <c r="E21" i="48"/>
  <c r="I21" i="48"/>
  <c r="C22" i="48"/>
  <c r="G22" i="48"/>
  <c r="E22" i="48"/>
  <c r="I22" i="48"/>
  <c r="C23" i="48"/>
  <c r="G23" i="48"/>
  <c r="E23" i="48"/>
  <c r="I23" i="48"/>
  <c r="C24" i="48"/>
  <c r="G24" i="48"/>
  <c r="E24" i="48"/>
  <c r="I24" i="48"/>
  <c r="E25" i="48"/>
  <c r="I25" i="48"/>
  <c r="C25" i="48"/>
  <c r="G25" i="48"/>
  <c r="E26" i="48"/>
  <c r="I26" i="48"/>
  <c r="C26" i="48"/>
  <c r="G26" i="48"/>
  <c r="C27" i="48"/>
  <c r="G27" i="48"/>
  <c r="K30" i="48"/>
  <c r="J30" i="48"/>
  <c r="E28" i="48"/>
  <c r="I28" i="48"/>
  <c r="C34" i="48"/>
  <c r="G34" i="48"/>
  <c r="J37" i="48"/>
  <c r="K37" i="48"/>
  <c r="E35" i="48"/>
  <c r="I35" i="48"/>
  <c r="F42" i="48"/>
  <c r="E45" i="48"/>
  <c r="I45" i="48"/>
  <c r="C45" i="48"/>
  <c r="G45" i="48"/>
  <c r="C46" i="48"/>
  <c r="G46" i="48"/>
  <c r="E46" i="48"/>
  <c r="I46" i="48"/>
  <c r="C47" i="48"/>
  <c r="G47" i="48"/>
  <c r="E47" i="48"/>
  <c r="I47" i="48"/>
  <c r="E48" i="48"/>
  <c r="I48" i="48"/>
  <c r="C48" i="48"/>
  <c r="G48" i="48"/>
  <c r="E49" i="48"/>
  <c r="I49" i="48"/>
  <c r="C49" i="48"/>
  <c r="G49" i="48"/>
  <c r="C50" i="48"/>
  <c r="G50" i="48"/>
  <c r="E50" i="48"/>
  <c r="I50" i="48"/>
  <c r="C51" i="48"/>
  <c r="G51" i="48"/>
  <c r="E51" i="48"/>
  <c r="I51" i="48"/>
  <c r="C52" i="48"/>
  <c r="G52" i="48"/>
  <c r="E52" i="48"/>
  <c r="I52" i="48"/>
  <c r="C53" i="48"/>
  <c r="G53" i="48"/>
  <c r="E53" i="48"/>
  <c r="I53" i="48"/>
  <c r="E54" i="48"/>
  <c r="I54" i="48"/>
  <c r="C54" i="48"/>
  <c r="G54" i="48"/>
  <c r="C55" i="48"/>
  <c r="G55" i="48"/>
  <c r="E55" i="48"/>
  <c r="I55" i="48"/>
  <c r="C56" i="48"/>
  <c r="G56" i="48"/>
  <c r="K59" i="48"/>
  <c r="J59" i="48"/>
  <c r="E57" i="48"/>
  <c r="I57" i="48"/>
  <c r="C63" i="48"/>
  <c r="G63" i="48"/>
  <c r="E63" i="48"/>
  <c r="I63" i="48"/>
  <c r="E64" i="48"/>
  <c r="I64" i="48"/>
  <c r="C64" i="48"/>
  <c r="G64" i="48"/>
  <c r="E65" i="48"/>
  <c r="I65" i="48"/>
  <c r="C65" i="48"/>
  <c r="G65" i="48"/>
  <c r="C66" i="48"/>
  <c r="G66" i="48"/>
  <c r="K69" i="48"/>
  <c r="J69" i="48"/>
  <c r="E67" i="48"/>
  <c r="I67" i="48"/>
  <c r="F74" i="48"/>
  <c r="C77" i="48"/>
  <c r="G77" i="48"/>
  <c r="E77" i="48"/>
  <c r="I77" i="48"/>
  <c r="C78" i="48"/>
  <c r="G78" i="48"/>
  <c r="E78" i="48"/>
  <c r="I78" i="48"/>
  <c r="C79" i="48"/>
  <c r="G79" i="48"/>
  <c r="E79" i="48"/>
  <c r="I79" i="48"/>
  <c r="E80" i="48"/>
  <c r="I80" i="48"/>
  <c r="C80" i="48"/>
  <c r="G80" i="48"/>
  <c r="C81" i="48"/>
  <c r="G81" i="48"/>
  <c r="E81" i="48"/>
  <c r="I81" i="48"/>
  <c r="C82" i="48"/>
  <c r="G82" i="48"/>
  <c r="J85" i="48"/>
  <c r="K85" i="48"/>
  <c r="E83" i="48"/>
  <c r="I83" i="48"/>
  <c r="C89" i="48"/>
  <c r="G89" i="48"/>
  <c r="E89" i="48"/>
  <c r="I89" i="48"/>
  <c r="C90" i="48"/>
  <c r="G90" i="48"/>
  <c r="E90" i="48"/>
  <c r="I90" i="48"/>
  <c r="C91" i="48"/>
  <c r="G91" i="48"/>
  <c r="E91" i="48"/>
  <c r="I91" i="48"/>
  <c r="C92" i="48"/>
  <c r="G92" i="48"/>
  <c r="E92" i="48"/>
  <c r="I92" i="48"/>
  <c r="C93" i="48"/>
  <c r="G93" i="48"/>
  <c r="E93" i="48"/>
  <c r="I93" i="48"/>
  <c r="C94" i="48"/>
  <c r="G94" i="48"/>
  <c r="E94" i="48"/>
  <c r="I94" i="48"/>
  <c r="C95" i="48"/>
  <c r="G95" i="48"/>
  <c r="E95" i="48"/>
  <c r="I95" i="48"/>
  <c r="C96" i="48"/>
  <c r="G96" i="48"/>
  <c r="I96" i="48"/>
  <c r="C97" i="48"/>
  <c r="G97" i="48"/>
  <c r="J102" i="48"/>
  <c r="E97" i="48"/>
  <c r="I97" i="48"/>
  <c r="C98" i="48"/>
  <c r="G98" i="48"/>
  <c r="E98" i="48"/>
  <c r="I98" i="48"/>
  <c r="E99" i="48"/>
  <c r="C99" i="48"/>
  <c r="G99" i="48"/>
  <c r="K102" i="48"/>
  <c r="E100" i="48"/>
  <c r="I100" i="48"/>
  <c r="F107" i="48"/>
  <c r="K112" i="48"/>
  <c r="J112" i="48"/>
  <c r="I110" i="48"/>
  <c r="C116" i="48"/>
  <c r="G116" i="48"/>
  <c r="E116" i="48"/>
  <c r="I116" i="48"/>
  <c r="C117" i="48"/>
  <c r="G117" i="48"/>
  <c r="J120" i="48"/>
  <c r="K120" i="48"/>
  <c r="E118" i="48"/>
  <c r="I118" i="48"/>
  <c r="F125" i="48"/>
  <c r="E133" i="48"/>
  <c r="I133" i="48"/>
  <c r="F140" i="48"/>
  <c r="C143" i="48"/>
  <c r="G143" i="48"/>
  <c r="E143" i="48"/>
  <c r="I143" i="48"/>
  <c r="E144" i="48"/>
  <c r="I144" i="48"/>
  <c r="C144" i="48"/>
  <c r="G144" i="48"/>
  <c r="E145" i="48"/>
  <c r="I145" i="48"/>
  <c r="C145" i="48"/>
  <c r="G145" i="48"/>
  <c r="C146" i="48"/>
  <c r="G146" i="48"/>
  <c r="E146" i="48"/>
  <c r="I146" i="48"/>
  <c r="E147" i="48"/>
  <c r="I147" i="48"/>
  <c r="C147" i="48"/>
  <c r="G147" i="48"/>
  <c r="C148" i="48"/>
  <c r="G148" i="48"/>
  <c r="E148" i="48"/>
  <c r="K151" i="48"/>
  <c r="J151" i="48"/>
  <c r="I149" i="48"/>
  <c r="C155" i="48"/>
  <c r="G155" i="48"/>
  <c r="E155" i="48"/>
  <c r="I155" i="48"/>
  <c r="C156" i="48"/>
  <c r="G156" i="48"/>
  <c r="J159" i="48"/>
  <c r="K159" i="48"/>
  <c r="E157" i="48"/>
  <c r="I157" i="48"/>
  <c r="F164" i="48"/>
  <c r="C167" i="48"/>
  <c r="G167" i="48"/>
  <c r="E167" i="48"/>
  <c r="I167" i="48"/>
  <c r="C168" i="48"/>
  <c r="G168" i="48"/>
  <c r="E168" i="48"/>
  <c r="I168" i="48"/>
  <c r="C169" i="48"/>
  <c r="G169" i="48"/>
  <c r="E169" i="48"/>
  <c r="I169" i="48"/>
  <c r="C170" i="48"/>
  <c r="G170" i="48"/>
  <c r="E170" i="48"/>
  <c r="C171" i="48"/>
  <c r="G171" i="48"/>
  <c r="K174" i="48"/>
  <c r="I171" i="48"/>
  <c r="J174" i="48"/>
  <c r="E172" i="48"/>
  <c r="I172" i="48"/>
  <c r="C178" i="48"/>
  <c r="G178" i="48"/>
  <c r="E178" i="48"/>
  <c r="I178" i="48"/>
  <c r="C179" i="48"/>
  <c r="G179" i="48"/>
  <c r="E179" i="48"/>
  <c r="I179" i="48"/>
  <c r="C180" i="48"/>
  <c r="G180" i="48"/>
  <c r="E180" i="48"/>
  <c r="I180" i="48"/>
  <c r="C181" i="48"/>
  <c r="G181" i="48"/>
  <c r="E181" i="48"/>
  <c r="I181" i="48"/>
  <c r="C182" i="48"/>
  <c r="G182" i="48"/>
  <c r="E182" i="48"/>
  <c r="I182" i="48"/>
  <c r="C183" i="48"/>
  <c r="G183" i="48"/>
  <c r="E183" i="48"/>
  <c r="I183" i="48"/>
  <c r="C184" i="48"/>
  <c r="G184" i="48"/>
  <c r="E184" i="48"/>
  <c r="I184" i="48"/>
  <c r="C185" i="48"/>
  <c r="G185" i="48"/>
  <c r="C186" i="48"/>
  <c r="G186" i="48"/>
  <c r="J189" i="48"/>
  <c r="K189" i="48"/>
  <c r="E186" i="48"/>
  <c r="I186" i="48"/>
  <c r="E187" i="48"/>
  <c r="I187" i="48"/>
  <c r="E193" i="48"/>
  <c r="I193" i="48"/>
  <c r="E38" i="47"/>
  <c r="D38" i="47"/>
  <c r="C38" i="47"/>
  <c r="B38" i="47"/>
  <c r="H36" i="47"/>
  <c r="J36" i="47" s="1"/>
  <c r="G36" i="47"/>
  <c r="I36" i="47" s="1"/>
  <c r="H30" i="47"/>
  <c r="J30" i="47" s="1"/>
  <c r="G30" i="47"/>
  <c r="I30" i="47" s="1"/>
  <c r="E27" i="47"/>
  <c r="D27" i="47"/>
  <c r="C27" i="47"/>
  <c r="B27" i="47"/>
  <c r="H25" i="47"/>
  <c r="J25" i="47" s="1"/>
  <c r="G25" i="47"/>
  <c r="I25" i="47" s="1"/>
  <c r="C13" i="51"/>
  <c r="E13" i="51" s="1"/>
  <c r="D13" i="51"/>
  <c r="F13" i="51" s="1"/>
  <c r="F24" i="51"/>
  <c r="D24" i="51"/>
  <c r="I15" i="51"/>
  <c r="I24" i="51" s="1"/>
  <c r="H15" i="51"/>
  <c r="H24" i="51" s="1"/>
  <c r="E24" i="51"/>
  <c r="C24" i="51"/>
  <c r="K15" i="51"/>
  <c r="J15" i="51"/>
  <c r="B33" i="46"/>
  <c r="E33" i="46"/>
  <c r="D33" i="46"/>
  <c r="C33" i="46"/>
  <c r="K199" i="48"/>
  <c r="J199" i="48"/>
  <c r="C11" i="44"/>
  <c r="C42" i="44"/>
  <c r="D11" i="44"/>
  <c r="D42" i="44"/>
  <c r="E11" i="44"/>
  <c r="J11" i="44" s="1"/>
  <c r="E42" i="44"/>
  <c r="B11" i="44"/>
  <c r="B42" i="44"/>
  <c r="E11" i="45"/>
  <c r="D11" i="45"/>
  <c r="C11" i="45"/>
  <c r="B11" i="45"/>
  <c r="E415" i="49"/>
  <c r="D415" i="49"/>
  <c r="C415" i="49"/>
  <c r="B415" i="49"/>
  <c r="B5" i="49"/>
  <c r="C5" i="49" s="1"/>
  <c r="E5" i="49" s="1"/>
  <c r="B5" i="47"/>
  <c r="C5" i="47" s="1"/>
  <c r="E5" i="47" s="1"/>
  <c r="E52" i="26"/>
  <c r="C52" i="26"/>
  <c r="H6" i="26"/>
  <c r="H52" i="26" s="1"/>
  <c r="G6" i="26"/>
  <c r="G52" i="26" s="1"/>
  <c r="D52" i="26"/>
  <c r="B52"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52" i="33" s="1"/>
  <c r="G6" i="33"/>
  <c r="G52" i="33" s="1"/>
  <c r="E52" i="33"/>
  <c r="D52" i="33"/>
  <c r="C52" i="33"/>
  <c r="B52" i="33"/>
  <c r="D5" i="33" l="1"/>
  <c r="G415" i="49"/>
  <c r="I415" i="49" s="1"/>
  <c r="H415" i="49"/>
  <c r="J415" i="49" s="1"/>
  <c r="D5" i="49"/>
  <c r="H11" i="44"/>
  <c r="D43" i="44"/>
  <c r="H42" i="44"/>
  <c r="J42" i="44" s="1"/>
  <c r="G42" i="44"/>
  <c r="I42" i="44" s="1"/>
  <c r="B43" i="44"/>
  <c r="E43" i="44"/>
  <c r="H43" i="44" s="1"/>
  <c r="C43" i="44"/>
  <c r="C5" i="44"/>
  <c r="E5" i="44" s="1"/>
  <c r="H27" i="47"/>
  <c r="J27" i="47" s="1"/>
  <c r="G27" i="47"/>
  <c r="I27" i="47" s="1"/>
  <c r="G38" i="47"/>
  <c r="I38" i="47" s="1"/>
  <c r="H38" i="47"/>
  <c r="J38" i="47" s="1"/>
  <c r="D5" i="47"/>
  <c r="H33" i="46"/>
  <c r="J33" i="46" s="1"/>
  <c r="G33" i="46"/>
  <c r="I33" i="46" s="1"/>
  <c r="D5" i="46"/>
  <c r="J6" i="26"/>
  <c r="I6" i="26"/>
  <c r="I52" i="26"/>
  <c r="J52" i="26"/>
  <c r="D5" i="26"/>
  <c r="C39" i="45"/>
  <c r="C40" i="45"/>
  <c r="C41" i="45"/>
  <c r="C42" i="45"/>
  <c r="E39" i="45"/>
  <c r="E40" i="45"/>
  <c r="E41" i="45"/>
  <c r="E42" i="45"/>
  <c r="D46" i="45"/>
  <c r="D47" i="45"/>
  <c r="D48" i="45"/>
  <c r="D49" i="45"/>
  <c r="D50" i="45"/>
  <c r="D51" i="45"/>
  <c r="D52" i="45"/>
  <c r="D53" i="45"/>
  <c r="D54" i="45"/>
  <c r="D55" i="45"/>
  <c r="D56" i="45"/>
  <c r="D57" i="45"/>
  <c r="D58" i="45"/>
  <c r="D59" i="45"/>
  <c r="D60" i="45"/>
  <c r="D61" i="45"/>
  <c r="D62" i="45"/>
  <c r="D63" i="45"/>
  <c r="D64" i="45"/>
  <c r="D65" i="45"/>
  <c r="E46" i="45"/>
  <c r="E47" i="45"/>
  <c r="E48" i="45"/>
  <c r="E49" i="45"/>
  <c r="E50" i="45"/>
  <c r="E51" i="45"/>
  <c r="E52" i="45"/>
  <c r="E53" i="45"/>
  <c r="E54" i="45"/>
  <c r="E55" i="45"/>
  <c r="E56" i="45"/>
  <c r="E57" i="45"/>
  <c r="E58" i="45"/>
  <c r="E59" i="45"/>
  <c r="E60" i="45"/>
  <c r="E61" i="45"/>
  <c r="E62" i="45"/>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D42" i="45"/>
  <c r="H42" i="45" s="1"/>
  <c r="G34" i="45"/>
  <c r="I34" i="45" s="1"/>
  <c r="H34" i="45"/>
  <c r="J34" i="45" s="1"/>
  <c r="H11" i="45"/>
  <c r="J11" i="45" s="1"/>
  <c r="G11" i="45"/>
  <c r="I11" i="45" s="1"/>
  <c r="J24" i="51"/>
  <c r="K24" i="51"/>
  <c r="G11" i="44"/>
  <c r="C6" i="45"/>
  <c r="B38" i="45"/>
  <c r="I11" i="44"/>
  <c r="G43" i="44" l="1"/>
  <c r="I43" i="44" s="1"/>
  <c r="J43" i="44"/>
  <c r="G65" i="45"/>
  <c r="G63" i="45"/>
  <c r="G61" i="45"/>
  <c r="G59" i="45"/>
  <c r="G57" i="45"/>
  <c r="G55" i="45"/>
  <c r="G53" i="45"/>
  <c r="G51" i="45"/>
  <c r="G49" i="45"/>
  <c r="G47" i="45"/>
  <c r="H65" i="45"/>
  <c r="H63" i="45"/>
  <c r="H61" i="45"/>
  <c r="H59" i="45"/>
  <c r="H57" i="45"/>
  <c r="H55" i="45"/>
  <c r="H53" i="45"/>
  <c r="H51" i="45"/>
  <c r="H49" i="45"/>
  <c r="H47" i="45"/>
  <c r="D43" i="45"/>
  <c r="H39" i="45"/>
  <c r="G39" i="45"/>
  <c r="B43" i="45"/>
  <c r="C66" i="45"/>
  <c r="G64" i="45"/>
  <c r="G62" i="45"/>
  <c r="G60" i="45"/>
  <c r="G58" i="45"/>
  <c r="G56" i="45"/>
  <c r="G54" i="45"/>
  <c r="G52" i="45"/>
  <c r="G50" i="45"/>
  <c r="G48" i="45"/>
  <c r="G46" i="45"/>
  <c r="B66" i="45"/>
  <c r="G66" i="45" s="1"/>
  <c r="E66" i="45"/>
  <c r="H64" i="45"/>
  <c r="H62" i="45"/>
  <c r="H60" i="45"/>
  <c r="H58" i="45"/>
  <c r="H56" i="45"/>
  <c r="H54" i="45"/>
  <c r="H52" i="45"/>
  <c r="H50" i="45"/>
  <c r="H48" i="45"/>
  <c r="D66" i="45"/>
  <c r="H46" i="45"/>
  <c r="H41" i="45"/>
  <c r="E43" i="45"/>
  <c r="C43" i="45"/>
  <c r="C38" i="45"/>
  <c r="E6" i="45"/>
  <c r="E38" i="45" s="1"/>
  <c r="H66" i="45" l="1"/>
  <c r="G43" i="45"/>
  <c r="H43" i="45"/>
</calcChain>
</file>

<file path=xl/sharedStrings.xml><?xml version="1.0" encoding="utf-8"?>
<sst xmlns="http://schemas.openxmlformats.org/spreadsheetml/2006/main" count="1586" uniqueCount="544">
  <si>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</si>
  <si>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</si>
  <si>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</si>
  <si>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</si>
  <si>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</si>
  <si>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</si>
  <si>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</si>
  <si>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</si>
  <si>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</si>
  <si>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</si>
  <si>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</si>
  <si>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</si>
  <si>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</si>
  <si>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</si>
  <si>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</si>
  <si>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</si>
  <si>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</si>
  <si>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</si>
  <si>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</si>
  <si>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</si>
  <si>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</si>
  <si>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</si>
  <si>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</si>
  <si>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</si>
  <si>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</si>
  <si>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</si>
  <si>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</si>
  <si>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</si>
  <si>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</si>
  <si>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</si>
  <si>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</si>
  <si>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</si>
  <si>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Audi</t>
  </si>
  <si>
    <t>BMW</t>
  </si>
  <si>
    <t>Chevrolet</t>
  </si>
  <si>
    <t>Chrysler</t>
  </si>
  <si>
    <t>Citroen</t>
  </si>
  <si>
    <t>Fiat</t>
  </si>
  <si>
    <t>Fiat Professional</t>
  </si>
  <si>
    <t>Ford</t>
  </si>
  <si>
    <t>Fuso</t>
  </si>
  <si>
    <t>Genesis</t>
  </si>
  <si>
    <t>GWM</t>
  </si>
  <si>
    <t>Hino</t>
  </si>
  <si>
    <t>Honda</t>
  </si>
  <si>
    <t>Hyundai</t>
  </si>
  <si>
    <t>Isuzu</t>
  </si>
  <si>
    <t>Isuzu Ute</t>
  </si>
  <si>
    <t>Iveco Trucks</t>
  </si>
  <si>
    <t>Jaguar</t>
  </si>
  <si>
    <t>Jeep</t>
  </si>
  <si>
    <t>Kia</t>
  </si>
  <si>
    <t>Land Rover</t>
  </si>
  <si>
    <t>LDV</t>
  </si>
  <si>
    <t>Lexus</t>
  </si>
  <si>
    <t>Lotus</t>
  </si>
  <si>
    <t>Maserati</t>
  </si>
  <si>
    <t>Mazda</t>
  </si>
  <si>
    <t>Mercedes-Benz Cars</t>
  </si>
  <si>
    <t>Mercedes-Benz Vans</t>
  </si>
  <si>
    <t>MG</t>
  </si>
  <si>
    <t>MINI</t>
  </si>
  <si>
    <t>Mitsubishi</t>
  </si>
  <si>
    <t>Nissan</t>
  </si>
  <si>
    <t>Peugeot</t>
  </si>
  <si>
    <t>Porsche</t>
  </si>
  <si>
    <t>RAM</t>
  </si>
  <si>
    <t>Renault</t>
  </si>
  <si>
    <t>Skoda</t>
  </si>
  <si>
    <t>SsangYong</t>
  </si>
  <si>
    <t>Subaru</t>
  </si>
  <si>
    <t>Suzuki</t>
  </si>
  <si>
    <t>Tesla</t>
  </si>
  <si>
    <t>Toyota</t>
  </si>
  <si>
    <t>Volkswagen</t>
  </si>
  <si>
    <t>Volvo Car</t>
  </si>
  <si>
    <t>VFACTS ACT REPORT</t>
  </si>
  <si>
    <t>MARCH 2022</t>
  </si>
  <si>
    <t>AUSTRALIAN CAPITAL TERRITORY</t>
  </si>
  <si>
    <t>NEW SOUTH WALES</t>
  </si>
  <si>
    <t>NORTHERN TERRITORY</t>
  </si>
  <si>
    <t>QUEENSLAND</t>
  </si>
  <si>
    <t>SOUTH AUSTRALIA</t>
  </si>
  <si>
    <t>TASMANIA</t>
  </si>
  <si>
    <t>VICTORIA</t>
  </si>
  <si>
    <t>WESTERN AUSTRALIA</t>
  </si>
  <si>
    <r>
      <t xml:space="preserve">Copyright © 2022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Tuesday, 5 April 2022</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</si>
  <si>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ACT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</si>
  <si>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</si>
  <si>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</si>
  <si>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</si>
  <si>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</si>
  <si>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</si>
  <si>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</si>
  <si>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</si>
  <si>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</si>
  <si>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</si>
  <si>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</si>
  <si>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</si>
  <si>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</si>
  <si>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</si>
  <si>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</si>
  <si>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</si>
  <si>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</si>
  <si>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</si>
  <si>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</si>
  <si>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</si>
  <si>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</si>
  <si>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</si>
  <si>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</si>
  <si>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</si>
  <si>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</si>
  <si>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</si>
  <si>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</si>
  <si>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</si>
  <si>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</si>
  <si>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</si>
  <si>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</si>
  <si>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</si>
  <si>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</si>
  <si>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</si>
  <si>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</si>
  <si>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</si>
  <si>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</si>
  <si>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</si>
  <si>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</si>
  <si>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</si>
  <si>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</si>
  <si>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</si>
  <si>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</si>
  <si>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</si>
  <si>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</si>
  <si>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</si>
  <si>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</si>
  <si>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</si>
  <si>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</si>
  <si>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</si>
  <si>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</si>
  <si>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</si>
  <si>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</si>
  <si>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</si>
  <si>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</si>
  <si>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</si>
  <si>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</si>
  <si>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</si>
  <si>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</si>
  <si>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</si>
  <si>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</si>
  <si>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</si>
  <si>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</si>
  <si>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</si>
  <si>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</si>
  <si>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</si>
  <si>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</si>
  <si>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</si>
  <si>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</si>
  <si>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</si>
  <si>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</si>
  <si>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</si>
  <si>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</si>
  <si>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</si>
  <si>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</si>
  <si>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</si>
  <si>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</si>
  <si>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</si>
  <si>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</si>
  <si>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</si>
  <si>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</si>
  <si>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</si>
  <si>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</si>
  <si>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</si>
  <si>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</si>
  <si>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</si>
  <si>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</si>
  <si>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</si>
  <si>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</si>
  <si>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</si>
  <si>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</si>
  <si>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</si>
  <si>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</si>
  <si>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</si>
  <si>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</si>
  <si>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</si>
  <si>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</si>
  <si>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</si>
  <si>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</si>
  <si>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</si>
  <si>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</si>
  <si>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Ford Focus</t>
  </si>
  <si>
    <t>Honda Civic</t>
  </si>
  <si>
    <t>Hyundai i30</t>
  </si>
  <si>
    <t>Hyundai Ioniq</t>
  </si>
  <si>
    <t>Kia Cerato</t>
  </si>
  <si>
    <t>Mazda3</t>
  </si>
  <si>
    <t>Renault Megane</t>
  </si>
  <si>
    <t>Skoda Scala</t>
  </si>
  <si>
    <t>Subaru Impreza</t>
  </si>
  <si>
    <t>Subaru WRX</t>
  </si>
  <si>
    <t>Toyota Corolla</t>
  </si>
  <si>
    <t>Toyota Prius</t>
  </si>
  <si>
    <t>Toyota Prius V</t>
  </si>
  <si>
    <t>Volkswagen Golf</t>
  </si>
  <si>
    <t>Audi A3</t>
  </si>
  <si>
    <t>BMW 1 Series</t>
  </si>
  <si>
    <t>BMW 2 Series Gran Coupe</t>
  </si>
  <si>
    <t>Mercedes-Benz A-Class</t>
  </si>
  <si>
    <t>MINI Clubman</t>
  </si>
  <si>
    <t>Nissan Leaf</t>
  </si>
  <si>
    <t>Honda Accord</t>
  </si>
  <si>
    <t>Hyundai Sonata</t>
  </si>
  <si>
    <t>Mazda6</t>
  </si>
  <si>
    <t>Peugeot 508</t>
  </si>
  <si>
    <t>Skoda Octavia</t>
  </si>
  <si>
    <t>Subaru Liberty</t>
  </si>
  <si>
    <t>Toyota Camry</t>
  </si>
  <si>
    <t>Volkswagen Passat</t>
  </si>
  <si>
    <t>Alfa Romeo Giulia</t>
  </si>
  <si>
    <t>Audi A4</t>
  </si>
  <si>
    <t>Audi A5 Sportback</t>
  </si>
  <si>
    <t>BMW 3 Series</t>
  </si>
  <si>
    <t>BMW 4 Series Gran Coupe</t>
  </si>
  <si>
    <t>BMW i4</t>
  </si>
  <si>
    <t>Lexus ES</t>
  </si>
  <si>
    <t>Lexus IS</t>
  </si>
  <si>
    <t>Mercedes-Benz C-Class</t>
  </si>
  <si>
    <t>Mercedes-Benz CLA-Class</t>
  </si>
  <si>
    <t>Tesla Model 3</t>
  </si>
  <si>
    <t>Volkswagen Arteon</t>
  </si>
  <si>
    <t>Volvo S60</t>
  </si>
  <si>
    <t>Kia Stinger</t>
  </si>
  <si>
    <t>Skoda Superb</t>
  </si>
  <si>
    <t>BMW 5 Series</t>
  </si>
  <si>
    <t>Maserati Ghibli</t>
  </si>
  <si>
    <t>Mercedes-Benz E-Class</t>
  </si>
  <si>
    <t>Porsche Taycan</t>
  </si>
  <si>
    <t>Chrysler 300</t>
  </si>
  <si>
    <t>BMW 7 Series</t>
  </si>
  <si>
    <t>Lexus LS</t>
  </si>
  <si>
    <t>Honda Odyssey</t>
  </si>
  <si>
    <t>Hyundai iMAX</t>
  </si>
  <si>
    <t>Hyundai Staria</t>
  </si>
  <si>
    <t>Kia Carnival</t>
  </si>
  <si>
    <t>LDV G10 Wagon</t>
  </si>
  <si>
    <t>Volkswagen Caddy</t>
  </si>
  <si>
    <t>Volkswagen Caravelle</t>
  </si>
  <si>
    <t>Volkswagen Multivan</t>
  </si>
  <si>
    <t>Mercedes-Benz Valente</t>
  </si>
  <si>
    <t>Mercedes-Benz V-Class</t>
  </si>
  <si>
    <t>Toyota Granvia</t>
  </si>
  <si>
    <t>Volkswagen California</t>
  </si>
  <si>
    <t>BMW 2 Series Coupe/Conv</t>
  </si>
  <si>
    <t>Ford Mustang</t>
  </si>
  <si>
    <t>Hyundai Veloster</t>
  </si>
  <si>
    <t>Mazda MX5</t>
  </si>
  <si>
    <t>MINI Cabrio</t>
  </si>
  <si>
    <t>Subaru BRZ</t>
  </si>
  <si>
    <t>Toyota 86</t>
  </si>
  <si>
    <t>Audi A5</t>
  </si>
  <si>
    <t>Audi TT</t>
  </si>
  <si>
    <t>BMW 4 Series Coupe/Conv</t>
  </si>
  <si>
    <t>Chevrolet Corvette Stingray</t>
  </si>
  <si>
    <t>Jaguar F-Type</t>
  </si>
  <si>
    <t>Lexus RC</t>
  </si>
  <si>
    <t>Lotus Elise</t>
  </si>
  <si>
    <t>Mercedes-Benz C-Class Cpe/Conv</t>
  </si>
  <si>
    <t>Mercedes-Benz E-Class Cpe/Conv</t>
  </si>
  <si>
    <t>Porsche Cayman</t>
  </si>
  <si>
    <t>Toyota Supra</t>
  </si>
  <si>
    <t>Audi R8</t>
  </si>
  <si>
    <t>Porsche 911</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</si>
  <si>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</si>
  <si>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</si>
  <si>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</si>
  <si>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</si>
  <si>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</si>
  <si>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</si>
  <si>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</si>
  <si>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</si>
  <si>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</si>
  <si>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</si>
  <si>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</si>
  <si>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</si>
  <si>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</si>
  <si>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</si>
  <si>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</si>
  <si>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</si>
  <si>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</si>
  <si>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</si>
  <si>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</si>
  <si>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</si>
  <si>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</si>
  <si>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</si>
  <si>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</si>
  <si>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</si>
  <si>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</si>
  <si>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</si>
  <si>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</si>
  <si>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</si>
  <si>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</si>
  <si>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</si>
  <si>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</si>
  <si>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</si>
  <si>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</si>
  <si>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</si>
  <si>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</si>
  <si>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</si>
  <si>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</si>
  <si>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</si>
  <si>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</si>
  <si>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</si>
  <si>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</si>
  <si>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</si>
  <si>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</si>
  <si>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</si>
  <si>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</si>
  <si>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</si>
  <si>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</si>
  <si>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</si>
  <si>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</si>
  <si>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</si>
  <si>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</si>
  <si>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</si>
  <si>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</si>
  <si>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</si>
  <si>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</si>
  <si>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</si>
  <si>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</si>
  <si>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</si>
  <si>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</si>
  <si>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</si>
  <si>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</si>
  <si>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</si>
  <si>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</si>
  <si>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</si>
  <si>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</si>
  <si>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</si>
  <si>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</si>
  <si>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</si>
  <si>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</si>
  <si>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</si>
  <si>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</si>
  <si>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</si>
  <si>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</si>
  <si>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</si>
  <si>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</si>
  <si>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</si>
  <si>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</si>
  <si>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</si>
  <si>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</si>
  <si>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</si>
  <si>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</si>
  <si>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</si>
  <si>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</si>
  <si>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</si>
  <si>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</si>
  <si>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</si>
  <si>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</si>
  <si>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</si>
  <si>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</si>
  <si>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</si>
  <si>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</si>
  <si>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</si>
  <si>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</si>
  <si>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</si>
  <si>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</si>
  <si>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</si>
  <si>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</si>
  <si>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</si>
  <si>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Q7</t>
  </si>
  <si>
    <t>BMW iX</t>
  </si>
  <si>
    <t>BMW X5</t>
  </si>
  <si>
    <t>BMW X6</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</si>
  <si>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</si>
  <si>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</si>
  <si>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</si>
  <si>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</si>
  <si>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</si>
  <si>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</si>
  <si>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</si>
  <si>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</si>
  <si>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</si>
  <si>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</si>
  <si>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</si>
  <si>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</si>
  <si>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</si>
  <si>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</si>
  <si>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</si>
  <si>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</si>
  <si>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Audi Q8</t>
  </si>
  <si>
    <t>BMW X7</t>
  </si>
  <si>
    <t>Land Rover Discovery</t>
  </si>
  <si>
    <t>Mercedes-Benz GLS-Class</t>
  </si>
  <si>
    <t>Mercedes-Benz Sprinter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</si>
  <si>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</si>
  <si>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</si>
  <si>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</si>
  <si>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</si>
  <si>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</si>
  <si>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</si>
  <si>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</si>
  <si>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</si>
  <si>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</si>
  <si>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</si>
  <si>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</si>
  <si>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t>
  </si>
  <si>
    <t>Mitsubishi Express</t>
  </si>
  <si>
    <t>Peugeot Expert</t>
  </si>
  <si>
    <t>Renault Trafic</t>
  </si>
  <si>
    <t>Toyota Hiace Van</t>
  </si>
  <si>
    <t>Volkswagen Transporter</t>
  </si>
  <si>
    <t>Ford Ranger 4X2</t>
  </si>
  <si>
    <t>GWM Steed 4X2</t>
  </si>
  <si>
    <t>Isuzu Ute D-Max 4X2</t>
  </si>
  <si>
    <t>Mazda BT-50 4X2</t>
  </si>
  <si>
    <t>Mitsubishi Triton 4X2</t>
  </si>
  <si>
    <t>Nissan Navara 4X2</t>
  </si>
  <si>
    <t>Toyota Hilux 4X2</t>
  </si>
  <si>
    <t>Chevrolet Silverado</t>
  </si>
  <si>
    <t>Ford Ranger 4X4</t>
  </si>
  <si>
    <t>GWM Steed 4X4</t>
  </si>
  <si>
    <t>GWM Ute 4X4</t>
  </si>
  <si>
    <t>Isuzu Ute D-Max 4X4</t>
  </si>
  <si>
    <t>Jeep Gladiator</t>
  </si>
  <si>
    <t>LDV T60/T60 MAX 4X4</t>
  </si>
  <si>
    <t>Mazda BT-50 4X4</t>
  </si>
  <si>
    <t>Mitsubishi Triton 4X4</t>
  </si>
  <si>
    <t>Nissan Navara 4X4</t>
  </si>
  <si>
    <t>RAM 1500</t>
  </si>
  <si>
    <t>RAM 2500</t>
  </si>
  <si>
    <t>Ssangyong Musso/Musso XLV 4X4</t>
  </si>
  <si>
    <t>Toyota Hilux 4X4</t>
  </si>
  <si>
    <t>Toyota Landcruiser PU/CC</t>
  </si>
  <si>
    <t>Volkswagen Amarok 4X4</t>
  </si>
  <si>
    <t>Fiat Ducato</t>
  </si>
  <si>
    <t>Ford Transit Heavy</t>
  </si>
  <si>
    <t>Fuso Canter (LD)</t>
  </si>
  <si>
    <t>Hino (LD)</t>
  </si>
  <si>
    <t>Isuzu N-Series (LD)</t>
  </si>
  <si>
    <t>Iveco C/C (LD)</t>
  </si>
  <si>
    <t>LDV Deliver 9</t>
  </si>
  <si>
    <t>Mercedes-Benz Sprinter</t>
  </si>
  <si>
    <t>Peugeot Boxer</t>
  </si>
  <si>
    <t>Renault Master</t>
  </si>
  <si>
    <t>Volkswagen Crafter</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</si>
  <si>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</si>
  <si>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</si>
  <si>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</si>
  <si>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</si>
  <si>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</si>
  <si>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</si>
  <si>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</si>
  <si>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</si>
  <si>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</si>
  <si>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</si>
  <si>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</si>
  <si>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</si>
  <si>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</si>
  <si>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</si>
  <si>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</si>
  <si>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</si>
  <si>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</si>
  <si>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</si>
  <si>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</si>
  <si>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</si>
  <si>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</si>
  <si>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</si>
  <si>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</si>
  <si>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</si>
  <si>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</si>
  <si>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</si>
  <si>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</si>
  <si>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</si>
  <si>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</si>
  <si>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</si>
  <si>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</si>
  <si>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</si>
  <si>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</si>
  <si>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</si>
  <si>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</si>
  <si>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</si>
  <si>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</si>
  <si>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</si>
  <si>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</si>
  <si>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</si>
  <si>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</si>
  <si>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</si>
  <si>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</si>
  <si>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</si>
  <si>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</si>
  <si>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</si>
  <si>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</si>
  <si>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</si>
  <si>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</si>
  <si>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</si>
  <si>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LD 3501-8000 kgs GVM</t>
  </si>
  <si>
    <t>NEW VEHICLE SALES BY MARQUE - PASSENGER</t>
  </si>
  <si>
    <t>NEW VEHICLE SALES BY MARQUE - SUV</t>
  </si>
  <si>
    <t>NEW VEHICLE SALES BY MARQUE - LIGHT COMMERCIAL</t>
  </si>
  <si>
    <t>NEW VEHICLE SALES BY MARQUE - HEAVY COMMERCIAL</t>
  </si>
  <si>
    <t>Alfa Romeo Total</t>
  </si>
  <si>
    <t>Audi Total</t>
  </si>
  <si>
    <t>BMW Total</t>
  </si>
  <si>
    <t>Chevrolet Total</t>
  </si>
  <si>
    <t>Chrysler Total</t>
  </si>
  <si>
    <t>Citroen Total</t>
  </si>
  <si>
    <t>Fiat Total</t>
  </si>
  <si>
    <t>Fiat Professional Total</t>
  </si>
  <si>
    <t>Ford Total</t>
  </si>
  <si>
    <t>Fuso Total</t>
  </si>
  <si>
    <t>Genesis Total</t>
  </si>
  <si>
    <t>GWM Total</t>
  </si>
  <si>
    <t>Hino Total</t>
  </si>
  <si>
    <t>Honda Total</t>
  </si>
  <si>
    <t>Hyundai Total</t>
  </si>
  <si>
    <t>Isuzu Total</t>
  </si>
  <si>
    <t>Isuzu Ute Total</t>
  </si>
  <si>
    <t>Iveco Trucks Total</t>
  </si>
  <si>
    <t>Jaguar Total</t>
  </si>
  <si>
    <t>Jeep Total</t>
  </si>
  <si>
    <t>Kia Total</t>
  </si>
  <si>
    <t>Land Rover Total</t>
  </si>
  <si>
    <t>LDV Total</t>
  </si>
  <si>
    <t>Lexus Total</t>
  </si>
  <si>
    <t>Lotus Total</t>
  </si>
  <si>
    <t>Maserati Total</t>
  </si>
  <si>
    <t>Mazda Total</t>
  </si>
  <si>
    <t>Mercedes-Benz Cars Total</t>
  </si>
  <si>
    <t>Mercedes-Benz Vans Total</t>
  </si>
  <si>
    <t>MG Total</t>
  </si>
  <si>
    <t>MINI Total</t>
  </si>
  <si>
    <t>Mitsubishi Total</t>
  </si>
  <si>
    <t>Nissan Total</t>
  </si>
  <si>
    <t>Peugeot Total</t>
  </si>
  <si>
    <t>Porsche Total</t>
  </si>
  <si>
    <t>RAM Total</t>
  </si>
  <si>
    <t>Renault Total</t>
  </si>
  <si>
    <t>Skoda Total</t>
  </si>
  <si>
    <t>SsangYong Total</t>
  </si>
  <si>
    <t>Subaru Total</t>
  </si>
  <si>
    <t>Suzuki Total</t>
  </si>
  <si>
    <t>Tesla Total</t>
  </si>
  <si>
    <t>Toyota Total</t>
  </si>
  <si>
    <t>Volkswagen Total</t>
  </si>
  <si>
    <t>Volvo Car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</si>
</sst>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76</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77</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78</v>
      </c>
      <c r="C15" s="109">
        <v>1560</v>
      </c>
      <c r="D15" s="110">
        <v>1663</v>
      </c>
      <c r="E15" s="109">
        <v>4091</v>
      </c>
      <c r="F15" s="110">
        <v>4356</v>
      </c>
      <c r="G15" s="111"/>
      <c r="H15" s="109">
        <f t="shared" ref="H15:H22" si="0">C15-D15</f>
        <v>-103</v>
      </c>
      <c r="I15" s="110">
        <f t="shared" ref="I15:I22" si="1">E15-F15</f>
        <v>-265</v>
      </c>
      <c r="J15" s="112">
        <f t="shared" ref="J15:J22" si="2">IF(D15=0, "-", IF(H15/D15&lt;10, H15/D15, "&gt;999%"))</f>
        <v>-6.1936259771497297E-2</v>
      </c>
      <c r="K15" s="113">
        <f t="shared" ref="K15:K22" si="3">IF(F15=0, "-", IF(I15/F15&lt;10, I15/F15, "&gt;999%"))</f>
        <v>-6.0835629017447199E-2</v>
      </c>
      <c r="L15" s="99"/>
    </row>
    <row r="16" spans="1:12" ht="15" x14ac:dyDescent="0.2">
      <c r="A16" s="99"/>
      <c r="B16" s="108" t="s">
        <v>79</v>
      </c>
      <c r="C16" s="109">
        <v>32224</v>
      </c>
      <c r="D16" s="110">
        <v>32499</v>
      </c>
      <c r="E16" s="109">
        <v>81619</v>
      </c>
      <c r="F16" s="110">
        <v>85328</v>
      </c>
      <c r="G16" s="111"/>
      <c r="H16" s="109">
        <f t="shared" si="0"/>
        <v>-275</v>
      </c>
      <c r="I16" s="110">
        <f t="shared" si="1"/>
        <v>-3709</v>
      </c>
      <c r="J16" s="112">
        <f t="shared" si="2"/>
        <v>-8.4617988245792187E-3</v>
      </c>
      <c r="K16" s="113">
        <f t="shared" si="3"/>
        <v>-4.3467560472529532E-2</v>
      </c>
      <c r="L16" s="99"/>
    </row>
    <row r="17" spans="1:12" ht="15" x14ac:dyDescent="0.2">
      <c r="A17" s="99"/>
      <c r="B17" s="108" t="s">
        <v>80</v>
      </c>
      <c r="C17" s="109">
        <v>916</v>
      </c>
      <c r="D17" s="110">
        <v>918</v>
      </c>
      <c r="E17" s="109">
        <v>2238</v>
      </c>
      <c r="F17" s="110">
        <v>2374</v>
      </c>
      <c r="G17" s="111"/>
      <c r="H17" s="109">
        <f t="shared" si="0"/>
        <v>-2</v>
      </c>
      <c r="I17" s="110">
        <f t="shared" si="1"/>
        <v>-136</v>
      </c>
      <c r="J17" s="112">
        <f t="shared" si="2"/>
        <v>-2.1786492374727671E-3</v>
      </c>
      <c r="K17" s="113">
        <f t="shared" si="3"/>
        <v>-5.7287278854254421E-2</v>
      </c>
      <c r="L17" s="99"/>
    </row>
    <row r="18" spans="1:12" ht="15" x14ac:dyDescent="0.2">
      <c r="A18" s="99"/>
      <c r="B18" s="108" t="s">
        <v>81</v>
      </c>
      <c r="C18" s="109">
        <v>21214</v>
      </c>
      <c r="D18" s="110">
        <v>21588</v>
      </c>
      <c r="E18" s="109">
        <v>56599</v>
      </c>
      <c r="F18" s="110">
        <v>56497</v>
      </c>
      <c r="G18" s="111"/>
      <c r="H18" s="109">
        <f t="shared" si="0"/>
        <v>-374</v>
      </c>
      <c r="I18" s="110">
        <f t="shared" si="1"/>
        <v>102</v>
      </c>
      <c r="J18" s="112">
        <f t="shared" si="2"/>
        <v>-1.7324439503427831E-2</v>
      </c>
      <c r="K18" s="113">
        <f t="shared" si="3"/>
        <v>1.8054055967573499E-3</v>
      </c>
      <c r="L18" s="99"/>
    </row>
    <row r="19" spans="1:12" ht="15" x14ac:dyDescent="0.2">
      <c r="A19" s="99"/>
      <c r="B19" s="108" t="s">
        <v>82</v>
      </c>
      <c r="C19" s="109">
        <v>6380</v>
      </c>
      <c r="D19" s="110">
        <v>6389</v>
      </c>
      <c r="E19" s="109">
        <v>17360</v>
      </c>
      <c r="F19" s="110">
        <v>17010</v>
      </c>
      <c r="G19" s="111"/>
      <c r="H19" s="109">
        <f t="shared" si="0"/>
        <v>-9</v>
      </c>
      <c r="I19" s="110">
        <f t="shared" si="1"/>
        <v>350</v>
      </c>
      <c r="J19" s="112">
        <f t="shared" si="2"/>
        <v>-1.4086711535451558E-3</v>
      </c>
      <c r="K19" s="113">
        <f t="shared" si="3"/>
        <v>2.0576131687242798E-2</v>
      </c>
      <c r="L19" s="99"/>
    </row>
    <row r="20" spans="1:12" ht="15" x14ac:dyDescent="0.2">
      <c r="A20" s="99"/>
      <c r="B20" s="108" t="s">
        <v>83</v>
      </c>
      <c r="C20" s="109">
        <v>1768</v>
      </c>
      <c r="D20" s="110">
        <v>1634</v>
      </c>
      <c r="E20" s="109">
        <v>4797</v>
      </c>
      <c r="F20" s="110">
        <v>4245</v>
      </c>
      <c r="G20" s="111"/>
      <c r="H20" s="109">
        <f t="shared" si="0"/>
        <v>134</v>
      </c>
      <c r="I20" s="110">
        <f t="shared" si="1"/>
        <v>552</v>
      </c>
      <c r="J20" s="112">
        <f t="shared" si="2"/>
        <v>8.2007343941248464E-2</v>
      </c>
      <c r="K20" s="113">
        <f t="shared" si="3"/>
        <v>0.13003533568904593</v>
      </c>
      <c r="L20" s="99"/>
    </row>
    <row r="21" spans="1:12" ht="15" x14ac:dyDescent="0.2">
      <c r="A21" s="99"/>
      <c r="B21" s="108" t="s">
        <v>84</v>
      </c>
      <c r="C21" s="109">
        <v>27155</v>
      </c>
      <c r="D21" s="110">
        <v>25800</v>
      </c>
      <c r="E21" s="109">
        <v>69729</v>
      </c>
      <c r="F21" s="110">
        <v>67549</v>
      </c>
      <c r="G21" s="111"/>
      <c r="H21" s="109">
        <f t="shared" si="0"/>
        <v>1355</v>
      </c>
      <c r="I21" s="110">
        <f t="shared" si="1"/>
        <v>2180</v>
      </c>
      <c r="J21" s="112">
        <f t="shared" si="2"/>
        <v>5.2519379844961238E-2</v>
      </c>
      <c r="K21" s="113">
        <f t="shared" si="3"/>
        <v>3.2272868584286962E-2</v>
      </c>
      <c r="L21" s="99"/>
    </row>
    <row r="22" spans="1:12" ht="15" x14ac:dyDescent="0.2">
      <c r="A22" s="99"/>
      <c r="B22" s="108" t="s">
        <v>85</v>
      </c>
      <c r="C22" s="109">
        <v>10016</v>
      </c>
      <c r="D22" s="110">
        <v>9514</v>
      </c>
      <c r="E22" s="109">
        <v>26003</v>
      </c>
      <c r="F22" s="110">
        <v>26289</v>
      </c>
      <c r="G22" s="111"/>
      <c r="H22" s="109">
        <f t="shared" si="0"/>
        <v>502</v>
      </c>
      <c r="I22" s="110">
        <f t="shared" si="1"/>
        <v>-286</v>
      </c>
      <c r="J22" s="112">
        <f t="shared" si="2"/>
        <v>5.2764347277696029E-2</v>
      </c>
      <c r="K22" s="113">
        <f t="shared" si="3"/>
        <v>-1.0879074898246415E-2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101233</v>
      </c>
      <c r="D24" s="121">
        <f>SUM(D15:D23)</f>
        <v>100005</v>
      </c>
      <c r="E24" s="120">
        <f>SUM(E15:E23)</f>
        <v>262436</v>
      </c>
      <c r="F24" s="121">
        <f>SUM(F15:F23)</f>
        <v>263648</v>
      </c>
      <c r="G24" s="122"/>
      <c r="H24" s="120">
        <f>SUM(H15:H23)</f>
        <v>1228</v>
      </c>
      <c r="I24" s="121">
        <f>SUM(I15:I23)</f>
        <v>-1212</v>
      </c>
      <c r="J24" s="123">
        <f>IF(D24=0, 0, H24/D24)</f>
        <v>1.2279386030698464E-2</v>
      </c>
      <c r="K24" s="124">
        <f>IF(F24=0, 0, I24/F24)</f>
        <v>-4.5970384755431486E-3</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86</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2"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86"/>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87</v>
      </c>
      <c r="B2" s="202" t="s">
        <v>77</v>
      </c>
      <c r="C2" s="198"/>
      <c r="D2" s="198"/>
      <c r="E2" s="203"/>
      <c r="F2" s="203"/>
      <c r="G2" s="203"/>
      <c r="H2" s="203"/>
      <c r="I2" s="203"/>
      <c r="J2" s="203"/>
      <c r="K2" s="203"/>
    </row>
    <row r="4" spans="1:11" ht="15.75" x14ac:dyDescent="0.25">
      <c r="A4" s="164" t="s">
        <v>98</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98</v>
      </c>
      <c r="B6" s="61" t="s">
        <v>12</v>
      </c>
      <c r="C6" s="62" t="s">
        <v>13</v>
      </c>
      <c r="D6" s="61" t="s">
        <v>12</v>
      </c>
      <c r="E6" s="63" t="s">
        <v>13</v>
      </c>
      <c r="F6" s="62" t="s">
        <v>12</v>
      </c>
      <c r="G6" s="62" t="s">
        <v>13</v>
      </c>
      <c r="H6" s="61" t="s">
        <v>12</v>
      </c>
      <c r="I6" s="63" t="s">
        <v>13</v>
      </c>
      <c r="J6" s="61"/>
      <c r="K6" s="63"/>
    </row>
    <row r="7" spans="1:11" x14ac:dyDescent="0.2">
      <c r="A7" s="7" t="s">
        <v>270</v>
      </c>
      <c r="B7" s="65">
        <v>1</v>
      </c>
      <c r="C7" s="34">
        <f>IF(B18=0, "-", B7/B18)</f>
        <v>1.0416666666666666E-2</v>
      </c>
      <c r="D7" s="65">
        <v>6</v>
      </c>
      <c r="E7" s="9">
        <f>IF(D18=0, "-", D7/D18)</f>
        <v>7.792207792207792E-2</v>
      </c>
      <c r="F7" s="81">
        <v>2</v>
      </c>
      <c r="G7" s="34">
        <f>IF(F18=0, "-", F7/F18)</f>
        <v>8.2644628099173556E-3</v>
      </c>
      <c r="H7" s="65">
        <v>11</v>
      </c>
      <c r="I7" s="9">
        <f>IF(H18=0, "-", H7/H18)</f>
        <v>5.2631578947368418E-2</v>
      </c>
      <c r="J7" s="8">
        <f t="shared" ref="J7:J16" si="0">IF(D7=0, "-", IF((B7-D7)/D7&lt;10, (B7-D7)/D7, "&gt;999%"))</f>
        <v>-0.83333333333333337</v>
      </c>
      <c r="K7" s="9">
        <f t="shared" ref="K7:K16" si="1">IF(H7=0, "-", IF((F7-H7)/H7&lt;10, (F7-H7)/H7, "&gt;999%"))</f>
        <v>-0.81818181818181823</v>
      </c>
    </row>
    <row r="8" spans="1:11" x14ac:dyDescent="0.2">
      <c r="A8" s="7" t="s">
        <v>271</v>
      </c>
      <c r="B8" s="65">
        <v>4</v>
      </c>
      <c r="C8" s="34">
        <f>IF(B18=0, "-", B8/B18)</f>
        <v>4.1666666666666664E-2</v>
      </c>
      <c r="D8" s="65">
        <v>8</v>
      </c>
      <c r="E8" s="9">
        <f>IF(D18=0, "-", D8/D18)</f>
        <v>0.1038961038961039</v>
      </c>
      <c r="F8" s="81">
        <v>17</v>
      </c>
      <c r="G8" s="34">
        <f>IF(F18=0, "-", F8/F18)</f>
        <v>7.0247933884297523E-2</v>
      </c>
      <c r="H8" s="65">
        <v>21</v>
      </c>
      <c r="I8" s="9">
        <f>IF(H18=0, "-", H8/H18)</f>
        <v>0.10047846889952153</v>
      </c>
      <c r="J8" s="8">
        <f t="shared" si="0"/>
        <v>-0.5</v>
      </c>
      <c r="K8" s="9">
        <f t="shared" si="1"/>
        <v>-0.19047619047619047</v>
      </c>
    </row>
    <row r="9" spans="1:11" x14ac:dyDescent="0.2">
      <c r="A9" s="7" t="s">
        <v>272</v>
      </c>
      <c r="B9" s="65">
        <v>17</v>
      </c>
      <c r="C9" s="34">
        <f>IF(B18=0, "-", B9/B18)</f>
        <v>0.17708333333333334</v>
      </c>
      <c r="D9" s="65">
        <v>2</v>
      </c>
      <c r="E9" s="9">
        <f>IF(D18=0, "-", D9/D18)</f>
        <v>2.5974025974025976E-2</v>
      </c>
      <c r="F9" s="81">
        <v>32</v>
      </c>
      <c r="G9" s="34">
        <f>IF(F18=0, "-", F9/F18)</f>
        <v>0.13223140495867769</v>
      </c>
      <c r="H9" s="65">
        <v>9</v>
      </c>
      <c r="I9" s="9">
        <f>IF(H18=0, "-", H9/H18)</f>
        <v>4.3062200956937802E-2</v>
      </c>
      <c r="J9" s="8">
        <f t="shared" si="0"/>
        <v>7.5</v>
      </c>
      <c r="K9" s="9">
        <f t="shared" si="1"/>
        <v>2.5555555555555554</v>
      </c>
    </row>
    <row r="10" spans="1:11" x14ac:dyDescent="0.2">
      <c r="A10" s="7" t="s">
        <v>273</v>
      </c>
      <c r="B10" s="65">
        <v>15</v>
      </c>
      <c r="C10" s="34">
        <f>IF(B18=0, "-", B10/B18)</f>
        <v>0.15625</v>
      </c>
      <c r="D10" s="65">
        <v>23</v>
      </c>
      <c r="E10" s="9">
        <f>IF(D18=0, "-", D10/D18)</f>
        <v>0.29870129870129869</v>
      </c>
      <c r="F10" s="81">
        <v>50</v>
      </c>
      <c r="G10" s="34">
        <f>IF(F18=0, "-", F10/F18)</f>
        <v>0.20661157024793389</v>
      </c>
      <c r="H10" s="65">
        <v>72</v>
      </c>
      <c r="I10" s="9">
        <f>IF(H18=0, "-", H10/H18)</f>
        <v>0.34449760765550241</v>
      </c>
      <c r="J10" s="8">
        <f t="shared" si="0"/>
        <v>-0.34782608695652173</v>
      </c>
      <c r="K10" s="9">
        <f t="shared" si="1"/>
        <v>-0.30555555555555558</v>
      </c>
    </row>
    <row r="11" spans="1:11" x14ac:dyDescent="0.2">
      <c r="A11" s="7" t="s">
        <v>274</v>
      </c>
      <c r="B11" s="65">
        <v>4</v>
      </c>
      <c r="C11" s="34">
        <f>IF(B18=0, "-", B11/B18)</f>
        <v>4.1666666666666664E-2</v>
      </c>
      <c r="D11" s="65">
        <v>1</v>
      </c>
      <c r="E11" s="9">
        <f>IF(D18=0, "-", D11/D18)</f>
        <v>1.2987012987012988E-2</v>
      </c>
      <c r="F11" s="81">
        <v>6</v>
      </c>
      <c r="G11" s="34">
        <f>IF(F18=0, "-", F11/F18)</f>
        <v>2.4793388429752067E-2</v>
      </c>
      <c r="H11" s="65">
        <v>8</v>
      </c>
      <c r="I11" s="9">
        <f>IF(H18=0, "-", H11/H18)</f>
        <v>3.8277511961722487E-2</v>
      </c>
      <c r="J11" s="8">
        <f t="shared" si="0"/>
        <v>3</v>
      </c>
      <c r="K11" s="9">
        <f t="shared" si="1"/>
        <v>-0.25</v>
      </c>
    </row>
    <row r="12" spans="1:11" x14ac:dyDescent="0.2">
      <c r="A12" s="7" t="s">
        <v>275</v>
      </c>
      <c r="B12" s="65">
        <v>1</v>
      </c>
      <c r="C12" s="34">
        <f>IF(B18=0, "-", B12/B18)</f>
        <v>1.0416666666666666E-2</v>
      </c>
      <c r="D12" s="65">
        <v>0</v>
      </c>
      <c r="E12" s="9">
        <f>IF(D18=0, "-", D12/D18)</f>
        <v>0</v>
      </c>
      <c r="F12" s="81">
        <v>4</v>
      </c>
      <c r="G12" s="34">
        <f>IF(F18=0, "-", F12/F18)</f>
        <v>1.6528925619834711E-2</v>
      </c>
      <c r="H12" s="65">
        <v>0</v>
      </c>
      <c r="I12" s="9">
        <f>IF(H18=0, "-", H12/H18)</f>
        <v>0</v>
      </c>
      <c r="J12" s="8" t="str">
        <f t="shared" si="0"/>
        <v>-</v>
      </c>
      <c r="K12" s="9" t="str">
        <f t="shared" si="1"/>
        <v>-</v>
      </c>
    </row>
    <row r="13" spans="1:11" x14ac:dyDescent="0.2">
      <c r="A13" s="7" t="s">
        <v>276</v>
      </c>
      <c r="B13" s="65">
        <v>6</v>
      </c>
      <c r="C13" s="34">
        <f>IF(B18=0, "-", B13/B18)</f>
        <v>6.25E-2</v>
      </c>
      <c r="D13" s="65">
        <v>2</v>
      </c>
      <c r="E13" s="9">
        <f>IF(D18=0, "-", D13/D18)</f>
        <v>2.5974025974025976E-2</v>
      </c>
      <c r="F13" s="81">
        <v>11</v>
      </c>
      <c r="G13" s="34">
        <f>IF(F18=0, "-", F13/F18)</f>
        <v>4.5454545454545456E-2</v>
      </c>
      <c r="H13" s="65">
        <v>9</v>
      </c>
      <c r="I13" s="9">
        <f>IF(H18=0, "-", H13/H18)</f>
        <v>4.3062200956937802E-2</v>
      </c>
      <c r="J13" s="8">
        <f t="shared" si="0"/>
        <v>2</v>
      </c>
      <c r="K13" s="9">
        <f t="shared" si="1"/>
        <v>0.22222222222222221</v>
      </c>
    </row>
    <row r="14" spans="1:11" x14ac:dyDescent="0.2">
      <c r="A14" s="7" t="s">
        <v>277</v>
      </c>
      <c r="B14" s="65">
        <v>14</v>
      </c>
      <c r="C14" s="34">
        <f>IF(B18=0, "-", B14/B18)</f>
        <v>0.14583333333333334</v>
      </c>
      <c r="D14" s="65">
        <v>2</v>
      </c>
      <c r="E14" s="9">
        <f>IF(D18=0, "-", D14/D18)</f>
        <v>2.5974025974025976E-2</v>
      </c>
      <c r="F14" s="81">
        <v>29</v>
      </c>
      <c r="G14" s="34">
        <f>IF(F18=0, "-", F14/F18)</f>
        <v>0.11983471074380166</v>
      </c>
      <c r="H14" s="65">
        <v>6</v>
      </c>
      <c r="I14" s="9">
        <f>IF(H18=0, "-", H14/H18)</f>
        <v>2.8708133971291867E-2</v>
      </c>
      <c r="J14" s="8">
        <f t="shared" si="0"/>
        <v>6</v>
      </c>
      <c r="K14" s="9">
        <f t="shared" si="1"/>
        <v>3.8333333333333335</v>
      </c>
    </row>
    <row r="15" spans="1:11" x14ac:dyDescent="0.2">
      <c r="A15" s="7" t="s">
        <v>278</v>
      </c>
      <c r="B15" s="65">
        <v>20</v>
      </c>
      <c r="C15" s="34">
        <f>IF(B18=0, "-", B15/B18)</f>
        <v>0.20833333333333334</v>
      </c>
      <c r="D15" s="65">
        <v>15</v>
      </c>
      <c r="E15" s="9">
        <f>IF(D18=0, "-", D15/D18)</f>
        <v>0.19480519480519481</v>
      </c>
      <c r="F15" s="81">
        <v>55</v>
      </c>
      <c r="G15" s="34">
        <f>IF(F18=0, "-", F15/F18)</f>
        <v>0.22727272727272727</v>
      </c>
      <c r="H15" s="65">
        <v>35</v>
      </c>
      <c r="I15" s="9">
        <f>IF(H18=0, "-", H15/H18)</f>
        <v>0.1674641148325359</v>
      </c>
      <c r="J15" s="8">
        <f t="shared" si="0"/>
        <v>0.33333333333333331</v>
      </c>
      <c r="K15" s="9">
        <f t="shared" si="1"/>
        <v>0.5714285714285714</v>
      </c>
    </row>
    <row r="16" spans="1:11" x14ac:dyDescent="0.2">
      <c r="A16" s="7" t="s">
        <v>279</v>
      </c>
      <c r="B16" s="65">
        <v>14</v>
      </c>
      <c r="C16" s="34">
        <f>IF(B18=0, "-", B16/B18)</f>
        <v>0.14583333333333334</v>
      </c>
      <c r="D16" s="65">
        <v>18</v>
      </c>
      <c r="E16" s="9">
        <f>IF(D18=0, "-", D16/D18)</f>
        <v>0.23376623376623376</v>
      </c>
      <c r="F16" s="81">
        <v>36</v>
      </c>
      <c r="G16" s="34">
        <f>IF(F18=0, "-", F16/F18)</f>
        <v>0.1487603305785124</v>
      </c>
      <c r="H16" s="65">
        <v>38</v>
      </c>
      <c r="I16" s="9">
        <f>IF(H18=0, "-", H16/H18)</f>
        <v>0.18181818181818182</v>
      </c>
      <c r="J16" s="8">
        <f t="shared" si="0"/>
        <v>-0.22222222222222221</v>
      </c>
      <c r="K16" s="9">
        <f t="shared" si="1"/>
        <v>-5.2631578947368418E-2</v>
      </c>
    </row>
    <row r="17" spans="1:11" x14ac:dyDescent="0.2">
      <c r="A17" s="2"/>
      <c r="B17" s="68"/>
      <c r="C17" s="33"/>
      <c r="D17" s="68"/>
      <c r="E17" s="6"/>
      <c r="F17" s="82"/>
      <c r="G17" s="33"/>
      <c r="H17" s="68"/>
      <c r="I17" s="6"/>
      <c r="J17" s="5"/>
      <c r="K17" s="6"/>
    </row>
    <row r="18" spans="1:11" s="43" customFormat="1" x14ac:dyDescent="0.2">
      <c r="A18" s="162" t="s">
        <v>485</v>
      </c>
      <c r="B18" s="71">
        <f>SUM(B7:B17)</f>
        <v>96</v>
      </c>
      <c r="C18" s="40">
        <f>B18/1560</f>
        <v>6.1538461538461542E-2</v>
      </c>
      <c r="D18" s="71">
        <f>SUM(D7:D17)</f>
        <v>77</v>
      </c>
      <c r="E18" s="41">
        <f>D18/1663</f>
        <v>4.6301864101022251E-2</v>
      </c>
      <c r="F18" s="77">
        <f>SUM(F7:F17)</f>
        <v>242</v>
      </c>
      <c r="G18" s="42">
        <f>F18/4091</f>
        <v>5.9154241016866289E-2</v>
      </c>
      <c r="H18" s="71">
        <f>SUM(H7:H17)</f>
        <v>209</v>
      </c>
      <c r="I18" s="41">
        <f>H18/4356</f>
        <v>4.7979797979797977E-2</v>
      </c>
      <c r="J18" s="37">
        <f>IF(D18=0, "-", IF((B18-D18)/D18&lt;10, (B18-D18)/D18, "&gt;999%"))</f>
        <v>0.24675324675324675</v>
      </c>
      <c r="K18" s="38">
        <f>IF(H18=0, "-", IF((F18-H18)/H18&lt;10, (F18-H18)/H18, "&gt;999%"))</f>
        <v>0.15789473684210525</v>
      </c>
    </row>
    <row r="19" spans="1:11" x14ac:dyDescent="0.2">
      <c r="B19" s="83"/>
      <c r="D19" s="83"/>
      <c r="F19" s="83"/>
      <c r="H19" s="83"/>
    </row>
    <row r="20" spans="1:11" s="43" customFormat="1" x14ac:dyDescent="0.2">
      <c r="A20" s="162" t="s">
        <v>485</v>
      </c>
      <c r="B20" s="71">
        <v>96</v>
      </c>
      <c r="C20" s="40">
        <f>B20/1560</f>
        <v>6.1538461538461542E-2</v>
      </c>
      <c r="D20" s="71">
        <v>77</v>
      </c>
      <c r="E20" s="41">
        <f>D20/1663</f>
        <v>4.6301864101022251E-2</v>
      </c>
      <c r="F20" s="77">
        <v>242</v>
      </c>
      <c r="G20" s="42">
        <f>F20/4091</f>
        <v>5.9154241016866289E-2</v>
      </c>
      <c r="H20" s="71">
        <v>209</v>
      </c>
      <c r="I20" s="41">
        <f>H20/4356</f>
        <v>4.7979797979797977E-2</v>
      </c>
      <c r="J20" s="37">
        <f>IF(D20=0, "-", IF((B20-D20)/D20&lt;10, (B20-D20)/D20, "&gt;999%"))</f>
        <v>0.24675324675324675</v>
      </c>
      <c r="K20" s="38">
        <f>IF(H20=0, "-", IF((F20-H20)/H20&lt;10, (F20-H20)/H20, "&gt;999%"))</f>
        <v>0.15789473684210525</v>
      </c>
    </row>
    <row r="21" spans="1:11" x14ac:dyDescent="0.2">
      <c r="B21" s="83"/>
      <c r="D21" s="83"/>
      <c r="F21" s="83"/>
      <c r="H21" s="83"/>
    </row>
    <row r="22" spans="1:11" ht="15.75" x14ac:dyDescent="0.25">
      <c r="A22" s="164" t="s">
        <v>99</v>
      </c>
      <c r="B22" s="196" t="s">
        <v>1</v>
      </c>
      <c r="C22" s="200"/>
      <c r="D22" s="200"/>
      <c r="E22" s="197"/>
      <c r="F22" s="196" t="s">
        <v>14</v>
      </c>
      <c r="G22" s="200"/>
      <c r="H22" s="200"/>
      <c r="I22" s="197"/>
      <c r="J22" s="196" t="s">
        <v>15</v>
      </c>
      <c r="K22" s="197"/>
    </row>
    <row r="23" spans="1:11" x14ac:dyDescent="0.2">
      <c r="A23" s="22"/>
      <c r="B23" s="196">
        <f>VALUE(RIGHT($B$2, 4))</f>
        <v>2022</v>
      </c>
      <c r="C23" s="197"/>
      <c r="D23" s="196">
        <f>B23-1</f>
        <v>2021</v>
      </c>
      <c r="E23" s="204"/>
      <c r="F23" s="196">
        <f>B23</f>
        <v>2022</v>
      </c>
      <c r="G23" s="204"/>
      <c r="H23" s="196">
        <f>D23</f>
        <v>2021</v>
      </c>
      <c r="I23" s="204"/>
      <c r="J23" s="140" t="s">
        <v>4</v>
      </c>
      <c r="K23" s="141" t="s">
        <v>2</v>
      </c>
    </row>
    <row r="24" spans="1:11" x14ac:dyDescent="0.2">
      <c r="A24" s="163" t="s">
        <v>127</v>
      </c>
      <c r="B24" s="61" t="s">
        <v>12</v>
      </c>
      <c r="C24" s="62" t="s">
        <v>13</v>
      </c>
      <c r="D24" s="61" t="s">
        <v>12</v>
      </c>
      <c r="E24" s="63" t="s">
        <v>13</v>
      </c>
      <c r="F24" s="62" t="s">
        <v>12</v>
      </c>
      <c r="G24" s="62" t="s">
        <v>13</v>
      </c>
      <c r="H24" s="61" t="s">
        <v>12</v>
      </c>
      <c r="I24" s="63" t="s">
        <v>13</v>
      </c>
      <c r="J24" s="61"/>
      <c r="K24" s="63"/>
    </row>
    <row r="25" spans="1:11" x14ac:dyDescent="0.2">
      <c r="A25" s="7" t="s">
        <v>280</v>
      </c>
      <c r="B25" s="65">
        <v>0</v>
      </c>
      <c r="C25" s="34">
        <f>IF(B48=0, "-", B25/B48)</f>
        <v>0</v>
      </c>
      <c r="D25" s="65">
        <v>0</v>
      </c>
      <c r="E25" s="9">
        <f>IF(D48=0, "-", D25/D48)</f>
        <v>0</v>
      </c>
      <c r="F25" s="81">
        <v>3</v>
      </c>
      <c r="G25" s="34">
        <f>IF(F48=0, "-", F25/F48)</f>
        <v>5.8252427184466021E-3</v>
      </c>
      <c r="H25" s="65">
        <v>0</v>
      </c>
      <c r="I25" s="9">
        <f>IF(H48=0, "-", H25/H48)</f>
        <v>0</v>
      </c>
      <c r="J25" s="8" t="str">
        <f t="shared" ref="J25:J46" si="2">IF(D25=0, "-", IF((B25-D25)/D25&lt;10, (B25-D25)/D25, "&gt;999%"))</f>
        <v>-</v>
      </c>
      <c r="K25" s="9" t="str">
        <f t="shared" ref="K25:K46" si="3">IF(H25=0, "-", IF((F25-H25)/H25&lt;10, (F25-H25)/H25, "&gt;999%"))</f>
        <v>-</v>
      </c>
    </row>
    <row r="26" spans="1:11" x14ac:dyDescent="0.2">
      <c r="A26" s="7" t="s">
        <v>281</v>
      </c>
      <c r="B26" s="65">
        <v>0</v>
      </c>
      <c r="C26" s="34">
        <f>IF(B48=0, "-", B26/B48)</f>
        <v>0</v>
      </c>
      <c r="D26" s="65">
        <v>9</v>
      </c>
      <c r="E26" s="9">
        <f>IF(D48=0, "-", D26/D48)</f>
        <v>4.3689320388349516E-2</v>
      </c>
      <c r="F26" s="81">
        <v>0</v>
      </c>
      <c r="G26" s="34">
        <f>IF(F48=0, "-", F26/F48)</f>
        <v>0</v>
      </c>
      <c r="H26" s="65">
        <v>20</v>
      </c>
      <c r="I26" s="9">
        <f>IF(H48=0, "-", H26/H48)</f>
        <v>3.5714285714285712E-2</v>
      </c>
      <c r="J26" s="8">
        <f t="shared" si="2"/>
        <v>-1</v>
      </c>
      <c r="K26" s="9">
        <f t="shared" si="3"/>
        <v>-1</v>
      </c>
    </row>
    <row r="27" spans="1:11" x14ac:dyDescent="0.2">
      <c r="A27" s="7" t="s">
        <v>282</v>
      </c>
      <c r="B27" s="65">
        <v>8</v>
      </c>
      <c r="C27" s="34">
        <f>IF(B48=0, "-", B27/B48)</f>
        <v>5.2631578947368418E-2</v>
      </c>
      <c r="D27" s="65">
        <v>0</v>
      </c>
      <c r="E27" s="9">
        <f>IF(D48=0, "-", D27/D48)</f>
        <v>0</v>
      </c>
      <c r="F27" s="81">
        <v>21</v>
      </c>
      <c r="G27" s="34">
        <f>IF(F48=0, "-", F27/F48)</f>
        <v>4.0776699029126215E-2</v>
      </c>
      <c r="H27" s="65">
        <v>0</v>
      </c>
      <c r="I27" s="9">
        <f>IF(H48=0, "-", H27/H48)</f>
        <v>0</v>
      </c>
      <c r="J27" s="8" t="str">
        <f t="shared" si="2"/>
        <v>-</v>
      </c>
      <c r="K27" s="9" t="str">
        <f t="shared" si="3"/>
        <v>-</v>
      </c>
    </row>
    <row r="28" spans="1:11" x14ac:dyDescent="0.2">
      <c r="A28" s="7" t="s">
        <v>283</v>
      </c>
      <c r="B28" s="65">
        <v>7</v>
      </c>
      <c r="C28" s="34">
        <f>IF(B48=0, "-", B28/B48)</f>
        <v>4.6052631578947366E-2</v>
      </c>
      <c r="D28" s="65">
        <v>32</v>
      </c>
      <c r="E28" s="9">
        <f>IF(D48=0, "-", D28/D48)</f>
        <v>0.1553398058252427</v>
      </c>
      <c r="F28" s="81">
        <v>16</v>
      </c>
      <c r="G28" s="34">
        <f>IF(F48=0, "-", F28/F48)</f>
        <v>3.1067961165048542E-2</v>
      </c>
      <c r="H28" s="65">
        <v>60</v>
      </c>
      <c r="I28" s="9">
        <f>IF(H48=0, "-", H28/H48)</f>
        <v>0.10714285714285714</v>
      </c>
      <c r="J28" s="8">
        <f t="shared" si="2"/>
        <v>-0.78125</v>
      </c>
      <c r="K28" s="9">
        <f t="shared" si="3"/>
        <v>-0.73333333333333328</v>
      </c>
    </row>
    <row r="29" spans="1:11" x14ac:dyDescent="0.2">
      <c r="A29" s="7" t="s">
        <v>284</v>
      </c>
      <c r="B29" s="65">
        <v>23</v>
      </c>
      <c r="C29" s="34">
        <f>IF(B48=0, "-", B29/B48)</f>
        <v>0.15131578947368421</v>
      </c>
      <c r="D29" s="65">
        <v>29</v>
      </c>
      <c r="E29" s="9">
        <f>IF(D48=0, "-", D29/D48)</f>
        <v>0.14077669902912621</v>
      </c>
      <c r="F29" s="81">
        <v>58</v>
      </c>
      <c r="G29" s="34">
        <f>IF(F48=0, "-", F29/F48)</f>
        <v>0.11262135922330097</v>
      </c>
      <c r="H29" s="65">
        <v>73</v>
      </c>
      <c r="I29" s="9">
        <f>IF(H48=0, "-", H29/H48)</f>
        <v>0.13035714285714287</v>
      </c>
      <c r="J29" s="8">
        <f t="shared" si="2"/>
        <v>-0.20689655172413793</v>
      </c>
      <c r="K29" s="9">
        <f t="shared" si="3"/>
        <v>-0.20547945205479451</v>
      </c>
    </row>
    <row r="30" spans="1:11" x14ac:dyDescent="0.2">
      <c r="A30" s="7" t="s">
        <v>285</v>
      </c>
      <c r="B30" s="65">
        <v>0</v>
      </c>
      <c r="C30" s="34">
        <f>IF(B48=0, "-", B30/B48)</f>
        <v>0</v>
      </c>
      <c r="D30" s="65">
        <v>3</v>
      </c>
      <c r="E30" s="9">
        <f>IF(D48=0, "-", D30/D48)</f>
        <v>1.4563106796116505E-2</v>
      </c>
      <c r="F30" s="81">
        <v>2</v>
      </c>
      <c r="G30" s="34">
        <f>IF(F48=0, "-", F30/F48)</f>
        <v>3.8834951456310678E-3</v>
      </c>
      <c r="H30" s="65">
        <v>5</v>
      </c>
      <c r="I30" s="9">
        <f>IF(H48=0, "-", H30/H48)</f>
        <v>8.9285714285714281E-3</v>
      </c>
      <c r="J30" s="8">
        <f t="shared" si="2"/>
        <v>-1</v>
      </c>
      <c r="K30" s="9">
        <f t="shared" si="3"/>
        <v>-0.6</v>
      </c>
    </row>
    <row r="31" spans="1:11" x14ac:dyDescent="0.2">
      <c r="A31" s="7" t="s">
        <v>286</v>
      </c>
      <c r="B31" s="65">
        <v>1</v>
      </c>
      <c r="C31" s="34">
        <f>IF(B48=0, "-", B31/B48)</f>
        <v>6.5789473684210523E-3</v>
      </c>
      <c r="D31" s="65">
        <v>0</v>
      </c>
      <c r="E31" s="9">
        <f>IF(D48=0, "-", D31/D48)</f>
        <v>0</v>
      </c>
      <c r="F31" s="81">
        <v>6</v>
      </c>
      <c r="G31" s="34">
        <f>IF(F48=0, "-", F31/F48)</f>
        <v>1.1650485436893204E-2</v>
      </c>
      <c r="H31" s="65">
        <v>0</v>
      </c>
      <c r="I31" s="9">
        <f>IF(H48=0, "-", H31/H48)</f>
        <v>0</v>
      </c>
      <c r="J31" s="8" t="str">
        <f t="shared" si="2"/>
        <v>-</v>
      </c>
      <c r="K31" s="9" t="str">
        <f t="shared" si="3"/>
        <v>-</v>
      </c>
    </row>
    <row r="32" spans="1:11" x14ac:dyDescent="0.2">
      <c r="A32" s="7" t="s">
        <v>287</v>
      </c>
      <c r="B32" s="65">
        <v>7</v>
      </c>
      <c r="C32" s="34">
        <f>IF(B48=0, "-", B32/B48)</f>
        <v>4.6052631578947366E-2</v>
      </c>
      <c r="D32" s="65">
        <v>7</v>
      </c>
      <c r="E32" s="9">
        <f>IF(D48=0, "-", D32/D48)</f>
        <v>3.3980582524271843E-2</v>
      </c>
      <c r="F32" s="81">
        <v>44</v>
      </c>
      <c r="G32" s="34">
        <f>IF(F48=0, "-", F32/F48)</f>
        <v>8.5436893203883493E-2</v>
      </c>
      <c r="H32" s="65">
        <v>36</v>
      </c>
      <c r="I32" s="9">
        <f>IF(H48=0, "-", H32/H48)</f>
        <v>6.4285714285714279E-2</v>
      </c>
      <c r="J32" s="8">
        <f t="shared" si="2"/>
        <v>0</v>
      </c>
      <c r="K32" s="9">
        <f t="shared" si="3"/>
        <v>0.22222222222222221</v>
      </c>
    </row>
    <row r="33" spans="1:11" x14ac:dyDescent="0.2">
      <c r="A33" s="7" t="s">
        <v>288</v>
      </c>
      <c r="B33" s="65">
        <v>52</v>
      </c>
      <c r="C33" s="34">
        <f>IF(B48=0, "-", B33/B48)</f>
        <v>0.34210526315789475</v>
      </c>
      <c r="D33" s="65">
        <v>32</v>
      </c>
      <c r="E33" s="9">
        <f>IF(D48=0, "-", D33/D48)</f>
        <v>0.1553398058252427</v>
      </c>
      <c r="F33" s="81">
        <v>137</v>
      </c>
      <c r="G33" s="34">
        <f>IF(F48=0, "-", F33/F48)</f>
        <v>0.26601941747572816</v>
      </c>
      <c r="H33" s="65">
        <v>87</v>
      </c>
      <c r="I33" s="9">
        <f>IF(H48=0, "-", H33/H48)</f>
        <v>0.15535714285714286</v>
      </c>
      <c r="J33" s="8">
        <f t="shared" si="2"/>
        <v>0.625</v>
      </c>
      <c r="K33" s="9">
        <f t="shared" si="3"/>
        <v>0.57471264367816088</v>
      </c>
    </row>
    <row r="34" spans="1:11" x14ac:dyDescent="0.2">
      <c r="A34" s="7" t="s">
        <v>289</v>
      </c>
      <c r="B34" s="65">
        <v>1</v>
      </c>
      <c r="C34" s="34">
        <f>IF(B48=0, "-", B34/B48)</f>
        <v>6.5789473684210523E-3</v>
      </c>
      <c r="D34" s="65">
        <v>0</v>
      </c>
      <c r="E34" s="9">
        <f>IF(D48=0, "-", D34/D48)</f>
        <v>0</v>
      </c>
      <c r="F34" s="81">
        <v>11</v>
      </c>
      <c r="G34" s="34">
        <f>IF(F48=0, "-", F34/F48)</f>
        <v>2.1359223300970873E-2</v>
      </c>
      <c r="H34" s="65">
        <v>0</v>
      </c>
      <c r="I34" s="9">
        <f>IF(H48=0, "-", H34/H48)</f>
        <v>0</v>
      </c>
      <c r="J34" s="8" t="str">
        <f t="shared" si="2"/>
        <v>-</v>
      </c>
      <c r="K34" s="9" t="str">
        <f t="shared" si="3"/>
        <v>-</v>
      </c>
    </row>
    <row r="35" spans="1:11" x14ac:dyDescent="0.2">
      <c r="A35" s="7" t="s">
        <v>290</v>
      </c>
      <c r="B35" s="65">
        <v>8</v>
      </c>
      <c r="C35" s="34">
        <f>IF(B48=0, "-", B35/B48)</f>
        <v>5.2631578947368418E-2</v>
      </c>
      <c r="D35" s="65">
        <v>19</v>
      </c>
      <c r="E35" s="9">
        <f>IF(D48=0, "-", D35/D48)</f>
        <v>9.2233009708737865E-2</v>
      </c>
      <c r="F35" s="81">
        <v>44</v>
      </c>
      <c r="G35" s="34">
        <f>IF(F48=0, "-", F35/F48)</f>
        <v>8.5436893203883493E-2</v>
      </c>
      <c r="H35" s="65">
        <v>47</v>
      </c>
      <c r="I35" s="9">
        <f>IF(H48=0, "-", H35/H48)</f>
        <v>8.3928571428571422E-2</v>
      </c>
      <c r="J35" s="8">
        <f t="shared" si="2"/>
        <v>-0.57894736842105265</v>
      </c>
      <c r="K35" s="9">
        <f t="shared" si="3"/>
        <v>-6.3829787234042548E-2</v>
      </c>
    </row>
    <row r="36" spans="1:11" x14ac:dyDescent="0.2">
      <c r="A36" s="7" t="s">
        <v>291</v>
      </c>
      <c r="B36" s="65">
        <v>10</v>
      </c>
      <c r="C36" s="34">
        <f>IF(B48=0, "-", B36/B48)</f>
        <v>6.5789473684210523E-2</v>
      </c>
      <c r="D36" s="65">
        <v>7</v>
      </c>
      <c r="E36" s="9">
        <f>IF(D48=0, "-", D36/D48)</f>
        <v>3.3980582524271843E-2</v>
      </c>
      <c r="F36" s="81">
        <v>31</v>
      </c>
      <c r="G36" s="34">
        <f>IF(F48=0, "-", F36/F48)</f>
        <v>6.0194174757281553E-2</v>
      </c>
      <c r="H36" s="65">
        <v>22</v>
      </c>
      <c r="I36" s="9">
        <f>IF(H48=0, "-", H36/H48)</f>
        <v>3.9285714285714285E-2</v>
      </c>
      <c r="J36" s="8">
        <f t="shared" si="2"/>
        <v>0.42857142857142855</v>
      </c>
      <c r="K36" s="9">
        <f t="shared" si="3"/>
        <v>0.40909090909090912</v>
      </c>
    </row>
    <row r="37" spans="1:11" x14ac:dyDescent="0.2">
      <c r="A37" s="7" t="s">
        <v>292</v>
      </c>
      <c r="B37" s="65">
        <v>11</v>
      </c>
      <c r="C37" s="34">
        <f>IF(B48=0, "-", B37/B48)</f>
        <v>7.2368421052631582E-2</v>
      </c>
      <c r="D37" s="65">
        <v>3</v>
      </c>
      <c r="E37" s="9">
        <f>IF(D48=0, "-", D37/D48)</f>
        <v>1.4563106796116505E-2</v>
      </c>
      <c r="F37" s="81">
        <v>33</v>
      </c>
      <c r="G37" s="34">
        <f>IF(F48=0, "-", F37/F48)</f>
        <v>6.4077669902912623E-2</v>
      </c>
      <c r="H37" s="65">
        <v>10</v>
      </c>
      <c r="I37" s="9">
        <f>IF(H48=0, "-", H37/H48)</f>
        <v>1.7857142857142856E-2</v>
      </c>
      <c r="J37" s="8">
        <f t="shared" si="2"/>
        <v>2.6666666666666665</v>
      </c>
      <c r="K37" s="9">
        <f t="shared" si="3"/>
        <v>2.2999999999999998</v>
      </c>
    </row>
    <row r="38" spans="1:11" x14ac:dyDescent="0.2">
      <c r="A38" s="7" t="s">
        <v>293</v>
      </c>
      <c r="B38" s="65">
        <v>0</v>
      </c>
      <c r="C38" s="34">
        <f>IF(B48=0, "-", B38/B48)</f>
        <v>0</v>
      </c>
      <c r="D38" s="65">
        <v>11</v>
      </c>
      <c r="E38" s="9">
        <f>IF(D48=0, "-", D38/D48)</f>
        <v>5.3398058252427182E-2</v>
      </c>
      <c r="F38" s="81">
        <v>1</v>
      </c>
      <c r="G38" s="34">
        <f>IF(F48=0, "-", F38/F48)</f>
        <v>1.9417475728155339E-3</v>
      </c>
      <c r="H38" s="65">
        <v>36</v>
      </c>
      <c r="I38" s="9">
        <f>IF(H48=0, "-", H38/H48)</f>
        <v>6.4285714285714279E-2</v>
      </c>
      <c r="J38" s="8">
        <f t="shared" si="2"/>
        <v>-1</v>
      </c>
      <c r="K38" s="9">
        <f t="shared" si="3"/>
        <v>-0.97222222222222221</v>
      </c>
    </row>
    <row r="39" spans="1:11" x14ac:dyDescent="0.2">
      <c r="A39" s="7" t="s">
        <v>294</v>
      </c>
      <c r="B39" s="65">
        <v>0</v>
      </c>
      <c r="C39" s="34">
        <f>IF(B48=0, "-", B39/B48)</f>
        <v>0</v>
      </c>
      <c r="D39" s="65">
        <v>1</v>
      </c>
      <c r="E39" s="9">
        <f>IF(D48=0, "-", D39/D48)</f>
        <v>4.8543689320388345E-3</v>
      </c>
      <c r="F39" s="81">
        <v>2</v>
      </c>
      <c r="G39" s="34">
        <f>IF(F48=0, "-", F39/F48)</f>
        <v>3.8834951456310678E-3</v>
      </c>
      <c r="H39" s="65">
        <v>6</v>
      </c>
      <c r="I39" s="9">
        <f>IF(H48=0, "-", H39/H48)</f>
        <v>1.0714285714285714E-2</v>
      </c>
      <c r="J39" s="8">
        <f t="shared" si="2"/>
        <v>-1</v>
      </c>
      <c r="K39" s="9">
        <f t="shared" si="3"/>
        <v>-0.66666666666666663</v>
      </c>
    </row>
    <row r="40" spans="1:11" x14ac:dyDescent="0.2">
      <c r="A40" s="7" t="s">
        <v>295</v>
      </c>
      <c r="B40" s="65">
        <v>0</v>
      </c>
      <c r="C40" s="34">
        <f>IF(B48=0, "-", B40/B48)</f>
        <v>0</v>
      </c>
      <c r="D40" s="65">
        <v>0</v>
      </c>
      <c r="E40" s="9">
        <f>IF(D48=0, "-", D40/D48)</f>
        <v>0</v>
      </c>
      <c r="F40" s="81">
        <v>2</v>
      </c>
      <c r="G40" s="34">
        <f>IF(F48=0, "-", F40/F48)</f>
        <v>3.8834951456310678E-3</v>
      </c>
      <c r="H40" s="65">
        <v>0</v>
      </c>
      <c r="I40" s="9">
        <f>IF(H48=0, "-", H40/H48)</f>
        <v>0</v>
      </c>
      <c r="J40" s="8" t="str">
        <f t="shared" si="2"/>
        <v>-</v>
      </c>
      <c r="K40" s="9" t="str">
        <f t="shared" si="3"/>
        <v>-</v>
      </c>
    </row>
    <row r="41" spans="1:11" x14ac:dyDescent="0.2">
      <c r="A41" s="7" t="s">
        <v>296</v>
      </c>
      <c r="B41" s="65">
        <v>2</v>
      </c>
      <c r="C41" s="34">
        <f>IF(B48=0, "-", B41/B48)</f>
        <v>1.3157894736842105E-2</v>
      </c>
      <c r="D41" s="65">
        <v>6</v>
      </c>
      <c r="E41" s="9">
        <f>IF(D48=0, "-", D41/D48)</f>
        <v>2.9126213592233011E-2</v>
      </c>
      <c r="F41" s="81">
        <v>10</v>
      </c>
      <c r="G41" s="34">
        <f>IF(F48=0, "-", F41/F48)</f>
        <v>1.9417475728155338E-2</v>
      </c>
      <c r="H41" s="65">
        <v>28</v>
      </c>
      <c r="I41" s="9">
        <f>IF(H48=0, "-", H41/H48)</f>
        <v>0.05</v>
      </c>
      <c r="J41" s="8">
        <f t="shared" si="2"/>
        <v>-0.66666666666666663</v>
      </c>
      <c r="K41" s="9">
        <f t="shared" si="3"/>
        <v>-0.6428571428571429</v>
      </c>
    </row>
    <row r="42" spans="1:11" x14ac:dyDescent="0.2">
      <c r="A42" s="7" t="s">
        <v>297</v>
      </c>
      <c r="B42" s="65">
        <v>0</v>
      </c>
      <c r="C42" s="34">
        <f>IF(B48=0, "-", B42/B48)</f>
        <v>0</v>
      </c>
      <c r="D42" s="65">
        <v>26</v>
      </c>
      <c r="E42" s="9">
        <f>IF(D48=0, "-", D42/D48)</f>
        <v>0.12621359223300971</v>
      </c>
      <c r="F42" s="81">
        <v>28</v>
      </c>
      <c r="G42" s="34">
        <f>IF(F48=0, "-", F42/F48)</f>
        <v>5.4368932038834951E-2</v>
      </c>
      <c r="H42" s="65">
        <v>67</v>
      </c>
      <c r="I42" s="9">
        <f>IF(H48=0, "-", H42/H48)</f>
        <v>0.11964285714285715</v>
      </c>
      <c r="J42" s="8">
        <f t="shared" si="2"/>
        <v>-1</v>
      </c>
      <c r="K42" s="9">
        <f t="shared" si="3"/>
        <v>-0.58208955223880599</v>
      </c>
    </row>
    <row r="43" spans="1:11" x14ac:dyDescent="0.2">
      <c r="A43" s="7" t="s">
        <v>298</v>
      </c>
      <c r="B43" s="65">
        <v>0</v>
      </c>
      <c r="C43" s="34">
        <f>IF(B48=0, "-", B43/B48)</f>
        <v>0</v>
      </c>
      <c r="D43" s="65">
        <v>0</v>
      </c>
      <c r="E43" s="9">
        <f>IF(D48=0, "-", D43/D48)</f>
        <v>0</v>
      </c>
      <c r="F43" s="81">
        <v>1</v>
      </c>
      <c r="G43" s="34">
        <f>IF(F48=0, "-", F43/F48)</f>
        <v>1.9417475728155339E-3</v>
      </c>
      <c r="H43" s="65">
        <v>0</v>
      </c>
      <c r="I43" s="9">
        <f>IF(H48=0, "-", H43/H48)</f>
        <v>0</v>
      </c>
      <c r="J43" s="8" t="str">
        <f t="shared" si="2"/>
        <v>-</v>
      </c>
      <c r="K43" s="9" t="str">
        <f t="shared" si="3"/>
        <v>-</v>
      </c>
    </row>
    <row r="44" spans="1:11" x14ac:dyDescent="0.2">
      <c r="A44" s="7" t="s">
        <v>299</v>
      </c>
      <c r="B44" s="65">
        <v>0</v>
      </c>
      <c r="C44" s="34">
        <f>IF(B48=0, "-", B44/B48)</f>
        <v>0</v>
      </c>
      <c r="D44" s="65">
        <v>2</v>
      </c>
      <c r="E44" s="9">
        <f>IF(D48=0, "-", D44/D48)</f>
        <v>9.7087378640776691E-3</v>
      </c>
      <c r="F44" s="81">
        <v>6</v>
      </c>
      <c r="G44" s="34">
        <f>IF(F48=0, "-", F44/F48)</f>
        <v>1.1650485436893204E-2</v>
      </c>
      <c r="H44" s="65">
        <v>5</v>
      </c>
      <c r="I44" s="9">
        <f>IF(H48=0, "-", H44/H48)</f>
        <v>8.9285714285714281E-3</v>
      </c>
      <c r="J44" s="8">
        <f t="shared" si="2"/>
        <v>-1</v>
      </c>
      <c r="K44" s="9">
        <f t="shared" si="3"/>
        <v>0.2</v>
      </c>
    </row>
    <row r="45" spans="1:11" x14ac:dyDescent="0.2">
      <c r="A45" s="7" t="s">
        <v>300</v>
      </c>
      <c r="B45" s="65">
        <v>6</v>
      </c>
      <c r="C45" s="34">
        <f>IF(B48=0, "-", B45/B48)</f>
        <v>3.9473684210526314E-2</v>
      </c>
      <c r="D45" s="65">
        <v>15</v>
      </c>
      <c r="E45" s="9">
        <f>IF(D48=0, "-", D45/D48)</f>
        <v>7.281553398058252E-2</v>
      </c>
      <c r="F45" s="81">
        <v>32</v>
      </c>
      <c r="G45" s="34">
        <f>IF(F48=0, "-", F45/F48)</f>
        <v>6.2135922330097085E-2</v>
      </c>
      <c r="H45" s="65">
        <v>42</v>
      </c>
      <c r="I45" s="9">
        <f>IF(H48=0, "-", H45/H48)</f>
        <v>7.4999999999999997E-2</v>
      </c>
      <c r="J45" s="8">
        <f t="shared" si="2"/>
        <v>-0.6</v>
      </c>
      <c r="K45" s="9">
        <f t="shared" si="3"/>
        <v>-0.23809523809523808</v>
      </c>
    </row>
    <row r="46" spans="1:11" x14ac:dyDescent="0.2">
      <c r="A46" s="7" t="s">
        <v>301</v>
      </c>
      <c r="B46" s="65">
        <v>16</v>
      </c>
      <c r="C46" s="34">
        <f>IF(B48=0, "-", B46/B48)</f>
        <v>0.10526315789473684</v>
      </c>
      <c r="D46" s="65">
        <v>4</v>
      </c>
      <c r="E46" s="9">
        <f>IF(D48=0, "-", D46/D48)</f>
        <v>1.9417475728155338E-2</v>
      </c>
      <c r="F46" s="81">
        <v>27</v>
      </c>
      <c r="G46" s="34">
        <f>IF(F48=0, "-", F46/F48)</f>
        <v>5.2427184466019419E-2</v>
      </c>
      <c r="H46" s="65">
        <v>16</v>
      </c>
      <c r="I46" s="9">
        <f>IF(H48=0, "-", H46/H48)</f>
        <v>2.8571428571428571E-2</v>
      </c>
      <c r="J46" s="8">
        <f t="shared" si="2"/>
        <v>3</v>
      </c>
      <c r="K46" s="9">
        <f t="shared" si="3"/>
        <v>0.6875</v>
      </c>
    </row>
    <row r="47" spans="1:11" x14ac:dyDescent="0.2">
      <c r="A47" s="2"/>
      <c r="B47" s="68"/>
      <c r="C47" s="33"/>
      <c r="D47" s="68"/>
      <c r="E47" s="6"/>
      <c r="F47" s="82"/>
      <c r="G47" s="33"/>
      <c r="H47" s="68"/>
      <c r="I47" s="6"/>
      <c r="J47" s="5"/>
      <c r="K47" s="6"/>
    </row>
    <row r="48" spans="1:11" s="43" customFormat="1" x14ac:dyDescent="0.2">
      <c r="A48" s="162" t="s">
        <v>484</v>
      </c>
      <c r="B48" s="71">
        <f>SUM(B25:B47)</f>
        <v>152</v>
      </c>
      <c r="C48" s="40">
        <f>B48/1560</f>
        <v>9.7435897435897437E-2</v>
      </c>
      <c r="D48" s="71">
        <f>SUM(D25:D47)</f>
        <v>206</v>
      </c>
      <c r="E48" s="41">
        <f>D48/1663</f>
        <v>0.12387251954299459</v>
      </c>
      <c r="F48" s="77">
        <f>SUM(F25:F47)</f>
        <v>515</v>
      </c>
      <c r="G48" s="42">
        <f>F48/4091</f>
        <v>0.12588609142019067</v>
      </c>
      <c r="H48" s="71">
        <f>SUM(H25:H47)</f>
        <v>560</v>
      </c>
      <c r="I48" s="41">
        <f>H48/4356</f>
        <v>0.12855831037649221</v>
      </c>
      <c r="J48" s="37">
        <f>IF(D48=0, "-", IF((B48-D48)/D48&lt;10, (B48-D48)/D48, "&gt;999%"))</f>
        <v>-0.26213592233009708</v>
      </c>
      <c r="K48" s="38">
        <f>IF(H48=0, "-", IF((F48-H48)/H48&lt;10, (F48-H48)/H48, "&gt;999%"))</f>
        <v>-8.0357142857142863E-2</v>
      </c>
    </row>
    <row r="49" spans="1:11" x14ac:dyDescent="0.2">
      <c r="B49" s="83"/>
      <c r="D49" s="83"/>
      <c r="F49" s="83"/>
      <c r="H49" s="83"/>
    </row>
    <row r="50" spans="1:11" x14ac:dyDescent="0.2">
      <c r="A50" s="163" t="s">
        <v>128</v>
      </c>
      <c r="B50" s="61" t="s">
        <v>12</v>
      </c>
      <c r="C50" s="62" t="s">
        <v>13</v>
      </c>
      <c r="D50" s="61" t="s">
        <v>12</v>
      </c>
      <c r="E50" s="63" t="s">
        <v>13</v>
      </c>
      <c r="F50" s="62" t="s">
        <v>12</v>
      </c>
      <c r="G50" s="62" t="s">
        <v>13</v>
      </c>
      <c r="H50" s="61" t="s">
        <v>12</v>
      </c>
      <c r="I50" s="63" t="s">
        <v>13</v>
      </c>
      <c r="J50" s="61"/>
      <c r="K50" s="63"/>
    </row>
    <row r="51" spans="1:11" x14ac:dyDescent="0.2">
      <c r="A51" s="7" t="s">
        <v>302</v>
      </c>
      <c r="B51" s="65">
        <v>1</v>
      </c>
      <c r="C51" s="34">
        <f>IF(B62=0, "-", B51/B62)</f>
        <v>2.8571428571428571E-2</v>
      </c>
      <c r="D51" s="65">
        <v>6</v>
      </c>
      <c r="E51" s="9">
        <f>IF(D62=0, "-", D51/D62)</f>
        <v>0.14285714285714285</v>
      </c>
      <c r="F51" s="81">
        <v>3</v>
      </c>
      <c r="G51" s="34">
        <f>IF(F62=0, "-", F51/F62)</f>
        <v>3.1914893617021274E-2</v>
      </c>
      <c r="H51" s="65">
        <v>12</v>
      </c>
      <c r="I51" s="9">
        <f>IF(H62=0, "-", H51/H62)</f>
        <v>0.1111111111111111</v>
      </c>
      <c r="J51" s="8">
        <f t="shared" ref="J51:J60" si="4">IF(D51=0, "-", IF((B51-D51)/D51&lt;10, (B51-D51)/D51, "&gt;999%"))</f>
        <v>-0.83333333333333337</v>
      </c>
      <c r="K51" s="9">
        <f t="shared" ref="K51:K60" si="5">IF(H51=0, "-", IF((F51-H51)/H51&lt;10, (F51-H51)/H51, "&gt;999%"))</f>
        <v>-0.75</v>
      </c>
    </row>
    <row r="52" spans="1:11" x14ac:dyDescent="0.2">
      <c r="A52" s="7" t="s">
        <v>303</v>
      </c>
      <c r="B52" s="65">
        <v>7</v>
      </c>
      <c r="C52" s="34">
        <f>IF(B62=0, "-", B52/B62)</f>
        <v>0.2</v>
      </c>
      <c r="D52" s="65">
        <v>15</v>
      </c>
      <c r="E52" s="9">
        <f>IF(D62=0, "-", D52/D62)</f>
        <v>0.35714285714285715</v>
      </c>
      <c r="F52" s="81">
        <v>17</v>
      </c>
      <c r="G52" s="34">
        <f>IF(F62=0, "-", F52/F62)</f>
        <v>0.18085106382978725</v>
      </c>
      <c r="H52" s="65">
        <v>26</v>
      </c>
      <c r="I52" s="9">
        <f>IF(H62=0, "-", H52/H62)</f>
        <v>0.24074074074074073</v>
      </c>
      <c r="J52" s="8">
        <f t="shared" si="4"/>
        <v>-0.53333333333333333</v>
      </c>
      <c r="K52" s="9">
        <f t="shared" si="5"/>
        <v>-0.34615384615384615</v>
      </c>
    </row>
    <row r="53" spans="1:11" x14ac:dyDescent="0.2">
      <c r="A53" s="7" t="s">
        <v>304</v>
      </c>
      <c r="B53" s="65">
        <v>2</v>
      </c>
      <c r="C53" s="34">
        <f>IF(B62=0, "-", B53/B62)</f>
        <v>5.7142857142857141E-2</v>
      </c>
      <c r="D53" s="65">
        <v>5</v>
      </c>
      <c r="E53" s="9">
        <f>IF(D62=0, "-", D53/D62)</f>
        <v>0.11904761904761904</v>
      </c>
      <c r="F53" s="81">
        <v>7</v>
      </c>
      <c r="G53" s="34">
        <f>IF(F62=0, "-", F53/F62)</f>
        <v>7.4468085106382975E-2</v>
      </c>
      <c r="H53" s="65">
        <v>13</v>
      </c>
      <c r="I53" s="9">
        <f>IF(H62=0, "-", H53/H62)</f>
        <v>0.12037037037037036</v>
      </c>
      <c r="J53" s="8">
        <f t="shared" si="4"/>
        <v>-0.6</v>
      </c>
      <c r="K53" s="9">
        <f t="shared" si="5"/>
        <v>-0.46153846153846156</v>
      </c>
    </row>
    <row r="54" spans="1:11" x14ac:dyDescent="0.2">
      <c r="A54" s="7" t="s">
        <v>305</v>
      </c>
      <c r="B54" s="65">
        <v>2</v>
      </c>
      <c r="C54" s="34">
        <f>IF(B62=0, "-", B54/B62)</f>
        <v>5.7142857142857141E-2</v>
      </c>
      <c r="D54" s="65">
        <v>1</v>
      </c>
      <c r="E54" s="9">
        <f>IF(D62=0, "-", D54/D62)</f>
        <v>2.3809523809523808E-2</v>
      </c>
      <c r="F54" s="81">
        <v>6</v>
      </c>
      <c r="G54" s="34">
        <f>IF(F62=0, "-", F54/F62)</f>
        <v>6.3829787234042548E-2</v>
      </c>
      <c r="H54" s="65">
        <v>5</v>
      </c>
      <c r="I54" s="9">
        <f>IF(H62=0, "-", H54/H62)</f>
        <v>4.6296296296296294E-2</v>
      </c>
      <c r="J54" s="8">
        <f t="shared" si="4"/>
        <v>1</v>
      </c>
      <c r="K54" s="9">
        <f t="shared" si="5"/>
        <v>0.2</v>
      </c>
    </row>
    <row r="55" spans="1:11" x14ac:dyDescent="0.2">
      <c r="A55" s="7" t="s">
        <v>306</v>
      </c>
      <c r="B55" s="65">
        <v>0</v>
      </c>
      <c r="C55" s="34">
        <f>IF(B62=0, "-", B55/B62)</f>
        <v>0</v>
      </c>
      <c r="D55" s="65">
        <v>4</v>
      </c>
      <c r="E55" s="9">
        <f>IF(D62=0, "-", D55/D62)</f>
        <v>9.5238095238095233E-2</v>
      </c>
      <c r="F55" s="81">
        <v>1</v>
      </c>
      <c r="G55" s="34">
        <f>IF(F62=0, "-", F55/F62)</f>
        <v>1.0638297872340425E-2</v>
      </c>
      <c r="H55" s="65">
        <v>11</v>
      </c>
      <c r="I55" s="9">
        <f>IF(H62=0, "-", H55/H62)</f>
        <v>0.10185185185185185</v>
      </c>
      <c r="J55" s="8">
        <f t="shared" si="4"/>
        <v>-1</v>
      </c>
      <c r="K55" s="9">
        <f t="shared" si="5"/>
        <v>-0.90909090909090906</v>
      </c>
    </row>
    <row r="56" spans="1:11" x14ac:dyDescent="0.2">
      <c r="A56" s="7" t="s">
        <v>307</v>
      </c>
      <c r="B56" s="65">
        <v>4</v>
      </c>
      <c r="C56" s="34">
        <f>IF(B62=0, "-", B56/B62)</f>
        <v>0.11428571428571428</v>
      </c>
      <c r="D56" s="65">
        <v>2</v>
      </c>
      <c r="E56" s="9">
        <f>IF(D62=0, "-", D56/D62)</f>
        <v>4.7619047619047616E-2</v>
      </c>
      <c r="F56" s="81">
        <v>7</v>
      </c>
      <c r="G56" s="34">
        <f>IF(F62=0, "-", F56/F62)</f>
        <v>7.4468085106382975E-2</v>
      </c>
      <c r="H56" s="65">
        <v>7</v>
      </c>
      <c r="I56" s="9">
        <f>IF(H62=0, "-", H56/H62)</f>
        <v>6.4814814814814811E-2</v>
      </c>
      <c r="J56" s="8">
        <f t="shared" si="4"/>
        <v>1</v>
      </c>
      <c r="K56" s="9">
        <f t="shared" si="5"/>
        <v>0</v>
      </c>
    </row>
    <row r="57" spans="1:11" x14ac:dyDescent="0.2">
      <c r="A57" s="7" t="s">
        <v>308</v>
      </c>
      <c r="B57" s="65">
        <v>3</v>
      </c>
      <c r="C57" s="34">
        <f>IF(B62=0, "-", B57/B62)</f>
        <v>8.5714285714285715E-2</v>
      </c>
      <c r="D57" s="65">
        <v>0</v>
      </c>
      <c r="E57" s="9">
        <f>IF(D62=0, "-", D57/D62)</f>
        <v>0</v>
      </c>
      <c r="F57" s="81">
        <v>6</v>
      </c>
      <c r="G57" s="34">
        <f>IF(F62=0, "-", F57/F62)</f>
        <v>6.3829787234042548E-2</v>
      </c>
      <c r="H57" s="65">
        <v>0</v>
      </c>
      <c r="I57" s="9">
        <f>IF(H62=0, "-", H57/H62)</f>
        <v>0</v>
      </c>
      <c r="J57" s="8" t="str">
        <f t="shared" si="4"/>
        <v>-</v>
      </c>
      <c r="K57" s="9" t="str">
        <f t="shared" si="5"/>
        <v>-</v>
      </c>
    </row>
    <row r="58" spans="1:11" x14ac:dyDescent="0.2">
      <c r="A58" s="7" t="s">
        <v>309</v>
      </c>
      <c r="B58" s="65">
        <v>1</v>
      </c>
      <c r="C58" s="34">
        <f>IF(B62=0, "-", B58/B62)</f>
        <v>2.8571428571428571E-2</v>
      </c>
      <c r="D58" s="65">
        <v>2</v>
      </c>
      <c r="E58" s="9">
        <f>IF(D62=0, "-", D58/D62)</f>
        <v>4.7619047619047616E-2</v>
      </c>
      <c r="F58" s="81">
        <v>4</v>
      </c>
      <c r="G58" s="34">
        <f>IF(F62=0, "-", F58/F62)</f>
        <v>4.2553191489361701E-2</v>
      </c>
      <c r="H58" s="65">
        <v>8</v>
      </c>
      <c r="I58" s="9">
        <f>IF(H62=0, "-", H58/H62)</f>
        <v>7.407407407407407E-2</v>
      </c>
      <c r="J58" s="8">
        <f t="shared" si="4"/>
        <v>-0.5</v>
      </c>
      <c r="K58" s="9">
        <f t="shared" si="5"/>
        <v>-0.5</v>
      </c>
    </row>
    <row r="59" spans="1:11" x14ac:dyDescent="0.2">
      <c r="A59" s="7" t="s">
        <v>310</v>
      </c>
      <c r="B59" s="65">
        <v>0</v>
      </c>
      <c r="C59" s="34">
        <f>IF(B62=0, "-", B59/B62)</f>
        <v>0</v>
      </c>
      <c r="D59" s="65">
        <v>1</v>
      </c>
      <c r="E59" s="9">
        <f>IF(D62=0, "-", D59/D62)</f>
        <v>2.3809523809523808E-2</v>
      </c>
      <c r="F59" s="81">
        <v>3</v>
      </c>
      <c r="G59" s="34">
        <f>IF(F62=0, "-", F59/F62)</f>
        <v>3.1914893617021274E-2</v>
      </c>
      <c r="H59" s="65">
        <v>4</v>
      </c>
      <c r="I59" s="9">
        <f>IF(H62=0, "-", H59/H62)</f>
        <v>3.7037037037037035E-2</v>
      </c>
      <c r="J59" s="8">
        <f t="shared" si="4"/>
        <v>-1</v>
      </c>
      <c r="K59" s="9">
        <f t="shared" si="5"/>
        <v>-0.25</v>
      </c>
    </row>
    <row r="60" spans="1:11" x14ac:dyDescent="0.2">
      <c r="A60" s="7" t="s">
        <v>311</v>
      </c>
      <c r="B60" s="65">
        <v>15</v>
      </c>
      <c r="C60" s="34">
        <f>IF(B62=0, "-", B60/B62)</f>
        <v>0.42857142857142855</v>
      </c>
      <c r="D60" s="65">
        <v>6</v>
      </c>
      <c r="E60" s="9">
        <f>IF(D62=0, "-", D60/D62)</f>
        <v>0.14285714285714285</v>
      </c>
      <c r="F60" s="81">
        <v>40</v>
      </c>
      <c r="G60" s="34">
        <f>IF(F62=0, "-", F60/F62)</f>
        <v>0.42553191489361702</v>
      </c>
      <c r="H60" s="65">
        <v>22</v>
      </c>
      <c r="I60" s="9">
        <f>IF(H62=0, "-", H60/H62)</f>
        <v>0.20370370370370369</v>
      </c>
      <c r="J60" s="8">
        <f t="shared" si="4"/>
        <v>1.5</v>
      </c>
      <c r="K60" s="9">
        <f t="shared" si="5"/>
        <v>0.81818181818181823</v>
      </c>
    </row>
    <row r="61" spans="1:11" x14ac:dyDescent="0.2">
      <c r="A61" s="2"/>
      <c r="B61" s="68"/>
      <c r="C61" s="33"/>
      <c r="D61" s="68"/>
      <c r="E61" s="6"/>
      <c r="F61" s="82"/>
      <c r="G61" s="33"/>
      <c r="H61" s="68"/>
      <c r="I61" s="6"/>
      <c r="J61" s="5"/>
      <c r="K61" s="6"/>
    </row>
    <row r="62" spans="1:11" s="43" customFormat="1" x14ac:dyDescent="0.2">
      <c r="A62" s="162" t="s">
        <v>483</v>
      </c>
      <c r="B62" s="71">
        <f>SUM(B51:B61)</f>
        <v>35</v>
      </c>
      <c r="C62" s="40">
        <f>B62/1560</f>
        <v>2.2435897435897436E-2</v>
      </c>
      <c r="D62" s="71">
        <f>SUM(D51:D61)</f>
        <v>42</v>
      </c>
      <c r="E62" s="41">
        <f>D62/1663</f>
        <v>2.5255562236921228E-2</v>
      </c>
      <c r="F62" s="77">
        <f>SUM(F51:F61)</f>
        <v>94</v>
      </c>
      <c r="G62" s="42">
        <f>F62/4091</f>
        <v>2.2977267171840624E-2</v>
      </c>
      <c r="H62" s="71">
        <f>SUM(H51:H61)</f>
        <v>108</v>
      </c>
      <c r="I62" s="41">
        <f>H62/4356</f>
        <v>2.4793388429752067E-2</v>
      </c>
      <c r="J62" s="37">
        <f>IF(D62=0, "-", IF((B62-D62)/D62&lt;10, (B62-D62)/D62, "&gt;999%"))</f>
        <v>-0.16666666666666666</v>
      </c>
      <c r="K62" s="38">
        <f>IF(H62=0, "-", IF((F62-H62)/H62&lt;10, (F62-H62)/H62, "&gt;999%"))</f>
        <v>-0.12962962962962962</v>
      </c>
    </row>
    <row r="63" spans="1:11" x14ac:dyDescent="0.2">
      <c r="B63" s="83"/>
      <c r="D63" s="83"/>
      <c r="F63" s="83"/>
      <c r="H63" s="83"/>
    </row>
    <row r="64" spans="1:11" s="43" customFormat="1" x14ac:dyDescent="0.2">
      <c r="A64" s="162" t="s">
        <v>482</v>
      </c>
      <c r="B64" s="71">
        <v>187</v>
      </c>
      <c r="C64" s="40">
        <f>B64/1560</f>
        <v>0.11987179487179488</v>
      </c>
      <c r="D64" s="71">
        <v>248</v>
      </c>
      <c r="E64" s="41">
        <f>D64/1663</f>
        <v>0.14912808177991582</v>
      </c>
      <c r="F64" s="77">
        <v>609</v>
      </c>
      <c r="G64" s="42">
        <f>F64/4091</f>
        <v>0.14886335859203129</v>
      </c>
      <c r="H64" s="71">
        <v>668</v>
      </c>
      <c r="I64" s="41">
        <f>H64/4356</f>
        <v>0.15335169880624427</v>
      </c>
      <c r="J64" s="37">
        <f>IF(D64=0, "-", IF((B64-D64)/D64&lt;10, (B64-D64)/D64, "&gt;999%"))</f>
        <v>-0.24596774193548387</v>
      </c>
      <c r="K64" s="38">
        <f>IF(H64=0, "-", IF((F64-H64)/H64&lt;10, (F64-H64)/H64, "&gt;999%"))</f>
        <v>-8.8323353293413176E-2</v>
      </c>
    </row>
    <row r="65" spans="1:11" x14ac:dyDescent="0.2">
      <c r="B65" s="83"/>
      <c r="D65" s="83"/>
      <c r="F65" s="83"/>
      <c r="H65" s="83"/>
    </row>
    <row r="66" spans="1:11" ht="15.75" x14ac:dyDescent="0.25">
      <c r="A66" s="164" t="s">
        <v>100</v>
      </c>
      <c r="B66" s="196" t="s">
        <v>1</v>
      </c>
      <c r="C66" s="200"/>
      <c r="D66" s="200"/>
      <c r="E66" s="197"/>
      <c r="F66" s="196" t="s">
        <v>14</v>
      </c>
      <c r="G66" s="200"/>
      <c r="H66" s="200"/>
      <c r="I66" s="197"/>
      <c r="J66" s="196" t="s">
        <v>15</v>
      </c>
      <c r="K66" s="197"/>
    </row>
    <row r="67" spans="1:11" x14ac:dyDescent="0.2">
      <c r="A67" s="22"/>
      <c r="B67" s="196">
        <f>VALUE(RIGHT($B$2, 4))</f>
        <v>2022</v>
      </c>
      <c r="C67" s="197"/>
      <c r="D67" s="196">
        <f>B67-1</f>
        <v>2021</v>
      </c>
      <c r="E67" s="204"/>
      <c r="F67" s="196">
        <f>B67</f>
        <v>2022</v>
      </c>
      <c r="G67" s="204"/>
      <c r="H67" s="196">
        <f>D67</f>
        <v>2021</v>
      </c>
      <c r="I67" s="204"/>
      <c r="J67" s="140" t="s">
        <v>4</v>
      </c>
      <c r="K67" s="141" t="s">
        <v>2</v>
      </c>
    </row>
    <row r="68" spans="1:11" x14ac:dyDescent="0.2">
      <c r="A68" s="163" t="s">
        <v>129</v>
      </c>
      <c r="B68" s="61" t="s">
        <v>12</v>
      </c>
      <c r="C68" s="62" t="s">
        <v>13</v>
      </c>
      <c r="D68" s="61" t="s">
        <v>12</v>
      </c>
      <c r="E68" s="63" t="s">
        <v>13</v>
      </c>
      <c r="F68" s="62" t="s">
        <v>12</v>
      </c>
      <c r="G68" s="62" t="s">
        <v>13</v>
      </c>
      <c r="H68" s="61" t="s">
        <v>12</v>
      </c>
      <c r="I68" s="63" t="s">
        <v>13</v>
      </c>
      <c r="J68" s="61"/>
      <c r="K68" s="63"/>
    </row>
    <row r="69" spans="1:11" x14ac:dyDescent="0.2">
      <c r="A69" s="7" t="s">
        <v>312</v>
      </c>
      <c r="B69" s="65">
        <v>0</v>
      </c>
      <c r="C69" s="34">
        <f>IF(B89=0, "-", B69/B89)</f>
        <v>0</v>
      </c>
      <c r="D69" s="65">
        <v>0</v>
      </c>
      <c r="E69" s="9">
        <f>IF(D89=0, "-", D69/D89)</f>
        <v>0</v>
      </c>
      <c r="F69" s="81">
        <v>1</v>
      </c>
      <c r="G69" s="34">
        <f>IF(F89=0, "-", F69/F89)</f>
        <v>1.4925373134328358E-3</v>
      </c>
      <c r="H69" s="65">
        <v>0</v>
      </c>
      <c r="I69" s="9">
        <f>IF(H89=0, "-", H69/H89)</f>
        <v>0</v>
      </c>
      <c r="J69" s="8" t="str">
        <f t="shared" ref="J69:J87" si="6">IF(D69=0, "-", IF((B69-D69)/D69&lt;10, (B69-D69)/D69, "&gt;999%"))</f>
        <v>-</v>
      </c>
      <c r="K69" s="9" t="str">
        <f t="shared" ref="K69:K87" si="7">IF(H69=0, "-", IF((F69-H69)/H69&lt;10, (F69-H69)/H69, "&gt;999%"))</f>
        <v>-</v>
      </c>
    </row>
    <row r="70" spans="1:11" x14ac:dyDescent="0.2">
      <c r="A70" s="7" t="s">
        <v>313</v>
      </c>
      <c r="B70" s="65">
        <v>0</v>
      </c>
      <c r="C70" s="34">
        <f>IF(B89=0, "-", B70/B89)</f>
        <v>0</v>
      </c>
      <c r="D70" s="65">
        <v>6</v>
      </c>
      <c r="E70" s="9">
        <f>IF(D89=0, "-", D70/D89)</f>
        <v>2.0547945205479451E-2</v>
      </c>
      <c r="F70" s="81">
        <v>0</v>
      </c>
      <c r="G70" s="34">
        <f>IF(F89=0, "-", F70/F89)</f>
        <v>0</v>
      </c>
      <c r="H70" s="65">
        <v>21</v>
      </c>
      <c r="I70" s="9">
        <f>IF(H89=0, "-", H70/H89)</f>
        <v>2.9535864978902954E-2</v>
      </c>
      <c r="J70" s="8">
        <f t="shared" si="6"/>
        <v>-1</v>
      </c>
      <c r="K70" s="9">
        <f t="shared" si="7"/>
        <v>-1</v>
      </c>
    </row>
    <row r="71" spans="1:11" x14ac:dyDescent="0.2">
      <c r="A71" s="7" t="s">
        <v>314</v>
      </c>
      <c r="B71" s="65">
        <v>9</v>
      </c>
      <c r="C71" s="34">
        <f>IF(B89=0, "-", B71/B89)</f>
        <v>3.3582089552238806E-2</v>
      </c>
      <c r="D71" s="65">
        <v>1</v>
      </c>
      <c r="E71" s="9">
        <f>IF(D89=0, "-", D71/D89)</f>
        <v>3.4246575342465752E-3</v>
      </c>
      <c r="F71" s="81">
        <v>15</v>
      </c>
      <c r="G71" s="34">
        <f>IF(F89=0, "-", F71/F89)</f>
        <v>2.2388059701492536E-2</v>
      </c>
      <c r="H71" s="65">
        <v>5</v>
      </c>
      <c r="I71" s="9">
        <f>IF(H89=0, "-", H71/H89)</f>
        <v>7.0323488045007029E-3</v>
      </c>
      <c r="J71" s="8">
        <f t="shared" si="6"/>
        <v>8</v>
      </c>
      <c r="K71" s="9">
        <f t="shared" si="7"/>
        <v>2</v>
      </c>
    </row>
    <row r="72" spans="1:11" x14ac:dyDescent="0.2">
      <c r="A72" s="7" t="s">
        <v>315</v>
      </c>
      <c r="B72" s="65">
        <v>7</v>
      </c>
      <c r="C72" s="34">
        <f>IF(B89=0, "-", B72/B89)</f>
        <v>2.6119402985074626E-2</v>
      </c>
      <c r="D72" s="65">
        <v>32</v>
      </c>
      <c r="E72" s="9">
        <f>IF(D89=0, "-", D72/D89)</f>
        <v>0.1095890410958904</v>
      </c>
      <c r="F72" s="81">
        <v>27</v>
      </c>
      <c r="G72" s="34">
        <f>IF(F89=0, "-", F72/F89)</f>
        <v>4.0298507462686567E-2</v>
      </c>
      <c r="H72" s="65">
        <v>70</v>
      </c>
      <c r="I72" s="9">
        <f>IF(H89=0, "-", H72/H89)</f>
        <v>9.8452883263009841E-2</v>
      </c>
      <c r="J72" s="8">
        <f t="shared" si="6"/>
        <v>-0.78125</v>
      </c>
      <c r="K72" s="9">
        <f t="shared" si="7"/>
        <v>-0.61428571428571432</v>
      </c>
    </row>
    <row r="73" spans="1:11" x14ac:dyDescent="0.2">
      <c r="A73" s="7" t="s">
        <v>316</v>
      </c>
      <c r="B73" s="65">
        <v>6</v>
      </c>
      <c r="C73" s="34">
        <f>IF(B89=0, "-", B73/B89)</f>
        <v>2.2388059701492536E-2</v>
      </c>
      <c r="D73" s="65">
        <v>8</v>
      </c>
      <c r="E73" s="9">
        <f>IF(D89=0, "-", D73/D89)</f>
        <v>2.7397260273972601E-2</v>
      </c>
      <c r="F73" s="81">
        <v>32</v>
      </c>
      <c r="G73" s="34">
        <f>IF(F89=0, "-", F73/F89)</f>
        <v>4.7761194029850747E-2</v>
      </c>
      <c r="H73" s="65">
        <v>25</v>
      </c>
      <c r="I73" s="9">
        <f>IF(H89=0, "-", H73/H89)</f>
        <v>3.5161744022503515E-2</v>
      </c>
      <c r="J73" s="8">
        <f t="shared" si="6"/>
        <v>-0.25</v>
      </c>
      <c r="K73" s="9">
        <f t="shared" si="7"/>
        <v>0.28000000000000003</v>
      </c>
    </row>
    <row r="74" spans="1:11" x14ac:dyDescent="0.2">
      <c r="A74" s="7" t="s">
        <v>317</v>
      </c>
      <c r="B74" s="65">
        <v>2</v>
      </c>
      <c r="C74" s="34">
        <f>IF(B89=0, "-", B74/B89)</f>
        <v>7.462686567164179E-3</v>
      </c>
      <c r="D74" s="65">
        <v>0</v>
      </c>
      <c r="E74" s="9">
        <f>IF(D89=0, "-", D74/D89)</f>
        <v>0</v>
      </c>
      <c r="F74" s="81">
        <v>3</v>
      </c>
      <c r="G74" s="34">
        <f>IF(F89=0, "-", F74/F89)</f>
        <v>4.4776119402985077E-3</v>
      </c>
      <c r="H74" s="65">
        <v>1</v>
      </c>
      <c r="I74" s="9">
        <f>IF(H89=0, "-", H74/H89)</f>
        <v>1.4064697609001407E-3</v>
      </c>
      <c r="J74" s="8" t="str">
        <f t="shared" si="6"/>
        <v>-</v>
      </c>
      <c r="K74" s="9">
        <f t="shared" si="7"/>
        <v>2</v>
      </c>
    </row>
    <row r="75" spans="1:11" x14ac:dyDescent="0.2">
      <c r="A75" s="7" t="s">
        <v>318</v>
      </c>
      <c r="B75" s="65">
        <v>18</v>
      </c>
      <c r="C75" s="34">
        <f>IF(B89=0, "-", B75/B89)</f>
        <v>6.7164179104477612E-2</v>
      </c>
      <c r="D75" s="65">
        <v>3</v>
      </c>
      <c r="E75" s="9">
        <f>IF(D89=0, "-", D75/D89)</f>
        <v>1.0273972602739725E-2</v>
      </c>
      <c r="F75" s="81">
        <v>60</v>
      </c>
      <c r="G75" s="34">
        <f>IF(F89=0, "-", F75/F89)</f>
        <v>8.9552238805970144E-2</v>
      </c>
      <c r="H75" s="65">
        <v>14</v>
      </c>
      <c r="I75" s="9">
        <f>IF(H89=0, "-", H75/H89)</f>
        <v>1.969057665260197E-2</v>
      </c>
      <c r="J75" s="8">
        <f t="shared" si="6"/>
        <v>5</v>
      </c>
      <c r="K75" s="9">
        <f t="shared" si="7"/>
        <v>3.2857142857142856</v>
      </c>
    </row>
    <row r="76" spans="1:11" x14ac:dyDescent="0.2">
      <c r="A76" s="7" t="s">
        <v>319</v>
      </c>
      <c r="B76" s="65">
        <v>76</v>
      </c>
      <c r="C76" s="34">
        <f>IF(B89=0, "-", B76/B89)</f>
        <v>0.28358208955223879</v>
      </c>
      <c r="D76" s="65">
        <v>51</v>
      </c>
      <c r="E76" s="9">
        <f>IF(D89=0, "-", D76/D89)</f>
        <v>0.17465753424657535</v>
      </c>
      <c r="F76" s="81">
        <v>143</v>
      </c>
      <c r="G76" s="34">
        <f>IF(F89=0, "-", F76/F89)</f>
        <v>0.21343283582089553</v>
      </c>
      <c r="H76" s="65">
        <v>118</v>
      </c>
      <c r="I76" s="9">
        <f>IF(H89=0, "-", H76/H89)</f>
        <v>0.16596343178621659</v>
      </c>
      <c r="J76" s="8">
        <f t="shared" si="6"/>
        <v>0.49019607843137253</v>
      </c>
      <c r="K76" s="9">
        <f t="shared" si="7"/>
        <v>0.21186440677966101</v>
      </c>
    </row>
    <row r="77" spans="1:11" x14ac:dyDescent="0.2">
      <c r="A77" s="7" t="s">
        <v>320</v>
      </c>
      <c r="B77" s="65">
        <v>10</v>
      </c>
      <c r="C77" s="34">
        <f>IF(B89=0, "-", B77/B89)</f>
        <v>3.7313432835820892E-2</v>
      </c>
      <c r="D77" s="65">
        <v>4</v>
      </c>
      <c r="E77" s="9">
        <f>IF(D89=0, "-", D77/D89)</f>
        <v>1.3698630136986301E-2</v>
      </c>
      <c r="F77" s="81">
        <v>30</v>
      </c>
      <c r="G77" s="34">
        <f>IF(F89=0, "-", F77/F89)</f>
        <v>4.4776119402985072E-2</v>
      </c>
      <c r="H77" s="65">
        <v>16</v>
      </c>
      <c r="I77" s="9">
        <f>IF(H89=0, "-", H77/H89)</f>
        <v>2.2503516174402251E-2</v>
      </c>
      <c r="J77" s="8">
        <f t="shared" si="6"/>
        <v>1.5</v>
      </c>
      <c r="K77" s="9">
        <f t="shared" si="7"/>
        <v>0.875</v>
      </c>
    </row>
    <row r="78" spans="1:11" x14ac:dyDescent="0.2">
      <c r="A78" s="7" t="s">
        <v>321</v>
      </c>
      <c r="B78" s="65">
        <v>27</v>
      </c>
      <c r="C78" s="34">
        <f>IF(B89=0, "-", B78/B89)</f>
        <v>0.10074626865671642</v>
      </c>
      <c r="D78" s="65">
        <v>41</v>
      </c>
      <c r="E78" s="9">
        <f>IF(D89=0, "-", D78/D89)</f>
        <v>0.1404109589041096</v>
      </c>
      <c r="F78" s="81">
        <v>67</v>
      </c>
      <c r="G78" s="34">
        <f>IF(F89=0, "-", F78/F89)</f>
        <v>0.1</v>
      </c>
      <c r="H78" s="65">
        <v>72</v>
      </c>
      <c r="I78" s="9">
        <f>IF(H89=0, "-", H78/H89)</f>
        <v>0.10126582278481013</v>
      </c>
      <c r="J78" s="8">
        <f t="shared" si="6"/>
        <v>-0.34146341463414637</v>
      </c>
      <c r="K78" s="9">
        <f t="shared" si="7"/>
        <v>-6.9444444444444448E-2</v>
      </c>
    </row>
    <row r="79" spans="1:11" x14ac:dyDescent="0.2">
      <c r="A79" s="7" t="s">
        <v>322</v>
      </c>
      <c r="B79" s="65">
        <v>7</v>
      </c>
      <c r="C79" s="34">
        <f>IF(B89=0, "-", B79/B89)</f>
        <v>2.6119402985074626E-2</v>
      </c>
      <c r="D79" s="65">
        <v>28</v>
      </c>
      <c r="E79" s="9">
        <f>IF(D89=0, "-", D79/D89)</f>
        <v>9.5890410958904104E-2</v>
      </c>
      <c r="F79" s="81">
        <v>36</v>
      </c>
      <c r="G79" s="34">
        <f>IF(F89=0, "-", F79/F89)</f>
        <v>5.3731343283582089E-2</v>
      </c>
      <c r="H79" s="65">
        <v>52</v>
      </c>
      <c r="I79" s="9">
        <f>IF(H89=0, "-", H79/H89)</f>
        <v>7.3136427566807313E-2</v>
      </c>
      <c r="J79" s="8">
        <f t="shared" si="6"/>
        <v>-0.75</v>
      </c>
      <c r="K79" s="9">
        <f t="shared" si="7"/>
        <v>-0.30769230769230771</v>
      </c>
    </row>
    <row r="80" spans="1:11" x14ac:dyDescent="0.2">
      <c r="A80" s="7" t="s">
        <v>323</v>
      </c>
      <c r="B80" s="65">
        <v>1</v>
      </c>
      <c r="C80" s="34">
        <f>IF(B89=0, "-", B80/B89)</f>
        <v>3.7313432835820895E-3</v>
      </c>
      <c r="D80" s="65">
        <v>1</v>
      </c>
      <c r="E80" s="9">
        <f>IF(D89=0, "-", D80/D89)</f>
        <v>3.4246575342465752E-3</v>
      </c>
      <c r="F80" s="81">
        <v>5</v>
      </c>
      <c r="G80" s="34">
        <f>IF(F89=0, "-", F80/F89)</f>
        <v>7.462686567164179E-3</v>
      </c>
      <c r="H80" s="65">
        <v>1</v>
      </c>
      <c r="I80" s="9">
        <f>IF(H89=0, "-", H80/H89)</f>
        <v>1.4064697609001407E-3</v>
      </c>
      <c r="J80" s="8">
        <f t="shared" si="6"/>
        <v>0</v>
      </c>
      <c r="K80" s="9">
        <f t="shared" si="7"/>
        <v>4</v>
      </c>
    </row>
    <row r="81" spans="1:11" x14ac:dyDescent="0.2">
      <c r="A81" s="7" t="s">
        <v>324</v>
      </c>
      <c r="B81" s="65">
        <v>1</v>
      </c>
      <c r="C81" s="34">
        <f>IF(B89=0, "-", B81/B89)</f>
        <v>3.7313432835820895E-3</v>
      </c>
      <c r="D81" s="65">
        <v>0</v>
      </c>
      <c r="E81" s="9">
        <f>IF(D89=0, "-", D81/D89)</f>
        <v>0</v>
      </c>
      <c r="F81" s="81">
        <v>1</v>
      </c>
      <c r="G81" s="34">
        <f>IF(F89=0, "-", F81/F89)</f>
        <v>1.4925373134328358E-3</v>
      </c>
      <c r="H81" s="65">
        <v>0</v>
      </c>
      <c r="I81" s="9">
        <f>IF(H89=0, "-", H81/H89)</f>
        <v>0</v>
      </c>
      <c r="J81" s="8" t="str">
        <f t="shared" si="6"/>
        <v>-</v>
      </c>
      <c r="K81" s="9" t="str">
        <f t="shared" si="7"/>
        <v>-</v>
      </c>
    </row>
    <row r="82" spans="1:11" x14ac:dyDescent="0.2">
      <c r="A82" s="7" t="s">
        <v>325</v>
      </c>
      <c r="B82" s="65">
        <v>0</v>
      </c>
      <c r="C82" s="34">
        <f>IF(B89=0, "-", B82/B89)</f>
        <v>0</v>
      </c>
      <c r="D82" s="65">
        <v>3</v>
      </c>
      <c r="E82" s="9">
        <f>IF(D89=0, "-", D82/D89)</f>
        <v>1.0273972602739725E-2</v>
      </c>
      <c r="F82" s="81">
        <v>2</v>
      </c>
      <c r="G82" s="34">
        <f>IF(F89=0, "-", F82/F89)</f>
        <v>2.9850746268656717E-3</v>
      </c>
      <c r="H82" s="65">
        <v>3</v>
      </c>
      <c r="I82" s="9">
        <f>IF(H89=0, "-", H82/H89)</f>
        <v>4.2194092827004216E-3</v>
      </c>
      <c r="J82" s="8">
        <f t="shared" si="6"/>
        <v>-1</v>
      </c>
      <c r="K82" s="9">
        <f t="shared" si="7"/>
        <v>-0.33333333333333331</v>
      </c>
    </row>
    <row r="83" spans="1:11" x14ac:dyDescent="0.2">
      <c r="A83" s="7" t="s">
        <v>326</v>
      </c>
      <c r="B83" s="65">
        <v>2</v>
      </c>
      <c r="C83" s="34">
        <f>IF(B89=0, "-", B83/B89)</f>
        <v>7.462686567164179E-3</v>
      </c>
      <c r="D83" s="65">
        <v>9</v>
      </c>
      <c r="E83" s="9">
        <f>IF(D89=0, "-", D83/D89)</f>
        <v>3.0821917808219176E-2</v>
      </c>
      <c r="F83" s="81">
        <v>5</v>
      </c>
      <c r="G83" s="34">
        <f>IF(F89=0, "-", F83/F89)</f>
        <v>7.462686567164179E-3</v>
      </c>
      <c r="H83" s="65">
        <v>32</v>
      </c>
      <c r="I83" s="9">
        <f>IF(H89=0, "-", H83/H89)</f>
        <v>4.5007032348804502E-2</v>
      </c>
      <c r="J83" s="8">
        <f t="shared" si="6"/>
        <v>-0.77777777777777779</v>
      </c>
      <c r="K83" s="9">
        <f t="shared" si="7"/>
        <v>-0.84375</v>
      </c>
    </row>
    <row r="84" spans="1:11" x14ac:dyDescent="0.2">
      <c r="A84" s="7" t="s">
        <v>327</v>
      </c>
      <c r="B84" s="65">
        <v>0</v>
      </c>
      <c r="C84" s="34">
        <f>IF(B89=0, "-", B84/B89)</f>
        <v>0</v>
      </c>
      <c r="D84" s="65">
        <v>0</v>
      </c>
      <c r="E84" s="9">
        <f>IF(D89=0, "-", D84/D89)</f>
        <v>0</v>
      </c>
      <c r="F84" s="81">
        <v>0</v>
      </c>
      <c r="G84" s="34">
        <f>IF(F89=0, "-", F84/F89)</f>
        <v>0</v>
      </c>
      <c r="H84" s="65">
        <v>1</v>
      </c>
      <c r="I84" s="9">
        <f>IF(H89=0, "-", H84/H89)</f>
        <v>1.4064697609001407E-3</v>
      </c>
      <c r="J84" s="8" t="str">
        <f t="shared" si="6"/>
        <v>-</v>
      </c>
      <c r="K84" s="9">
        <f t="shared" si="7"/>
        <v>-1</v>
      </c>
    </row>
    <row r="85" spans="1:11" x14ac:dyDescent="0.2">
      <c r="A85" s="7" t="s">
        <v>328</v>
      </c>
      <c r="B85" s="65">
        <v>9</v>
      </c>
      <c r="C85" s="34">
        <f>IF(B89=0, "-", B85/B89)</f>
        <v>3.3582089552238806E-2</v>
      </c>
      <c r="D85" s="65">
        <v>38</v>
      </c>
      <c r="E85" s="9">
        <f>IF(D89=0, "-", D85/D89)</f>
        <v>0.13013698630136986</v>
      </c>
      <c r="F85" s="81">
        <v>57</v>
      </c>
      <c r="G85" s="34">
        <f>IF(F89=0, "-", F85/F89)</f>
        <v>8.5074626865671646E-2</v>
      </c>
      <c r="H85" s="65">
        <v>87</v>
      </c>
      <c r="I85" s="9">
        <f>IF(H89=0, "-", H85/H89)</f>
        <v>0.12236286919831224</v>
      </c>
      <c r="J85" s="8">
        <f t="shared" si="6"/>
        <v>-0.76315789473684215</v>
      </c>
      <c r="K85" s="9">
        <f t="shared" si="7"/>
        <v>-0.34482758620689657</v>
      </c>
    </row>
    <row r="86" spans="1:11" x14ac:dyDescent="0.2">
      <c r="A86" s="7" t="s">
        <v>329</v>
      </c>
      <c r="B86" s="65">
        <v>85</v>
      </c>
      <c r="C86" s="34">
        <f>IF(B89=0, "-", B86/B89)</f>
        <v>0.31716417910447764</v>
      </c>
      <c r="D86" s="65">
        <v>63</v>
      </c>
      <c r="E86" s="9">
        <f>IF(D89=0, "-", D86/D89)</f>
        <v>0.21575342465753425</v>
      </c>
      <c r="F86" s="81">
        <v>177</v>
      </c>
      <c r="G86" s="34">
        <f>IF(F89=0, "-", F86/F89)</f>
        <v>0.26417910447761195</v>
      </c>
      <c r="H86" s="65">
        <v>173</v>
      </c>
      <c r="I86" s="9">
        <f>IF(H89=0, "-", H86/H89)</f>
        <v>0.24331926863572434</v>
      </c>
      <c r="J86" s="8">
        <f t="shared" si="6"/>
        <v>0.34920634920634919</v>
      </c>
      <c r="K86" s="9">
        <f t="shared" si="7"/>
        <v>2.3121387283236993E-2</v>
      </c>
    </row>
    <row r="87" spans="1:11" x14ac:dyDescent="0.2">
      <c r="A87" s="7" t="s">
        <v>330</v>
      </c>
      <c r="B87" s="65">
        <v>8</v>
      </c>
      <c r="C87" s="34">
        <f>IF(B89=0, "-", B87/B89)</f>
        <v>2.9850746268656716E-2</v>
      </c>
      <c r="D87" s="65">
        <v>4</v>
      </c>
      <c r="E87" s="9">
        <f>IF(D89=0, "-", D87/D89)</f>
        <v>1.3698630136986301E-2</v>
      </c>
      <c r="F87" s="81">
        <v>9</v>
      </c>
      <c r="G87" s="34">
        <f>IF(F89=0, "-", F87/F89)</f>
        <v>1.3432835820895522E-2</v>
      </c>
      <c r="H87" s="65">
        <v>20</v>
      </c>
      <c r="I87" s="9">
        <f>IF(H89=0, "-", H87/H89)</f>
        <v>2.8129395218002812E-2</v>
      </c>
      <c r="J87" s="8">
        <f t="shared" si="6"/>
        <v>1</v>
      </c>
      <c r="K87" s="9">
        <f t="shared" si="7"/>
        <v>-0.55000000000000004</v>
      </c>
    </row>
    <row r="88" spans="1:11" x14ac:dyDescent="0.2">
      <c r="A88" s="2"/>
      <c r="B88" s="68"/>
      <c r="C88" s="33"/>
      <c r="D88" s="68"/>
      <c r="E88" s="6"/>
      <c r="F88" s="82"/>
      <c r="G88" s="33"/>
      <c r="H88" s="68"/>
      <c r="I88" s="6"/>
      <c r="J88" s="5"/>
      <c r="K88" s="6"/>
    </row>
    <row r="89" spans="1:11" s="43" customFormat="1" x14ac:dyDescent="0.2">
      <c r="A89" s="162" t="s">
        <v>481</v>
      </c>
      <c r="B89" s="71">
        <f>SUM(B69:B88)</f>
        <v>268</v>
      </c>
      <c r="C89" s="40">
        <f>B89/1560</f>
        <v>0.1717948717948718</v>
      </c>
      <c r="D89" s="71">
        <f>SUM(D69:D88)</f>
        <v>292</v>
      </c>
      <c r="E89" s="41">
        <f>D89/1663</f>
        <v>0.17558628983764282</v>
      </c>
      <c r="F89" s="77">
        <f>SUM(F69:F88)</f>
        <v>670</v>
      </c>
      <c r="G89" s="42">
        <f>F89/4091</f>
        <v>0.16377413835248106</v>
      </c>
      <c r="H89" s="71">
        <f>SUM(H69:H88)</f>
        <v>711</v>
      </c>
      <c r="I89" s="41">
        <f>H89/4356</f>
        <v>0.16322314049586778</v>
      </c>
      <c r="J89" s="37">
        <f>IF(D89=0, "-", IF((B89-D89)/D89&lt;10, (B89-D89)/D89, "&gt;999%"))</f>
        <v>-8.2191780821917804E-2</v>
      </c>
      <c r="K89" s="38">
        <f>IF(H89=0, "-", IF((F89-H89)/H89&lt;10, (F89-H89)/H89, "&gt;999%"))</f>
        <v>-5.7665260196905765E-2</v>
      </c>
    </row>
    <row r="90" spans="1:11" x14ac:dyDescent="0.2">
      <c r="B90" s="83"/>
      <c r="D90" s="83"/>
      <c r="F90" s="83"/>
      <c r="H90" s="83"/>
    </row>
    <row r="91" spans="1:11" x14ac:dyDescent="0.2">
      <c r="A91" s="163" t="s">
        <v>130</v>
      </c>
      <c r="B91" s="61" t="s">
        <v>12</v>
      </c>
      <c r="C91" s="62" t="s">
        <v>13</v>
      </c>
      <c r="D91" s="61" t="s">
        <v>12</v>
      </c>
      <c r="E91" s="63" t="s">
        <v>13</v>
      </c>
      <c r="F91" s="62" t="s">
        <v>12</v>
      </c>
      <c r="G91" s="62" t="s">
        <v>13</v>
      </c>
      <c r="H91" s="61" t="s">
        <v>12</v>
      </c>
      <c r="I91" s="63" t="s">
        <v>13</v>
      </c>
      <c r="J91" s="61"/>
      <c r="K91" s="63"/>
    </row>
    <row r="92" spans="1:11" x14ac:dyDescent="0.2">
      <c r="A92" s="7" t="s">
        <v>331</v>
      </c>
      <c r="B92" s="65">
        <v>1</v>
      </c>
      <c r="C92" s="34">
        <f>IF(B108=0, "-", B92/B108)</f>
        <v>2.0833333333333332E-2</v>
      </c>
      <c r="D92" s="65">
        <v>1</v>
      </c>
      <c r="E92" s="9">
        <f>IF(D108=0, "-", D92/D108)</f>
        <v>1.5151515151515152E-2</v>
      </c>
      <c r="F92" s="81">
        <v>6</v>
      </c>
      <c r="G92" s="34">
        <f>IF(F108=0, "-", F92/F108)</f>
        <v>3.7735849056603772E-2</v>
      </c>
      <c r="H92" s="65">
        <v>3</v>
      </c>
      <c r="I92" s="9">
        <f>IF(H108=0, "-", H92/H108)</f>
        <v>1.7341040462427744E-2</v>
      </c>
      <c r="J92" s="8">
        <f t="shared" ref="J92:J106" si="8">IF(D92=0, "-", IF((B92-D92)/D92&lt;10, (B92-D92)/D92, "&gt;999%"))</f>
        <v>0</v>
      </c>
      <c r="K92" s="9">
        <f t="shared" ref="K92:K106" si="9">IF(H92=0, "-", IF((F92-H92)/H92&lt;10, (F92-H92)/H92, "&gt;999%"))</f>
        <v>1</v>
      </c>
    </row>
    <row r="93" spans="1:11" x14ac:dyDescent="0.2">
      <c r="A93" s="7" t="s">
        <v>332</v>
      </c>
      <c r="B93" s="65">
        <v>4</v>
      </c>
      <c r="C93" s="34">
        <f>IF(B108=0, "-", B93/B108)</f>
        <v>8.3333333333333329E-2</v>
      </c>
      <c r="D93" s="65">
        <v>9</v>
      </c>
      <c r="E93" s="9">
        <f>IF(D108=0, "-", D93/D108)</f>
        <v>0.13636363636363635</v>
      </c>
      <c r="F93" s="81">
        <v>21</v>
      </c>
      <c r="G93" s="34">
        <f>IF(F108=0, "-", F93/F108)</f>
        <v>0.13207547169811321</v>
      </c>
      <c r="H93" s="65">
        <v>15</v>
      </c>
      <c r="I93" s="9">
        <f>IF(H108=0, "-", H93/H108)</f>
        <v>8.6705202312138727E-2</v>
      </c>
      <c r="J93" s="8">
        <f t="shared" si="8"/>
        <v>-0.55555555555555558</v>
      </c>
      <c r="K93" s="9">
        <f t="shared" si="9"/>
        <v>0.4</v>
      </c>
    </row>
    <row r="94" spans="1:11" x14ac:dyDescent="0.2">
      <c r="A94" s="7" t="s">
        <v>333</v>
      </c>
      <c r="B94" s="65">
        <v>4</v>
      </c>
      <c r="C94" s="34">
        <f>IF(B108=0, "-", B94/B108)</f>
        <v>8.3333333333333329E-2</v>
      </c>
      <c r="D94" s="65">
        <v>8</v>
      </c>
      <c r="E94" s="9">
        <f>IF(D108=0, "-", D94/D108)</f>
        <v>0.12121212121212122</v>
      </c>
      <c r="F94" s="81">
        <v>18</v>
      </c>
      <c r="G94" s="34">
        <f>IF(F108=0, "-", F94/F108)</f>
        <v>0.11320754716981132</v>
      </c>
      <c r="H94" s="65">
        <v>28</v>
      </c>
      <c r="I94" s="9">
        <f>IF(H108=0, "-", H94/H108)</f>
        <v>0.16184971098265896</v>
      </c>
      <c r="J94" s="8">
        <f t="shared" si="8"/>
        <v>-0.5</v>
      </c>
      <c r="K94" s="9">
        <f t="shared" si="9"/>
        <v>-0.35714285714285715</v>
      </c>
    </row>
    <row r="95" spans="1:11" x14ac:dyDescent="0.2">
      <c r="A95" s="7" t="s">
        <v>334</v>
      </c>
      <c r="B95" s="65">
        <v>0</v>
      </c>
      <c r="C95" s="34">
        <f>IF(B108=0, "-", B95/B108)</f>
        <v>0</v>
      </c>
      <c r="D95" s="65">
        <v>2</v>
      </c>
      <c r="E95" s="9">
        <f>IF(D108=0, "-", D95/D108)</f>
        <v>3.0303030303030304E-2</v>
      </c>
      <c r="F95" s="81">
        <v>2</v>
      </c>
      <c r="G95" s="34">
        <f>IF(F108=0, "-", F95/F108)</f>
        <v>1.2578616352201259E-2</v>
      </c>
      <c r="H95" s="65">
        <v>2</v>
      </c>
      <c r="I95" s="9">
        <f>IF(H108=0, "-", H95/H108)</f>
        <v>1.1560693641618497E-2</v>
      </c>
      <c r="J95" s="8">
        <f t="shared" si="8"/>
        <v>-1</v>
      </c>
      <c r="K95" s="9">
        <f t="shared" si="9"/>
        <v>0</v>
      </c>
    </row>
    <row r="96" spans="1:11" x14ac:dyDescent="0.2">
      <c r="A96" s="7" t="s">
        <v>335</v>
      </c>
      <c r="B96" s="65">
        <v>0</v>
      </c>
      <c r="C96" s="34">
        <f>IF(B108=0, "-", B96/B108)</f>
        <v>0</v>
      </c>
      <c r="D96" s="65">
        <v>0</v>
      </c>
      <c r="E96" s="9">
        <f>IF(D108=0, "-", D96/D108)</f>
        <v>0</v>
      </c>
      <c r="F96" s="81">
        <v>2</v>
      </c>
      <c r="G96" s="34">
        <f>IF(F108=0, "-", F96/F108)</f>
        <v>1.2578616352201259E-2</v>
      </c>
      <c r="H96" s="65">
        <v>0</v>
      </c>
      <c r="I96" s="9">
        <f>IF(H108=0, "-", H96/H108)</f>
        <v>0</v>
      </c>
      <c r="J96" s="8" t="str">
        <f t="shared" si="8"/>
        <v>-</v>
      </c>
      <c r="K96" s="9" t="str">
        <f t="shared" si="9"/>
        <v>-</v>
      </c>
    </row>
    <row r="97" spans="1:11" x14ac:dyDescent="0.2">
      <c r="A97" s="7" t="s">
        <v>336</v>
      </c>
      <c r="B97" s="65">
        <v>4</v>
      </c>
      <c r="C97" s="34">
        <f>IF(B108=0, "-", B97/B108)</f>
        <v>8.3333333333333329E-2</v>
      </c>
      <c r="D97" s="65">
        <v>0</v>
      </c>
      <c r="E97" s="9">
        <f>IF(D108=0, "-", D97/D108)</f>
        <v>0</v>
      </c>
      <c r="F97" s="81">
        <v>14</v>
      </c>
      <c r="G97" s="34">
        <f>IF(F108=0, "-", F97/F108)</f>
        <v>8.8050314465408799E-2</v>
      </c>
      <c r="H97" s="65">
        <v>0</v>
      </c>
      <c r="I97" s="9">
        <f>IF(H108=0, "-", H97/H108)</f>
        <v>0</v>
      </c>
      <c r="J97" s="8" t="str">
        <f t="shared" si="8"/>
        <v>-</v>
      </c>
      <c r="K97" s="9" t="str">
        <f t="shared" si="9"/>
        <v>-</v>
      </c>
    </row>
    <row r="98" spans="1:11" x14ac:dyDescent="0.2">
      <c r="A98" s="7" t="s">
        <v>337</v>
      </c>
      <c r="B98" s="65">
        <v>1</v>
      </c>
      <c r="C98" s="34">
        <f>IF(B108=0, "-", B98/B108)</f>
        <v>2.0833333333333332E-2</v>
      </c>
      <c r="D98" s="65">
        <v>2</v>
      </c>
      <c r="E98" s="9">
        <f>IF(D108=0, "-", D98/D108)</f>
        <v>3.0303030303030304E-2</v>
      </c>
      <c r="F98" s="81">
        <v>4</v>
      </c>
      <c r="G98" s="34">
        <f>IF(F108=0, "-", F98/F108)</f>
        <v>2.5157232704402517E-2</v>
      </c>
      <c r="H98" s="65">
        <v>13</v>
      </c>
      <c r="I98" s="9">
        <f>IF(H108=0, "-", H98/H108)</f>
        <v>7.5144508670520235E-2</v>
      </c>
      <c r="J98" s="8">
        <f t="shared" si="8"/>
        <v>-0.5</v>
      </c>
      <c r="K98" s="9">
        <f t="shared" si="9"/>
        <v>-0.69230769230769229</v>
      </c>
    </row>
    <row r="99" spans="1:11" x14ac:dyDescent="0.2">
      <c r="A99" s="7" t="s">
        <v>338</v>
      </c>
      <c r="B99" s="65">
        <v>5</v>
      </c>
      <c r="C99" s="34">
        <f>IF(B108=0, "-", B99/B108)</f>
        <v>0.10416666666666667</v>
      </c>
      <c r="D99" s="65">
        <v>4</v>
      </c>
      <c r="E99" s="9">
        <f>IF(D108=0, "-", D99/D108)</f>
        <v>6.0606060606060608E-2</v>
      </c>
      <c r="F99" s="81">
        <v>5</v>
      </c>
      <c r="G99" s="34">
        <f>IF(F108=0, "-", F99/F108)</f>
        <v>3.1446540880503145E-2</v>
      </c>
      <c r="H99" s="65">
        <v>14</v>
      </c>
      <c r="I99" s="9">
        <f>IF(H108=0, "-", H99/H108)</f>
        <v>8.0924855491329481E-2</v>
      </c>
      <c r="J99" s="8">
        <f t="shared" si="8"/>
        <v>0.25</v>
      </c>
      <c r="K99" s="9">
        <f t="shared" si="9"/>
        <v>-0.6428571428571429</v>
      </c>
    </row>
    <row r="100" spans="1:11" x14ac:dyDescent="0.2">
      <c r="A100" s="7" t="s">
        <v>339</v>
      </c>
      <c r="B100" s="65">
        <v>8</v>
      </c>
      <c r="C100" s="34">
        <f>IF(B108=0, "-", B100/B108)</f>
        <v>0.16666666666666666</v>
      </c>
      <c r="D100" s="65">
        <v>6</v>
      </c>
      <c r="E100" s="9">
        <f>IF(D108=0, "-", D100/D108)</f>
        <v>9.0909090909090912E-2</v>
      </c>
      <c r="F100" s="81">
        <v>22</v>
      </c>
      <c r="G100" s="34">
        <f>IF(F108=0, "-", F100/F108)</f>
        <v>0.13836477987421383</v>
      </c>
      <c r="H100" s="65">
        <v>17</v>
      </c>
      <c r="I100" s="9">
        <f>IF(H108=0, "-", H100/H108)</f>
        <v>9.8265895953757232E-2</v>
      </c>
      <c r="J100" s="8">
        <f t="shared" si="8"/>
        <v>0.33333333333333331</v>
      </c>
      <c r="K100" s="9">
        <f t="shared" si="9"/>
        <v>0.29411764705882354</v>
      </c>
    </row>
    <row r="101" spans="1:11" x14ac:dyDescent="0.2">
      <c r="A101" s="7" t="s">
        <v>340</v>
      </c>
      <c r="B101" s="65">
        <v>0</v>
      </c>
      <c r="C101" s="34">
        <f>IF(B108=0, "-", B101/B108)</f>
        <v>0</v>
      </c>
      <c r="D101" s="65">
        <v>0</v>
      </c>
      <c r="E101" s="9">
        <f>IF(D108=0, "-", D101/D108)</f>
        <v>0</v>
      </c>
      <c r="F101" s="81">
        <v>3</v>
      </c>
      <c r="G101" s="34">
        <f>IF(F108=0, "-", F101/F108)</f>
        <v>1.8867924528301886E-2</v>
      </c>
      <c r="H101" s="65">
        <v>2</v>
      </c>
      <c r="I101" s="9">
        <f>IF(H108=0, "-", H101/H108)</f>
        <v>1.1560693641618497E-2</v>
      </c>
      <c r="J101" s="8" t="str">
        <f t="shared" si="8"/>
        <v>-</v>
      </c>
      <c r="K101" s="9">
        <f t="shared" si="9"/>
        <v>0.5</v>
      </c>
    </row>
    <row r="102" spans="1:11" x14ac:dyDescent="0.2">
      <c r="A102" s="7" t="s">
        <v>341</v>
      </c>
      <c r="B102" s="65">
        <v>1</v>
      </c>
      <c r="C102" s="34">
        <f>IF(B108=0, "-", B102/B108)</f>
        <v>2.0833333333333332E-2</v>
      </c>
      <c r="D102" s="65">
        <v>10</v>
      </c>
      <c r="E102" s="9">
        <f>IF(D108=0, "-", D102/D108)</f>
        <v>0.15151515151515152</v>
      </c>
      <c r="F102" s="81">
        <v>7</v>
      </c>
      <c r="G102" s="34">
        <f>IF(F108=0, "-", F102/F108)</f>
        <v>4.40251572327044E-2</v>
      </c>
      <c r="H102" s="65">
        <v>19</v>
      </c>
      <c r="I102" s="9">
        <f>IF(H108=0, "-", H102/H108)</f>
        <v>0.10982658959537572</v>
      </c>
      <c r="J102" s="8">
        <f t="shared" si="8"/>
        <v>-0.9</v>
      </c>
      <c r="K102" s="9">
        <f t="shared" si="9"/>
        <v>-0.63157894736842102</v>
      </c>
    </row>
    <row r="103" spans="1:11" x14ac:dyDescent="0.2">
      <c r="A103" s="7" t="s">
        <v>342</v>
      </c>
      <c r="B103" s="65">
        <v>0</v>
      </c>
      <c r="C103" s="34">
        <f>IF(B108=0, "-", B103/B108)</f>
        <v>0</v>
      </c>
      <c r="D103" s="65">
        <v>0</v>
      </c>
      <c r="E103" s="9">
        <f>IF(D108=0, "-", D103/D108)</f>
        <v>0</v>
      </c>
      <c r="F103" s="81">
        <v>2</v>
      </c>
      <c r="G103" s="34">
        <f>IF(F108=0, "-", F103/F108)</f>
        <v>1.2578616352201259E-2</v>
      </c>
      <c r="H103" s="65">
        <v>1</v>
      </c>
      <c r="I103" s="9">
        <f>IF(H108=0, "-", H103/H108)</f>
        <v>5.7803468208092483E-3</v>
      </c>
      <c r="J103" s="8" t="str">
        <f t="shared" si="8"/>
        <v>-</v>
      </c>
      <c r="K103" s="9">
        <f t="shared" si="9"/>
        <v>1</v>
      </c>
    </row>
    <row r="104" spans="1:11" x14ac:dyDescent="0.2">
      <c r="A104" s="7" t="s">
        <v>343</v>
      </c>
      <c r="B104" s="65">
        <v>8</v>
      </c>
      <c r="C104" s="34">
        <f>IF(B108=0, "-", B104/B108)</f>
        <v>0.16666666666666666</v>
      </c>
      <c r="D104" s="65">
        <v>5</v>
      </c>
      <c r="E104" s="9">
        <f>IF(D108=0, "-", D104/D108)</f>
        <v>7.575757575757576E-2</v>
      </c>
      <c r="F104" s="81">
        <v>14</v>
      </c>
      <c r="G104" s="34">
        <f>IF(F108=0, "-", F104/F108)</f>
        <v>8.8050314465408799E-2</v>
      </c>
      <c r="H104" s="65">
        <v>11</v>
      </c>
      <c r="I104" s="9">
        <f>IF(H108=0, "-", H104/H108)</f>
        <v>6.358381502890173E-2</v>
      </c>
      <c r="J104" s="8">
        <f t="shared" si="8"/>
        <v>0.6</v>
      </c>
      <c r="K104" s="9">
        <f t="shared" si="9"/>
        <v>0.27272727272727271</v>
      </c>
    </row>
    <row r="105" spans="1:11" x14ac:dyDescent="0.2">
      <c r="A105" s="7" t="s">
        <v>344</v>
      </c>
      <c r="B105" s="65">
        <v>7</v>
      </c>
      <c r="C105" s="34">
        <f>IF(B108=0, "-", B105/B108)</f>
        <v>0.14583333333333334</v>
      </c>
      <c r="D105" s="65">
        <v>7</v>
      </c>
      <c r="E105" s="9">
        <f>IF(D108=0, "-", D105/D108)</f>
        <v>0.10606060606060606</v>
      </c>
      <c r="F105" s="81">
        <v>14</v>
      </c>
      <c r="G105" s="34">
        <f>IF(F108=0, "-", F105/F108)</f>
        <v>8.8050314465408799E-2</v>
      </c>
      <c r="H105" s="65">
        <v>16</v>
      </c>
      <c r="I105" s="9">
        <f>IF(H108=0, "-", H105/H108)</f>
        <v>9.2485549132947972E-2</v>
      </c>
      <c r="J105" s="8">
        <f t="shared" si="8"/>
        <v>0</v>
      </c>
      <c r="K105" s="9">
        <f t="shared" si="9"/>
        <v>-0.125</v>
      </c>
    </row>
    <row r="106" spans="1:11" x14ac:dyDescent="0.2">
      <c r="A106" s="7" t="s">
        <v>345</v>
      </c>
      <c r="B106" s="65">
        <v>5</v>
      </c>
      <c r="C106" s="34">
        <f>IF(B108=0, "-", B106/B108)</f>
        <v>0.10416666666666667</v>
      </c>
      <c r="D106" s="65">
        <v>12</v>
      </c>
      <c r="E106" s="9">
        <f>IF(D108=0, "-", D106/D108)</f>
        <v>0.18181818181818182</v>
      </c>
      <c r="F106" s="81">
        <v>25</v>
      </c>
      <c r="G106" s="34">
        <f>IF(F108=0, "-", F106/F108)</f>
        <v>0.15723270440251572</v>
      </c>
      <c r="H106" s="65">
        <v>32</v>
      </c>
      <c r="I106" s="9">
        <f>IF(H108=0, "-", H106/H108)</f>
        <v>0.18497109826589594</v>
      </c>
      <c r="J106" s="8">
        <f t="shared" si="8"/>
        <v>-0.58333333333333337</v>
      </c>
      <c r="K106" s="9">
        <f t="shared" si="9"/>
        <v>-0.21875</v>
      </c>
    </row>
    <row r="107" spans="1:11" x14ac:dyDescent="0.2">
      <c r="A107" s="2"/>
      <c r="B107" s="68"/>
      <c r="C107" s="33"/>
      <c r="D107" s="68"/>
      <c r="E107" s="6"/>
      <c r="F107" s="82"/>
      <c r="G107" s="33"/>
      <c r="H107" s="68"/>
      <c r="I107" s="6"/>
      <c r="J107" s="5"/>
      <c r="K107" s="6"/>
    </row>
    <row r="108" spans="1:11" s="43" customFormat="1" x14ac:dyDescent="0.2">
      <c r="A108" s="162" t="s">
        <v>480</v>
      </c>
      <c r="B108" s="71">
        <f>SUM(B92:B107)</f>
        <v>48</v>
      </c>
      <c r="C108" s="40">
        <f>B108/1560</f>
        <v>3.0769230769230771E-2</v>
      </c>
      <c r="D108" s="71">
        <f>SUM(D92:D107)</f>
        <v>66</v>
      </c>
      <c r="E108" s="41">
        <f>D108/1663</f>
        <v>3.9687312086590501E-2</v>
      </c>
      <c r="F108" s="77">
        <f>SUM(F92:F107)</f>
        <v>159</v>
      </c>
      <c r="G108" s="42">
        <f>F108/4091</f>
        <v>3.8865802982155952E-2</v>
      </c>
      <c r="H108" s="71">
        <f>SUM(H92:H107)</f>
        <v>173</v>
      </c>
      <c r="I108" s="41">
        <f>H108/4356</f>
        <v>3.9715335169880628E-2</v>
      </c>
      <c r="J108" s="37">
        <f>IF(D108=0, "-", IF((B108-D108)/D108&lt;10, (B108-D108)/D108, "&gt;999%"))</f>
        <v>-0.27272727272727271</v>
      </c>
      <c r="K108" s="38">
        <f>IF(H108=0, "-", IF((F108-H108)/H108&lt;10, (F108-H108)/H108, "&gt;999%"))</f>
        <v>-8.0924855491329481E-2</v>
      </c>
    </row>
    <row r="109" spans="1:11" x14ac:dyDescent="0.2">
      <c r="B109" s="83"/>
      <c r="D109" s="83"/>
      <c r="F109" s="83"/>
      <c r="H109" s="83"/>
    </row>
    <row r="110" spans="1:11" s="43" customFormat="1" x14ac:dyDescent="0.2">
      <c r="A110" s="162" t="s">
        <v>479</v>
      </c>
      <c r="B110" s="71">
        <v>316</v>
      </c>
      <c r="C110" s="40">
        <f>B110/1560</f>
        <v>0.20256410256410257</v>
      </c>
      <c r="D110" s="71">
        <v>358</v>
      </c>
      <c r="E110" s="41">
        <f>D110/1663</f>
        <v>0.21527360192423331</v>
      </c>
      <c r="F110" s="77">
        <v>829</v>
      </c>
      <c r="G110" s="42">
        <f>F110/4091</f>
        <v>0.202639941334637</v>
      </c>
      <c r="H110" s="71">
        <v>884</v>
      </c>
      <c r="I110" s="41">
        <f>H110/4356</f>
        <v>0.20293847566574838</v>
      </c>
      <c r="J110" s="37">
        <f>IF(D110=0, "-", IF((B110-D110)/D110&lt;10, (B110-D110)/D110, "&gt;999%"))</f>
        <v>-0.11731843575418995</v>
      </c>
      <c r="K110" s="38">
        <f>IF(H110=0, "-", IF((F110-H110)/H110&lt;10, (F110-H110)/H110, "&gt;999%"))</f>
        <v>-6.2217194570135748E-2</v>
      </c>
    </row>
    <row r="111" spans="1:11" x14ac:dyDescent="0.2">
      <c r="B111" s="83"/>
      <c r="D111" s="83"/>
      <c r="F111" s="83"/>
      <c r="H111" s="83"/>
    </row>
    <row r="112" spans="1:11" ht="15.75" x14ac:dyDescent="0.25">
      <c r="A112" s="164" t="s">
        <v>101</v>
      </c>
      <c r="B112" s="196" t="s">
        <v>1</v>
      </c>
      <c r="C112" s="200"/>
      <c r="D112" s="200"/>
      <c r="E112" s="197"/>
      <c r="F112" s="196" t="s">
        <v>14</v>
      </c>
      <c r="G112" s="200"/>
      <c r="H112" s="200"/>
      <c r="I112" s="197"/>
      <c r="J112" s="196" t="s">
        <v>15</v>
      </c>
      <c r="K112" s="197"/>
    </row>
    <row r="113" spans="1:11" x14ac:dyDescent="0.2">
      <c r="A113" s="22"/>
      <c r="B113" s="196">
        <f>VALUE(RIGHT($B$2, 4))</f>
        <v>2022</v>
      </c>
      <c r="C113" s="197"/>
      <c r="D113" s="196">
        <f>B113-1</f>
        <v>2021</v>
      </c>
      <c r="E113" s="204"/>
      <c r="F113" s="196">
        <f>B113</f>
        <v>2022</v>
      </c>
      <c r="G113" s="204"/>
      <c r="H113" s="196">
        <f>D113</f>
        <v>2021</v>
      </c>
      <c r="I113" s="204"/>
      <c r="J113" s="140" t="s">
        <v>4</v>
      </c>
      <c r="K113" s="141" t="s">
        <v>2</v>
      </c>
    </row>
    <row r="114" spans="1:11" x14ac:dyDescent="0.2">
      <c r="A114" s="163" t="s">
        <v>131</v>
      </c>
      <c r="B114" s="61" t="s">
        <v>12</v>
      </c>
      <c r="C114" s="62" t="s">
        <v>13</v>
      </c>
      <c r="D114" s="61" t="s">
        <v>12</v>
      </c>
      <c r="E114" s="63" t="s">
        <v>13</v>
      </c>
      <c r="F114" s="62" t="s">
        <v>12</v>
      </c>
      <c r="G114" s="62" t="s">
        <v>13</v>
      </c>
      <c r="H114" s="61" t="s">
        <v>12</v>
      </c>
      <c r="I114" s="63" t="s">
        <v>13</v>
      </c>
      <c r="J114" s="61"/>
      <c r="K114" s="63"/>
    </row>
    <row r="115" spans="1:11" x14ac:dyDescent="0.2">
      <c r="A115" s="7" t="s">
        <v>346</v>
      </c>
      <c r="B115" s="65">
        <v>7</v>
      </c>
      <c r="C115" s="34">
        <f>IF(B138=0, "-", B115/B138)</f>
        <v>4.1176470588235294E-2</v>
      </c>
      <c r="D115" s="65">
        <v>8</v>
      </c>
      <c r="E115" s="9">
        <f>IF(D138=0, "-", D115/D138)</f>
        <v>4.1025641025641026E-2</v>
      </c>
      <c r="F115" s="81">
        <v>29</v>
      </c>
      <c r="G115" s="34">
        <f>IF(F138=0, "-", F115/F138)</f>
        <v>7.160493827160494E-2</v>
      </c>
      <c r="H115" s="65">
        <v>18</v>
      </c>
      <c r="I115" s="9">
        <f>IF(H138=0, "-", H115/H138)</f>
        <v>4.3269230769230768E-2</v>
      </c>
      <c r="J115" s="8">
        <f t="shared" ref="J115:J136" si="10">IF(D115=0, "-", IF((B115-D115)/D115&lt;10, (B115-D115)/D115, "&gt;999%"))</f>
        <v>-0.125</v>
      </c>
      <c r="K115" s="9">
        <f t="shared" ref="K115:K136" si="11">IF(H115=0, "-", IF((F115-H115)/H115&lt;10, (F115-H115)/H115, "&gt;999%"))</f>
        <v>0.61111111111111116</v>
      </c>
    </row>
    <row r="116" spans="1:11" x14ac:dyDescent="0.2">
      <c r="A116" s="7" t="s">
        <v>347</v>
      </c>
      <c r="B116" s="65">
        <v>0</v>
      </c>
      <c r="C116" s="34">
        <f>IF(B138=0, "-", B116/B138)</f>
        <v>0</v>
      </c>
      <c r="D116" s="65">
        <v>1</v>
      </c>
      <c r="E116" s="9">
        <f>IF(D138=0, "-", D116/D138)</f>
        <v>5.1282051282051282E-3</v>
      </c>
      <c r="F116" s="81">
        <v>0</v>
      </c>
      <c r="G116" s="34">
        <f>IF(F138=0, "-", F116/F138)</f>
        <v>0</v>
      </c>
      <c r="H116" s="65">
        <v>2</v>
      </c>
      <c r="I116" s="9">
        <f>IF(H138=0, "-", H116/H138)</f>
        <v>4.807692307692308E-3</v>
      </c>
      <c r="J116" s="8">
        <f t="shared" si="10"/>
        <v>-1</v>
      </c>
      <c r="K116" s="9">
        <f t="shared" si="11"/>
        <v>-1</v>
      </c>
    </row>
    <row r="117" spans="1:11" x14ac:dyDescent="0.2">
      <c r="A117" s="7" t="s">
        <v>348</v>
      </c>
      <c r="B117" s="65">
        <v>15</v>
      </c>
      <c r="C117" s="34">
        <f>IF(B138=0, "-", B117/B138)</f>
        <v>8.8235294117647065E-2</v>
      </c>
      <c r="D117" s="65">
        <v>4</v>
      </c>
      <c r="E117" s="9">
        <f>IF(D138=0, "-", D117/D138)</f>
        <v>2.0512820512820513E-2</v>
      </c>
      <c r="F117" s="81">
        <v>33</v>
      </c>
      <c r="G117" s="34">
        <f>IF(F138=0, "-", F117/F138)</f>
        <v>8.1481481481481488E-2</v>
      </c>
      <c r="H117" s="65">
        <v>12</v>
      </c>
      <c r="I117" s="9">
        <f>IF(H138=0, "-", H117/H138)</f>
        <v>2.8846153846153848E-2</v>
      </c>
      <c r="J117" s="8">
        <f t="shared" si="10"/>
        <v>2.75</v>
      </c>
      <c r="K117" s="9">
        <f t="shared" si="11"/>
        <v>1.75</v>
      </c>
    </row>
    <row r="118" spans="1:11" x14ac:dyDescent="0.2">
      <c r="A118" s="7" t="s">
        <v>349</v>
      </c>
      <c r="B118" s="65">
        <v>8</v>
      </c>
      <c r="C118" s="34">
        <f>IF(B138=0, "-", B118/B138)</f>
        <v>4.7058823529411764E-2</v>
      </c>
      <c r="D118" s="65">
        <v>19</v>
      </c>
      <c r="E118" s="9">
        <f>IF(D138=0, "-", D118/D138)</f>
        <v>9.7435897435897437E-2</v>
      </c>
      <c r="F118" s="81">
        <v>24</v>
      </c>
      <c r="G118" s="34">
        <f>IF(F138=0, "-", F118/F138)</f>
        <v>5.9259259259259262E-2</v>
      </c>
      <c r="H118" s="65">
        <v>66</v>
      </c>
      <c r="I118" s="9">
        <f>IF(H138=0, "-", H118/H138)</f>
        <v>0.15865384615384615</v>
      </c>
      <c r="J118" s="8">
        <f t="shared" si="10"/>
        <v>-0.57894736842105265</v>
      </c>
      <c r="K118" s="9">
        <f t="shared" si="11"/>
        <v>-0.63636363636363635</v>
      </c>
    </row>
    <row r="119" spans="1:11" x14ac:dyDescent="0.2">
      <c r="A119" s="7" t="s">
        <v>350</v>
      </c>
      <c r="B119" s="65">
        <v>14</v>
      </c>
      <c r="C119" s="34">
        <f>IF(B138=0, "-", B119/B138)</f>
        <v>8.2352941176470587E-2</v>
      </c>
      <c r="D119" s="65">
        <v>9</v>
      </c>
      <c r="E119" s="9">
        <f>IF(D138=0, "-", D119/D138)</f>
        <v>4.6153846153846156E-2</v>
      </c>
      <c r="F119" s="81">
        <v>36</v>
      </c>
      <c r="G119" s="34">
        <f>IF(F138=0, "-", F119/F138)</f>
        <v>8.8888888888888892E-2</v>
      </c>
      <c r="H119" s="65">
        <v>16</v>
      </c>
      <c r="I119" s="9">
        <f>IF(H138=0, "-", H119/H138)</f>
        <v>3.8461538461538464E-2</v>
      </c>
      <c r="J119" s="8">
        <f t="shared" si="10"/>
        <v>0.55555555555555558</v>
      </c>
      <c r="K119" s="9">
        <f t="shared" si="11"/>
        <v>1.25</v>
      </c>
    </row>
    <row r="120" spans="1:11" x14ac:dyDescent="0.2">
      <c r="A120" s="7" t="s">
        <v>351</v>
      </c>
      <c r="B120" s="65">
        <v>6</v>
      </c>
      <c r="C120" s="34">
        <f>IF(B138=0, "-", B120/B138)</f>
        <v>3.5294117647058823E-2</v>
      </c>
      <c r="D120" s="65">
        <v>3</v>
      </c>
      <c r="E120" s="9">
        <f>IF(D138=0, "-", D120/D138)</f>
        <v>1.5384615384615385E-2</v>
      </c>
      <c r="F120" s="81">
        <v>10</v>
      </c>
      <c r="G120" s="34">
        <f>IF(F138=0, "-", F120/F138)</f>
        <v>2.4691358024691357E-2</v>
      </c>
      <c r="H120" s="65">
        <v>8</v>
      </c>
      <c r="I120" s="9">
        <f>IF(H138=0, "-", H120/H138)</f>
        <v>1.9230769230769232E-2</v>
      </c>
      <c r="J120" s="8">
        <f t="shared" si="10"/>
        <v>1</v>
      </c>
      <c r="K120" s="9">
        <f t="shared" si="11"/>
        <v>0.25</v>
      </c>
    </row>
    <row r="121" spans="1:11" x14ac:dyDescent="0.2">
      <c r="A121" s="7" t="s">
        <v>352</v>
      </c>
      <c r="B121" s="65">
        <v>1</v>
      </c>
      <c r="C121" s="34">
        <f>IF(B138=0, "-", B121/B138)</f>
        <v>5.8823529411764705E-3</v>
      </c>
      <c r="D121" s="65">
        <v>3</v>
      </c>
      <c r="E121" s="9">
        <f>IF(D138=0, "-", D121/D138)</f>
        <v>1.5384615384615385E-2</v>
      </c>
      <c r="F121" s="81">
        <v>7</v>
      </c>
      <c r="G121" s="34">
        <f>IF(F138=0, "-", F121/F138)</f>
        <v>1.7283950617283949E-2</v>
      </c>
      <c r="H121" s="65">
        <v>8</v>
      </c>
      <c r="I121" s="9">
        <f>IF(H138=0, "-", H121/H138)</f>
        <v>1.9230769230769232E-2</v>
      </c>
      <c r="J121" s="8">
        <f t="shared" si="10"/>
        <v>-0.66666666666666663</v>
      </c>
      <c r="K121" s="9">
        <f t="shared" si="11"/>
        <v>-0.125</v>
      </c>
    </row>
    <row r="122" spans="1:11" x14ac:dyDescent="0.2">
      <c r="A122" s="7" t="s">
        <v>353</v>
      </c>
      <c r="B122" s="65">
        <v>5</v>
      </c>
      <c r="C122" s="34">
        <f>IF(B138=0, "-", B122/B138)</f>
        <v>2.9411764705882353E-2</v>
      </c>
      <c r="D122" s="65">
        <v>1</v>
      </c>
      <c r="E122" s="9">
        <f>IF(D138=0, "-", D122/D138)</f>
        <v>5.1282051282051282E-3</v>
      </c>
      <c r="F122" s="81">
        <v>19</v>
      </c>
      <c r="G122" s="34">
        <f>IF(F138=0, "-", F122/F138)</f>
        <v>4.6913580246913583E-2</v>
      </c>
      <c r="H122" s="65">
        <v>12</v>
      </c>
      <c r="I122" s="9">
        <f>IF(H138=0, "-", H122/H138)</f>
        <v>2.8846153846153848E-2</v>
      </c>
      <c r="J122" s="8">
        <f t="shared" si="10"/>
        <v>4</v>
      </c>
      <c r="K122" s="9">
        <f t="shared" si="11"/>
        <v>0.58333333333333337</v>
      </c>
    </row>
    <row r="123" spans="1:11" x14ac:dyDescent="0.2">
      <c r="A123" s="7" t="s">
        <v>354</v>
      </c>
      <c r="B123" s="65">
        <v>8</v>
      </c>
      <c r="C123" s="34">
        <f>IF(B138=0, "-", B123/B138)</f>
        <v>4.7058823529411764E-2</v>
      </c>
      <c r="D123" s="65">
        <v>2</v>
      </c>
      <c r="E123" s="9">
        <f>IF(D138=0, "-", D123/D138)</f>
        <v>1.0256410256410256E-2</v>
      </c>
      <c r="F123" s="81">
        <v>12</v>
      </c>
      <c r="G123" s="34">
        <f>IF(F138=0, "-", F123/F138)</f>
        <v>2.9629629629629631E-2</v>
      </c>
      <c r="H123" s="65">
        <v>3</v>
      </c>
      <c r="I123" s="9">
        <f>IF(H138=0, "-", H123/H138)</f>
        <v>7.2115384615384619E-3</v>
      </c>
      <c r="J123" s="8">
        <f t="shared" si="10"/>
        <v>3</v>
      </c>
      <c r="K123" s="9">
        <f t="shared" si="11"/>
        <v>3</v>
      </c>
    </row>
    <row r="124" spans="1:11" x14ac:dyDescent="0.2">
      <c r="A124" s="7" t="s">
        <v>355</v>
      </c>
      <c r="B124" s="65">
        <v>3</v>
      </c>
      <c r="C124" s="34">
        <f>IF(B138=0, "-", B124/B138)</f>
        <v>1.7647058823529412E-2</v>
      </c>
      <c r="D124" s="65">
        <v>7</v>
      </c>
      <c r="E124" s="9">
        <f>IF(D138=0, "-", D124/D138)</f>
        <v>3.5897435897435895E-2</v>
      </c>
      <c r="F124" s="81">
        <v>12</v>
      </c>
      <c r="G124" s="34">
        <f>IF(F138=0, "-", F124/F138)</f>
        <v>2.9629629629629631E-2</v>
      </c>
      <c r="H124" s="65">
        <v>22</v>
      </c>
      <c r="I124" s="9">
        <f>IF(H138=0, "-", H124/H138)</f>
        <v>5.2884615384615384E-2</v>
      </c>
      <c r="J124" s="8">
        <f t="shared" si="10"/>
        <v>-0.5714285714285714</v>
      </c>
      <c r="K124" s="9">
        <f t="shared" si="11"/>
        <v>-0.45454545454545453</v>
      </c>
    </row>
    <row r="125" spans="1:11" x14ac:dyDescent="0.2">
      <c r="A125" s="7" t="s">
        <v>356</v>
      </c>
      <c r="B125" s="65">
        <v>20</v>
      </c>
      <c r="C125" s="34">
        <f>IF(B138=0, "-", B125/B138)</f>
        <v>0.11764705882352941</v>
      </c>
      <c r="D125" s="65">
        <v>21</v>
      </c>
      <c r="E125" s="9">
        <f>IF(D138=0, "-", D125/D138)</f>
        <v>0.1076923076923077</v>
      </c>
      <c r="F125" s="81">
        <v>37</v>
      </c>
      <c r="G125" s="34">
        <f>IF(F138=0, "-", F125/F138)</f>
        <v>9.1358024691358022E-2</v>
      </c>
      <c r="H125" s="65">
        <v>36</v>
      </c>
      <c r="I125" s="9">
        <f>IF(H138=0, "-", H125/H138)</f>
        <v>8.6538461538461536E-2</v>
      </c>
      <c r="J125" s="8">
        <f t="shared" si="10"/>
        <v>-4.7619047619047616E-2</v>
      </c>
      <c r="K125" s="9">
        <f t="shared" si="11"/>
        <v>2.7777777777777776E-2</v>
      </c>
    </row>
    <row r="126" spans="1:11" x14ac:dyDescent="0.2">
      <c r="A126" s="7" t="s">
        <v>357</v>
      </c>
      <c r="B126" s="65">
        <v>0</v>
      </c>
      <c r="C126" s="34">
        <f>IF(B138=0, "-", B126/B138)</f>
        <v>0</v>
      </c>
      <c r="D126" s="65">
        <v>1</v>
      </c>
      <c r="E126" s="9">
        <f>IF(D138=0, "-", D126/D138)</f>
        <v>5.1282051282051282E-3</v>
      </c>
      <c r="F126" s="81">
        <v>0</v>
      </c>
      <c r="G126" s="34">
        <f>IF(F138=0, "-", F126/F138)</f>
        <v>0</v>
      </c>
      <c r="H126" s="65">
        <v>5</v>
      </c>
      <c r="I126" s="9">
        <f>IF(H138=0, "-", H126/H138)</f>
        <v>1.201923076923077E-2</v>
      </c>
      <c r="J126" s="8">
        <f t="shared" si="10"/>
        <v>-1</v>
      </c>
      <c r="K126" s="9">
        <f t="shared" si="11"/>
        <v>-1</v>
      </c>
    </row>
    <row r="127" spans="1:11" x14ac:dyDescent="0.2">
      <c r="A127" s="7" t="s">
        <v>358</v>
      </c>
      <c r="B127" s="65">
        <v>15</v>
      </c>
      <c r="C127" s="34">
        <f>IF(B138=0, "-", B127/B138)</f>
        <v>8.8235294117647065E-2</v>
      </c>
      <c r="D127" s="65">
        <v>17</v>
      </c>
      <c r="E127" s="9">
        <f>IF(D138=0, "-", D127/D138)</f>
        <v>8.7179487179487175E-2</v>
      </c>
      <c r="F127" s="81">
        <v>15</v>
      </c>
      <c r="G127" s="34">
        <f>IF(F138=0, "-", F127/F138)</f>
        <v>3.7037037037037035E-2</v>
      </c>
      <c r="H127" s="65">
        <v>18</v>
      </c>
      <c r="I127" s="9">
        <f>IF(H138=0, "-", H127/H138)</f>
        <v>4.3269230769230768E-2</v>
      </c>
      <c r="J127" s="8">
        <f t="shared" si="10"/>
        <v>-0.11764705882352941</v>
      </c>
      <c r="K127" s="9">
        <f t="shared" si="11"/>
        <v>-0.16666666666666666</v>
      </c>
    </row>
    <row r="128" spans="1:11" x14ac:dyDescent="0.2">
      <c r="A128" s="7" t="s">
        <v>359</v>
      </c>
      <c r="B128" s="65">
        <v>0</v>
      </c>
      <c r="C128" s="34">
        <f>IF(B138=0, "-", B128/B138)</f>
        <v>0</v>
      </c>
      <c r="D128" s="65">
        <v>1</v>
      </c>
      <c r="E128" s="9">
        <f>IF(D138=0, "-", D128/D138)</f>
        <v>5.1282051282051282E-3</v>
      </c>
      <c r="F128" s="81">
        <v>0</v>
      </c>
      <c r="G128" s="34">
        <f>IF(F138=0, "-", F128/F138)</f>
        <v>0</v>
      </c>
      <c r="H128" s="65">
        <v>1</v>
      </c>
      <c r="I128" s="9">
        <f>IF(H138=0, "-", H128/H138)</f>
        <v>2.403846153846154E-3</v>
      </c>
      <c r="J128" s="8">
        <f t="shared" si="10"/>
        <v>-1</v>
      </c>
      <c r="K128" s="9">
        <f t="shared" si="11"/>
        <v>-1</v>
      </c>
    </row>
    <row r="129" spans="1:11" x14ac:dyDescent="0.2">
      <c r="A129" s="7" t="s">
        <v>360</v>
      </c>
      <c r="B129" s="65">
        <v>6</v>
      </c>
      <c r="C129" s="34">
        <f>IF(B138=0, "-", B129/B138)</f>
        <v>3.5294117647058823E-2</v>
      </c>
      <c r="D129" s="65">
        <v>7</v>
      </c>
      <c r="E129" s="9">
        <f>IF(D138=0, "-", D129/D138)</f>
        <v>3.5897435897435895E-2</v>
      </c>
      <c r="F129" s="81">
        <v>8</v>
      </c>
      <c r="G129" s="34">
        <f>IF(F138=0, "-", F129/F138)</f>
        <v>1.9753086419753086E-2</v>
      </c>
      <c r="H129" s="65">
        <v>24</v>
      </c>
      <c r="I129" s="9">
        <f>IF(H138=0, "-", H129/H138)</f>
        <v>5.7692307692307696E-2</v>
      </c>
      <c r="J129" s="8">
        <f t="shared" si="10"/>
        <v>-0.14285714285714285</v>
      </c>
      <c r="K129" s="9">
        <f t="shared" si="11"/>
        <v>-0.66666666666666663</v>
      </c>
    </row>
    <row r="130" spans="1:11" x14ac:dyDescent="0.2">
      <c r="A130" s="7" t="s">
        <v>361</v>
      </c>
      <c r="B130" s="65">
        <v>0</v>
      </c>
      <c r="C130" s="34">
        <f>IF(B138=0, "-", B130/B138)</f>
        <v>0</v>
      </c>
      <c r="D130" s="65">
        <v>0</v>
      </c>
      <c r="E130" s="9">
        <f>IF(D138=0, "-", D130/D138)</f>
        <v>0</v>
      </c>
      <c r="F130" s="81">
        <v>1</v>
      </c>
      <c r="G130" s="34">
        <f>IF(F138=0, "-", F130/F138)</f>
        <v>2.4691358024691358E-3</v>
      </c>
      <c r="H130" s="65">
        <v>0</v>
      </c>
      <c r="I130" s="9">
        <f>IF(H138=0, "-", H130/H138)</f>
        <v>0</v>
      </c>
      <c r="J130" s="8" t="str">
        <f t="shared" si="10"/>
        <v>-</v>
      </c>
      <c r="K130" s="9" t="str">
        <f t="shared" si="11"/>
        <v>-</v>
      </c>
    </row>
    <row r="131" spans="1:11" x14ac:dyDescent="0.2">
      <c r="A131" s="7" t="s">
        <v>362</v>
      </c>
      <c r="B131" s="65">
        <v>26</v>
      </c>
      <c r="C131" s="34">
        <f>IF(B138=0, "-", B131/B138)</f>
        <v>0.15294117647058825</v>
      </c>
      <c r="D131" s="65">
        <v>48</v>
      </c>
      <c r="E131" s="9">
        <f>IF(D138=0, "-", D131/D138)</f>
        <v>0.24615384615384617</v>
      </c>
      <c r="F131" s="81">
        <v>46</v>
      </c>
      <c r="G131" s="34">
        <f>IF(F138=0, "-", F131/F138)</f>
        <v>0.11358024691358025</v>
      </c>
      <c r="H131" s="65">
        <v>70</v>
      </c>
      <c r="I131" s="9">
        <f>IF(H138=0, "-", H131/H138)</f>
        <v>0.16826923076923078</v>
      </c>
      <c r="J131" s="8">
        <f t="shared" si="10"/>
        <v>-0.45833333333333331</v>
      </c>
      <c r="K131" s="9">
        <f t="shared" si="11"/>
        <v>-0.34285714285714286</v>
      </c>
    </row>
    <row r="132" spans="1:11" x14ac:dyDescent="0.2">
      <c r="A132" s="7" t="s">
        <v>363</v>
      </c>
      <c r="B132" s="65">
        <v>4</v>
      </c>
      <c r="C132" s="34">
        <f>IF(B138=0, "-", B132/B138)</f>
        <v>2.3529411764705882E-2</v>
      </c>
      <c r="D132" s="65">
        <v>6</v>
      </c>
      <c r="E132" s="9">
        <f>IF(D138=0, "-", D132/D138)</f>
        <v>3.0769230769230771E-2</v>
      </c>
      <c r="F132" s="81">
        <v>15</v>
      </c>
      <c r="G132" s="34">
        <f>IF(F138=0, "-", F132/F138)</f>
        <v>3.7037037037037035E-2</v>
      </c>
      <c r="H132" s="65">
        <v>10</v>
      </c>
      <c r="I132" s="9">
        <f>IF(H138=0, "-", H132/H138)</f>
        <v>2.403846153846154E-2</v>
      </c>
      <c r="J132" s="8">
        <f t="shared" si="10"/>
        <v>-0.33333333333333331</v>
      </c>
      <c r="K132" s="9">
        <f t="shared" si="11"/>
        <v>0.5</v>
      </c>
    </row>
    <row r="133" spans="1:11" x14ac:dyDescent="0.2">
      <c r="A133" s="7" t="s">
        <v>364</v>
      </c>
      <c r="B133" s="65">
        <v>18</v>
      </c>
      <c r="C133" s="34">
        <f>IF(B138=0, "-", B133/B138)</f>
        <v>0.10588235294117647</v>
      </c>
      <c r="D133" s="65">
        <v>3</v>
      </c>
      <c r="E133" s="9">
        <f>IF(D138=0, "-", D133/D138)</f>
        <v>1.5384615384615385E-2</v>
      </c>
      <c r="F133" s="81">
        <v>35</v>
      </c>
      <c r="G133" s="34">
        <f>IF(F138=0, "-", F133/F138)</f>
        <v>8.6419753086419748E-2</v>
      </c>
      <c r="H133" s="65">
        <v>15</v>
      </c>
      <c r="I133" s="9">
        <f>IF(H138=0, "-", H133/H138)</f>
        <v>3.6057692307692304E-2</v>
      </c>
      <c r="J133" s="8">
        <f t="shared" si="10"/>
        <v>5</v>
      </c>
      <c r="K133" s="9">
        <f t="shared" si="11"/>
        <v>1.3333333333333333</v>
      </c>
    </row>
    <row r="134" spans="1:11" x14ac:dyDescent="0.2">
      <c r="A134" s="7" t="s">
        <v>365</v>
      </c>
      <c r="B134" s="65">
        <v>14</v>
      </c>
      <c r="C134" s="34">
        <f>IF(B138=0, "-", B134/B138)</f>
        <v>8.2352941176470587E-2</v>
      </c>
      <c r="D134" s="65">
        <v>16</v>
      </c>
      <c r="E134" s="9">
        <f>IF(D138=0, "-", D134/D138)</f>
        <v>8.2051282051282051E-2</v>
      </c>
      <c r="F134" s="81">
        <v>61</v>
      </c>
      <c r="G134" s="34">
        <f>IF(F138=0, "-", F134/F138)</f>
        <v>0.1506172839506173</v>
      </c>
      <c r="H134" s="65">
        <v>35</v>
      </c>
      <c r="I134" s="9">
        <f>IF(H138=0, "-", H134/H138)</f>
        <v>8.4134615384615391E-2</v>
      </c>
      <c r="J134" s="8">
        <f t="shared" si="10"/>
        <v>-0.125</v>
      </c>
      <c r="K134" s="9">
        <f t="shared" si="11"/>
        <v>0.74285714285714288</v>
      </c>
    </row>
    <row r="135" spans="1:11" x14ac:dyDescent="0.2">
      <c r="A135" s="7" t="s">
        <v>366</v>
      </c>
      <c r="B135" s="65">
        <v>0</v>
      </c>
      <c r="C135" s="34">
        <f>IF(B138=0, "-", B135/B138)</f>
        <v>0</v>
      </c>
      <c r="D135" s="65">
        <v>0</v>
      </c>
      <c r="E135" s="9">
        <f>IF(D138=0, "-", D135/D138)</f>
        <v>0</v>
      </c>
      <c r="F135" s="81">
        <v>1</v>
      </c>
      <c r="G135" s="34">
        <f>IF(F138=0, "-", F135/F138)</f>
        <v>2.4691358024691358E-3</v>
      </c>
      <c r="H135" s="65">
        <v>0</v>
      </c>
      <c r="I135" s="9">
        <f>IF(H138=0, "-", H135/H138)</f>
        <v>0</v>
      </c>
      <c r="J135" s="8" t="str">
        <f t="shared" si="10"/>
        <v>-</v>
      </c>
      <c r="K135" s="9" t="str">
        <f t="shared" si="11"/>
        <v>-</v>
      </c>
    </row>
    <row r="136" spans="1:11" x14ac:dyDescent="0.2">
      <c r="A136" s="7" t="s">
        <v>367</v>
      </c>
      <c r="B136" s="65">
        <v>0</v>
      </c>
      <c r="C136" s="34">
        <f>IF(B138=0, "-", B136/B138)</f>
        <v>0</v>
      </c>
      <c r="D136" s="65">
        <v>18</v>
      </c>
      <c r="E136" s="9">
        <f>IF(D138=0, "-", D136/D138)</f>
        <v>9.2307692307692313E-2</v>
      </c>
      <c r="F136" s="81">
        <v>4</v>
      </c>
      <c r="G136" s="34">
        <f>IF(F138=0, "-", F136/F138)</f>
        <v>9.876543209876543E-3</v>
      </c>
      <c r="H136" s="65">
        <v>35</v>
      </c>
      <c r="I136" s="9">
        <f>IF(H138=0, "-", H136/H138)</f>
        <v>8.4134615384615391E-2</v>
      </c>
      <c r="J136" s="8">
        <f t="shared" si="10"/>
        <v>-1</v>
      </c>
      <c r="K136" s="9">
        <f t="shared" si="11"/>
        <v>-0.88571428571428568</v>
      </c>
    </row>
    <row r="137" spans="1:11" x14ac:dyDescent="0.2">
      <c r="A137" s="2"/>
      <c r="B137" s="68"/>
      <c r="C137" s="33"/>
      <c r="D137" s="68"/>
      <c r="E137" s="6"/>
      <c r="F137" s="82"/>
      <c r="G137" s="33"/>
      <c r="H137" s="68"/>
      <c r="I137" s="6"/>
      <c r="J137" s="5"/>
      <c r="K137" s="6"/>
    </row>
    <row r="138" spans="1:11" s="43" customFormat="1" x14ac:dyDescent="0.2">
      <c r="A138" s="162" t="s">
        <v>478</v>
      </c>
      <c r="B138" s="71">
        <f>SUM(B115:B137)</f>
        <v>170</v>
      </c>
      <c r="C138" s="40">
        <f>B138/1560</f>
        <v>0.10897435897435898</v>
      </c>
      <c r="D138" s="71">
        <f>SUM(D115:D137)</f>
        <v>195</v>
      </c>
      <c r="E138" s="41">
        <f>D138/1663</f>
        <v>0.11725796752856284</v>
      </c>
      <c r="F138" s="77">
        <f>SUM(F115:F137)</f>
        <v>405</v>
      </c>
      <c r="G138" s="42">
        <f>F138/4091</f>
        <v>9.8997800048887807E-2</v>
      </c>
      <c r="H138" s="71">
        <f>SUM(H115:H137)</f>
        <v>416</v>
      </c>
      <c r="I138" s="41">
        <f>H138/4356</f>
        <v>9.5500459136822771E-2</v>
      </c>
      <c r="J138" s="37">
        <f>IF(D138=0, "-", IF((B138-D138)/D138&lt;10, (B138-D138)/D138, "&gt;999%"))</f>
        <v>-0.12820512820512819</v>
      </c>
      <c r="K138" s="38">
        <f>IF(H138=0, "-", IF((F138-H138)/H138&lt;10, (F138-H138)/H138, "&gt;999%"))</f>
        <v>-2.6442307692307692E-2</v>
      </c>
    </row>
    <row r="139" spans="1:11" x14ac:dyDescent="0.2">
      <c r="B139" s="83"/>
      <c r="D139" s="83"/>
      <c r="F139" s="83"/>
      <c r="H139" s="83"/>
    </row>
    <row r="140" spans="1:11" x14ac:dyDescent="0.2">
      <c r="A140" s="163" t="s">
        <v>132</v>
      </c>
      <c r="B140" s="61" t="s">
        <v>12</v>
      </c>
      <c r="C140" s="62" t="s">
        <v>13</v>
      </c>
      <c r="D140" s="61" t="s">
        <v>12</v>
      </c>
      <c r="E140" s="63" t="s">
        <v>13</v>
      </c>
      <c r="F140" s="62" t="s">
        <v>12</v>
      </c>
      <c r="G140" s="62" t="s">
        <v>13</v>
      </c>
      <c r="H140" s="61" t="s">
        <v>12</v>
      </c>
      <c r="I140" s="63" t="s">
        <v>13</v>
      </c>
      <c r="J140" s="61"/>
      <c r="K140" s="63"/>
    </row>
    <row r="141" spans="1:11" x14ac:dyDescent="0.2">
      <c r="A141" s="7" t="s">
        <v>368</v>
      </c>
      <c r="B141" s="65">
        <v>0</v>
      </c>
      <c r="C141" s="34">
        <f>IF(B160=0, "-", B141/B160)</f>
        <v>0</v>
      </c>
      <c r="D141" s="65">
        <v>1</v>
      </c>
      <c r="E141" s="9">
        <f>IF(D160=0, "-", D141/D160)</f>
        <v>2.9411764705882353E-2</v>
      </c>
      <c r="F141" s="81">
        <v>2</v>
      </c>
      <c r="G141" s="34">
        <f>IF(F160=0, "-", F141/F160)</f>
        <v>2.7397260273972601E-2</v>
      </c>
      <c r="H141" s="65">
        <v>2</v>
      </c>
      <c r="I141" s="9">
        <f>IF(H160=0, "-", H141/H160)</f>
        <v>2.0618556701030927E-2</v>
      </c>
      <c r="J141" s="8">
        <f t="shared" ref="J141:J158" si="12">IF(D141=0, "-", IF((B141-D141)/D141&lt;10, (B141-D141)/D141, "&gt;999%"))</f>
        <v>-1</v>
      </c>
      <c r="K141" s="9">
        <f t="shared" ref="K141:K158" si="13">IF(H141=0, "-", IF((F141-H141)/H141&lt;10, (F141-H141)/H141, "&gt;999%"))</f>
        <v>0</v>
      </c>
    </row>
    <row r="142" spans="1:11" x14ac:dyDescent="0.2">
      <c r="A142" s="7" t="s">
        <v>369</v>
      </c>
      <c r="B142" s="65">
        <v>0</v>
      </c>
      <c r="C142" s="34">
        <f>IF(B160=0, "-", B142/B160)</f>
        <v>0</v>
      </c>
      <c r="D142" s="65">
        <v>0</v>
      </c>
      <c r="E142" s="9">
        <f>IF(D160=0, "-", D142/D160)</f>
        <v>0</v>
      </c>
      <c r="F142" s="81">
        <v>1</v>
      </c>
      <c r="G142" s="34">
        <f>IF(F160=0, "-", F142/F160)</f>
        <v>1.3698630136986301E-2</v>
      </c>
      <c r="H142" s="65">
        <v>0</v>
      </c>
      <c r="I142" s="9">
        <f>IF(H160=0, "-", H142/H160)</f>
        <v>0</v>
      </c>
      <c r="J142" s="8" t="str">
        <f t="shared" si="12"/>
        <v>-</v>
      </c>
      <c r="K142" s="9" t="str">
        <f t="shared" si="13"/>
        <v>-</v>
      </c>
    </row>
    <row r="143" spans="1:11" x14ac:dyDescent="0.2">
      <c r="A143" s="7" t="s">
        <v>370</v>
      </c>
      <c r="B143" s="65">
        <v>5</v>
      </c>
      <c r="C143" s="34">
        <f>IF(B160=0, "-", B143/B160)</f>
        <v>0.15625</v>
      </c>
      <c r="D143" s="65">
        <v>6</v>
      </c>
      <c r="E143" s="9">
        <f>IF(D160=0, "-", D143/D160)</f>
        <v>0.17647058823529413</v>
      </c>
      <c r="F143" s="81">
        <v>16</v>
      </c>
      <c r="G143" s="34">
        <f>IF(F160=0, "-", F143/F160)</f>
        <v>0.21917808219178081</v>
      </c>
      <c r="H143" s="65">
        <v>16</v>
      </c>
      <c r="I143" s="9">
        <f>IF(H160=0, "-", H143/H160)</f>
        <v>0.16494845360824742</v>
      </c>
      <c r="J143" s="8">
        <f t="shared" si="12"/>
        <v>-0.16666666666666666</v>
      </c>
      <c r="K143" s="9">
        <f t="shared" si="13"/>
        <v>0</v>
      </c>
    </row>
    <row r="144" spans="1:11" x14ac:dyDescent="0.2">
      <c r="A144" s="7" t="s">
        <v>371</v>
      </c>
      <c r="B144" s="65">
        <v>0</v>
      </c>
      <c r="C144" s="34">
        <f>IF(B160=0, "-", B144/B160)</f>
        <v>0</v>
      </c>
      <c r="D144" s="65">
        <v>0</v>
      </c>
      <c r="E144" s="9">
        <f>IF(D160=0, "-", D144/D160)</f>
        <v>0</v>
      </c>
      <c r="F144" s="81">
        <v>1</v>
      </c>
      <c r="G144" s="34">
        <f>IF(F160=0, "-", F144/F160)</f>
        <v>1.3698630136986301E-2</v>
      </c>
      <c r="H144" s="65">
        <v>0</v>
      </c>
      <c r="I144" s="9">
        <f>IF(H160=0, "-", H144/H160)</f>
        <v>0</v>
      </c>
      <c r="J144" s="8" t="str">
        <f t="shared" si="12"/>
        <v>-</v>
      </c>
      <c r="K144" s="9" t="str">
        <f t="shared" si="13"/>
        <v>-</v>
      </c>
    </row>
    <row r="145" spans="1:11" x14ac:dyDescent="0.2">
      <c r="A145" s="7" t="s">
        <v>372</v>
      </c>
      <c r="B145" s="65">
        <v>1</v>
      </c>
      <c r="C145" s="34">
        <f>IF(B160=0, "-", B145/B160)</f>
        <v>3.125E-2</v>
      </c>
      <c r="D145" s="65">
        <v>0</v>
      </c>
      <c r="E145" s="9">
        <f>IF(D160=0, "-", D145/D160)</f>
        <v>0</v>
      </c>
      <c r="F145" s="81">
        <v>2</v>
      </c>
      <c r="G145" s="34">
        <f>IF(F160=0, "-", F145/F160)</f>
        <v>2.7397260273972601E-2</v>
      </c>
      <c r="H145" s="65">
        <v>0</v>
      </c>
      <c r="I145" s="9">
        <f>IF(H160=0, "-", H145/H160)</f>
        <v>0</v>
      </c>
      <c r="J145" s="8" t="str">
        <f t="shared" si="12"/>
        <v>-</v>
      </c>
      <c r="K145" s="9" t="str">
        <f t="shared" si="13"/>
        <v>-</v>
      </c>
    </row>
    <row r="146" spans="1:11" x14ac:dyDescent="0.2">
      <c r="A146" s="7" t="s">
        <v>373</v>
      </c>
      <c r="B146" s="65">
        <v>0</v>
      </c>
      <c r="C146" s="34">
        <f>IF(B160=0, "-", B146/B160)</f>
        <v>0</v>
      </c>
      <c r="D146" s="65">
        <v>0</v>
      </c>
      <c r="E146" s="9">
        <f>IF(D160=0, "-", D146/D160)</f>
        <v>0</v>
      </c>
      <c r="F146" s="81">
        <v>0</v>
      </c>
      <c r="G146" s="34">
        <f>IF(F160=0, "-", F146/F160)</f>
        <v>0</v>
      </c>
      <c r="H146" s="65">
        <v>1</v>
      </c>
      <c r="I146" s="9">
        <f>IF(H160=0, "-", H146/H160)</f>
        <v>1.0309278350515464E-2</v>
      </c>
      <c r="J146" s="8" t="str">
        <f t="shared" si="12"/>
        <v>-</v>
      </c>
      <c r="K146" s="9">
        <f t="shared" si="13"/>
        <v>-1</v>
      </c>
    </row>
    <row r="147" spans="1:11" x14ac:dyDescent="0.2">
      <c r="A147" s="7" t="s">
        <v>374</v>
      </c>
      <c r="B147" s="65">
        <v>1</v>
      </c>
      <c r="C147" s="34">
        <f>IF(B160=0, "-", B147/B160)</f>
        <v>3.125E-2</v>
      </c>
      <c r="D147" s="65">
        <v>0</v>
      </c>
      <c r="E147" s="9">
        <f>IF(D160=0, "-", D147/D160)</f>
        <v>0</v>
      </c>
      <c r="F147" s="81">
        <v>2</v>
      </c>
      <c r="G147" s="34">
        <f>IF(F160=0, "-", F147/F160)</f>
        <v>2.7397260273972601E-2</v>
      </c>
      <c r="H147" s="65">
        <v>0</v>
      </c>
      <c r="I147" s="9">
        <f>IF(H160=0, "-", H147/H160)</f>
        <v>0</v>
      </c>
      <c r="J147" s="8" t="str">
        <f t="shared" si="12"/>
        <v>-</v>
      </c>
      <c r="K147" s="9" t="str">
        <f t="shared" si="13"/>
        <v>-</v>
      </c>
    </row>
    <row r="148" spans="1:11" x14ac:dyDescent="0.2">
      <c r="A148" s="7" t="s">
        <v>375</v>
      </c>
      <c r="B148" s="65">
        <v>5</v>
      </c>
      <c r="C148" s="34">
        <f>IF(B160=0, "-", B148/B160)</f>
        <v>0.15625</v>
      </c>
      <c r="D148" s="65">
        <v>1</v>
      </c>
      <c r="E148" s="9">
        <f>IF(D160=0, "-", D148/D160)</f>
        <v>2.9411764705882353E-2</v>
      </c>
      <c r="F148" s="81">
        <v>9</v>
      </c>
      <c r="G148" s="34">
        <f>IF(F160=0, "-", F148/F160)</f>
        <v>0.12328767123287671</v>
      </c>
      <c r="H148" s="65">
        <v>8</v>
      </c>
      <c r="I148" s="9">
        <f>IF(H160=0, "-", H148/H160)</f>
        <v>8.247422680412371E-2</v>
      </c>
      <c r="J148" s="8">
        <f t="shared" si="12"/>
        <v>4</v>
      </c>
      <c r="K148" s="9">
        <f t="shared" si="13"/>
        <v>0.125</v>
      </c>
    </row>
    <row r="149" spans="1:11" x14ac:dyDescent="0.2">
      <c r="A149" s="7" t="s">
        <v>376</v>
      </c>
      <c r="B149" s="65">
        <v>4</v>
      </c>
      <c r="C149" s="34">
        <f>IF(B160=0, "-", B149/B160)</f>
        <v>0.125</v>
      </c>
      <c r="D149" s="65">
        <v>9</v>
      </c>
      <c r="E149" s="9">
        <f>IF(D160=0, "-", D149/D160)</f>
        <v>0.26470588235294118</v>
      </c>
      <c r="F149" s="81">
        <v>5</v>
      </c>
      <c r="G149" s="34">
        <f>IF(F160=0, "-", F149/F160)</f>
        <v>6.8493150684931503E-2</v>
      </c>
      <c r="H149" s="65">
        <v>19</v>
      </c>
      <c r="I149" s="9">
        <f>IF(H160=0, "-", H149/H160)</f>
        <v>0.19587628865979381</v>
      </c>
      <c r="J149" s="8">
        <f t="shared" si="12"/>
        <v>-0.55555555555555558</v>
      </c>
      <c r="K149" s="9">
        <f t="shared" si="13"/>
        <v>-0.73684210526315785</v>
      </c>
    </row>
    <row r="150" spans="1:11" x14ac:dyDescent="0.2">
      <c r="A150" s="7" t="s">
        <v>377</v>
      </c>
      <c r="B150" s="65">
        <v>1</v>
      </c>
      <c r="C150" s="34">
        <f>IF(B160=0, "-", B150/B160)</f>
        <v>3.125E-2</v>
      </c>
      <c r="D150" s="65">
        <v>0</v>
      </c>
      <c r="E150" s="9">
        <f>IF(D160=0, "-", D150/D160)</f>
        <v>0</v>
      </c>
      <c r="F150" s="81">
        <v>2</v>
      </c>
      <c r="G150" s="34">
        <f>IF(F160=0, "-", F150/F160)</f>
        <v>2.7397260273972601E-2</v>
      </c>
      <c r="H150" s="65">
        <v>0</v>
      </c>
      <c r="I150" s="9">
        <f>IF(H160=0, "-", H150/H160)</f>
        <v>0</v>
      </c>
      <c r="J150" s="8" t="str">
        <f t="shared" si="12"/>
        <v>-</v>
      </c>
      <c r="K150" s="9" t="str">
        <f t="shared" si="13"/>
        <v>-</v>
      </c>
    </row>
    <row r="151" spans="1:11" x14ac:dyDescent="0.2">
      <c r="A151" s="7" t="s">
        <v>378</v>
      </c>
      <c r="B151" s="65">
        <v>7</v>
      </c>
      <c r="C151" s="34">
        <f>IF(B160=0, "-", B151/B160)</f>
        <v>0.21875</v>
      </c>
      <c r="D151" s="65">
        <v>7</v>
      </c>
      <c r="E151" s="9">
        <f>IF(D160=0, "-", D151/D160)</f>
        <v>0.20588235294117646</v>
      </c>
      <c r="F151" s="81">
        <v>9</v>
      </c>
      <c r="G151" s="34">
        <f>IF(F160=0, "-", F151/F160)</f>
        <v>0.12328767123287671</v>
      </c>
      <c r="H151" s="65">
        <v>13</v>
      </c>
      <c r="I151" s="9">
        <f>IF(H160=0, "-", H151/H160)</f>
        <v>0.13402061855670103</v>
      </c>
      <c r="J151" s="8">
        <f t="shared" si="12"/>
        <v>0</v>
      </c>
      <c r="K151" s="9">
        <f t="shared" si="13"/>
        <v>-0.30769230769230771</v>
      </c>
    </row>
    <row r="152" spans="1:11" x14ac:dyDescent="0.2">
      <c r="A152" s="7" t="s">
        <v>379</v>
      </c>
      <c r="B152" s="65">
        <v>0</v>
      </c>
      <c r="C152" s="34">
        <f>IF(B160=0, "-", B152/B160)</f>
        <v>0</v>
      </c>
      <c r="D152" s="65">
        <v>1</v>
      </c>
      <c r="E152" s="9">
        <f>IF(D160=0, "-", D152/D160)</f>
        <v>2.9411764705882353E-2</v>
      </c>
      <c r="F152" s="81">
        <v>0</v>
      </c>
      <c r="G152" s="34">
        <f>IF(F160=0, "-", F152/F160)</f>
        <v>0</v>
      </c>
      <c r="H152" s="65">
        <v>2</v>
      </c>
      <c r="I152" s="9">
        <f>IF(H160=0, "-", H152/H160)</f>
        <v>2.0618556701030927E-2</v>
      </c>
      <c r="J152" s="8">
        <f t="shared" si="12"/>
        <v>-1</v>
      </c>
      <c r="K152" s="9">
        <f t="shared" si="13"/>
        <v>-1</v>
      </c>
    </row>
    <row r="153" spans="1:11" x14ac:dyDescent="0.2">
      <c r="A153" s="7" t="s">
        <v>380</v>
      </c>
      <c r="B153" s="65">
        <v>1</v>
      </c>
      <c r="C153" s="34">
        <f>IF(B160=0, "-", B153/B160)</f>
        <v>3.125E-2</v>
      </c>
      <c r="D153" s="65">
        <v>1</v>
      </c>
      <c r="E153" s="9">
        <f>IF(D160=0, "-", D153/D160)</f>
        <v>2.9411764705882353E-2</v>
      </c>
      <c r="F153" s="81">
        <v>1</v>
      </c>
      <c r="G153" s="34">
        <f>IF(F160=0, "-", F153/F160)</f>
        <v>1.3698630136986301E-2</v>
      </c>
      <c r="H153" s="65">
        <v>4</v>
      </c>
      <c r="I153" s="9">
        <f>IF(H160=0, "-", H153/H160)</f>
        <v>4.1237113402061855E-2</v>
      </c>
      <c r="J153" s="8">
        <f t="shared" si="12"/>
        <v>0</v>
      </c>
      <c r="K153" s="9">
        <f t="shared" si="13"/>
        <v>-0.75</v>
      </c>
    </row>
    <row r="154" spans="1:11" x14ac:dyDescent="0.2">
      <c r="A154" s="7" t="s">
        <v>381</v>
      </c>
      <c r="B154" s="65">
        <v>1</v>
      </c>
      <c r="C154" s="34">
        <f>IF(B160=0, "-", B154/B160)</f>
        <v>3.125E-2</v>
      </c>
      <c r="D154" s="65">
        <v>2</v>
      </c>
      <c r="E154" s="9">
        <f>IF(D160=0, "-", D154/D160)</f>
        <v>5.8823529411764705E-2</v>
      </c>
      <c r="F154" s="81">
        <v>6</v>
      </c>
      <c r="G154" s="34">
        <f>IF(F160=0, "-", F154/F160)</f>
        <v>8.2191780821917804E-2</v>
      </c>
      <c r="H154" s="65">
        <v>10</v>
      </c>
      <c r="I154" s="9">
        <f>IF(H160=0, "-", H154/H160)</f>
        <v>0.10309278350515463</v>
      </c>
      <c r="J154" s="8">
        <f t="shared" si="12"/>
        <v>-0.5</v>
      </c>
      <c r="K154" s="9">
        <f t="shared" si="13"/>
        <v>-0.4</v>
      </c>
    </row>
    <row r="155" spans="1:11" x14ac:dyDescent="0.2">
      <c r="A155" s="7" t="s">
        <v>382</v>
      </c>
      <c r="B155" s="65">
        <v>1</v>
      </c>
      <c r="C155" s="34">
        <f>IF(B160=0, "-", B155/B160)</f>
        <v>3.125E-2</v>
      </c>
      <c r="D155" s="65">
        <v>0</v>
      </c>
      <c r="E155" s="9">
        <f>IF(D160=0, "-", D155/D160)</f>
        <v>0</v>
      </c>
      <c r="F155" s="81">
        <v>1</v>
      </c>
      <c r="G155" s="34">
        <f>IF(F160=0, "-", F155/F160)</f>
        <v>1.3698630136986301E-2</v>
      </c>
      <c r="H155" s="65">
        <v>2</v>
      </c>
      <c r="I155" s="9">
        <f>IF(H160=0, "-", H155/H160)</f>
        <v>2.0618556701030927E-2</v>
      </c>
      <c r="J155" s="8" t="str">
        <f t="shared" si="12"/>
        <v>-</v>
      </c>
      <c r="K155" s="9">
        <f t="shared" si="13"/>
        <v>-0.5</v>
      </c>
    </row>
    <row r="156" spans="1:11" x14ac:dyDescent="0.2">
      <c r="A156" s="7" t="s">
        <v>383</v>
      </c>
      <c r="B156" s="65">
        <v>1</v>
      </c>
      <c r="C156" s="34">
        <f>IF(B160=0, "-", B156/B160)</f>
        <v>3.125E-2</v>
      </c>
      <c r="D156" s="65">
        <v>1</v>
      </c>
      <c r="E156" s="9">
        <f>IF(D160=0, "-", D156/D160)</f>
        <v>2.9411764705882353E-2</v>
      </c>
      <c r="F156" s="81">
        <v>5</v>
      </c>
      <c r="G156" s="34">
        <f>IF(F160=0, "-", F156/F160)</f>
        <v>6.8493150684931503E-2</v>
      </c>
      <c r="H156" s="65">
        <v>1</v>
      </c>
      <c r="I156" s="9">
        <f>IF(H160=0, "-", H156/H160)</f>
        <v>1.0309278350515464E-2</v>
      </c>
      <c r="J156" s="8">
        <f t="shared" si="12"/>
        <v>0</v>
      </c>
      <c r="K156" s="9">
        <f t="shared" si="13"/>
        <v>4</v>
      </c>
    </row>
    <row r="157" spans="1:11" x14ac:dyDescent="0.2">
      <c r="A157" s="7" t="s">
        <v>384</v>
      </c>
      <c r="B157" s="65">
        <v>4</v>
      </c>
      <c r="C157" s="34">
        <f>IF(B160=0, "-", B157/B160)</f>
        <v>0.125</v>
      </c>
      <c r="D157" s="65">
        <v>2</v>
      </c>
      <c r="E157" s="9">
        <f>IF(D160=0, "-", D157/D160)</f>
        <v>5.8823529411764705E-2</v>
      </c>
      <c r="F157" s="81">
        <v>7</v>
      </c>
      <c r="G157" s="34">
        <f>IF(F160=0, "-", F157/F160)</f>
        <v>9.5890410958904104E-2</v>
      </c>
      <c r="H157" s="65">
        <v>8</v>
      </c>
      <c r="I157" s="9">
        <f>IF(H160=0, "-", H157/H160)</f>
        <v>8.247422680412371E-2</v>
      </c>
      <c r="J157" s="8">
        <f t="shared" si="12"/>
        <v>1</v>
      </c>
      <c r="K157" s="9">
        <f t="shared" si="13"/>
        <v>-0.125</v>
      </c>
    </row>
    <row r="158" spans="1:11" x14ac:dyDescent="0.2">
      <c r="A158" s="7" t="s">
        <v>385</v>
      </c>
      <c r="B158" s="65">
        <v>0</v>
      </c>
      <c r="C158" s="34">
        <f>IF(B160=0, "-", B158/B160)</f>
        <v>0</v>
      </c>
      <c r="D158" s="65">
        <v>3</v>
      </c>
      <c r="E158" s="9">
        <f>IF(D160=0, "-", D158/D160)</f>
        <v>8.8235294117647065E-2</v>
      </c>
      <c r="F158" s="81">
        <v>4</v>
      </c>
      <c r="G158" s="34">
        <f>IF(F160=0, "-", F158/F160)</f>
        <v>5.4794520547945202E-2</v>
      </c>
      <c r="H158" s="65">
        <v>11</v>
      </c>
      <c r="I158" s="9">
        <f>IF(H160=0, "-", H158/H160)</f>
        <v>0.1134020618556701</v>
      </c>
      <c r="J158" s="8">
        <f t="shared" si="12"/>
        <v>-1</v>
      </c>
      <c r="K158" s="9">
        <f t="shared" si="13"/>
        <v>-0.63636363636363635</v>
      </c>
    </row>
    <row r="159" spans="1:11" x14ac:dyDescent="0.2">
      <c r="A159" s="2"/>
      <c r="B159" s="68"/>
      <c r="C159" s="33"/>
      <c r="D159" s="68"/>
      <c r="E159" s="6"/>
      <c r="F159" s="82"/>
      <c r="G159" s="33"/>
      <c r="H159" s="68"/>
      <c r="I159" s="6"/>
      <c r="J159" s="5"/>
      <c r="K159" s="6"/>
    </row>
    <row r="160" spans="1:11" s="43" customFormat="1" x14ac:dyDescent="0.2">
      <c r="A160" s="162" t="s">
        <v>477</v>
      </c>
      <c r="B160" s="71">
        <f>SUM(B141:B159)</f>
        <v>32</v>
      </c>
      <c r="C160" s="40">
        <f>B160/1560</f>
        <v>2.0512820512820513E-2</v>
      </c>
      <c r="D160" s="71">
        <f>SUM(D141:D159)</f>
        <v>34</v>
      </c>
      <c r="E160" s="41">
        <f>D160/1663</f>
        <v>2.0444978953698137E-2</v>
      </c>
      <c r="F160" s="77">
        <f>SUM(F141:F159)</f>
        <v>73</v>
      </c>
      <c r="G160" s="42">
        <f>F160/4091</f>
        <v>1.7844047910046443E-2</v>
      </c>
      <c r="H160" s="71">
        <f>SUM(H141:H159)</f>
        <v>97</v>
      </c>
      <c r="I160" s="41">
        <f>H160/4356</f>
        <v>2.2268135904499539E-2</v>
      </c>
      <c r="J160" s="37">
        <f>IF(D160=0, "-", IF((B160-D160)/D160&lt;10, (B160-D160)/D160, "&gt;999%"))</f>
        <v>-5.8823529411764705E-2</v>
      </c>
      <c r="K160" s="38">
        <f>IF(H160=0, "-", IF((F160-H160)/H160&lt;10, (F160-H160)/H160, "&gt;999%"))</f>
        <v>-0.24742268041237114</v>
      </c>
    </row>
    <row r="161" spans="1:11" x14ac:dyDescent="0.2">
      <c r="B161" s="83"/>
      <c r="D161" s="83"/>
      <c r="F161" s="83"/>
      <c r="H161" s="83"/>
    </row>
    <row r="162" spans="1:11" s="43" customFormat="1" x14ac:dyDescent="0.2">
      <c r="A162" s="162" t="s">
        <v>476</v>
      </c>
      <c r="B162" s="71">
        <v>202</v>
      </c>
      <c r="C162" s="40">
        <f>B162/1560</f>
        <v>0.1294871794871795</v>
      </c>
      <c r="D162" s="71">
        <v>229</v>
      </c>
      <c r="E162" s="41">
        <f>D162/1663</f>
        <v>0.13770294648226097</v>
      </c>
      <c r="F162" s="77">
        <v>478</v>
      </c>
      <c r="G162" s="42">
        <f>F162/4091</f>
        <v>0.11684184795893425</v>
      </c>
      <c r="H162" s="71">
        <v>513</v>
      </c>
      <c r="I162" s="41">
        <f>H162/4356</f>
        <v>0.11776859504132231</v>
      </c>
      <c r="J162" s="37">
        <f>IF(D162=0, "-", IF((B162-D162)/D162&lt;10, (B162-D162)/D162, "&gt;999%"))</f>
        <v>-0.11790393013100436</v>
      </c>
      <c r="K162" s="38">
        <f>IF(H162=0, "-", IF((F162-H162)/H162&lt;10, (F162-H162)/H162, "&gt;999%"))</f>
        <v>-6.8226120857699801E-2</v>
      </c>
    </row>
    <row r="163" spans="1:11" x14ac:dyDescent="0.2">
      <c r="B163" s="83"/>
      <c r="D163" s="83"/>
      <c r="F163" s="83"/>
      <c r="H163" s="83"/>
    </row>
    <row r="164" spans="1:11" ht="15.75" x14ac:dyDescent="0.25">
      <c r="A164" s="164" t="s">
        <v>102</v>
      </c>
      <c r="B164" s="196" t="s">
        <v>1</v>
      </c>
      <c r="C164" s="200"/>
      <c r="D164" s="200"/>
      <c r="E164" s="197"/>
      <c r="F164" s="196" t="s">
        <v>14</v>
      </c>
      <c r="G164" s="200"/>
      <c r="H164" s="200"/>
      <c r="I164" s="197"/>
      <c r="J164" s="196" t="s">
        <v>15</v>
      </c>
      <c r="K164" s="197"/>
    </row>
    <row r="165" spans="1:11" x14ac:dyDescent="0.2">
      <c r="A165" s="22"/>
      <c r="B165" s="196">
        <f>VALUE(RIGHT($B$2, 4))</f>
        <v>2022</v>
      </c>
      <c r="C165" s="197"/>
      <c r="D165" s="196">
        <f>B165-1</f>
        <v>2021</v>
      </c>
      <c r="E165" s="204"/>
      <c r="F165" s="196">
        <f>B165</f>
        <v>2022</v>
      </c>
      <c r="G165" s="204"/>
      <c r="H165" s="196">
        <f>D165</f>
        <v>2021</v>
      </c>
      <c r="I165" s="204"/>
      <c r="J165" s="140" t="s">
        <v>4</v>
      </c>
      <c r="K165" s="141" t="s">
        <v>2</v>
      </c>
    </row>
    <row r="166" spans="1:11" x14ac:dyDescent="0.2">
      <c r="A166" s="163" t="s">
        <v>133</v>
      </c>
      <c r="B166" s="61" t="s">
        <v>12</v>
      </c>
      <c r="C166" s="62" t="s">
        <v>13</v>
      </c>
      <c r="D166" s="61" t="s">
        <v>12</v>
      </c>
      <c r="E166" s="63" t="s">
        <v>13</v>
      </c>
      <c r="F166" s="62" t="s">
        <v>12</v>
      </c>
      <c r="G166" s="62" t="s">
        <v>13</v>
      </c>
      <c r="H166" s="61" t="s">
        <v>12</v>
      </c>
      <c r="I166" s="63" t="s">
        <v>13</v>
      </c>
      <c r="J166" s="61"/>
      <c r="K166" s="63"/>
    </row>
    <row r="167" spans="1:11" x14ac:dyDescent="0.2">
      <c r="A167" s="7" t="s">
        <v>386</v>
      </c>
      <c r="B167" s="65">
        <v>6</v>
      </c>
      <c r="C167" s="34">
        <f>IF(B170=0, "-", B167/B170)</f>
        <v>0.54545454545454541</v>
      </c>
      <c r="D167" s="65">
        <v>3</v>
      </c>
      <c r="E167" s="9">
        <f>IF(D170=0, "-", D167/D170)</f>
        <v>0.27272727272727271</v>
      </c>
      <c r="F167" s="81">
        <v>15</v>
      </c>
      <c r="G167" s="34">
        <f>IF(F170=0, "-", F167/F170)</f>
        <v>0.44117647058823528</v>
      </c>
      <c r="H167" s="65">
        <v>7</v>
      </c>
      <c r="I167" s="9">
        <f>IF(H170=0, "-", H167/H170)</f>
        <v>0.18421052631578946</v>
      </c>
      <c r="J167" s="8">
        <f>IF(D167=0, "-", IF((B167-D167)/D167&lt;10, (B167-D167)/D167, "&gt;999%"))</f>
        <v>1</v>
      </c>
      <c r="K167" s="9">
        <f>IF(H167=0, "-", IF((F167-H167)/H167&lt;10, (F167-H167)/H167, "&gt;999%"))</f>
        <v>1.1428571428571428</v>
      </c>
    </row>
    <row r="168" spans="1:11" x14ac:dyDescent="0.2">
      <c r="A168" s="7" t="s">
        <v>387</v>
      </c>
      <c r="B168" s="65">
        <v>5</v>
      </c>
      <c r="C168" s="34">
        <f>IF(B170=0, "-", B168/B170)</f>
        <v>0.45454545454545453</v>
      </c>
      <c r="D168" s="65">
        <v>8</v>
      </c>
      <c r="E168" s="9">
        <f>IF(D170=0, "-", D168/D170)</f>
        <v>0.72727272727272729</v>
      </c>
      <c r="F168" s="81">
        <v>19</v>
      </c>
      <c r="G168" s="34">
        <f>IF(F170=0, "-", F168/F170)</f>
        <v>0.55882352941176472</v>
      </c>
      <c r="H168" s="65">
        <v>31</v>
      </c>
      <c r="I168" s="9">
        <f>IF(H170=0, "-", H168/H170)</f>
        <v>0.81578947368421051</v>
      </c>
      <c r="J168" s="8">
        <f>IF(D168=0, "-", IF((B168-D168)/D168&lt;10, (B168-D168)/D168, "&gt;999%"))</f>
        <v>-0.375</v>
      </c>
      <c r="K168" s="9">
        <f>IF(H168=0, "-", IF((F168-H168)/H168&lt;10, (F168-H168)/H168, "&gt;999%"))</f>
        <v>-0.38709677419354838</v>
      </c>
    </row>
    <row r="169" spans="1:11" x14ac:dyDescent="0.2">
      <c r="A169" s="2"/>
      <c r="B169" s="68"/>
      <c r="C169" s="33"/>
      <c r="D169" s="68"/>
      <c r="E169" s="6"/>
      <c r="F169" s="82"/>
      <c r="G169" s="33"/>
      <c r="H169" s="68"/>
      <c r="I169" s="6"/>
      <c r="J169" s="5"/>
      <c r="K169" s="6"/>
    </row>
    <row r="170" spans="1:11" s="43" customFormat="1" x14ac:dyDescent="0.2">
      <c r="A170" s="162" t="s">
        <v>475</v>
      </c>
      <c r="B170" s="71">
        <f>SUM(B167:B169)</f>
        <v>11</v>
      </c>
      <c r="C170" s="40">
        <f>B170/1560</f>
        <v>7.0512820512820514E-3</v>
      </c>
      <c r="D170" s="71">
        <f>SUM(D167:D169)</f>
        <v>11</v>
      </c>
      <c r="E170" s="41">
        <f>D170/1663</f>
        <v>6.6145520144317502E-3</v>
      </c>
      <c r="F170" s="77">
        <f>SUM(F167:F169)</f>
        <v>34</v>
      </c>
      <c r="G170" s="42">
        <f>F170/4091</f>
        <v>8.3109264238572476E-3</v>
      </c>
      <c r="H170" s="71">
        <f>SUM(H167:H169)</f>
        <v>38</v>
      </c>
      <c r="I170" s="41">
        <f>H170/4356</f>
        <v>8.7235996326905426E-3</v>
      </c>
      <c r="J170" s="37">
        <f>IF(D170=0, "-", IF((B170-D170)/D170&lt;10, (B170-D170)/D170, "&gt;999%"))</f>
        <v>0</v>
      </c>
      <c r="K170" s="38">
        <f>IF(H170=0, "-", IF((F170-H170)/H170&lt;10, (F170-H170)/H170, "&gt;999%"))</f>
        <v>-0.10526315789473684</v>
      </c>
    </row>
    <row r="171" spans="1:11" x14ac:dyDescent="0.2">
      <c r="B171" s="83"/>
      <c r="D171" s="83"/>
      <c r="F171" s="83"/>
      <c r="H171" s="83"/>
    </row>
    <row r="172" spans="1:11" x14ac:dyDescent="0.2">
      <c r="A172" s="163" t="s">
        <v>134</v>
      </c>
      <c r="B172" s="61" t="s">
        <v>12</v>
      </c>
      <c r="C172" s="62" t="s">
        <v>13</v>
      </c>
      <c r="D172" s="61" t="s">
        <v>12</v>
      </c>
      <c r="E172" s="63" t="s">
        <v>13</v>
      </c>
      <c r="F172" s="62" t="s">
        <v>12</v>
      </c>
      <c r="G172" s="62" t="s">
        <v>13</v>
      </c>
      <c r="H172" s="61" t="s">
        <v>12</v>
      </c>
      <c r="I172" s="63" t="s">
        <v>13</v>
      </c>
      <c r="J172" s="61"/>
      <c r="K172" s="63"/>
    </row>
    <row r="173" spans="1:11" x14ac:dyDescent="0.2">
      <c r="A173" s="7" t="s">
        <v>388</v>
      </c>
      <c r="B173" s="65">
        <v>0</v>
      </c>
      <c r="C173" s="34">
        <f>IF(B178=0, "-", B173/B178)</f>
        <v>0</v>
      </c>
      <c r="D173" s="65">
        <v>0</v>
      </c>
      <c r="E173" s="9" t="str">
        <f>IF(D178=0, "-", D173/D178)</f>
        <v>-</v>
      </c>
      <c r="F173" s="81">
        <v>0</v>
      </c>
      <c r="G173" s="34">
        <f>IF(F178=0, "-", F173/F178)</f>
        <v>0</v>
      </c>
      <c r="H173" s="65">
        <v>2</v>
      </c>
      <c r="I173" s="9">
        <f>IF(H178=0, "-", H173/H178)</f>
        <v>0.5</v>
      </c>
      <c r="J173" s="8" t="str">
        <f>IF(D173=0, "-", IF((B173-D173)/D173&lt;10, (B173-D173)/D173, "&gt;999%"))</f>
        <v>-</v>
      </c>
      <c r="K173" s="9">
        <f>IF(H173=0, "-", IF((F173-H173)/H173&lt;10, (F173-H173)/H173, "&gt;999%"))</f>
        <v>-1</v>
      </c>
    </row>
    <row r="174" spans="1:11" x14ac:dyDescent="0.2">
      <c r="A174" s="7" t="s">
        <v>389</v>
      </c>
      <c r="B174" s="65">
        <v>2</v>
      </c>
      <c r="C174" s="34">
        <f>IF(B178=0, "-", B174/B178)</f>
        <v>1</v>
      </c>
      <c r="D174" s="65">
        <v>0</v>
      </c>
      <c r="E174" s="9" t="str">
        <f>IF(D178=0, "-", D174/D178)</f>
        <v>-</v>
      </c>
      <c r="F174" s="81">
        <v>5</v>
      </c>
      <c r="G174" s="34">
        <f>IF(F178=0, "-", F174/F178)</f>
        <v>0.83333333333333337</v>
      </c>
      <c r="H174" s="65">
        <v>1</v>
      </c>
      <c r="I174" s="9">
        <f>IF(H178=0, "-", H174/H178)</f>
        <v>0.25</v>
      </c>
      <c r="J174" s="8" t="str">
        <f>IF(D174=0, "-", IF((B174-D174)/D174&lt;10, (B174-D174)/D174, "&gt;999%"))</f>
        <v>-</v>
      </c>
      <c r="K174" s="9">
        <f>IF(H174=0, "-", IF((F174-H174)/H174&lt;10, (F174-H174)/H174, "&gt;999%"))</f>
        <v>4</v>
      </c>
    </row>
    <row r="175" spans="1:11" x14ac:dyDescent="0.2">
      <c r="A175" s="7" t="s">
        <v>390</v>
      </c>
      <c r="B175" s="65">
        <v>0</v>
      </c>
      <c r="C175" s="34">
        <f>IF(B178=0, "-", B175/B178)</f>
        <v>0</v>
      </c>
      <c r="D175" s="65">
        <v>0</v>
      </c>
      <c r="E175" s="9" t="str">
        <f>IF(D178=0, "-", D175/D178)</f>
        <v>-</v>
      </c>
      <c r="F175" s="81">
        <v>0</v>
      </c>
      <c r="G175" s="34">
        <f>IF(F178=0, "-", F175/F178)</f>
        <v>0</v>
      </c>
      <c r="H175" s="65">
        <v>1</v>
      </c>
      <c r="I175" s="9">
        <f>IF(H178=0, "-", H175/H178)</f>
        <v>0.25</v>
      </c>
      <c r="J175" s="8" t="str">
        <f>IF(D175=0, "-", IF((B175-D175)/D175&lt;10, (B175-D175)/D175, "&gt;999%"))</f>
        <v>-</v>
      </c>
      <c r="K175" s="9">
        <f>IF(H175=0, "-", IF((F175-H175)/H175&lt;10, (F175-H175)/H175, "&gt;999%"))</f>
        <v>-1</v>
      </c>
    </row>
    <row r="176" spans="1:11" x14ac:dyDescent="0.2">
      <c r="A176" s="7" t="s">
        <v>391</v>
      </c>
      <c r="B176" s="65">
        <v>0</v>
      </c>
      <c r="C176" s="34">
        <f>IF(B178=0, "-", B176/B178)</f>
        <v>0</v>
      </c>
      <c r="D176" s="65">
        <v>0</v>
      </c>
      <c r="E176" s="9" t="str">
        <f>IF(D178=0, "-", D176/D178)</f>
        <v>-</v>
      </c>
      <c r="F176" s="81">
        <v>1</v>
      </c>
      <c r="G176" s="34">
        <f>IF(F178=0, "-", F176/F178)</f>
        <v>0.16666666666666666</v>
      </c>
      <c r="H176" s="65">
        <v>0</v>
      </c>
      <c r="I176" s="9">
        <f>IF(H178=0, "-", H176/H178)</f>
        <v>0</v>
      </c>
      <c r="J176" s="8" t="str">
        <f>IF(D176=0, "-", IF((B176-D176)/D176&lt;10, (B176-D176)/D176, "&gt;999%"))</f>
        <v>-</v>
      </c>
      <c r="K176" s="9" t="str">
        <f>IF(H176=0, "-", IF((F176-H176)/H176&lt;10, (F176-H176)/H176, "&gt;999%"))</f>
        <v>-</v>
      </c>
    </row>
    <row r="177" spans="1:11" x14ac:dyDescent="0.2">
      <c r="A177" s="2"/>
      <c r="B177" s="68"/>
      <c r="C177" s="33"/>
      <c r="D177" s="68"/>
      <c r="E177" s="6"/>
      <c r="F177" s="82"/>
      <c r="G177" s="33"/>
      <c r="H177" s="68"/>
      <c r="I177" s="6"/>
      <c r="J177" s="5"/>
      <c r="K177" s="6"/>
    </row>
    <row r="178" spans="1:11" s="43" customFormat="1" x14ac:dyDescent="0.2">
      <c r="A178" s="162" t="s">
        <v>474</v>
      </c>
      <c r="B178" s="71">
        <f>SUM(B173:B177)</f>
        <v>2</v>
      </c>
      <c r="C178" s="40">
        <f>B178/1560</f>
        <v>1.2820512820512821E-3</v>
      </c>
      <c r="D178" s="71">
        <f>SUM(D173:D177)</f>
        <v>0</v>
      </c>
      <c r="E178" s="41">
        <f>D178/1663</f>
        <v>0</v>
      </c>
      <c r="F178" s="77">
        <f>SUM(F173:F177)</f>
        <v>6</v>
      </c>
      <c r="G178" s="42">
        <f>F178/4091</f>
        <v>1.4666340747983377E-3</v>
      </c>
      <c r="H178" s="71">
        <f>SUM(H173:H177)</f>
        <v>4</v>
      </c>
      <c r="I178" s="41">
        <f>H178/4356</f>
        <v>9.1827364554637281E-4</v>
      </c>
      <c r="J178" s="37" t="str">
        <f>IF(D178=0, "-", IF((B178-D178)/D178&lt;10, (B178-D178)/D178, "&gt;999%"))</f>
        <v>-</v>
      </c>
      <c r="K178" s="38">
        <f>IF(H178=0, "-", IF((F178-H178)/H178&lt;10, (F178-H178)/H178, "&gt;999%"))</f>
        <v>0.5</v>
      </c>
    </row>
    <row r="179" spans="1:11" x14ac:dyDescent="0.2">
      <c r="B179" s="83"/>
      <c r="D179" s="83"/>
      <c r="F179" s="83"/>
      <c r="H179" s="83"/>
    </row>
    <row r="180" spans="1:11" s="43" customFormat="1" x14ac:dyDescent="0.2">
      <c r="A180" s="162" t="s">
        <v>473</v>
      </c>
      <c r="B180" s="71">
        <v>13</v>
      </c>
      <c r="C180" s="40">
        <f>B180/1560</f>
        <v>8.3333333333333332E-3</v>
      </c>
      <c r="D180" s="71">
        <v>11</v>
      </c>
      <c r="E180" s="41">
        <f>D180/1663</f>
        <v>6.6145520144317502E-3</v>
      </c>
      <c r="F180" s="77">
        <v>40</v>
      </c>
      <c r="G180" s="42">
        <f>F180/4091</f>
        <v>9.777560498655585E-3</v>
      </c>
      <c r="H180" s="71">
        <v>42</v>
      </c>
      <c r="I180" s="41">
        <f>H180/4356</f>
        <v>9.6418732782369149E-3</v>
      </c>
      <c r="J180" s="37">
        <f>IF(D180=0, "-", IF((B180-D180)/D180&lt;10, (B180-D180)/D180, "&gt;999%"))</f>
        <v>0.18181818181818182</v>
      </c>
      <c r="K180" s="38">
        <f>IF(H180=0, "-", IF((F180-H180)/H180&lt;10, (F180-H180)/H180, "&gt;999%"))</f>
        <v>-4.7619047619047616E-2</v>
      </c>
    </row>
    <row r="181" spans="1:11" x14ac:dyDescent="0.2">
      <c r="B181" s="83"/>
      <c r="D181" s="83"/>
      <c r="F181" s="83"/>
      <c r="H181" s="83"/>
    </row>
    <row r="182" spans="1:11" x14ac:dyDescent="0.2">
      <c r="A182" s="27" t="s">
        <v>471</v>
      </c>
      <c r="B182" s="71">
        <f>B186-B184</f>
        <v>697</v>
      </c>
      <c r="C182" s="40">
        <f>B182/1560</f>
        <v>0.44679487179487182</v>
      </c>
      <c r="D182" s="71">
        <f>D186-D184</f>
        <v>781</v>
      </c>
      <c r="E182" s="41">
        <f>D182/1663</f>
        <v>0.46963319302465423</v>
      </c>
      <c r="F182" s="77">
        <f>F186-F184</f>
        <v>1866</v>
      </c>
      <c r="G182" s="42">
        <f>F182/4091</f>
        <v>0.45612319726228306</v>
      </c>
      <c r="H182" s="71">
        <f>H186-H184</f>
        <v>1934</v>
      </c>
      <c r="I182" s="41">
        <f>H182/4356</f>
        <v>0.44398530762167127</v>
      </c>
      <c r="J182" s="37">
        <f>IF(D182=0, "-", IF((B182-D182)/D182&lt;10, (B182-D182)/D182, "&gt;999%"))</f>
        <v>-0.10755441741357234</v>
      </c>
      <c r="K182" s="38">
        <f>IF(H182=0, "-", IF((F182-H182)/H182&lt;10, (F182-H182)/H182, "&gt;999%"))</f>
        <v>-3.5160289555325748E-2</v>
      </c>
    </row>
    <row r="183" spans="1:11" x14ac:dyDescent="0.2">
      <c r="A183" s="27"/>
      <c r="B183" s="71"/>
      <c r="C183" s="40"/>
      <c r="D183" s="71"/>
      <c r="E183" s="41"/>
      <c r="F183" s="77"/>
      <c r="G183" s="42"/>
      <c r="H183" s="71"/>
      <c r="I183" s="41"/>
      <c r="J183" s="37"/>
      <c r="K183" s="38"/>
    </row>
    <row r="184" spans="1:11" x14ac:dyDescent="0.2">
      <c r="A184" s="27" t="s">
        <v>472</v>
      </c>
      <c r="B184" s="71">
        <v>117</v>
      </c>
      <c r="C184" s="40">
        <f>B184/1560</f>
        <v>7.4999999999999997E-2</v>
      </c>
      <c r="D184" s="71">
        <v>142</v>
      </c>
      <c r="E184" s="41">
        <f>D184/1663</f>
        <v>8.5387853277209866E-2</v>
      </c>
      <c r="F184" s="77">
        <v>332</v>
      </c>
      <c r="G184" s="42">
        <f>F184/4091</f>
        <v>8.1153752138841365E-2</v>
      </c>
      <c r="H184" s="71">
        <v>382</v>
      </c>
      <c r="I184" s="41">
        <f>H184/4356</f>
        <v>8.7695133149678597E-2</v>
      </c>
      <c r="J184" s="37">
        <f>IF(D184=0, "-", IF((B184-D184)/D184&lt;10, (B184-D184)/D184, "&gt;999%"))</f>
        <v>-0.176056338028169</v>
      </c>
      <c r="K184" s="38">
        <f>IF(H184=0, "-", IF((F184-H184)/H184&lt;10, (F184-H184)/H184, "&gt;999%"))</f>
        <v>-0.13089005235602094</v>
      </c>
    </row>
    <row r="185" spans="1:11" x14ac:dyDescent="0.2">
      <c r="A185" s="27"/>
      <c r="B185" s="71"/>
      <c r="C185" s="40"/>
      <c r="D185" s="71"/>
      <c r="E185" s="41"/>
      <c r="F185" s="77"/>
      <c r="G185" s="42"/>
      <c r="H185" s="71"/>
      <c r="I185" s="41"/>
      <c r="J185" s="37"/>
      <c r="K185" s="38"/>
    </row>
    <row r="186" spans="1:11" x14ac:dyDescent="0.2">
      <c r="A186" s="27" t="s">
        <v>470</v>
      </c>
      <c r="B186" s="71">
        <v>814</v>
      </c>
      <c r="C186" s="40">
        <f>B186/1560</f>
        <v>0.52179487179487183</v>
      </c>
      <c r="D186" s="71">
        <v>923</v>
      </c>
      <c r="E186" s="41">
        <f>D186/1663</f>
        <v>0.55502104630186411</v>
      </c>
      <c r="F186" s="77">
        <v>2198</v>
      </c>
      <c r="G186" s="42">
        <f>F186/4091</f>
        <v>0.53727694940112447</v>
      </c>
      <c r="H186" s="71">
        <v>2316</v>
      </c>
      <c r="I186" s="41">
        <f>H186/4356</f>
        <v>0.5316804407713499</v>
      </c>
      <c r="J186" s="37">
        <f>IF(D186=0, "-", IF((B186-D186)/D186&lt;10, (B186-D186)/D186, "&gt;999%"))</f>
        <v>-0.1180931744312026</v>
      </c>
      <c r="K186" s="38">
        <f>IF(H186=0, "-", IF((F186-H186)/H186&lt;10, (F186-H186)/H186, "&gt;999%"))</f>
        <v>-5.0949913644214161E-2</v>
      </c>
    </row>
  </sheetData>
  <mergeCells count="37">
    <mergeCell ref="B1:K1"/>
    <mergeCell ref="B2:K2"/>
    <mergeCell ref="B164:E164"/>
    <mergeCell ref="F164:I164"/>
    <mergeCell ref="J164:K164"/>
    <mergeCell ref="B165:C165"/>
    <mergeCell ref="D165:E165"/>
    <mergeCell ref="F165:G165"/>
    <mergeCell ref="H165:I165"/>
    <mergeCell ref="B112:E112"/>
    <mergeCell ref="F112:I112"/>
    <mergeCell ref="J112:K112"/>
    <mergeCell ref="B113:C113"/>
    <mergeCell ref="D113:E113"/>
    <mergeCell ref="F113:G113"/>
    <mergeCell ref="H113:I113"/>
    <mergeCell ref="B66:E66"/>
    <mergeCell ref="F66:I66"/>
    <mergeCell ref="J66:K66"/>
    <mergeCell ref="B67:C67"/>
    <mergeCell ref="D67:E67"/>
    <mergeCell ref="F67:G67"/>
    <mergeCell ref="H67:I67"/>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0" max="16383" man="1"/>
    <brk id="163" max="16383" man="1"/>
    <brk id="18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1"/>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496</v>
      </c>
      <c r="C1" s="198"/>
      <c r="D1" s="198"/>
      <c r="E1" s="199"/>
      <c r="F1" s="199"/>
      <c r="G1" s="199"/>
      <c r="H1" s="199"/>
      <c r="I1" s="199"/>
      <c r="J1" s="199"/>
      <c r="K1" s="199"/>
    </row>
    <row r="2" spans="1:11" s="52" customFormat="1" ht="20.25" x14ac:dyDescent="0.3">
      <c r="A2" s="4" t="s">
        <v>87</v>
      </c>
      <c r="B2" s="202" t="s">
        <v>77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IF(B41=0, "-", B7/B41)</f>
        <v>1.2285012285012285E-3</v>
      </c>
      <c r="D7" s="65">
        <v>1</v>
      </c>
      <c r="E7" s="21">
        <f>IF(D41=0, "-", D7/D41)</f>
        <v>1.0834236186348862E-3</v>
      </c>
      <c r="F7" s="81">
        <v>6</v>
      </c>
      <c r="G7" s="39">
        <f>IF(F41=0, "-", F7/F41)</f>
        <v>2.7297543221110102E-3</v>
      </c>
      <c r="H7" s="65">
        <v>3</v>
      </c>
      <c r="I7" s="21">
        <f>IF(H41=0, "-", H7/H41)</f>
        <v>1.2953367875647669E-3</v>
      </c>
      <c r="J7" s="20">
        <f t="shared" ref="J7:J39" si="0">IF(D7=0, "-", IF((B7-D7)/D7&lt;10, (B7-D7)/D7, "&gt;999%"))</f>
        <v>0</v>
      </c>
      <c r="K7" s="21">
        <f t="shared" ref="K7:K39" si="1">IF(H7=0, "-", IF((F7-H7)/H7&lt;10, (F7-H7)/H7, "&gt;999%"))</f>
        <v>1</v>
      </c>
    </row>
    <row r="8" spans="1:11" x14ac:dyDescent="0.2">
      <c r="A8" s="7" t="s">
        <v>32</v>
      </c>
      <c r="B8" s="65">
        <v>12</v>
      </c>
      <c r="C8" s="39">
        <f>IF(B41=0, "-", B8/B41)</f>
        <v>1.4742014742014743E-2</v>
      </c>
      <c r="D8" s="65">
        <v>31</v>
      </c>
      <c r="E8" s="21">
        <f>IF(D41=0, "-", D8/D41)</f>
        <v>3.3586132177681471E-2</v>
      </c>
      <c r="F8" s="81">
        <v>43</v>
      </c>
      <c r="G8" s="39">
        <f>IF(F41=0, "-", F8/F41)</f>
        <v>1.9563239308462238E-2</v>
      </c>
      <c r="H8" s="65">
        <v>57</v>
      </c>
      <c r="I8" s="21">
        <f>IF(H41=0, "-", H8/H41)</f>
        <v>2.4611398963730571E-2</v>
      </c>
      <c r="J8" s="20">
        <f t="shared" si="0"/>
        <v>-0.61290322580645162</v>
      </c>
      <c r="K8" s="21">
        <f t="shared" si="1"/>
        <v>-0.24561403508771928</v>
      </c>
    </row>
    <row r="9" spans="1:11" x14ac:dyDescent="0.2">
      <c r="A9" s="7" t="s">
        <v>33</v>
      </c>
      <c r="B9" s="65">
        <v>15</v>
      </c>
      <c r="C9" s="39">
        <f>IF(B41=0, "-", B9/B41)</f>
        <v>1.8427518427518427E-2</v>
      </c>
      <c r="D9" s="65">
        <v>22</v>
      </c>
      <c r="E9" s="21">
        <f>IF(D41=0, "-", D9/D41)</f>
        <v>2.3835319609967497E-2</v>
      </c>
      <c r="F9" s="81">
        <v>56</v>
      </c>
      <c r="G9" s="39">
        <f>IF(F41=0, "-", F9/F41)</f>
        <v>2.5477707006369428E-2</v>
      </c>
      <c r="H9" s="65">
        <v>65</v>
      </c>
      <c r="I9" s="21">
        <f>IF(H41=0, "-", H9/H41)</f>
        <v>2.8065630397236616E-2</v>
      </c>
      <c r="J9" s="20">
        <f t="shared" si="0"/>
        <v>-0.31818181818181818</v>
      </c>
      <c r="K9" s="21">
        <f t="shared" si="1"/>
        <v>-0.13846153846153847</v>
      </c>
    </row>
    <row r="10" spans="1:11" x14ac:dyDescent="0.2">
      <c r="A10" s="7" t="s">
        <v>36</v>
      </c>
      <c r="B10" s="65">
        <v>0</v>
      </c>
      <c r="C10" s="39">
        <f>IF(B41=0, "-", B10/B41)</f>
        <v>0</v>
      </c>
      <c r="D10" s="65">
        <v>0</v>
      </c>
      <c r="E10" s="21">
        <f>IF(D41=0, "-", D10/D41)</f>
        <v>0</v>
      </c>
      <c r="F10" s="81">
        <v>4</v>
      </c>
      <c r="G10" s="39">
        <f>IF(F41=0, "-", F10/F41)</f>
        <v>1.8198362147406734E-3</v>
      </c>
      <c r="H10" s="65">
        <v>0</v>
      </c>
      <c r="I10" s="21">
        <f>IF(H41=0, "-", H10/H41)</f>
        <v>0</v>
      </c>
      <c r="J10" s="20" t="str">
        <f t="shared" si="0"/>
        <v>-</v>
      </c>
      <c r="K10" s="21" t="str">
        <f t="shared" si="1"/>
        <v>-</v>
      </c>
    </row>
    <row r="11" spans="1:11" x14ac:dyDescent="0.2">
      <c r="A11" s="7" t="s">
        <v>39</v>
      </c>
      <c r="B11" s="65">
        <v>8</v>
      </c>
      <c r="C11" s="39">
        <f>IF(B41=0, "-", B11/B41)</f>
        <v>9.8280098280098278E-3</v>
      </c>
      <c r="D11" s="65">
        <v>20</v>
      </c>
      <c r="E11" s="21">
        <f>IF(D41=0, "-", D11/D41)</f>
        <v>2.1668472372697724E-2</v>
      </c>
      <c r="F11" s="81">
        <v>31</v>
      </c>
      <c r="G11" s="39">
        <f>IF(F41=0, "-", F11/F41)</f>
        <v>1.4103730664240218E-2</v>
      </c>
      <c r="H11" s="65">
        <v>50</v>
      </c>
      <c r="I11" s="21">
        <f>IF(H41=0, "-", H11/H41)</f>
        <v>2.158894645941278E-2</v>
      </c>
      <c r="J11" s="20">
        <f t="shared" si="0"/>
        <v>-0.6</v>
      </c>
      <c r="K11" s="21">
        <f t="shared" si="1"/>
        <v>-0.38</v>
      </c>
    </row>
    <row r="12" spans="1:11" x14ac:dyDescent="0.2">
      <c r="A12" s="7" t="s">
        <v>41</v>
      </c>
      <c r="B12" s="65">
        <v>0</v>
      </c>
      <c r="C12" s="39">
        <f>IF(B41=0, "-", B12/B41)</f>
        <v>0</v>
      </c>
      <c r="D12" s="65">
        <v>0</v>
      </c>
      <c r="E12" s="21">
        <f>IF(D41=0, "-", D12/D41)</f>
        <v>0</v>
      </c>
      <c r="F12" s="81">
        <v>2</v>
      </c>
      <c r="G12" s="39">
        <f>IF(F41=0, "-", F12/F41)</f>
        <v>9.099181073703367E-4</v>
      </c>
      <c r="H12" s="65">
        <v>0</v>
      </c>
      <c r="I12" s="21">
        <f>IF(H41=0, "-", H12/H41)</f>
        <v>0</v>
      </c>
      <c r="J12" s="20" t="str">
        <f t="shared" si="0"/>
        <v>-</v>
      </c>
      <c r="K12" s="21" t="str">
        <f t="shared" si="1"/>
        <v>-</v>
      </c>
    </row>
    <row r="13" spans="1:11" x14ac:dyDescent="0.2">
      <c r="A13" s="7" t="s">
        <v>42</v>
      </c>
      <c r="B13" s="65">
        <v>17</v>
      </c>
      <c r="C13" s="39">
        <f>IF(B41=0, "-", B13/B41)</f>
        <v>2.0884520884520884E-2</v>
      </c>
      <c r="D13" s="65">
        <v>11</v>
      </c>
      <c r="E13" s="21">
        <f>IF(D41=0, "-", D13/D41)</f>
        <v>1.1917659804983749E-2</v>
      </c>
      <c r="F13" s="81">
        <v>36</v>
      </c>
      <c r="G13" s="39">
        <f>IF(F41=0, "-", F13/F41)</f>
        <v>1.637852593266606E-2</v>
      </c>
      <c r="H13" s="65">
        <v>27</v>
      </c>
      <c r="I13" s="21">
        <f>IF(H41=0, "-", H13/H41)</f>
        <v>1.1658031088082901E-2</v>
      </c>
      <c r="J13" s="20">
        <f t="shared" si="0"/>
        <v>0.54545454545454541</v>
      </c>
      <c r="K13" s="21">
        <f t="shared" si="1"/>
        <v>0.33333333333333331</v>
      </c>
    </row>
    <row r="14" spans="1:11" x14ac:dyDescent="0.2">
      <c r="A14" s="7" t="s">
        <v>44</v>
      </c>
      <c r="B14" s="65">
        <v>14</v>
      </c>
      <c r="C14" s="39">
        <f>IF(B41=0, "-", B14/B41)</f>
        <v>1.7199017199017199E-2</v>
      </c>
      <c r="D14" s="65">
        <v>64</v>
      </c>
      <c r="E14" s="21">
        <f>IF(D41=0, "-", D14/D41)</f>
        <v>6.9339111592632716E-2</v>
      </c>
      <c r="F14" s="81">
        <v>43</v>
      </c>
      <c r="G14" s="39">
        <f>IF(F41=0, "-", F14/F41)</f>
        <v>1.9563239308462238E-2</v>
      </c>
      <c r="H14" s="65">
        <v>130</v>
      </c>
      <c r="I14" s="21">
        <f>IF(H41=0, "-", H14/H41)</f>
        <v>5.6131260794473233E-2</v>
      </c>
      <c r="J14" s="20">
        <f t="shared" si="0"/>
        <v>-0.78125</v>
      </c>
      <c r="K14" s="21">
        <f t="shared" si="1"/>
        <v>-0.66923076923076918</v>
      </c>
    </row>
    <row r="15" spans="1:11" x14ac:dyDescent="0.2">
      <c r="A15" s="7" t="s">
        <v>45</v>
      </c>
      <c r="B15" s="65">
        <v>60</v>
      </c>
      <c r="C15" s="39">
        <f>IF(B41=0, "-", B15/B41)</f>
        <v>7.3710073710073709E-2</v>
      </c>
      <c r="D15" s="65">
        <v>68</v>
      </c>
      <c r="E15" s="21">
        <f>IF(D41=0, "-", D15/D41)</f>
        <v>7.3672806067172261E-2</v>
      </c>
      <c r="F15" s="81">
        <v>178</v>
      </c>
      <c r="G15" s="39">
        <f>IF(F41=0, "-", F15/F41)</f>
        <v>8.0982711555959958E-2</v>
      </c>
      <c r="H15" s="65">
        <v>197</v>
      </c>
      <c r="I15" s="21">
        <f>IF(H41=0, "-", H15/H41)</f>
        <v>8.5060449050086362E-2</v>
      </c>
      <c r="J15" s="20">
        <f t="shared" si="0"/>
        <v>-0.11764705882352941</v>
      </c>
      <c r="K15" s="21">
        <f t="shared" si="1"/>
        <v>-9.6446700507614211E-2</v>
      </c>
    </row>
    <row r="16" spans="1:11" x14ac:dyDescent="0.2">
      <c r="A16" s="7" t="s">
        <v>47</v>
      </c>
      <c r="B16" s="65">
        <v>14</v>
      </c>
      <c r="C16" s="39">
        <f>IF(B41=0, "-", B16/B41)</f>
        <v>1.7199017199017199E-2</v>
      </c>
      <c r="D16" s="65">
        <v>9</v>
      </c>
      <c r="E16" s="21">
        <f>IF(D41=0, "-", D16/D41)</f>
        <v>9.7508125677139759E-3</v>
      </c>
      <c r="F16" s="81">
        <v>36</v>
      </c>
      <c r="G16" s="39">
        <f>IF(F41=0, "-", F16/F41)</f>
        <v>1.637852593266606E-2</v>
      </c>
      <c r="H16" s="65">
        <v>16</v>
      </c>
      <c r="I16" s="21">
        <f>IF(H41=0, "-", H16/H41)</f>
        <v>6.9084628670120895E-3</v>
      </c>
      <c r="J16" s="20">
        <f t="shared" si="0"/>
        <v>0.55555555555555558</v>
      </c>
      <c r="K16" s="21">
        <f t="shared" si="1"/>
        <v>1.25</v>
      </c>
    </row>
    <row r="17" spans="1:11" x14ac:dyDescent="0.2">
      <c r="A17" s="7" t="s">
        <v>49</v>
      </c>
      <c r="B17" s="65">
        <v>1</v>
      </c>
      <c r="C17" s="39">
        <f>IF(B41=0, "-", B17/B41)</f>
        <v>1.2285012285012285E-3</v>
      </c>
      <c r="D17" s="65">
        <v>4</v>
      </c>
      <c r="E17" s="21">
        <f>IF(D41=0, "-", D17/D41)</f>
        <v>4.3336944745395447E-3</v>
      </c>
      <c r="F17" s="81">
        <v>3</v>
      </c>
      <c r="G17" s="39">
        <f>IF(F41=0, "-", F17/F41)</f>
        <v>1.3648771610555051E-3</v>
      </c>
      <c r="H17" s="65">
        <v>12</v>
      </c>
      <c r="I17" s="21">
        <f>IF(H41=0, "-", H17/H41)</f>
        <v>5.1813471502590676E-3</v>
      </c>
      <c r="J17" s="20">
        <f t="shared" si="0"/>
        <v>-0.75</v>
      </c>
      <c r="K17" s="21">
        <f t="shared" si="1"/>
        <v>-0.75</v>
      </c>
    </row>
    <row r="18" spans="1:11" x14ac:dyDescent="0.2">
      <c r="A18" s="7" t="s">
        <v>50</v>
      </c>
      <c r="B18" s="65">
        <v>9</v>
      </c>
      <c r="C18" s="39">
        <f>IF(B41=0, "-", B18/B41)</f>
        <v>1.1056511056511056E-2</v>
      </c>
      <c r="D18" s="65">
        <v>9</v>
      </c>
      <c r="E18" s="21">
        <f>IF(D41=0, "-", D18/D41)</f>
        <v>9.7508125677139759E-3</v>
      </c>
      <c r="F18" s="81">
        <v>22</v>
      </c>
      <c r="G18" s="39">
        <f>IF(F41=0, "-", F18/F41)</f>
        <v>1.0009099181073703E-2</v>
      </c>
      <c r="H18" s="65">
        <v>22</v>
      </c>
      <c r="I18" s="21">
        <f>IF(H41=0, "-", H18/H41)</f>
        <v>9.4991364421416237E-3</v>
      </c>
      <c r="J18" s="20">
        <f t="shared" si="0"/>
        <v>0</v>
      </c>
      <c r="K18" s="21">
        <f t="shared" si="1"/>
        <v>0</v>
      </c>
    </row>
    <row r="19" spans="1:11" x14ac:dyDescent="0.2">
      <c r="A19" s="7" t="s">
        <v>51</v>
      </c>
      <c r="B19" s="65">
        <v>49</v>
      </c>
      <c r="C19" s="39">
        <f>IF(B41=0, "-", B19/B41)</f>
        <v>6.0196560196560195E-2</v>
      </c>
      <c r="D19" s="65">
        <v>13</v>
      </c>
      <c r="E19" s="21">
        <f>IF(D41=0, "-", D19/D41)</f>
        <v>1.4084507042253521E-2</v>
      </c>
      <c r="F19" s="81">
        <v>163</v>
      </c>
      <c r="G19" s="39">
        <f>IF(F41=0, "-", F19/F41)</f>
        <v>7.4158325750682444E-2</v>
      </c>
      <c r="H19" s="65">
        <v>71</v>
      </c>
      <c r="I19" s="21">
        <f>IF(H41=0, "-", H19/H41)</f>
        <v>3.0656303972366149E-2</v>
      </c>
      <c r="J19" s="20">
        <f t="shared" si="0"/>
        <v>2.7692307692307692</v>
      </c>
      <c r="K19" s="21">
        <f t="shared" si="1"/>
        <v>1.295774647887324</v>
      </c>
    </row>
    <row r="20" spans="1:11" x14ac:dyDescent="0.2">
      <c r="A20" s="7" t="s">
        <v>52</v>
      </c>
      <c r="B20" s="65">
        <v>16</v>
      </c>
      <c r="C20" s="39">
        <f>IF(B41=0, "-", B20/B41)</f>
        <v>1.9656019656019656E-2</v>
      </c>
      <c r="D20" s="65">
        <v>16</v>
      </c>
      <c r="E20" s="21">
        <f>IF(D41=0, "-", D20/D41)</f>
        <v>1.7334777898158179E-2</v>
      </c>
      <c r="F20" s="81">
        <v>25</v>
      </c>
      <c r="G20" s="39">
        <f>IF(F41=0, "-", F20/F41)</f>
        <v>1.1373976342129208E-2</v>
      </c>
      <c r="H20" s="65">
        <v>55</v>
      </c>
      <c r="I20" s="21">
        <f>IF(H41=0, "-", H20/H41)</f>
        <v>2.3747841105354058E-2</v>
      </c>
      <c r="J20" s="20">
        <f t="shared" si="0"/>
        <v>0</v>
      </c>
      <c r="K20" s="21">
        <f t="shared" si="1"/>
        <v>-0.54545454545454541</v>
      </c>
    </row>
    <row r="21" spans="1:11" x14ac:dyDescent="0.2">
      <c r="A21" s="7" t="s">
        <v>53</v>
      </c>
      <c r="B21" s="65">
        <v>8</v>
      </c>
      <c r="C21" s="39">
        <f>IF(B41=0, "-", B21/B41)</f>
        <v>9.8280098280098278E-3</v>
      </c>
      <c r="D21" s="65">
        <v>2</v>
      </c>
      <c r="E21" s="21">
        <f>IF(D41=0, "-", D21/D41)</f>
        <v>2.1668472372697724E-3</v>
      </c>
      <c r="F21" s="81">
        <v>12</v>
      </c>
      <c r="G21" s="39">
        <f>IF(F41=0, "-", F21/F41)</f>
        <v>5.4595086442220204E-3</v>
      </c>
      <c r="H21" s="65">
        <v>3</v>
      </c>
      <c r="I21" s="21">
        <f>IF(H41=0, "-", H21/H41)</f>
        <v>1.2953367875647669E-3</v>
      </c>
      <c r="J21" s="20">
        <f t="shared" si="0"/>
        <v>3</v>
      </c>
      <c r="K21" s="21">
        <f t="shared" si="1"/>
        <v>3</v>
      </c>
    </row>
    <row r="22" spans="1:11" x14ac:dyDescent="0.2">
      <c r="A22" s="7" t="s">
        <v>54</v>
      </c>
      <c r="B22" s="65">
        <v>19</v>
      </c>
      <c r="C22" s="39">
        <f>IF(B41=0, "-", B22/B41)</f>
        <v>2.334152334152334E-2</v>
      </c>
      <c r="D22" s="65">
        <v>15</v>
      </c>
      <c r="E22" s="21">
        <f>IF(D41=0, "-", D22/D41)</f>
        <v>1.6251354279523293E-2</v>
      </c>
      <c r="F22" s="81">
        <v>38</v>
      </c>
      <c r="G22" s="39">
        <f>IF(F41=0, "-", F22/F41)</f>
        <v>1.7288444040036398E-2</v>
      </c>
      <c r="H22" s="65">
        <v>37</v>
      </c>
      <c r="I22" s="21">
        <f>IF(H41=0, "-", H22/H41)</f>
        <v>1.5975820379965457E-2</v>
      </c>
      <c r="J22" s="20">
        <f t="shared" si="0"/>
        <v>0.26666666666666666</v>
      </c>
      <c r="K22" s="21">
        <f t="shared" si="1"/>
        <v>2.7027027027027029E-2</v>
      </c>
    </row>
    <row r="23" spans="1:11" x14ac:dyDescent="0.2">
      <c r="A23" s="7" t="s">
        <v>56</v>
      </c>
      <c r="B23" s="65">
        <v>0</v>
      </c>
      <c r="C23" s="39">
        <f>IF(B41=0, "-", B23/B41)</f>
        <v>0</v>
      </c>
      <c r="D23" s="65">
        <v>1</v>
      </c>
      <c r="E23" s="21">
        <f>IF(D41=0, "-", D23/D41)</f>
        <v>1.0834236186348862E-3</v>
      </c>
      <c r="F23" s="81">
        <v>0</v>
      </c>
      <c r="G23" s="39">
        <f>IF(F41=0, "-", F23/F41)</f>
        <v>0</v>
      </c>
      <c r="H23" s="65">
        <v>2</v>
      </c>
      <c r="I23" s="21">
        <f>IF(H41=0, "-", H23/H41)</f>
        <v>8.6355785837651119E-4</v>
      </c>
      <c r="J23" s="20">
        <f t="shared" si="0"/>
        <v>-1</v>
      </c>
      <c r="K23" s="21">
        <f t="shared" si="1"/>
        <v>-1</v>
      </c>
    </row>
    <row r="24" spans="1:11" x14ac:dyDescent="0.2">
      <c r="A24" s="7" t="s">
        <v>57</v>
      </c>
      <c r="B24" s="65">
        <v>167</v>
      </c>
      <c r="C24" s="39">
        <f>IF(B41=0, "-", B24/B41)</f>
        <v>0.20515970515970516</v>
      </c>
      <c r="D24" s="65">
        <v>134</v>
      </c>
      <c r="E24" s="21">
        <f>IF(D41=0, "-", D24/D41)</f>
        <v>0.14517876489707476</v>
      </c>
      <c r="F24" s="81">
        <v>390</v>
      </c>
      <c r="G24" s="39">
        <f>IF(F41=0, "-", F24/F41)</f>
        <v>0.17743403093721566</v>
      </c>
      <c r="H24" s="65">
        <v>335</v>
      </c>
      <c r="I24" s="21">
        <f>IF(H41=0, "-", H24/H41)</f>
        <v>0.14464594127806563</v>
      </c>
      <c r="J24" s="20">
        <f t="shared" si="0"/>
        <v>0.2462686567164179</v>
      </c>
      <c r="K24" s="21">
        <f t="shared" si="1"/>
        <v>0.16417910447761194</v>
      </c>
    </row>
    <row r="25" spans="1:11" x14ac:dyDescent="0.2">
      <c r="A25" s="7" t="s">
        <v>58</v>
      </c>
      <c r="B25" s="65">
        <v>15</v>
      </c>
      <c r="C25" s="39">
        <f>IF(B41=0, "-", B25/B41)</f>
        <v>1.8427518427518427E-2</v>
      </c>
      <c r="D25" s="65">
        <v>20</v>
      </c>
      <c r="E25" s="21">
        <f>IF(D41=0, "-", D25/D41)</f>
        <v>2.1668472372697724E-2</v>
      </c>
      <c r="F25" s="81">
        <v>44</v>
      </c>
      <c r="G25" s="39">
        <f>IF(F41=0, "-", F25/F41)</f>
        <v>2.0018198362147407E-2</v>
      </c>
      <c r="H25" s="65">
        <v>55</v>
      </c>
      <c r="I25" s="21">
        <f>IF(H41=0, "-", H25/H41)</f>
        <v>2.3747841105354058E-2</v>
      </c>
      <c r="J25" s="20">
        <f t="shared" si="0"/>
        <v>-0.25</v>
      </c>
      <c r="K25" s="21">
        <f t="shared" si="1"/>
        <v>-0.2</v>
      </c>
    </row>
    <row r="26" spans="1:11" x14ac:dyDescent="0.2">
      <c r="A26" s="7" t="s">
        <v>60</v>
      </c>
      <c r="B26" s="65">
        <v>18</v>
      </c>
      <c r="C26" s="39">
        <f>IF(B41=0, "-", B26/B41)</f>
        <v>2.2113022113022112E-2</v>
      </c>
      <c r="D26" s="65">
        <v>23</v>
      </c>
      <c r="E26" s="21">
        <f>IF(D41=0, "-", D26/D41)</f>
        <v>2.4918743228602384E-2</v>
      </c>
      <c r="F26" s="81">
        <v>74</v>
      </c>
      <c r="G26" s="39">
        <f>IF(F41=0, "-", F26/F41)</f>
        <v>3.3666969972702458E-2</v>
      </c>
      <c r="H26" s="65">
        <v>63</v>
      </c>
      <c r="I26" s="21">
        <f>IF(H41=0, "-", H26/H41)</f>
        <v>2.7202072538860103E-2</v>
      </c>
      <c r="J26" s="20">
        <f t="shared" si="0"/>
        <v>-0.21739130434782608</v>
      </c>
      <c r="K26" s="21">
        <f t="shared" si="1"/>
        <v>0.17460317460317459</v>
      </c>
    </row>
    <row r="27" spans="1:11" x14ac:dyDescent="0.2">
      <c r="A27" s="7" t="s">
        <v>61</v>
      </c>
      <c r="B27" s="65">
        <v>0</v>
      </c>
      <c r="C27" s="39">
        <f>IF(B41=0, "-", B27/B41)</f>
        <v>0</v>
      </c>
      <c r="D27" s="65">
        <v>1</v>
      </c>
      <c r="E27" s="21">
        <f>IF(D41=0, "-", D27/D41)</f>
        <v>1.0834236186348862E-3</v>
      </c>
      <c r="F27" s="81">
        <v>3</v>
      </c>
      <c r="G27" s="39">
        <f>IF(F41=0, "-", F27/F41)</f>
        <v>1.3648771610555051E-3</v>
      </c>
      <c r="H27" s="65">
        <v>4</v>
      </c>
      <c r="I27" s="21">
        <f>IF(H41=0, "-", H27/H41)</f>
        <v>1.7271157167530224E-3</v>
      </c>
      <c r="J27" s="20">
        <f t="shared" si="0"/>
        <v>-1</v>
      </c>
      <c r="K27" s="21">
        <f t="shared" si="1"/>
        <v>-0.25</v>
      </c>
    </row>
    <row r="28" spans="1:11" x14ac:dyDescent="0.2">
      <c r="A28" s="7" t="s">
        <v>62</v>
      </c>
      <c r="B28" s="65">
        <v>63</v>
      </c>
      <c r="C28" s="39">
        <f>IF(B41=0, "-", B28/B41)</f>
        <v>7.7395577395577397E-2</v>
      </c>
      <c r="D28" s="65">
        <v>69</v>
      </c>
      <c r="E28" s="21">
        <f>IF(D41=0, "-", D28/D41)</f>
        <v>7.4756229685807155E-2</v>
      </c>
      <c r="F28" s="81">
        <v>146</v>
      </c>
      <c r="G28" s="39">
        <f>IF(F41=0, "-", F28/F41)</f>
        <v>6.6424021838034572E-2</v>
      </c>
      <c r="H28" s="65">
        <v>127</v>
      </c>
      <c r="I28" s="21">
        <f>IF(H41=0, "-", H28/H41)</f>
        <v>5.4835924006908461E-2</v>
      </c>
      <c r="J28" s="20">
        <f t="shared" si="0"/>
        <v>-8.6956521739130432E-2</v>
      </c>
      <c r="K28" s="21">
        <f t="shared" si="1"/>
        <v>0.14960629921259844</v>
      </c>
    </row>
    <row r="29" spans="1:11" x14ac:dyDescent="0.2">
      <c r="A29" s="7" t="s">
        <v>63</v>
      </c>
      <c r="B29" s="65">
        <v>17</v>
      </c>
      <c r="C29" s="39">
        <f>IF(B41=0, "-", B29/B41)</f>
        <v>2.0884520884520884E-2</v>
      </c>
      <c r="D29" s="65">
        <v>44</v>
      </c>
      <c r="E29" s="21">
        <f>IF(D41=0, "-", D29/D41)</f>
        <v>4.7670639219934995E-2</v>
      </c>
      <c r="F29" s="81">
        <v>58</v>
      </c>
      <c r="G29" s="39">
        <f>IF(F41=0, "-", F29/F41)</f>
        <v>2.6387625113739762E-2</v>
      </c>
      <c r="H29" s="65">
        <v>104</v>
      </c>
      <c r="I29" s="21">
        <f>IF(H41=0, "-", H29/H41)</f>
        <v>4.4905008635578586E-2</v>
      </c>
      <c r="J29" s="20">
        <f t="shared" si="0"/>
        <v>-0.61363636363636365</v>
      </c>
      <c r="K29" s="21">
        <f t="shared" si="1"/>
        <v>-0.44230769230769229</v>
      </c>
    </row>
    <row r="30" spans="1:11" x14ac:dyDescent="0.2">
      <c r="A30" s="7" t="s">
        <v>64</v>
      </c>
      <c r="B30" s="65">
        <v>2</v>
      </c>
      <c r="C30" s="39">
        <f>IF(B41=0, "-", B30/B41)</f>
        <v>2.4570024570024569E-3</v>
      </c>
      <c r="D30" s="65">
        <v>2</v>
      </c>
      <c r="E30" s="21">
        <f>IF(D41=0, "-", D30/D41)</f>
        <v>2.1668472372697724E-3</v>
      </c>
      <c r="F30" s="81">
        <v>8</v>
      </c>
      <c r="G30" s="39">
        <f>IF(F41=0, "-", F30/F41)</f>
        <v>3.6396724294813468E-3</v>
      </c>
      <c r="H30" s="65">
        <v>7</v>
      </c>
      <c r="I30" s="21">
        <f>IF(H41=0, "-", H30/H41)</f>
        <v>3.0224525043177895E-3</v>
      </c>
      <c r="J30" s="20">
        <f t="shared" si="0"/>
        <v>0</v>
      </c>
      <c r="K30" s="21">
        <f t="shared" si="1"/>
        <v>0.14285714285714285</v>
      </c>
    </row>
    <row r="31" spans="1:11" x14ac:dyDescent="0.2">
      <c r="A31" s="7" t="s">
        <v>65</v>
      </c>
      <c r="B31" s="65">
        <v>9</v>
      </c>
      <c r="C31" s="39">
        <f>IF(B41=0, "-", B31/B41)</f>
        <v>1.1056511056511056E-2</v>
      </c>
      <c r="D31" s="65">
        <v>8</v>
      </c>
      <c r="E31" s="21">
        <f>IF(D41=0, "-", D31/D41)</f>
        <v>8.6673889490790895E-3</v>
      </c>
      <c r="F31" s="81">
        <v>20</v>
      </c>
      <c r="G31" s="39">
        <f>IF(F41=0, "-", F31/F41)</f>
        <v>9.0991810737033659E-3</v>
      </c>
      <c r="H31" s="65">
        <v>19</v>
      </c>
      <c r="I31" s="21">
        <f>IF(H41=0, "-", H31/H41)</f>
        <v>8.2037996545768575E-3</v>
      </c>
      <c r="J31" s="20">
        <f t="shared" si="0"/>
        <v>0.125</v>
      </c>
      <c r="K31" s="21">
        <f t="shared" si="1"/>
        <v>5.2631578947368418E-2</v>
      </c>
    </row>
    <row r="32" spans="1:11" x14ac:dyDescent="0.2">
      <c r="A32" s="7" t="s">
        <v>67</v>
      </c>
      <c r="B32" s="65">
        <v>1</v>
      </c>
      <c r="C32" s="39">
        <f>IF(B41=0, "-", B32/B41)</f>
        <v>1.2285012285012285E-3</v>
      </c>
      <c r="D32" s="65">
        <v>3</v>
      </c>
      <c r="E32" s="21">
        <f>IF(D41=0, "-", D32/D41)</f>
        <v>3.2502708559046588E-3</v>
      </c>
      <c r="F32" s="81">
        <v>8</v>
      </c>
      <c r="G32" s="39">
        <f>IF(F41=0, "-", F32/F41)</f>
        <v>3.6396724294813468E-3</v>
      </c>
      <c r="H32" s="65">
        <v>3</v>
      </c>
      <c r="I32" s="21">
        <f>IF(H41=0, "-", H32/H41)</f>
        <v>1.2953367875647669E-3</v>
      </c>
      <c r="J32" s="20">
        <f t="shared" si="0"/>
        <v>-0.66666666666666663</v>
      </c>
      <c r="K32" s="21">
        <f t="shared" si="1"/>
        <v>1.6666666666666667</v>
      </c>
    </row>
    <row r="33" spans="1:11" x14ac:dyDescent="0.2">
      <c r="A33" s="7" t="s">
        <v>68</v>
      </c>
      <c r="B33" s="65">
        <v>10</v>
      </c>
      <c r="C33" s="39">
        <f>IF(B41=0, "-", B33/B41)</f>
        <v>1.2285012285012284E-2</v>
      </c>
      <c r="D33" s="65">
        <v>22</v>
      </c>
      <c r="E33" s="21">
        <f>IF(D41=0, "-", D33/D41)</f>
        <v>2.3835319609967497E-2</v>
      </c>
      <c r="F33" s="81">
        <v>23</v>
      </c>
      <c r="G33" s="39">
        <f>IF(F41=0, "-", F33/F41)</f>
        <v>1.0464058234758872E-2</v>
      </c>
      <c r="H33" s="65">
        <v>84</v>
      </c>
      <c r="I33" s="21">
        <f>IF(H41=0, "-", H33/H41)</f>
        <v>3.6269430051813469E-2</v>
      </c>
      <c r="J33" s="20">
        <f t="shared" si="0"/>
        <v>-0.54545454545454541</v>
      </c>
      <c r="K33" s="21">
        <f t="shared" si="1"/>
        <v>-0.72619047619047616</v>
      </c>
    </row>
    <row r="34" spans="1:11" x14ac:dyDescent="0.2">
      <c r="A34" s="7" t="s">
        <v>69</v>
      </c>
      <c r="B34" s="65">
        <v>0</v>
      </c>
      <c r="C34" s="39">
        <f>IF(B41=0, "-", B34/B41)</f>
        <v>0</v>
      </c>
      <c r="D34" s="65">
        <v>0</v>
      </c>
      <c r="E34" s="21">
        <f>IF(D41=0, "-", D34/D41)</f>
        <v>0</v>
      </c>
      <c r="F34" s="81">
        <v>1</v>
      </c>
      <c r="G34" s="39">
        <f>IF(F41=0, "-", F34/F41)</f>
        <v>4.5495905368516835E-4</v>
      </c>
      <c r="H34" s="65">
        <v>1</v>
      </c>
      <c r="I34" s="21">
        <f>IF(H41=0, "-", H34/H41)</f>
        <v>4.3177892918825559E-4</v>
      </c>
      <c r="J34" s="20" t="str">
        <f t="shared" si="0"/>
        <v>-</v>
      </c>
      <c r="K34" s="21">
        <f t="shared" si="1"/>
        <v>0</v>
      </c>
    </row>
    <row r="35" spans="1:11" x14ac:dyDescent="0.2">
      <c r="A35" s="7" t="s">
        <v>70</v>
      </c>
      <c r="B35" s="65">
        <v>35</v>
      </c>
      <c r="C35" s="39">
        <f>IF(B41=0, "-", B35/B41)</f>
        <v>4.2997542997542999E-2</v>
      </c>
      <c r="D35" s="65">
        <v>112</v>
      </c>
      <c r="E35" s="21">
        <f>IF(D41=0, "-", D35/D41)</f>
        <v>0.12134344528710726</v>
      </c>
      <c r="F35" s="81">
        <v>131</v>
      </c>
      <c r="G35" s="39">
        <f>IF(F41=0, "-", F35/F41)</f>
        <v>5.9599636032757052E-2</v>
      </c>
      <c r="H35" s="65">
        <v>224</v>
      </c>
      <c r="I35" s="21">
        <f>IF(H41=0, "-", H35/H41)</f>
        <v>9.6718480138169263E-2</v>
      </c>
      <c r="J35" s="20">
        <f t="shared" si="0"/>
        <v>-0.6875</v>
      </c>
      <c r="K35" s="21">
        <f t="shared" si="1"/>
        <v>-0.41517857142857145</v>
      </c>
    </row>
    <row r="36" spans="1:11" x14ac:dyDescent="0.2">
      <c r="A36" s="7" t="s">
        <v>71</v>
      </c>
      <c r="B36" s="65">
        <v>20</v>
      </c>
      <c r="C36" s="39">
        <f>IF(B41=0, "-", B36/B41)</f>
        <v>2.4570024570024569E-2</v>
      </c>
      <c r="D36" s="65">
        <v>6</v>
      </c>
      <c r="E36" s="21">
        <f>IF(D41=0, "-", D36/D41)</f>
        <v>6.5005417118093175E-3</v>
      </c>
      <c r="F36" s="81">
        <v>47</v>
      </c>
      <c r="G36" s="39">
        <f>IF(F41=0, "-", F36/F41)</f>
        <v>2.1383075523202913E-2</v>
      </c>
      <c r="H36" s="65">
        <v>20</v>
      </c>
      <c r="I36" s="21">
        <f>IF(H41=0, "-", H36/H41)</f>
        <v>8.6355785837651123E-3</v>
      </c>
      <c r="J36" s="20">
        <f t="shared" si="0"/>
        <v>2.3333333333333335</v>
      </c>
      <c r="K36" s="21">
        <f t="shared" si="1"/>
        <v>1.35</v>
      </c>
    </row>
    <row r="37" spans="1:11" x14ac:dyDescent="0.2">
      <c r="A37" s="7" t="s">
        <v>73</v>
      </c>
      <c r="B37" s="65">
        <v>152</v>
      </c>
      <c r="C37" s="39">
        <f>IF(B41=0, "-", B37/B41)</f>
        <v>0.18673218673218672</v>
      </c>
      <c r="D37" s="65">
        <v>126</v>
      </c>
      <c r="E37" s="21">
        <f>IF(D41=0, "-", D37/D41)</f>
        <v>0.13651137594799567</v>
      </c>
      <c r="F37" s="81">
        <v>394</v>
      </c>
      <c r="G37" s="39">
        <f>IF(F41=0, "-", F37/F41)</f>
        <v>0.17925386715195632</v>
      </c>
      <c r="H37" s="65">
        <v>341</v>
      </c>
      <c r="I37" s="21">
        <f>IF(H41=0, "-", H37/H41)</f>
        <v>0.14723661485319517</v>
      </c>
      <c r="J37" s="20">
        <f t="shared" si="0"/>
        <v>0.20634920634920634</v>
      </c>
      <c r="K37" s="21">
        <f t="shared" si="1"/>
        <v>0.15542521994134897</v>
      </c>
    </row>
    <row r="38" spans="1:11" x14ac:dyDescent="0.2">
      <c r="A38" s="7" t="s">
        <v>74</v>
      </c>
      <c r="B38" s="65">
        <v>42</v>
      </c>
      <c r="C38" s="39">
        <f>IF(B41=0, "-", B38/B41)</f>
        <v>5.1597051597051594E-2</v>
      </c>
      <c r="D38" s="65">
        <v>46</v>
      </c>
      <c r="E38" s="21">
        <f>IF(D41=0, "-", D38/D41)</f>
        <v>4.9837486457204767E-2</v>
      </c>
      <c r="F38" s="81">
        <v>84</v>
      </c>
      <c r="G38" s="39">
        <f>IF(F41=0, "-", F38/F41)</f>
        <v>3.8216560509554139E-2</v>
      </c>
      <c r="H38" s="65">
        <v>117</v>
      </c>
      <c r="I38" s="21">
        <f>IF(H41=0, "-", H38/H41)</f>
        <v>5.0518134715025906E-2</v>
      </c>
      <c r="J38" s="20">
        <f t="shared" si="0"/>
        <v>-8.6956521739130432E-2</v>
      </c>
      <c r="K38" s="21">
        <f t="shared" si="1"/>
        <v>-0.28205128205128205</v>
      </c>
    </row>
    <row r="39" spans="1:11" x14ac:dyDescent="0.2">
      <c r="A39" s="7" t="s">
        <v>75</v>
      </c>
      <c r="B39" s="65">
        <v>20</v>
      </c>
      <c r="C39" s="39">
        <f>IF(B41=0, "-", B39/B41)</f>
        <v>2.4570024570024569E-2</v>
      </c>
      <c r="D39" s="65">
        <v>21</v>
      </c>
      <c r="E39" s="21">
        <f>IF(D41=0, "-", D39/D41)</f>
        <v>2.2751895991332611E-2</v>
      </c>
      <c r="F39" s="81">
        <v>69</v>
      </c>
      <c r="G39" s="39">
        <f>IF(F41=0, "-", F39/F41)</f>
        <v>3.1392174704276618E-2</v>
      </c>
      <c r="H39" s="65">
        <v>65</v>
      </c>
      <c r="I39" s="21">
        <f>IF(H41=0, "-", H39/H41)</f>
        <v>2.8065630397236616E-2</v>
      </c>
      <c r="J39" s="20">
        <f t="shared" si="0"/>
        <v>-4.7619047619047616E-2</v>
      </c>
      <c r="K39" s="21">
        <f t="shared" si="1"/>
        <v>6.1538461538461542E-2</v>
      </c>
    </row>
    <row r="40" spans="1:11" x14ac:dyDescent="0.2">
      <c r="A40" s="2"/>
      <c r="B40" s="68"/>
      <c r="C40" s="33"/>
      <c r="D40" s="68"/>
      <c r="E40" s="6"/>
      <c r="F40" s="82"/>
      <c r="G40" s="33"/>
      <c r="H40" s="68"/>
      <c r="I40" s="6"/>
      <c r="J40" s="5"/>
      <c r="K40" s="6"/>
    </row>
    <row r="41" spans="1:11" s="43" customFormat="1" x14ac:dyDescent="0.2">
      <c r="A41" s="162" t="s">
        <v>470</v>
      </c>
      <c r="B41" s="71">
        <f>SUM(B7:B40)</f>
        <v>814</v>
      </c>
      <c r="C41" s="40">
        <v>1</v>
      </c>
      <c r="D41" s="71">
        <f>SUM(D7:D40)</f>
        <v>923</v>
      </c>
      <c r="E41" s="41">
        <v>1</v>
      </c>
      <c r="F41" s="77">
        <f>SUM(F7:F40)</f>
        <v>2198</v>
      </c>
      <c r="G41" s="42">
        <v>1</v>
      </c>
      <c r="H41" s="71">
        <f>SUM(H7:H40)</f>
        <v>2316</v>
      </c>
      <c r="I41" s="41">
        <v>1</v>
      </c>
      <c r="J41" s="37">
        <f>IF(D41=0, "-", (B41-D41)/D41)</f>
        <v>-0.1180931744312026</v>
      </c>
      <c r="K41" s="38">
        <f>IF(H41=0, "-", (F41-H41)/H41)</f>
        <v>-5.0949913644214161E-2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1"/>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87</v>
      </c>
      <c r="B2" s="202" t="s">
        <v>77</v>
      </c>
      <c r="C2" s="198"/>
      <c r="D2" s="198"/>
      <c r="E2" s="203"/>
      <c r="F2" s="203"/>
      <c r="G2" s="203"/>
      <c r="H2" s="203"/>
      <c r="I2" s="203"/>
      <c r="J2" s="203"/>
      <c r="K2" s="203"/>
    </row>
    <row r="4" spans="1:11" ht="15.75" x14ac:dyDescent="0.25">
      <c r="A4" s="164" t="s">
        <v>103</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105</v>
      </c>
      <c r="B6" s="61" t="s">
        <v>12</v>
      </c>
      <c r="C6" s="62" t="s">
        <v>13</v>
      </c>
      <c r="D6" s="61" t="s">
        <v>12</v>
      </c>
      <c r="E6" s="63" t="s">
        <v>13</v>
      </c>
      <c r="F6" s="62" t="s">
        <v>12</v>
      </c>
      <c r="G6" s="62" t="s">
        <v>13</v>
      </c>
      <c r="H6" s="61" t="s">
        <v>12</v>
      </c>
      <c r="I6" s="63" t="s">
        <v>13</v>
      </c>
      <c r="J6" s="61"/>
      <c r="K6" s="63"/>
    </row>
    <row r="7" spans="1:11" x14ac:dyDescent="0.2">
      <c r="A7" s="7" t="s">
        <v>392</v>
      </c>
      <c r="B7" s="65">
        <v>0</v>
      </c>
      <c r="C7" s="34">
        <f>IF(B11=0, "-", B7/B11)</f>
        <v>0</v>
      </c>
      <c r="D7" s="65">
        <v>0</v>
      </c>
      <c r="E7" s="9">
        <f>IF(D11=0, "-", D7/D11)</f>
        <v>0</v>
      </c>
      <c r="F7" s="81">
        <v>1</v>
      </c>
      <c r="G7" s="34">
        <f>IF(F11=0, "-", F7/F11)</f>
        <v>0.14285714285714285</v>
      </c>
      <c r="H7" s="65">
        <v>0</v>
      </c>
      <c r="I7" s="9">
        <f>IF(H11=0, "-", H7/H11)</f>
        <v>0</v>
      </c>
      <c r="J7" s="8" t="str">
        <f>IF(D7=0, "-", IF((B7-D7)/D7&lt;10, (B7-D7)/D7, "&gt;999%"))</f>
        <v>-</v>
      </c>
      <c r="K7" s="9" t="str">
        <f>IF(H7=0, "-", IF((F7-H7)/H7&lt;10, (F7-H7)/H7, "&gt;999%"))</f>
        <v>-</v>
      </c>
    </row>
    <row r="8" spans="1:11" x14ac:dyDescent="0.2">
      <c r="A8" s="7" t="s">
        <v>393</v>
      </c>
      <c r="B8" s="65">
        <v>1</v>
      </c>
      <c r="C8" s="34">
        <f>IF(B11=0, "-", B8/B11)</f>
        <v>0.33333333333333331</v>
      </c>
      <c r="D8" s="65">
        <v>3</v>
      </c>
      <c r="E8" s="9">
        <f>IF(D11=0, "-", D8/D11)</f>
        <v>1</v>
      </c>
      <c r="F8" s="81">
        <v>3</v>
      </c>
      <c r="G8" s="34">
        <f>IF(F11=0, "-", F8/F11)</f>
        <v>0.42857142857142855</v>
      </c>
      <c r="H8" s="65">
        <v>7</v>
      </c>
      <c r="I8" s="9">
        <f>IF(H11=0, "-", H8/H11)</f>
        <v>1</v>
      </c>
      <c r="J8" s="8">
        <f>IF(D8=0, "-", IF((B8-D8)/D8&lt;10, (B8-D8)/D8, "&gt;999%"))</f>
        <v>-0.66666666666666663</v>
      </c>
      <c r="K8" s="9">
        <f>IF(H8=0, "-", IF((F8-H8)/H8&lt;10, (F8-H8)/H8, "&gt;999%"))</f>
        <v>-0.5714285714285714</v>
      </c>
    </row>
    <row r="9" spans="1:11" x14ac:dyDescent="0.2">
      <c r="A9" s="7" t="s">
        <v>394</v>
      </c>
      <c r="B9" s="65">
        <v>2</v>
      </c>
      <c r="C9" s="34">
        <f>IF(B11=0, "-", B9/B11)</f>
        <v>0.66666666666666663</v>
      </c>
      <c r="D9" s="65">
        <v>0</v>
      </c>
      <c r="E9" s="9">
        <f>IF(D11=0, "-", D9/D11)</f>
        <v>0</v>
      </c>
      <c r="F9" s="81">
        <v>3</v>
      </c>
      <c r="G9" s="34">
        <f>IF(F11=0, "-", F9/F11)</f>
        <v>0.42857142857142855</v>
      </c>
      <c r="H9" s="65">
        <v>0</v>
      </c>
      <c r="I9" s="9">
        <f>IF(H11=0, "-", H9/H11)</f>
        <v>0</v>
      </c>
      <c r="J9" s="8" t="str">
        <f>IF(D9=0, "-", IF((B9-D9)/D9&lt;10, (B9-D9)/D9, "&gt;999%"))</f>
        <v>-</v>
      </c>
      <c r="K9" s="9" t="str">
        <f>IF(H9=0, "-", IF((F9-H9)/H9&lt;10, (F9-H9)/H9, "&gt;999%"))</f>
        <v>-</v>
      </c>
    </row>
    <row r="10" spans="1:11" x14ac:dyDescent="0.2">
      <c r="A10" s="2"/>
      <c r="B10" s="68"/>
      <c r="C10" s="33"/>
      <c r="D10" s="68"/>
      <c r="E10" s="6"/>
      <c r="F10" s="82"/>
      <c r="G10" s="33"/>
      <c r="H10" s="68"/>
      <c r="I10" s="6"/>
      <c r="J10" s="5"/>
      <c r="K10" s="6"/>
    </row>
    <row r="11" spans="1:11" s="43" customFormat="1" x14ac:dyDescent="0.2">
      <c r="A11" s="162" t="s">
        <v>492</v>
      </c>
      <c r="B11" s="71">
        <f>SUM(B7:B10)</f>
        <v>3</v>
      </c>
      <c r="C11" s="40">
        <f>B11/1560</f>
        <v>1.9230769230769232E-3</v>
      </c>
      <c r="D11" s="71">
        <f>SUM(D7:D10)</f>
        <v>3</v>
      </c>
      <c r="E11" s="41">
        <f>D11/1663</f>
        <v>1.8039687312086591E-3</v>
      </c>
      <c r="F11" s="77">
        <f>SUM(F7:F10)</f>
        <v>7</v>
      </c>
      <c r="G11" s="42">
        <f>F11/4091</f>
        <v>1.7110730872647274E-3</v>
      </c>
      <c r="H11" s="71">
        <f>SUM(H7:H10)</f>
        <v>7</v>
      </c>
      <c r="I11" s="41">
        <f>H11/4356</f>
        <v>1.6069788797061523E-3</v>
      </c>
      <c r="J11" s="37">
        <f>IF(D11=0, "-", IF((B11-D11)/D11&lt;10, (B11-D11)/D11, "&gt;999%"))</f>
        <v>0</v>
      </c>
      <c r="K11" s="38">
        <f>IF(H11=0, "-", IF((F11-H11)/H11&lt;10, (F11-H11)/H11, "&gt;999%"))</f>
        <v>0</v>
      </c>
    </row>
    <row r="12" spans="1:11" x14ac:dyDescent="0.2">
      <c r="B12" s="83"/>
      <c r="D12" s="83"/>
      <c r="F12" s="83"/>
      <c r="H12" s="83"/>
    </row>
    <row r="13" spans="1:11" x14ac:dyDescent="0.2">
      <c r="A13" s="163" t="s">
        <v>106</v>
      </c>
      <c r="B13" s="61" t="s">
        <v>12</v>
      </c>
      <c r="C13" s="62" t="s">
        <v>13</v>
      </c>
      <c r="D13" s="61" t="s">
        <v>12</v>
      </c>
      <c r="E13" s="63" t="s">
        <v>13</v>
      </c>
      <c r="F13" s="62" t="s">
        <v>12</v>
      </c>
      <c r="G13" s="62" t="s">
        <v>13</v>
      </c>
      <c r="H13" s="61" t="s">
        <v>12</v>
      </c>
      <c r="I13" s="63" t="s">
        <v>13</v>
      </c>
      <c r="J13" s="61"/>
      <c r="K13" s="63"/>
    </row>
    <row r="14" spans="1:11" x14ac:dyDescent="0.2">
      <c r="A14" s="7" t="s">
        <v>395</v>
      </c>
      <c r="B14" s="65">
        <v>0</v>
      </c>
      <c r="C14" s="34" t="str">
        <f>IF(B16=0, "-", B14/B16)</f>
        <v>-</v>
      </c>
      <c r="D14" s="65">
        <v>1</v>
      </c>
      <c r="E14" s="9">
        <f>IF(D16=0, "-", D14/D16)</f>
        <v>1</v>
      </c>
      <c r="F14" s="81">
        <v>0</v>
      </c>
      <c r="G14" s="34" t="str">
        <f>IF(F16=0, "-", F14/F16)</f>
        <v>-</v>
      </c>
      <c r="H14" s="65">
        <v>1</v>
      </c>
      <c r="I14" s="9">
        <f>IF(H16=0, "-", H14/H16)</f>
        <v>1</v>
      </c>
      <c r="J14" s="8">
        <f>IF(D14=0, "-", IF((B14-D14)/D14&lt;10, (B14-D14)/D14, "&gt;999%"))</f>
        <v>-1</v>
      </c>
      <c r="K14" s="9">
        <f>IF(H14=0, "-", IF((F14-H14)/H14&lt;10, (F14-H14)/H14, "&gt;999%"))</f>
        <v>-1</v>
      </c>
    </row>
    <row r="15" spans="1:11" x14ac:dyDescent="0.2">
      <c r="A15" s="2"/>
      <c r="B15" s="68"/>
      <c r="C15" s="33"/>
      <c r="D15" s="68"/>
      <c r="E15" s="6"/>
      <c r="F15" s="82"/>
      <c r="G15" s="33"/>
      <c r="H15" s="68"/>
      <c r="I15" s="6"/>
      <c r="J15" s="5"/>
      <c r="K15" s="6"/>
    </row>
    <row r="16" spans="1:11" s="43" customFormat="1" x14ac:dyDescent="0.2">
      <c r="A16" s="162" t="s">
        <v>491</v>
      </c>
      <c r="B16" s="71">
        <f>SUM(B14:B15)</f>
        <v>0</v>
      </c>
      <c r="C16" s="40">
        <f>B16/1560</f>
        <v>0</v>
      </c>
      <c r="D16" s="71">
        <f>SUM(D14:D15)</f>
        <v>1</v>
      </c>
      <c r="E16" s="41">
        <f>D16/1663</f>
        <v>6.0132291040288638E-4</v>
      </c>
      <c r="F16" s="77">
        <f>SUM(F14:F15)</f>
        <v>0</v>
      </c>
      <c r="G16" s="42">
        <f>F16/4091</f>
        <v>0</v>
      </c>
      <c r="H16" s="71">
        <f>SUM(H14:H15)</f>
        <v>1</v>
      </c>
      <c r="I16" s="41">
        <f>H16/4356</f>
        <v>2.295684113865932E-4</v>
      </c>
      <c r="J16" s="37">
        <f>IF(D16=0, "-", IF((B16-D16)/D16&lt;10, (B16-D16)/D16, "&gt;999%"))</f>
        <v>-1</v>
      </c>
      <c r="K16" s="38">
        <f>IF(H16=0, "-", IF((F16-H16)/H16&lt;10, (F16-H16)/H16, "&gt;999%"))</f>
        <v>-1</v>
      </c>
    </row>
    <row r="17" spans="1:11" x14ac:dyDescent="0.2">
      <c r="B17" s="83"/>
      <c r="D17" s="83"/>
      <c r="F17" s="83"/>
      <c r="H17" s="83"/>
    </row>
    <row r="18" spans="1:11" x14ac:dyDescent="0.2">
      <c r="A18" s="163" t="s">
        <v>107</v>
      </c>
      <c r="B18" s="61" t="s">
        <v>12</v>
      </c>
      <c r="C18" s="62" t="s">
        <v>13</v>
      </c>
      <c r="D18" s="61" t="s">
        <v>12</v>
      </c>
      <c r="E18" s="63" t="s">
        <v>13</v>
      </c>
      <c r="F18" s="62" t="s">
        <v>12</v>
      </c>
      <c r="G18" s="62" t="s">
        <v>13</v>
      </c>
      <c r="H18" s="61" t="s">
        <v>12</v>
      </c>
      <c r="I18" s="63" t="s">
        <v>13</v>
      </c>
      <c r="J18" s="61"/>
      <c r="K18" s="63"/>
    </row>
    <row r="19" spans="1:11" x14ac:dyDescent="0.2">
      <c r="A19" s="7" t="s">
        <v>396</v>
      </c>
      <c r="B19" s="65">
        <v>1</v>
      </c>
      <c r="C19" s="34">
        <f>IF(B23=0, "-", B19/B23)</f>
        <v>0.16666666666666666</v>
      </c>
      <c r="D19" s="65">
        <v>0</v>
      </c>
      <c r="E19" s="9">
        <f>IF(D23=0, "-", D19/D23)</f>
        <v>0</v>
      </c>
      <c r="F19" s="81">
        <v>1</v>
      </c>
      <c r="G19" s="34">
        <f>IF(F23=0, "-", F19/F23)</f>
        <v>0.125</v>
      </c>
      <c r="H19" s="65">
        <v>0</v>
      </c>
      <c r="I19" s="9">
        <f>IF(H23=0, "-", H19/H23)</f>
        <v>0</v>
      </c>
      <c r="J19" s="8" t="str">
        <f>IF(D19=0, "-", IF((B19-D19)/D19&lt;10, (B19-D19)/D19, "&gt;999%"))</f>
        <v>-</v>
      </c>
      <c r="K19" s="9" t="str">
        <f>IF(H19=0, "-", IF((F19-H19)/H19&lt;10, (F19-H19)/H19, "&gt;999%"))</f>
        <v>-</v>
      </c>
    </row>
    <row r="20" spans="1:11" x14ac:dyDescent="0.2">
      <c r="A20" s="7" t="s">
        <v>397</v>
      </c>
      <c r="B20" s="65">
        <v>2</v>
      </c>
      <c r="C20" s="34">
        <f>IF(B23=0, "-", B20/B23)</f>
        <v>0.33333333333333331</v>
      </c>
      <c r="D20" s="65">
        <v>1</v>
      </c>
      <c r="E20" s="9">
        <f>IF(D23=0, "-", D20/D23)</f>
        <v>0.33333333333333331</v>
      </c>
      <c r="F20" s="81">
        <v>3</v>
      </c>
      <c r="G20" s="34">
        <f>IF(F23=0, "-", F20/F23)</f>
        <v>0.375</v>
      </c>
      <c r="H20" s="65">
        <v>1</v>
      </c>
      <c r="I20" s="9">
        <f>IF(H23=0, "-", H20/H23)</f>
        <v>0.2</v>
      </c>
      <c r="J20" s="8">
        <f>IF(D20=0, "-", IF((B20-D20)/D20&lt;10, (B20-D20)/D20, "&gt;999%"))</f>
        <v>1</v>
      </c>
      <c r="K20" s="9">
        <f>IF(H20=0, "-", IF((F20-H20)/H20&lt;10, (F20-H20)/H20, "&gt;999%"))</f>
        <v>2</v>
      </c>
    </row>
    <row r="21" spans="1:11" x14ac:dyDescent="0.2">
      <c r="A21" s="7" t="s">
        <v>398</v>
      </c>
      <c r="B21" s="65">
        <v>3</v>
      </c>
      <c r="C21" s="34">
        <f>IF(B23=0, "-", B21/B23)</f>
        <v>0.5</v>
      </c>
      <c r="D21" s="65">
        <v>2</v>
      </c>
      <c r="E21" s="9">
        <f>IF(D23=0, "-", D21/D23)</f>
        <v>0.66666666666666663</v>
      </c>
      <c r="F21" s="81">
        <v>4</v>
      </c>
      <c r="G21" s="34">
        <f>IF(F23=0, "-", F21/F23)</f>
        <v>0.5</v>
      </c>
      <c r="H21" s="65">
        <v>4</v>
      </c>
      <c r="I21" s="9">
        <f>IF(H23=0, "-", H21/H23)</f>
        <v>0.8</v>
      </c>
      <c r="J21" s="8">
        <f>IF(D21=0, "-", IF((B21-D21)/D21&lt;10, (B21-D21)/D21, "&gt;999%"))</f>
        <v>0.5</v>
      </c>
      <c r="K21" s="9">
        <f>IF(H21=0, "-", IF((F21-H21)/H21&lt;10, (F21-H21)/H21, "&gt;999%"))</f>
        <v>0</v>
      </c>
    </row>
    <row r="22" spans="1:11" x14ac:dyDescent="0.2">
      <c r="A22" s="2"/>
      <c r="B22" s="68"/>
      <c r="C22" s="33"/>
      <c r="D22" s="68"/>
      <c r="E22" s="6"/>
      <c r="F22" s="82"/>
      <c r="G22" s="33"/>
      <c r="H22" s="68"/>
      <c r="I22" s="6"/>
      <c r="J22" s="5"/>
      <c r="K22" s="6"/>
    </row>
    <row r="23" spans="1:11" s="43" customFormat="1" x14ac:dyDescent="0.2">
      <c r="A23" s="162" t="s">
        <v>490</v>
      </c>
      <c r="B23" s="71">
        <f>SUM(B19:B22)</f>
        <v>6</v>
      </c>
      <c r="C23" s="40">
        <f>B23/1560</f>
        <v>3.8461538461538464E-3</v>
      </c>
      <c r="D23" s="71">
        <f>SUM(D19:D22)</f>
        <v>3</v>
      </c>
      <c r="E23" s="41">
        <f>D23/1663</f>
        <v>1.8039687312086591E-3</v>
      </c>
      <c r="F23" s="77">
        <f>SUM(F19:F22)</f>
        <v>8</v>
      </c>
      <c r="G23" s="42">
        <f>F23/4091</f>
        <v>1.955512099731117E-3</v>
      </c>
      <c r="H23" s="71">
        <f>SUM(H19:H22)</f>
        <v>5</v>
      </c>
      <c r="I23" s="41">
        <f>H23/4356</f>
        <v>1.147842056932966E-3</v>
      </c>
      <c r="J23" s="37">
        <f>IF(D23=0, "-", IF((B23-D23)/D23&lt;10, (B23-D23)/D23, "&gt;999%"))</f>
        <v>1</v>
      </c>
      <c r="K23" s="38">
        <f>IF(H23=0, "-", IF((F23-H23)/H23&lt;10, (F23-H23)/H23, "&gt;999%"))</f>
        <v>0.6</v>
      </c>
    </row>
    <row r="24" spans="1:11" x14ac:dyDescent="0.2">
      <c r="B24" s="83"/>
      <c r="D24" s="83"/>
      <c r="F24" s="83"/>
      <c r="H24" s="83"/>
    </row>
    <row r="25" spans="1:11" x14ac:dyDescent="0.2">
      <c r="A25" s="163" t="s">
        <v>108</v>
      </c>
      <c r="B25" s="61" t="s">
        <v>12</v>
      </c>
      <c r="C25" s="62" t="s">
        <v>13</v>
      </c>
      <c r="D25" s="61" t="s">
        <v>12</v>
      </c>
      <c r="E25" s="63" t="s">
        <v>13</v>
      </c>
      <c r="F25" s="62" t="s">
        <v>12</v>
      </c>
      <c r="G25" s="62" t="s">
        <v>13</v>
      </c>
      <c r="H25" s="61" t="s">
        <v>12</v>
      </c>
      <c r="I25" s="63" t="s">
        <v>13</v>
      </c>
      <c r="J25" s="61"/>
      <c r="K25" s="63"/>
    </row>
    <row r="26" spans="1:11" x14ac:dyDescent="0.2">
      <c r="A26" s="7" t="s">
        <v>399</v>
      </c>
      <c r="B26" s="65">
        <v>5</v>
      </c>
      <c r="C26" s="34">
        <f>IF(B38=0, "-", B26/B38)</f>
        <v>0.14285714285714285</v>
      </c>
      <c r="D26" s="65">
        <v>5</v>
      </c>
      <c r="E26" s="9">
        <f>IF(D38=0, "-", D26/D38)</f>
        <v>0.11363636363636363</v>
      </c>
      <c r="F26" s="81">
        <v>6</v>
      </c>
      <c r="G26" s="34">
        <f>IF(F38=0, "-", F26/F38)</f>
        <v>6.4516129032258063E-2</v>
      </c>
      <c r="H26" s="65">
        <v>13</v>
      </c>
      <c r="I26" s="9">
        <f>IF(H38=0, "-", H26/H38)</f>
        <v>0.11304347826086956</v>
      </c>
      <c r="J26" s="8">
        <f t="shared" ref="J26:J36" si="0">IF(D26=0, "-", IF((B26-D26)/D26&lt;10, (B26-D26)/D26, "&gt;999%"))</f>
        <v>0</v>
      </c>
      <c r="K26" s="9">
        <f t="shared" ref="K26:K36" si="1">IF(H26=0, "-", IF((F26-H26)/H26&lt;10, (F26-H26)/H26, "&gt;999%"))</f>
        <v>-0.53846153846153844</v>
      </c>
    </row>
    <row r="27" spans="1:11" x14ac:dyDescent="0.2">
      <c r="A27" s="7" t="s">
        <v>400</v>
      </c>
      <c r="B27" s="65">
        <v>0</v>
      </c>
      <c r="C27" s="34">
        <f>IF(B38=0, "-", B27/B38)</f>
        <v>0</v>
      </c>
      <c r="D27" s="65">
        <v>14</v>
      </c>
      <c r="E27" s="9">
        <f>IF(D38=0, "-", D27/D38)</f>
        <v>0.31818181818181818</v>
      </c>
      <c r="F27" s="81">
        <v>0</v>
      </c>
      <c r="G27" s="34">
        <f>IF(F38=0, "-", F27/F38)</f>
        <v>0</v>
      </c>
      <c r="H27" s="65">
        <v>26</v>
      </c>
      <c r="I27" s="9">
        <f>IF(H38=0, "-", H27/H38)</f>
        <v>0.22608695652173913</v>
      </c>
      <c r="J27" s="8">
        <f t="shared" si="0"/>
        <v>-1</v>
      </c>
      <c r="K27" s="9">
        <f t="shared" si="1"/>
        <v>-1</v>
      </c>
    </row>
    <row r="28" spans="1:11" x14ac:dyDescent="0.2">
      <c r="A28" s="7" t="s">
        <v>401</v>
      </c>
      <c r="B28" s="65">
        <v>5</v>
      </c>
      <c r="C28" s="34">
        <f>IF(B38=0, "-", B28/B38)</f>
        <v>0.14285714285714285</v>
      </c>
      <c r="D28" s="65">
        <v>0</v>
      </c>
      <c r="E28" s="9">
        <f>IF(D38=0, "-", D28/D38)</f>
        <v>0</v>
      </c>
      <c r="F28" s="81">
        <v>10</v>
      </c>
      <c r="G28" s="34">
        <f>IF(F38=0, "-", F28/F38)</f>
        <v>0.10752688172043011</v>
      </c>
      <c r="H28" s="65">
        <v>0</v>
      </c>
      <c r="I28" s="9">
        <f>IF(H38=0, "-", H28/H38)</f>
        <v>0</v>
      </c>
      <c r="J28" s="8" t="str">
        <f t="shared" si="0"/>
        <v>-</v>
      </c>
      <c r="K28" s="9" t="str">
        <f t="shared" si="1"/>
        <v>-</v>
      </c>
    </row>
    <row r="29" spans="1:11" x14ac:dyDescent="0.2">
      <c r="A29" s="7" t="s">
        <v>402</v>
      </c>
      <c r="B29" s="65">
        <v>7</v>
      </c>
      <c r="C29" s="34">
        <f>IF(B38=0, "-", B29/B38)</f>
        <v>0.2</v>
      </c>
      <c r="D29" s="65">
        <v>0</v>
      </c>
      <c r="E29" s="9">
        <f>IF(D38=0, "-", D29/D38)</f>
        <v>0</v>
      </c>
      <c r="F29" s="81">
        <v>8</v>
      </c>
      <c r="G29" s="34">
        <f>IF(F38=0, "-", F29/F38)</f>
        <v>8.6021505376344093E-2</v>
      </c>
      <c r="H29" s="65">
        <v>6</v>
      </c>
      <c r="I29" s="9">
        <f>IF(H38=0, "-", H29/H38)</f>
        <v>5.2173913043478258E-2</v>
      </c>
      <c r="J29" s="8" t="str">
        <f t="shared" si="0"/>
        <v>-</v>
      </c>
      <c r="K29" s="9">
        <f t="shared" si="1"/>
        <v>0.33333333333333331</v>
      </c>
    </row>
    <row r="30" spans="1:11" x14ac:dyDescent="0.2">
      <c r="A30" s="7" t="s">
        <v>403</v>
      </c>
      <c r="B30" s="65">
        <v>0</v>
      </c>
      <c r="C30" s="34">
        <f>IF(B38=0, "-", B30/B38)</f>
        <v>0</v>
      </c>
      <c r="D30" s="65">
        <v>0</v>
      </c>
      <c r="E30" s="9">
        <f>IF(D38=0, "-", D30/D38)</f>
        <v>0</v>
      </c>
      <c r="F30" s="81">
        <v>0</v>
      </c>
      <c r="G30" s="34">
        <f>IF(F38=0, "-", F30/F38)</f>
        <v>0</v>
      </c>
      <c r="H30" s="65">
        <v>2</v>
      </c>
      <c r="I30" s="9">
        <f>IF(H38=0, "-", H30/H38)</f>
        <v>1.7391304347826087E-2</v>
      </c>
      <c r="J30" s="8" t="str">
        <f t="shared" si="0"/>
        <v>-</v>
      </c>
      <c r="K30" s="9">
        <f t="shared" si="1"/>
        <v>-1</v>
      </c>
    </row>
    <row r="31" spans="1:11" x14ac:dyDescent="0.2">
      <c r="A31" s="7" t="s">
        <v>404</v>
      </c>
      <c r="B31" s="65">
        <v>1</v>
      </c>
      <c r="C31" s="34">
        <f>IF(B38=0, "-", B31/B38)</f>
        <v>2.8571428571428571E-2</v>
      </c>
      <c r="D31" s="65">
        <v>0</v>
      </c>
      <c r="E31" s="9">
        <f>IF(D38=0, "-", D31/D38)</f>
        <v>0</v>
      </c>
      <c r="F31" s="81">
        <v>3</v>
      </c>
      <c r="G31" s="34">
        <f>IF(F38=0, "-", F31/F38)</f>
        <v>3.2258064516129031E-2</v>
      </c>
      <c r="H31" s="65">
        <v>0</v>
      </c>
      <c r="I31" s="9">
        <f>IF(H38=0, "-", H31/H38)</f>
        <v>0</v>
      </c>
      <c r="J31" s="8" t="str">
        <f t="shared" si="0"/>
        <v>-</v>
      </c>
      <c r="K31" s="9" t="str">
        <f t="shared" si="1"/>
        <v>-</v>
      </c>
    </row>
    <row r="32" spans="1:11" x14ac:dyDescent="0.2">
      <c r="A32" s="7" t="s">
        <v>405</v>
      </c>
      <c r="B32" s="65">
        <v>1</v>
      </c>
      <c r="C32" s="34">
        <f>IF(B38=0, "-", B32/B38)</f>
        <v>2.8571428571428571E-2</v>
      </c>
      <c r="D32" s="65">
        <v>0</v>
      </c>
      <c r="E32" s="9">
        <f>IF(D38=0, "-", D32/D38)</f>
        <v>0</v>
      </c>
      <c r="F32" s="81">
        <v>2</v>
      </c>
      <c r="G32" s="34">
        <f>IF(F38=0, "-", F32/F38)</f>
        <v>2.1505376344086023E-2</v>
      </c>
      <c r="H32" s="65">
        <v>2</v>
      </c>
      <c r="I32" s="9">
        <f>IF(H38=0, "-", H32/H38)</f>
        <v>1.7391304347826087E-2</v>
      </c>
      <c r="J32" s="8" t="str">
        <f t="shared" si="0"/>
        <v>-</v>
      </c>
      <c r="K32" s="9">
        <f t="shared" si="1"/>
        <v>0</v>
      </c>
    </row>
    <row r="33" spans="1:11" x14ac:dyDescent="0.2">
      <c r="A33" s="7" t="s">
        <v>406</v>
      </c>
      <c r="B33" s="65">
        <v>1</v>
      </c>
      <c r="C33" s="34">
        <f>IF(B38=0, "-", B33/B38)</f>
        <v>2.8571428571428571E-2</v>
      </c>
      <c r="D33" s="65">
        <v>0</v>
      </c>
      <c r="E33" s="9">
        <f>IF(D38=0, "-", D33/D38)</f>
        <v>0</v>
      </c>
      <c r="F33" s="81">
        <v>3</v>
      </c>
      <c r="G33" s="34">
        <f>IF(F38=0, "-", F33/F38)</f>
        <v>3.2258064516129031E-2</v>
      </c>
      <c r="H33" s="65">
        <v>0</v>
      </c>
      <c r="I33" s="9">
        <f>IF(H38=0, "-", H33/H38)</f>
        <v>0</v>
      </c>
      <c r="J33" s="8" t="str">
        <f t="shared" si="0"/>
        <v>-</v>
      </c>
      <c r="K33" s="9" t="str">
        <f t="shared" si="1"/>
        <v>-</v>
      </c>
    </row>
    <row r="34" spans="1:11" x14ac:dyDescent="0.2">
      <c r="A34" s="7" t="s">
        <v>407</v>
      </c>
      <c r="B34" s="65">
        <v>1</v>
      </c>
      <c r="C34" s="34">
        <f>IF(B38=0, "-", B34/B38)</f>
        <v>2.8571428571428571E-2</v>
      </c>
      <c r="D34" s="65">
        <v>3</v>
      </c>
      <c r="E34" s="9">
        <f>IF(D38=0, "-", D34/D38)</f>
        <v>6.8181818181818177E-2</v>
      </c>
      <c r="F34" s="81">
        <v>7</v>
      </c>
      <c r="G34" s="34">
        <f>IF(F38=0, "-", F34/F38)</f>
        <v>7.5268817204301078E-2</v>
      </c>
      <c r="H34" s="65">
        <v>6</v>
      </c>
      <c r="I34" s="9">
        <f>IF(H38=0, "-", H34/H38)</f>
        <v>5.2173913043478258E-2</v>
      </c>
      <c r="J34" s="8">
        <f t="shared" si="0"/>
        <v>-0.66666666666666663</v>
      </c>
      <c r="K34" s="9">
        <f t="shared" si="1"/>
        <v>0.16666666666666666</v>
      </c>
    </row>
    <row r="35" spans="1:11" x14ac:dyDescent="0.2">
      <c r="A35" s="7" t="s">
        <v>408</v>
      </c>
      <c r="B35" s="65">
        <v>9</v>
      </c>
      <c r="C35" s="34">
        <f>IF(B38=0, "-", B35/B38)</f>
        <v>0.25714285714285712</v>
      </c>
      <c r="D35" s="65">
        <v>17</v>
      </c>
      <c r="E35" s="9">
        <f>IF(D38=0, "-", D35/D38)</f>
        <v>0.38636363636363635</v>
      </c>
      <c r="F35" s="81">
        <v>47</v>
      </c>
      <c r="G35" s="34">
        <f>IF(F38=0, "-", F35/F38)</f>
        <v>0.5053763440860215</v>
      </c>
      <c r="H35" s="65">
        <v>50</v>
      </c>
      <c r="I35" s="9">
        <f>IF(H38=0, "-", H35/H38)</f>
        <v>0.43478260869565216</v>
      </c>
      <c r="J35" s="8">
        <f t="shared" si="0"/>
        <v>-0.47058823529411764</v>
      </c>
      <c r="K35" s="9">
        <f t="shared" si="1"/>
        <v>-0.06</v>
      </c>
    </row>
    <row r="36" spans="1:11" x14ac:dyDescent="0.2">
      <c r="A36" s="7" t="s">
        <v>409</v>
      </c>
      <c r="B36" s="65">
        <v>5</v>
      </c>
      <c r="C36" s="34">
        <f>IF(B38=0, "-", B36/B38)</f>
        <v>0.14285714285714285</v>
      </c>
      <c r="D36" s="65">
        <v>5</v>
      </c>
      <c r="E36" s="9">
        <f>IF(D38=0, "-", D36/D38)</f>
        <v>0.11363636363636363</v>
      </c>
      <c r="F36" s="81">
        <v>7</v>
      </c>
      <c r="G36" s="34">
        <f>IF(F38=0, "-", F36/F38)</f>
        <v>7.5268817204301078E-2</v>
      </c>
      <c r="H36" s="65">
        <v>10</v>
      </c>
      <c r="I36" s="9">
        <f>IF(H38=0, "-", H36/H38)</f>
        <v>8.6956521739130432E-2</v>
      </c>
      <c r="J36" s="8">
        <f t="shared" si="0"/>
        <v>0</v>
      </c>
      <c r="K36" s="9">
        <f t="shared" si="1"/>
        <v>-0.3</v>
      </c>
    </row>
    <row r="37" spans="1:11" x14ac:dyDescent="0.2">
      <c r="A37" s="2"/>
      <c r="B37" s="68"/>
      <c r="C37" s="33"/>
      <c r="D37" s="68"/>
      <c r="E37" s="6"/>
      <c r="F37" s="82"/>
      <c r="G37" s="33"/>
      <c r="H37" s="68"/>
      <c r="I37" s="6"/>
      <c r="J37" s="5"/>
      <c r="K37" s="6"/>
    </row>
    <row r="38" spans="1:11" s="43" customFormat="1" x14ac:dyDescent="0.2">
      <c r="A38" s="162" t="s">
        <v>489</v>
      </c>
      <c r="B38" s="71">
        <f>SUM(B26:B37)</f>
        <v>35</v>
      </c>
      <c r="C38" s="40">
        <f>B38/1560</f>
        <v>2.2435897435897436E-2</v>
      </c>
      <c r="D38" s="71">
        <f>SUM(D26:D37)</f>
        <v>44</v>
      </c>
      <c r="E38" s="41">
        <f>D38/1663</f>
        <v>2.6458208057727001E-2</v>
      </c>
      <c r="F38" s="77">
        <f>SUM(F26:F37)</f>
        <v>93</v>
      </c>
      <c r="G38" s="42">
        <f>F38/4091</f>
        <v>2.2732828159374236E-2</v>
      </c>
      <c r="H38" s="71">
        <f>SUM(H26:H37)</f>
        <v>115</v>
      </c>
      <c r="I38" s="41">
        <f>H38/4356</f>
        <v>2.6400367309458217E-2</v>
      </c>
      <c r="J38" s="37">
        <f>IF(D38=0, "-", IF((B38-D38)/D38&lt;10, (B38-D38)/D38, "&gt;999%"))</f>
        <v>-0.20454545454545456</v>
      </c>
      <c r="K38" s="38">
        <f>IF(H38=0, "-", IF((F38-H38)/H38&lt;10, (F38-H38)/H38, "&gt;999%"))</f>
        <v>-0.19130434782608696</v>
      </c>
    </row>
    <row r="39" spans="1:11" x14ac:dyDescent="0.2">
      <c r="B39" s="83"/>
      <c r="D39" s="83"/>
      <c r="F39" s="83"/>
      <c r="H39" s="83"/>
    </row>
    <row r="40" spans="1:11" x14ac:dyDescent="0.2">
      <c r="A40" s="163" t="s">
        <v>109</v>
      </c>
      <c r="B40" s="61" t="s">
        <v>12</v>
      </c>
      <c r="C40" s="62" t="s">
        <v>13</v>
      </c>
      <c r="D40" s="61" t="s">
        <v>12</v>
      </c>
      <c r="E40" s="63" t="s">
        <v>13</v>
      </c>
      <c r="F40" s="62" t="s">
        <v>12</v>
      </c>
      <c r="G40" s="62" t="s">
        <v>13</v>
      </c>
      <c r="H40" s="61" t="s">
        <v>12</v>
      </c>
      <c r="I40" s="63" t="s">
        <v>13</v>
      </c>
      <c r="J40" s="61"/>
      <c r="K40" s="63"/>
    </row>
    <row r="41" spans="1:11" x14ac:dyDescent="0.2">
      <c r="A41" s="7" t="s">
        <v>410</v>
      </c>
      <c r="B41" s="65">
        <v>6</v>
      </c>
      <c r="C41" s="34">
        <f>IF(B49=0, "-", B41/B49)</f>
        <v>0.14285714285714285</v>
      </c>
      <c r="D41" s="65">
        <v>3</v>
      </c>
      <c r="E41" s="9">
        <f>IF(D49=0, "-", D41/D49)</f>
        <v>0.15789473684210525</v>
      </c>
      <c r="F41" s="81">
        <v>10</v>
      </c>
      <c r="G41" s="34">
        <f>IF(F49=0, "-", F41/F49)</f>
        <v>9.3457943925233641E-2</v>
      </c>
      <c r="H41" s="65">
        <v>6</v>
      </c>
      <c r="I41" s="9">
        <f>IF(H49=0, "-", H41/H49)</f>
        <v>9.375E-2</v>
      </c>
      <c r="J41" s="8">
        <f t="shared" ref="J41:J47" si="2">IF(D41=0, "-", IF((B41-D41)/D41&lt;10, (B41-D41)/D41, "&gt;999%"))</f>
        <v>1</v>
      </c>
      <c r="K41" s="9">
        <f t="shared" ref="K41:K47" si="3">IF(H41=0, "-", IF((F41-H41)/H41&lt;10, (F41-H41)/H41, "&gt;999%"))</f>
        <v>0.66666666666666663</v>
      </c>
    </row>
    <row r="42" spans="1:11" x14ac:dyDescent="0.2">
      <c r="A42" s="7" t="s">
        <v>411</v>
      </c>
      <c r="B42" s="65">
        <v>0</v>
      </c>
      <c r="C42" s="34">
        <f>IF(B49=0, "-", B42/B49)</f>
        <v>0</v>
      </c>
      <c r="D42" s="65">
        <v>0</v>
      </c>
      <c r="E42" s="9">
        <f>IF(D49=0, "-", D42/D49)</f>
        <v>0</v>
      </c>
      <c r="F42" s="81">
        <v>0</v>
      </c>
      <c r="G42" s="34">
        <f>IF(F49=0, "-", F42/F49)</f>
        <v>0</v>
      </c>
      <c r="H42" s="65">
        <v>2</v>
      </c>
      <c r="I42" s="9">
        <f>IF(H49=0, "-", H42/H49)</f>
        <v>3.125E-2</v>
      </c>
      <c r="J42" s="8" t="str">
        <f t="shared" si="2"/>
        <v>-</v>
      </c>
      <c r="K42" s="9">
        <f t="shared" si="3"/>
        <v>-1</v>
      </c>
    </row>
    <row r="43" spans="1:11" x14ac:dyDescent="0.2">
      <c r="A43" s="7" t="s">
        <v>412</v>
      </c>
      <c r="B43" s="65">
        <v>4</v>
      </c>
      <c r="C43" s="34">
        <f>IF(B49=0, "-", B43/B49)</f>
        <v>9.5238095238095233E-2</v>
      </c>
      <c r="D43" s="65">
        <v>1</v>
      </c>
      <c r="E43" s="9">
        <f>IF(D49=0, "-", D43/D49)</f>
        <v>5.2631578947368418E-2</v>
      </c>
      <c r="F43" s="81">
        <v>10</v>
      </c>
      <c r="G43" s="34">
        <f>IF(F49=0, "-", F43/F49)</f>
        <v>9.3457943925233641E-2</v>
      </c>
      <c r="H43" s="65">
        <v>9</v>
      </c>
      <c r="I43" s="9">
        <f>IF(H49=0, "-", H43/H49)</f>
        <v>0.140625</v>
      </c>
      <c r="J43" s="8">
        <f t="shared" si="2"/>
        <v>3</v>
      </c>
      <c r="K43" s="9">
        <f t="shared" si="3"/>
        <v>0.1111111111111111</v>
      </c>
    </row>
    <row r="44" spans="1:11" x14ac:dyDescent="0.2">
      <c r="A44" s="7" t="s">
        <v>413</v>
      </c>
      <c r="B44" s="65">
        <v>3</v>
      </c>
      <c r="C44" s="34">
        <f>IF(B49=0, "-", B44/B49)</f>
        <v>7.1428571428571425E-2</v>
      </c>
      <c r="D44" s="65">
        <v>1</v>
      </c>
      <c r="E44" s="9">
        <f>IF(D49=0, "-", D44/D49)</f>
        <v>5.2631578947368418E-2</v>
      </c>
      <c r="F44" s="81">
        <v>6</v>
      </c>
      <c r="G44" s="34">
        <f>IF(F49=0, "-", F44/F49)</f>
        <v>5.6074766355140186E-2</v>
      </c>
      <c r="H44" s="65">
        <v>4</v>
      </c>
      <c r="I44" s="9">
        <f>IF(H49=0, "-", H44/H49)</f>
        <v>6.25E-2</v>
      </c>
      <c r="J44" s="8">
        <f t="shared" si="2"/>
        <v>2</v>
      </c>
      <c r="K44" s="9">
        <f t="shared" si="3"/>
        <v>0.5</v>
      </c>
    </row>
    <row r="45" spans="1:11" x14ac:dyDescent="0.2">
      <c r="A45" s="7" t="s">
        <v>414</v>
      </c>
      <c r="B45" s="65">
        <v>5</v>
      </c>
      <c r="C45" s="34">
        <f>IF(B49=0, "-", B45/B49)</f>
        <v>0.11904761904761904</v>
      </c>
      <c r="D45" s="65">
        <v>0</v>
      </c>
      <c r="E45" s="9">
        <f>IF(D49=0, "-", D45/D49)</f>
        <v>0</v>
      </c>
      <c r="F45" s="81">
        <v>12</v>
      </c>
      <c r="G45" s="34">
        <f>IF(F49=0, "-", F45/F49)</f>
        <v>0.11214953271028037</v>
      </c>
      <c r="H45" s="65">
        <v>4</v>
      </c>
      <c r="I45" s="9">
        <f>IF(H49=0, "-", H45/H49)</f>
        <v>6.25E-2</v>
      </c>
      <c r="J45" s="8" t="str">
        <f t="shared" si="2"/>
        <v>-</v>
      </c>
      <c r="K45" s="9">
        <f t="shared" si="3"/>
        <v>2</v>
      </c>
    </row>
    <row r="46" spans="1:11" x14ac:dyDescent="0.2">
      <c r="A46" s="7" t="s">
        <v>415</v>
      </c>
      <c r="B46" s="65">
        <v>3</v>
      </c>
      <c r="C46" s="34">
        <f>IF(B49=0, "-", B46/B49)</f>
        <v>7.1428571428571425E-2</v>
      </c>
      <c r="D46" s="65">
        <v>0</v>
      </c>
      <c r="E46" s="9">
        <f>IF(D49=0, "-", D46/D49)</f>
        <v>0</v>
      </c>
      <c r="F46" s="81">
        <v>4</v>
      </c>
      <c r="G46" s="34">
        <f>IF(F49=0, "-", F46/F49)</f>
        <v>3.7383177570093455E-2</v>
      </c>
      <c r="H46" s="65">
        <v>1</v>
      </c>
      <c r="I46" s="9">
        <f>IF(H49=0, "-", H46/H49)</f>
        <v>1.5625E-2</v>
      </c>
      <c r="J46" s="8" t="str">
        <f t="shared" si="2"/>
        <v>-</v>
      </c>
      <c r="K46" s="9">
        <f t="shared" si="3"/>
        <v>3</v>
      </c>
    </row>
    <row r="47" spans="1:11" x14ac:dyDescent="0.2">
      <c r="A47" s="7" t="s">
        <v>416</v>
      </c>
      <c r="B47" s="65">
        <v>21</v>
      </c>
      <c r="C47" s="34">
        <f>IF(B49=0, "-", B47/B49)</f>
        <v>0.5</v>
      </c>
      <c r="D47" s="65">
        <v>14</v>
      </c>
      <c r="E47" s="9">
        <f>IF(D49=0, "-", D47/D49)</f>
        <v>0.73684210526315785</v>
      </c>
      <c r="F47" s="81">
        <v>65</v>
      </c>
      <c r="G47" s="34">
        <f>IF(F49=0, "-", F47/F49)</f>
        <v>0.60747663551401865</v>
      </c>
      <c r="H47" s="65">
        <v>38</v>
      </c>
      <c r="I47" s="9">
        <f>IF(H49=0, "-", H47/H49)</f>
        <v>0.59375</v>
      </c>
      <c r="J47" s="8">
        <f t="shared" si="2"/>
        <v>0.5</v>
      </c>
      <c r="K47" s="9">
        <f t="shared" si="3"/>
        <v>0.71052631578947367</v>
      </c>
    </row>
    <row r="48" spans="1:11" x14ac:dyDescent="0.2">
      <c r="A48" s="2"/>
      <c r="B48" s="68"/>
      <c r="C48" s="33"/>
      <c r="D48" s="68"/>
      <c r="E48" s="6"/>
      <c r="F48" s="82"/>
      <c r="G48" s="33"/>
      <c r="H48" s="68"/>
      <c r="I48" s="6"/>
      <c r="J48" s="5"/>
      <c r="K48" s="6"/>
    </row>
    <row r="49" spans="1:11" s="43" customFormat="1" x14ac:dyDescent="0.2">
      <c r="A49" s="162" t="s">
        <v>488</v>
      </c>
      <c r="B49" s="71">
        <f>SUM(B41:B48)</f>
        <v>42</v>
      </c>
      <c r="C49" s="40">
        <f>B49/1560</f>
        <v>2.6923076923076925E-2</v>
      </c>
      <c r="D49" s="71">
        <f>SUM(D41:D48)</f>
        <v>19</v>
      </c>
      <c r="E49" s="41">
        <f>D49/1663</f>
        <v>1.1425135297654841E-2</v>
      </c>
      <c r="F49" s="77">
        <f>SUM(F41:F48)</f>
        <v>107</v>
      </c>
      <c r="G49" s="42">
        <f>F49/4091</f>
        <v>2.615497433390369E-2</v>
      </c>
      <c r="H49" s="71">
        <f>SUM(H41:H48)</f>
        <v>64</v>
      </c>
      <c r="I49" s="41">
        <f>H49/4356</f>
        <v>1.4692378328741965E-2</v>
      </c>
      <c r="J49" s="37">
        <f>IF(D49=0, "-", IF((B49-D49)/D49&lt;10, (B49-D49)/D49, "&gt;999%"))</f>
        <v>1.2105263157894737</v>
      </c>
      <c r="K49" s="38">
        <f>IF(H49=0, "-", IF((F49-H49)/H49&lt;10, (F49-H49)/H49, "&gt;999%"))</f>
        <v>0.671875</v>
      </c>
    </row>
    <row r="50" spans="1:11" x14ac:dyDescent="0.2">
      <c r="B50" s="83"/>
      <c r="D50" s="83"/>
      <c r="F50" s="83"/>
      <c r="H50" s="83"/>
    </row>
    <row r="51" spans="1:11" x14ac:dyDescent="0.2">
      <c r="A51" s="163" t="s">
        <v>110</v>
      </c>
      <c r="B51" s="61" t="s">
        <v>12</v>
      </c>
      <c r="C51" s="62" t="s">
        <v>13</v>
      </c>
      <c r="D51" s="61" t="s">
        <v>12</v>
      </c>
      <c r="E51" s="63" t="s">
        <v>13</v>
      </c>
      <c r="F51" s="62" t="s">
        <v>12</v>
      </c>
      <c r="G51" s="62" t="s">
        <v>13</v>
      </c>
      <c r="H51" s="61" t="s">
        <v>12</v>
      </c>
      <c r="I51" s="63" t="s">
        <v>13</v>
      </c>
      <c r="J51" s="61"/>
      <c r="K51" s="63"/>
    </row>
    <row r="52" spans="1:11" x14ac:dyDescent="0.2">
      <c r="A52" s="7" t="s">
        <v>417</v>
      </c>
      <c r="B52" s="65">
        <v>0</v>
      </c>
      <c r="C52" s="34">
        <f>IF(B69=0, "-", B52/B69)</f>
        <v>0</v>
      </c>
      <c r="D52" s="65">
        <v>0</v>
      </c>
      <c r="E52" s="9">
        <f>IF(D69=0, "-", D52/D69)</f>
        <v>0</v>
      </c>
      <c r="F52" s="81">
        <v>4</v>
      </c>
      <c r="G52" s="34">
        <f>IF(F69=0, "-", F52/F69)</f>
        <v>7.6335877862595417E-3</v>
      </c>
      <c r="H52" s="65">
        <v>3</v>
      </c>
      <c r="I52" s="9">
        <f>IF(H69=0, "-", H52/H69)</f>
        <v>5.8027079303675051E-3</v>
      </c>
      <c r="J52" s="8" t="str">
        <f t="shared" ref="J52:J67" si="4">IF(D52=0, "-", IF((B52-D52)/D52&lt;10, (B52-D52)/D52, "&gt;999%"))</f>
        <v>-</v>
      </c>
      <c r="K52" s="9">
        <f t="shared" ref="K52:K67" si="5">IF(H52=0, "-", IF((F52-H52)/H52&lt;10, (F52-H52)/H52, "&gt;999%"))</f>
        <v>0.33333333333333331</v>
      </c>
    </row>
    <row r="53" spans="1:11" x14ac:dyDescent="0.2">
      <c r="A53" s="7" t="s">
        <v>418</v>
      </c>
      <c r="B53" s="65">
        <v>31</v>
      </c>
      <c r="C53" s="34">
        <f>IF(B69=0, "-", B53/B69)</f>
        <v>0.16230366492146597</v>
      </c>
      <c r="D53" s="65">
        <v>32</v>
      </c>
      <c r="E53" s="9">
        <f>IF(D69=0, "-", D53/D69)</f>
        <v>0.15841584158415842</v>
      </c>
      <c r="F53" s="81">
        <v>119</v>
      </c>
      <c r="G53" s="34">
        <f>IF(F69=0, "-", F53/F69)</f>
        <v>0.22709923664122136</v>
      </c>
      <c r="H53" s="65">
        <v>105</v>
      </c>
      <c r="I53" s="9">
        <f>IF(H69=0, "-", H53/H69)</f>
        <v>0.20309477756286268</v>
      </c>
      <c r="J53" s="8">
        <f t="shared" si="4"/>
        <v>-3.125E-2</v>
      </c>
      <c r="K53" s="9">
        <f t="shared" si="5"/>
        <v>0.13333333333333333</v>
      </c>
    </row>
    <row r="54" spans="1:11" x14ac:dyDescent="0.2">
      <c r="A54" s="7" t="s">
        <v>419</v>
      </c>
      <c r="B54" s="65">
        <v>0</v>
      </c>
      <c r="C54" s="34">
        <f>IF(B69=0, "-", B54/B69)</f>
        <v>0</v>
      </c>
      <c r="D54" s="65">
        <v>2</v>
      </c>
      <c r="E54" s="9">
        <f>IF(D69=0, "-", D54/D69)</f>
        <v>9.9009900990099011E-3</v>
      </c>
      <c r="F54" s="81">
        <v>0</v>
      </c>
      <c r="G54" s="34">
        <f>IF(F69=0, "-", F54/F69)</f>
        <v>0</v>
      </c>
      <c r="H54" s="65">
        <v>3</v>
      </c>
      <c r="I54" s="9">
        <f>IF(H69=0, "-", H54/H69)</f>
        <v>5.8027079303675051E-3</v>
      </c>
      <c r="J54" s="8">
        <f t="shared" si="4"/>
        <v>-1</v>
      </c>
      <c r="K54" s="9">
        <f t="shared" si="5"/>
        <v>-1</v>
      </c>
    </row>
    <row r="55" spans="1:11" x14ac:dyDescent="0.2">
      <c r="A55" s="7" t="s">
        <v>420</v>
      </c>
      <c r="B55" s="65">
        <v>5</v>
      </c>
      <c r="C55" s="34">
        <f>IF(B69=0, "-", B55/B69)</f>
        <v>2.6178010471204188E-2</v>
      </c>
      <c r="D55" s="65">
        <v>14</v>
      </c>
      <c r="E55" s="9">
        <f>IF(D69=0, "-", D55/D69)</f>
        <v>6.9306930693069313E-2</v>
      </c>
      <c r="F55" s="81">
        <v>7</v>
      </c>
      <c r="G55" s="34">
        <f>IF(F69=0, "-", F55/F69)</f>
        <v>1.3358778625954198E-2</v>
      </c>
      <c r="H55" s="65">
        <v>22</v>
      </c>
      <c r="I55" s="9">
        <f>IF(H69=0, "-", H55/H69)</f>
        <v>4.2553191489361701E-2</v>
      </c>
      <c r="J55" s="8">
        <f t="shared" si="4"/>
        <v>-0.6428571428571429</v>
      </c>
      <c r="K55" s="9">
        <f t="shared" si="5"/>
        <v>-0.68181818181818177</v>
      </c>
    </row>
    <row r="56" spans="1:11" x14ac:dyDescent="0.2">
      <c r="A56" s="7" t="s">
        <v>421</v>
      </c>
      <c r="B56" s="65">
        <v>22</v>
      </c>
      <c r="C56" s="34">
        <f>IF(B69=0, "-", B56/B69)</f>
        <v>0.11518324607329843</v>
      </c>
      <c r="D56" s="65">
        <v>15</v>
      </c>
      <c r="E56" s="9">
        <f>IF(D69=0, "-", D56/D69)</f>
        <v>7.4257425742574254E-2</v>
      </c>
      <c r="F56" s="81">
        <v>56</v>
      </c>
      <c r="G56" s="34">
        <f>IF(F69=0, "-", F56/F69)</f>
        <v>0.10687022900763359</v>
      </c>
      <c r="H56" s="65">
        <v>46</v>
      </c>
      <c r="I56" s="9">
        <f>IF(H69=0, "-", H56/H69)</f>
        <v>8.8974854932301742E-2</v>
      </c>
      <c r="J56" s="8">
        <f t="shared" si="4"/>
        <v>0.46666666666666667</v>
      </c>
      <c r="K56" s="9">
        <f t="shared" si="5"/>
        <v>0.21739130434782608</v>
      </c>
    </row>
    <row r="57" spans="1:11" x14ac:dyDescent="0.2">
      <c r="A57" s="7" t="s">
        <v>422</v>
      </c>
      <c r="B57" s="65">
        <v>0</v>
      </c>
      <c r="C57" s="34">
        <f>IF(B69=0, "-", B57/B69)</f>
        <v>0</v>
      </c>
      <c r="D57" s="65">
        <v>3</v>
      </c>
      <c r="E57" s="9">
        <f>IF(D69=0, "-", D57/D69)</f>
        <v>1.4851485148514851E-2</v>
      </c>
      <c r="F57" s="81">
        <v>7</v>
      </c>
      <c r="G57" s="34">
        <f>IF(F69=0, "-", F57/F69)</f>
        <v>1.3358778625954198E-2</v>
      </c>
      <c r="H57" s="65">
        <v>5</v>
      </c>
      <c r="I57" s="9">
        <f>IF(H69=0, "-", H57/H69)</f>
        <v>9.6711798839458421E-3</v>
      </c>
      <c r="J57" s="8">
        <f t="shared" si="4"/>
        <v>-1</v>
      </c>
      <c r="K57" s="9">
        <f t="shared" si="5"/>
        <v>0.4</v>
      </c>
    </row>
    <row r="58" spans="1:11" x14ac:dyDescent="0.2">
      <c r="A58" s="7" t="s">
        <v>423</v>
      </c>
      <c r="B58" s="65">
        <v>0</v>
      </c>
      <c r="C58" s="34">
        <f>IF(B69=0, "-", B58/B69)</f>
        <v>0</v>
      </c>
      <c r="D58" s="65">
        <v>9</v>
      </c>
      <c r="E58" s="9">
        <f>IF(D69=0, "-", D58/D69)</f>
        <v>4.4554455445544552E-2</v>
      </c>
      <c r="F58" s="81">
        <v>4</v>
      </c>
      <c r="G58" s="34">
        <f>IF(F69=0, "-", F58/F69)</f>
        <v>7.6335877862595417E-3</v>
      </c>
      <c r="H58" s="65">
        <v>18</v>
      </c>
      <c r="I58" s="9">
        <f>IF(H69=0, "-", H58/H69)</f>
        <v>3.4816247582205029E-2</v>
      </c>
      <c r="J58" s="8">
        <f t="shared" si="4"/>
        <v>-1</v>
      </c>
      <c r="K58" s="9">
        <f t="shared" si="5"/>
        <v>-0.77777777777777779</v>
      </c>
    </row>
    <row r="59" spans="1:11" x14ac:dyDescent="0.2">
      <c r="A59" s="7" t="s">
        <v>424</v>
      </c>
      <c r="B59" s="65">
        <v>8</v>
      </c>
      <c r="C59" s="34">
        <f>IF(B69=0, "-", B59/B69)</f>
        <v>4.1884816753926704E-2</v>
      </c>
      <c r="D59" s="65">
        <v>10</v>
      </c>
      <c r="E59" s="9">
        <f>IF(D69=0, "-", D59/D69)</f>
        <v>4.9504950495049507E-2</v>
      </c>
      <c r="F59" s="81">
        <v>22</v>
      </c>
      <c r="G59" s="34">
        <f>IF(F69=0, "-", F59/F69)</f>
        <v>4.1984732824427481E-2</v>
      </c>
      <c r="H59" s="65">
        <v>30</v>
      </c>
      <c r="I59" s="9">
        <f>IF(H69=0, "-", H59/H69)</f>
        <v>5.8027079303675046E-2</v>
      </c>
      <c r="J59" s="8">
        <f t="shared" si="4"/>
        <v>-0.2</v>
      </c>
      <c r="K59" s="9">
        <f t="shared" si="5"/>
        <v>-0.26666666666666666</v>
      </c>
    </row>
    <row r="60" spans="1:11" x14ac:dyDescent="0.2">
      <c r="A60" s="7" t="s">
        <v>425</v>
      </c>
      <c r="B60" s="65">
        <v>46</v>
      </c>
      <c r="C60" s="34">
        <f>IF(B69=0, "-", B60/B69)</f>
        <v>0.24083769633507854</v>
      </c>
      <c r="D60" s="65">
        <v>32</v>
      </c>
      <c r="E60" s="9">
        <f>IF(D69=0, "-", D60/D69)</f>
        <v>0.15841584158415842</v>
      </c>
      <c r="F60" s="81">
        <v>110</v>
      </c>
      <c r="G60" s="34">
        <f>IF(F69=0, "-", F60/F69)</f>
        <v>0.20992366412213739</v>
      </c>
      <c r="H60" s="65">
        <v>64</v>
      </c>
      <c r="I60" s="9">
        <f>IF(H69=0, "-", H60/H69)</f>
        <v>0.12379110251450677</v>
      </c>
      <c r="J60" s="8">
        <f t="shared" si="4"/>
        <v>0.4375</v>
      </c>
      <c r="K60" s="9">
        <f t="shared" si="5"/>
        <v>0.71875</v>
      </c>
    </row>
    <row r="61" spans="1:11" x14ac:dyDescent="0.2">
      <c r="A61" s="7" t="s">
        <v>426</v>
      </c>
      <c r="B61" s="65">
        <v>21</v>
      </c>
      <c r="C61" s="34">
        <f>IF(B69=0, "-", B61/B69)</f>
        <v>0.1099476439790576</v>
      </c>
      <c r="D61" s="65">
        <v>12</v>
      </c>
      <c r="E61" s="9">
        <f>IF(D69=0, "-", D61/D69)</f>
        <v>5.9405940594059403E-2</v>
      </c>
      <c r="F61" s="81">
        <v>48</v>
      </c>
      <c r="G61" s="34">
        <f>IF(F69=0, "-", F61/F69)</f>
        <v>9.1603053435114504E-2</v>
      </c>
      <c r="H61" s="65">
        <v>30</v>
      </c>
      <c r="I61" s="9">
        <f>IF(H69=0, "-", H61/H69)</f>
        <v>5.8027079303675046E-2</v>
      </c>
      <c r="J61" s="8">
        <f t="shared" si="4"/>
        <v>0.75</v>
      </c>
      <c r="K61" s="9">
        <f t="shared" si="5"/>
        <v>0.6</v>
      </c>
    </row>
    <row r="62" spans="1:11" x14ac:dyDescent="0.2">
      <c r="A62" s="7" t="s">
        <v>427</v>
      </c>
      <c r="B62" s="65">
        <v>3</v>
      </c>
      <c r="C62" s="34">
        <f>IF(B69=0, "-", B62/B69)</f>
        <v>1.5706806282722512E-2</v>
      </c>
      <c r="D62" s="65">
        <v>0</v>
      </c>
      <c r="E62" s="9">
        <f>IF(D69=0, "-", D62/D69)</f>
        <v>0</v>
      </c>
      <c r="F62" s="81">
        <v>9</v>
      </c>
      <c r="G62" s="34">
        <f>IF(F69=0, "-", F62/F69)</f>
        <v>1.717557251908397E-2</v>
      </c>
      <c r="H62" s="65">
        <v>7</v>
      </c>
      <c r="I62" s="9">
        <f>IF(H69=0, "-", H62/H69)</f>
        <v>1.3539651837524178E-2</v>
      </c>
      <c r="J62" s="8" t="str">
        <f t="shared" si="4"/>
        <v>-</v>
      </c>
      <c r="K62" s="9">
        <f t="shared" si="5"/>
        <v>0.2857142857142857</v>
      </c>
    </row>
    <row r="63" spans="1:11" x14ac:dyDescent="0.2">
      <c r="A63" s="7" t="s">
        <v>428</v>
      </c>
      <c r="B63" s="65">
        <v>0</v>
      </c>
      <c r="C63" s="34">
        <f>IF(B69=0, "-", B63/B69)</f>
        <v>0</v>
      </c>
      <c r="D63" s="65">
        <v>0</v>
      </c>
      <c r="E63" s="9">
        <f>IF(D69=0, "-", D63/D69)</f>
        <v>0</v>
      </c>
      <c r="F63" s="81">
        <v>2</v>
      </c>
      <c r="G63" s="34">
        <f>IF(F69=0, "-", F63/F69)</f>
        <v>3.8167938931297708E-3</v>
      </c>
      <c r="H63" s="65">
        <v>0</v>
      </c>
      <c r="I63" s="9">
        <f>IF(H69=0, "-", H63/H69)</f>
        <v>0</v>
      </c>
      <c r="J63" s="8" t="str">
        <f t="shared" si="4"/>
        <v>-</v>
      </c>
      <c r="K63" s="9" t="str">
        <f t="shared" si="5"/>
        <v>-</v>
      </c>
    </row>
    <row r="64" spans="1:11" x14ac:dyDescent="0.2">
      <c r="A64" s="7" t="s">
        <v>429</v>
      </c>
      <c r="B64" s="65">
        <v>0</v>
      </c>
      <c r="C64" s="34">
        <f>IF(B69=0, "-", B64/B69)</f>
        <v>0</v>
      </c>
      <c r="D64" s="65">
        <v>1</v>
      </c>
      <c r="E64" s="9">
        <f>IF(D69=0, "-", D64/D69)</f>
        <v>4.9504950495049506E-3</v>
      </c>
      <c r="F64" s="81">
        <v>0</v>
      </c>
      <c r="G64" s="34">
        <f>IF(F69=0, "-", F64/F69)</f>
        <v>0</v>
      </c>
      <c r="H64" s="65">
        <v>2</v>
      </c>
      <c r="I64" s="9">
        <f>IF(H69=0, "-", H64/H69)</f>
        <v>3.8684719535783366E-3</v>
      </c>
      <c r="J64" s="8">
        <f t="shared" si="4"/>
        <v>-1</v>
      </c>
      <c r="K64" s="9">
        <f t="shared" si="5"/>
        <v>-1</v>
      </c>
    </row>
    <row r="65" spans="1:11" x14ac:dyDescent="0.2">
      <c r="A65" s="7" t="s">
        <v>430</v>
      </c>
      <c r="B65" s="65">
        <v>48</v>
      </c>
      <c r="C65" s="34">
        <f>IF(B69=0, "-", B65/B69)</f>
        <v>0.2513089005235602</v>
      </c>
      <c r="D65" s="65">
        <v>45</v>
      </c>
      <c r="E65" s="9">
        <f>IF(D69=0, "-", D65/D69)</f>
        <v>0.22277227722772278</v>
      </c>
      <c r="F65" s="81">
        <v>97</v>
      </c>
      <c r="G65" s="34">
        <f>IF(F69=0, "-", F65/F69)</f>
        <v>0.1851145038167939</v>
      </c>
      <c r="H65" s="65">
        <v>112</v>
      </c>
      <c r="I65" s="9">
        <f>IF(H69=0, "-", H65/H69)</f>
        <v>0.21663442940038685</v>
      </c>
      <c r="J65" s="8">
        <f t="shared" si="4"/>
        <v>6.6666666666666666E-2</v>
      </c>
      <c r="K65" s="9">
        <f t="shared" si="5"/>
        <v>-0.13392857142857142</v>
      </c>
    </row>
    <row r="66" spans="1:11" x14ac:dyDescent="0.2">
      <c r="A66" s="7" t="s">
        <v>431</v>
      </c>
      <c r="B66" s="65">
        <v>3</v>
      </c>
      <c r="C66" s="34">
        <f>IF(B69=0, "-", B66/B69)</f>
        <v>1.5706806282722512E-2</v>
      </c>
      <c r="D66" s="65">
        <v>8</v>
      </c>
      <c r="E66" s="9">
        <f>IF(D69=0, "-", D66/D69)</f>
        <v>3.9603960396039604E-2</v>
      </c>
      <c r="F66" s="81">
        <v>13</v>
      </c>
      <c r="G66" s="34">
        <f>IF(F69=0, "-", F66/F69)</f>
        <v>2.4809160305343511E-2</v>
      </c>
      <c r="H66" s="65">
        <v>19</v>
      </c>
      <c r="I66" s="9">
        <f>IF(H69=0, "-", H66/H69)</f>
        <v>3.6750483558994199E-2</v>
      </c>
      <c r="J66" s="8">
        <f t="shared" si="4"/>
        <v>-0.625</v>
      </c>
      <c r="K66" s="9">
        <f t="shared" si="5"/>
        <v>-0.31578947368421051</v>
      </c>
    </row>
    <row r="67" spans="1:11" x14ac:dyDescent="0.2">
      <c r="A67" s="7" t="s">
        <v>432</v>
      </c>
      <c r="B67" s="65">
        <v>4</v>
      </c>
      <c r="C67" s="34">
        <f>IF(B69=0, "-", B67/B69)</f>
        <v>2.0942408376963352E-2</v>
      </c>
      <c r="D67" s="65">
        <v>19</v>
      </c>
      <c r="E67" s="9">
        <f>IF(D69=0, "-", D67/D69)</f>
        <v>9.405940594059406E-2</v>
      </c>
      <c r="F67" s="81">
        <v>26</v>
      </c>
      <c r="G67" s="34">
        <f>IF(F69=0, "-", F67/F69)</f>
        <v>4.9618320610687022E-2</v>
      </c>
      <c r="H67" s="65">
        <v>51</v>
      </c>
      <c r="I67" s="9">
        <f>IF(H69=0, "-", H67/H69)</f>
        <v>9.8646034816247577E-2</v>
      </c>
      <c r="J67" s="8">
        <f t="shared" si="4"/>
        <v>-0.78947368421052633</v>
      </c>
      <c r="K67" s="9">
        <f t="shared" si="5"/>
        <v>-0.49019607843137253</v>
      </c>
    </row>
    <row r="68" spans="1:11" x14ac:dyDescent="0.2">
      <c r="A68" s="2"/>
      <c r="B68" s="68"/>
      <c r="C68" s="33"/>
      <c r="D68" s="68"/>
      <c r="E68" s="6"/>
      <c r="F68" s="82"/>
      <c r="G68" s="33"/>
      <c r="H68" s="68"/>
      <c r="I68" s="6"/>
      <c r="J68" s="5"/>
      <c r="K68" s="6"/>
    </row>
    <row r="69" spans="1:11" s="43" customFormat="1" x14ac:dyDescent="0.2">
      <c r="A69" s="162" t="s">
        <v>487</v>
      </c>
      <c r="B69" s="71">
        <f>SUM(B52:B68)</f>
        <v>191</v>
      </c>
      <c r="C69" s="40">
        <f>B69/1560</f>
        <v>0.12243589743589743</v>
      </c>
      <c r="D69" s="71">
        <f>SUM(D52:D68)</f>
        <v>202</v>
      </c>
      <c r="E69" s="41">
        <f>D69/1663</f>
        <v>0.12146722790138305</v>
      </c>
      <c r="F69" s="77">
        <f>SUM(F52:F68)</f>
        <v>524</v>
      </c>
      <c r="G69" s="42">
        <f>F69/4091</f>
        <v>0.12808604253238817</v>
      </c>
      <c r="H69" s="71">
        <f>SUM(H52:H68)</f>
        <v>517</v>
      </c>
      <c r="I69" s="41">
        <f>H69/4356</f>
        <v>0.11868686868686869</v>
      </c>
      <c r="J69" s="37">
        <f>IF(D69=0, "-", IF((B69-D69)/D69&lt;10, (B69-D69)/D69, "&gt;999%"))</f>
        <v>-5.4455445544554455E-2</v>
      </c>
      <c r="K69" s="38">
        <f>IF(H69=0, "-", IF((F69-H69)/H69&lt;10, (F69-H69)/H69, "&gt;999%"))</f>
        <v>1.3539651837524178E-2</v>
      </c>
    </row>
    <row r="70" spans="1:11" x14ac:dyDescent="0.2">
      <c r="B70" s="83"/>
      <c r="D70" s="83"/>
      <c r="F70" s="83"/>
      <c r="H70" s="83"/>
    </row>
    <row r="71" spans="1:11" x14ac:dyDescent="0.2">
      <c r="A71" s="27" t="s">
        <v>486</v>
      </c>
      <c r="B71" s="71">
        <v>277</v>
      </c>
      <c r="C71" s="40">
        <f>B71/1560</f>
        <v>0.17756410256410257</v>
      </c>
      <c r="D71" s="71">
        <v>272</v>
      </c>
      <c r="E71" s="41">
        <f>D71/1663</f>
        <v>0.1635598316295851</v>
      </c>
      <c r="F71" s="77">
        <v>739</v>
      </c>
      <c r="G71" s="42">
        <f>F71/4091</f>
        <v>0.18064043021266193</v>
      </c>
      <c r="H71" s="71">
        <v>709</v>
      </c>
      <c r="I71" s="41">
        <f>H71/4356</f>
        <v>0.16276400367309457</v>
      </c>
      <c r="J71" s="37">
        <f>IF(D71=0, "-", IF((B71-D71)/D71&lt;10, (B71-D71)/D71, "&gt;999%"))</f>
        <v>1.8382352941176471E-2</v>
      </c>
      <c r="K71" s="38">
        <f>IF(H71=0, "-", IF((F71-H71)/H71&lt;10, (F71-H71)/H71, "&gt;999%"))</f>
        <v>4.2313117066290547E-2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49" max="16383" man="1"/>
    <brk id="7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497</v>
      </c>
      <c r="C1" s="198"/>
      <c r="D1" s="198"/>
      <c r="E1" s="199"/>
      <c r="F1" s="199"/>
      <c r="G1" s="199"/>
      <c r="H1" s="199"/>
      <c r="I1" s="199"/>
      <c r="J1" s="199"/>
      <c r="K1" s="199"/>
    </row>
    <row r="2" spans="1:11" s="52" customFormat="1" ht="20.25" x14ac:dyDescent="0.3">
      <c r="A2" s="4" t="s">
        <v>87</v>
      </c>
      <c r="B2" s="202" t="s">
        <v>77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34</v>
      </c>
      <c r="B7" s="65">
        <v>0</v>
      </c>
      <c r="C7" s="39">
        <f>IF(B25=0, "-", B7/B25)</f>
        <v>0</v>
      </c>
      <c r="D7" s="65">
        <v>0</v>
      </c>
      <c r="E7" s="21">
        <f>IF(D25=0, "-", D7/D25)</f>
        <v>0</v>
      </c>
      <c r="F7" s="81">
        <v>4</v>
      </c>
      <c r="G7" s="39">
        <f>IF(F25=0, "-", F7/F25)</f>
        <v>5.4127198917456026E-3</v>
      </c>
      <c r="H7" s="65">
        <v>3</v>
      </c>
      <c r="I7" s="21">
        <f>IF(H25=0, "-", H7/H25)</f>
        <v>4.2313117066290554E-3</v>
      </c>
      <c r="J7" s="20" t="str">
        <f t="shared" ref="J7:J23" si="0">IF(D7=0, "-", IF((B7-D7)/D7&lt;10, (B7-D7)/D7, "&gt;999%"))</f>
        <v>-</v>
      </c>
      <c r="K7" s="21">
        <f t="shared" ref="K7:K23" si="1">IF(H7=0, "-", IF((F7-H7)/H7&lt;10, (F7-H7)/H7, "&gt;999%"))</f>
        <v>0.33333333333333331</v>
      </c>
    </row>
    <row r="8" spans="1:11" x14ac:dyDescent="0.2">
      <c r="A8" s="7" t="s">
        <v>39</v>
      </c>
      <c r="B8" s="65">
        <v>42</v>
      </c>
      <c r="C8" s="39">
        <f>IF(B25=0, "-", B8/B25)</f>
        <v>0.15162454873646208</v>
      </c>
      <c r="D8" s="65">
        <v>40</v>
      </c>
      <c r="E8" s="21">
        <f>IF(D25=0, "-", D8/D25)</f>
        <v>0.14705882352941177</v>
      </c>
      <c r="F8" s="81">
        <v>135</v>
      </c>
      <c r="G8" s="39">
        <f>IF(F25=0, "-", F8/F25)</f>
        <v>0.18267929634641408</v>
      </c>
      <c r="H8" s="65">
        <v>124</v>
      </c>
      <c r="I8" s="21">
        <f>IF(H25=0, "-", H8/H25)</f>
        <v>0.17489421720733428</v>
      </c>
      <c r="J8" s="20">
        <f t="shared" si="0"/>
        <v>0.05</v>
      </c>
      <c r="K8" s="21">
        <f t="shared" si="1"/>
        <v>8.8709677419354843E-2</v>
      </c>
    </row>
    <row r="9" spans="1:11" x14ac:dyDescent="0.2">
      <c r="A9" s="7" t="s">
        <v>42</v>
      </c>
      <c r="B9" s="65">
        <v>5</v>
      </c>
      <c r="C9" s="39">
        <f>IF(B25=0, "-", B9/B25)</f>
        <v>1.8050541516245487E-2</v>
      </c>
      <c r="D9" s="65">
        <v>16</v>
      </c>
      <c r="E9" s="21">
        <f>IF(D25=0, "-", D9/D25)</f>
        <v>5.8823529411764705E-2</v>
      </c>
      <c r="F9" s="81">
        <v>7</v>
      </c>
      <c r="G9" s="39">
        <f>IF(F25=0, "-", F9/F25)</f>
        <v>9.4722598105548041E-3</v>
      </c>
      <c r="H9" s="65">
        <v>27</v>
      </c>
      <c r="I9" s="21">
        <f>IF(H25=0, "-", H9/H25)</f>
        <v>3.8081805359661498E-2</v>
      </c>
      <c r="J9" s="20">
        <f t="shared" si="0"/>
        <v>-0.6875</v>
      </c>
      <c r="K9" s="21">
        <f t="shared" si="1"/>
        <v>-0.7407407407407407</v>
      </c>
    </row>
    <row r="10" spans="1:11" x14ac:dyDescent="0.2">
      <c r="A10" s="7" t="s">
        <v>45</v>
      </c>
      <c r="B10" s="65">
        <v>5</v>
      </c>
      <c r="C10" s="39">
        <f>IF(B25=0, "-", B10/B25)</f>
        <v>1.8050541516245487E-2</v>
      </c>
      <c r="D10" s="65">
        <v>14</v>
      </c>
      <c r="E10" s="21">
        <f>IF(D25=0, "-", D10/D25)</f>
        <v>5.1470588235294115E-2</v>
      </c>
      <c r="F10" s="81">
        <v>10</v>
      </c>
      <c r="G10" s="39">
        <f>IF(F25=0, "-", F10/F25)</f>
        <v>1.3531799729364006E-2</v>
      </c>
      <c r="H10" s="65">
        <v>26</v>
      </c>
      <c r="I10" s="21">
        <f>IF(H25=0, "-", H10/H25)</f>
        <v>3.6671368124118475E-2</v>
      </c>
      <c r="J10" s="20">
        <f t="shared" si="0"/>
        <v>-0.6428571428571429</v>
      </c>
      <c r="K10" s="21">
        <f t="shared" si="1"/>
        <v>-0.61538461538461542</v>
      </c>
    </row>
    <row r="11" spans="1:11" x14ac:dyDescent="0.2">
      <c r="A11" s="7" t="s">
        <v>47</v>
      </c>
      <c r="B11" s="65">
        <v>26</v>
      </c>
      <c r="C11" s="39">
        <f>IF(B25=0, "-", B11/B25)</f>
        <v>9.3862815884476536E-2</v>
      </c>
      <c r="D11" s="65">
        <v>16</v>
      </c>
      <c r="E11" s="21">
        <f>IF(D25=0, "-", D11/D25)</f>
        <v>5.8823529411764705E-2</v>
      </c>
      <c r="F11" s="81">
        <v>66</v>
      </c>
      <c r="G11" s="39">
        <f>IF(F25=0, "-", F11/F25)</f>
        <v>8.9309878213802429E-2</v>
      </c>
      <c r="H11" s="65">
        <v>55</v>
      </c>
      <c r="I11" s="21">
        <f>IF(H25=0, "-", H11/H25)</f>
        <v>7.7574047954866013E-2</v>
      </c>
      <c r="J11" s="20">
        <f t="shared" si="0"/>
        <v>0.625</v>
      </c>
      <c r="K11" s="21">
        <f t="shared" si="1"/>
        <v>0.2</v>
      </c>
    </row>
    <row r="12" spans="1:11" x14ac:dyDescent="0.2">
      <c r="A12" s="7" t="s">
        <v>50</v>
      </c>
      <c r="B12" s="65">
        <v>0</v>
      </c>
      <c r="C12" s="39">
        <f>IF(B25=0, "-", B12/B25)</f>
        <v>0</v>
      </c>
      <c r="D12" s="65">
        <v>3</v>
      </c>
      <c r="E12" s="21">
        <f>IF(D25=0, "-", D12/D25)</f>
        <v>1.1029411764705883E-2</v>
      </c>
      <c r="F12" s="81">
        <v>7</v>
      </c>
      <c r="G12" s="39">
        <f>IF(F25=0, "-", F12/F25)</f>
        <v>9.4722598105548041E-3</v>
      </c>
      <c r="H12" s="65">
        <v>5</v>
      </c>
      <c r="I12" s="21">
        <f>IF(H25=0, "-", H12/H25)</f>
        <v>7.052186177715092E-3</v>
      </c>
      <c r="J12" s="20">
        <f t="shared" si="0"/>
        <v>-1</v>
      </c>
      <c r="K12" s="21">
        <f t="shared" si="1"/>
        <v>0.4</v>
      </c>
    </row>
    <row r="13" spans="1:11" x14ac:dyDescent="0.2">
      <c r="A13" s="7" t="s">
        <v>53</v>
      </c>
      <c r="B13" s="65">
        <v>7</v>
      </c>
      <c r="C13" s="39">
        <f>IF(B25=0, "-", B13/B25)</f>
        <v>2.5270758122743681E-2</v>
      </c>
      <c r="D13" s="65">
        <v>9</v>
      </c>
      <c r="E13" s="21">
        <f>IF(D25=0, "-", D13/D25)</f>
        <v>3.3088235294117647E-2</v>
      </c>
      <c r="F13" s="81">
        <v>12</v>
      </c>
      <c r="G13" s="39">
        <f>IF(F25=0, "-", F13/F25)</f>
        <v>1.6238159675236806E-2</v>
      </c>
      <c r="H13" s="65">
        <v>26</v>
      </c>
      <c r="I13" s="21">
        <f>IF(H25=0, "-", H13/H25)</f>
        <v>3.6671368124118475E-2</v>
      </c>
      <c r="J13" s="20">
        <f t="shared" si="0"/>
        <v>-0.22222222222222221</v>
      </c>
      <c r="K13" s="21">
        <f t="shared" si="1"/>
        <v>-0.53846153846153844</v>
      </c>
    </row>
    <row r="14" spans="1:11" x14ac:dyDescent="0.2">
      <c r="A14" s="7" t="s">
        <v>57</v>
      </c>
      <c r="B14" s="65">
        <v>11</v>
      </c>
      <c r="C14" s="39">
        <f>IF(B25=0, "-", B14/B25)</f>
        <v>3.9711191335740074E-2</v>
      </c>
      <c r="D14" s="65">
        <v>11</v>
      </c>
      <c r="E14" s="21">
        <f>IF(D25=0, "-", D14/D25)</f>
        <v>4.0441176470588237E-2</v>
      </c>
      <c r="F14" s="81">
        <v>28</v>
      </c>
      <c r="G14" s="39">
        <f>IF(F25=0, "-", F14/F25)</f>
        <v>3.7889039242219216E-2</v>
      </c>
      <c r="H14" s="65">
        <v>34</v>
      </c>
      <c r="I14" s="21">
        <f>IF(H25=0, "-", H14/H25)</f>
        <v>4.7954866008462625E-2</v>
      </c>
      <c r="J14" s="20">
        <f t="shared" si="0"/>
        <v>0</v>
      </c>
      <c r="K14" s="21">
        <f t="shared" si="1"/>
        <v>-0.17647058823529413</v>
      </c>
    </row>
    <row r="15" spans="1:11" x14ac:dyDescent="0.2">
      <c r="A15" s="7" t="s">
        <v>59</v>
      </c>
      <c r="B15" s="65">
        <v>1</v>
      </c>
      <c r="C15" s="39">
        <f>IF(B25=0, "-", B15/B25)</f>
        <v>3.6101083032490976E-3</v>
      </c>
      <c r="D15" s="65">
        <v>0</v>
      </c>
      <c r="E15" s="21">
        <f>IF(D25=0, "-", D15/D25)</f>
        <v>0</v>
      </c>
      <c r="F15" s="81">
        <v>4</v>
      </c>
      <c r="G15" s="39">
        <f>IF(F25=0, "-", F15/F25)</f>
        <v>5.4127198917456026E-3</v>
      </c>
      <c r="H15" s="65">
        <v>0</v>
      </c>
      <c r="I15" s="21">
        <f>IF(H25=0, "-", H15/H25)</f>
        <v>0</v>
      </c>
      <c r="J15" s="20" t="str">
        <f t="shared" si="0"/>
        <v>-</v>
      </c>
      <c r="K15" s="21" t="str">
        <f t="shared" si="1"/>
        <v>-</v>
      </c>
    </row>
    <row r="16" spans="1:11" x14ac:dyDescent="0.2">
      <c r="A16" s="7" t="s">
        <v>62</v>
      </c>
      <c r="B16" s="65">
        <v>52</v>
      </c>
      <c r="C16" s="39">
        <f>IF(B25=0, "-", B16/B25)</f>
        <v>0.18772563176895307</v>
      </c>
      <c r="D16" s="65">
        <v>32</v>
      </c>
      <c r="E16" s="21">
        <f>IF(D25=0, "-", D16/D25)</f>
        <v>0.11764705882352941</v>
      </c>
      <c r="F16" s="81">
        <v>124</v>
      </c>
      <c r="G16" s="39">
        <f>IF(F25=0, "-", F16/F25)</f>
        <v>0.16779431664411368</v>
      </c>
      <c r="H16" s="65">
        <v>70</v>
      </c>
      <c r="I16" s="21">
        <f>IF(H25=0, "-", H16/H25)</f>
        <v>9.8730606488011283E-2</v>
      </c>
      <c r="J16" s="20">
        <f t="shared" si="0"/>
        <v>0.625</v>
      </c>
      <c r="K16" s="21">
        <f t="shared" si="1"/>
        <v>0.77142857142857146</v>
      </c>
    </row>
    <row r="17" spans="1:11" x14ac:dyDescent="0.2">
      <c r="A17" s="7" t="s">
        <v>63</v>
      </c>
      <c r="B17" s="65">
        <v>24</v>
      </c>
      <c r="C17" s="39">
        <f>IF(B25=0, "-", B17/B25)</f>
        <v>8.6642599277978335E-2</v>
      </c>
      <c r="D17" s="65">
        <v>12</v>
      </c>
      <c r="E17" s="21">
        <f>IF(D25=0, "-", D17/D25)</f>
        <v>4.4117647058823532E-2</v>
      </c>
      <c r="F17" s="81">
        <v>52</v>
      </c>
      <c r="G17" s="39">
        <f>IF(F25=0, "-", F17/F25)</f>
        <v>7.0365358592692828E-2</v>
      </c>
      <c r="H17" s="65">
        <v>31</v>
      </c>
      <c r="I17" s="21">
        <f>IF(H25=0, "-", H17/H25)</f>
        <v>4.372355430183357E-2</v>
      </c>
      <c r="J17" s="20">
        <f t="shared" si="0"/>
        <v>1</v>
      </c>
      <c r="K17" s="21">
        <f t="shared" si="1"/>
        <v>0.67741935483870963</v>
      </c>
    </row>
    <row r="18" spans="1:11" x14ac:dyDescent="0.2">
      <c r="A18" s="7" t="s">
        <v>64</v>
      </c>
      <c r="B18" s="65">
        <v>2</v>
      </c>
      <c r="C18" s="39">
        <f>IF(B25=0, "-", B18/B25)</f>
        <v>7.2202166064981952E-3</v>
      </c>
      <c r="D18" s="65">
        <v>0</v>
      </c>
      <c r="E18" s="21">
        <f>IF(D25=0, "-", D18/D25)</f>
        <v>0</v>
      </c>
      <c r="F18" s="81">
        <v>4</v>
      </c>
      <c r="G18" s="39">
        <f>IF(F25=0, "-", F18/F25)</f>
        <v>5.4127198917456026E-3</v>
      </c>
      <c r="H18" s="65">
        <v>0</v>
      </c>
      <c r="I18" s="21">
        <f>IF(H25=0, "-", H18/H25)</f>
        <v>0</v>
      </c>
      <c r="J18" s="20" t="str">
        <f t="shared" si="0"/>
        <v>-</v>
      </c>
      <c r="K18" s="21" t="str">
        <f t="shared" si="1"/>
        <v>-</v>
      </c>
    </row>
    <row r="19" spans="1:11" x14ac:dyDescent="0.2">
      <c r="A19" s="7" t="s">
        <v>66</v>
      </c>
      <c r="B19" s="65">
        <v>3</v>
      </c>
      <c r="C19" s="39">
        <f>IF(B25=0, "-", B19/B25)</f>
        <v>1.0830324909747292E-2</v>
      </c>
      <c r="D19" s="65">
        <v>0</v>
      </c>
      <c r="E19" s="21">
        <f>IF(D25=0, "-", D19/D25)</f>
        <v>0</v>
      </c>
      <c r="F19" s="81">
        <v>11</v>
      </c>
      <c r="G19" s="39">
        <f>IF(F25=0, "-", F19/F25)</f>
        <v>1.4884979702300407E-2</v>
      </c>
      <c r="H19" s="65">
        <v>7</v>
      </c>
      <c r="I19" s="21">
        <f>IF(H25=0, "-", H19/H25)</f>
        <v>9.8730606488011286E-3</v>
      </c>
      <c r="J19" s="20" t="str">
        <f t="shared" si="0"/>
        <v>-</v>
      </c>
      <c r="K19" s="21">
        <f t="shared" si="1"/>
        <v>0.5714285714285714</v>
      </c>
    </row>
    <row r="20" spans="1:11" x14ac:dyDescent="0.2">
      <c r="A20" s="7" t="s">
        <v>67</v>
      </c>
      <c r="B20" s="65">
        <v>3</v>
      </c>
      <c r="C20" s="39">
        <f>IF(B25=0, "-", B20/B25)</f>
        <v>1.0830324909747292E-2</v>
      </c>
      <c r="D20" s="65">
        <v>4</v>
      </c>
      <c r="E20" s="21">
        <f>IF(D25=0, "-", D20/D25)</f>
        <v>1.4705882352941176E-2</v>
      </c>
      <c r="F20" s="81">
        <v>10</v>
      </c>
      <c r="G20" s="39">
        <f>IF(F25=0, "-", F20/F25)</f>
        <v>1.3531799729364006E-2</v>
      </c>
      <c r="H20" s="65">
        <v>7</v>
      </c>
      <c r="I20" s="21">
        <f>IF(H25=0, "-", H20/H25)</f>
        <v>9.8730606488011286E-3</v>
      </c>
      <c r="J20" s="20">
        <f t="shared" si="0"/>
        <v>-0.25</v>
      </c>
      <c r="K20" s="21">
        <f t="shared" si="1"/>
        <v>0.42857142857142855</v>
      </c>
    </row>
    <row r="21" spans="1:11" x14ac:dyDescent="0.2">
      <c r="A21" s="7" t="s">
        <v>69</v>
      </c>
      <c r="B21" s="65">
        <v>0</v>
      </c>
      <c r="C21" s="39">
        <f>IF(B25=0, "-", B21/B25)</f>
        <v>0</v>
      </c>
      <c r="D21" s="65">
        <v>1</v>
      </c>
      <c r="E21" s="21">
        <f>IF(D25=0, "-", D21/D25)</f>
        <v>3.6764705882352941E-3</v>
      </c>
      <c r="F21" s="81">
        <v>0</v>
      </c>
      <c r="G21" s="39">
        <f>IF(F25=0, "-", F21/F25)</f>
        <v>0</v>
      </c>
      <c r="H21" s="65">
        <v>2</v>
      </c>
      <c r="I21" s="21">
        <f>IF(H25=0, "-", H21/H25)</f>
        <v>2.8208744710860366E-3</v>
      </c>
      <c r="J21" s="20">
        <f t="shared" si="0"/>
        <v>-1</v>
      </c>
      <c r="K21" s="21">
        <f t="shared" si="1"/>
        <v>-1</v>
      </c>
    </row>
    <row r="22" spans="1:11" x14ac:dyDescent="0.2">
      <c r="A22" s="7" t="s">
        <v>73</v>
      </c>
      <c r="B22" s="65">
        <v>82</v>
      </c>
      <c r="C22" s="39">
        <f>IF(B25=0, "-", B22/B25)</f>
        <v>0.29602888086642598</v>
      </c>
      <c r="D22" s="65">
        <v>88</v>
      </c>
      <c r="E22" s="21">
        <f>IF(D25=0, "-", D22/D25)</f>
        <v>0.3235294117647059</v>
      </c>
      <c r="F22" s="81">
        <v>225</v>
      </c>
      <c r="G22" s="39">
        <f>IF(F25=0, "-", F22/F25)</f>
        <v>0.30446549391069011</v>
      </c>
      <c r="H22" s="65">
        <v>227</v>
      </c>
      <c r="I22" s="21">
        <f>IF(H25=0, "-", H22/H25)</f>
        <v>0.32016925246826516</v>
      </c>
      <c r="J22" s="20">
        <f t="shared" si="0"/>
        <v>-6.8181818181818177E-2</v>
      </c>
      <c r="K22" s="21">
        <f t="shared" si="1"/>
        <v>-8.8105726872246704E-3</v>
      </c>
    </row>
    <row r="23" spans="1:11" x14ac:dyDescent="0.2">
      <c r="A23" s="7" t="s">
        <v>74</v>
      </c>
      <c r="B23" s="65">
        <v>14</v>
      </c>
      <c r="C23" s="39">
        <f>IF(B25=0, "-", B23/B25)</f>
        <v>5.0541516245487361E-2</v>
      </c>
      <c r="D23" s="65">
        <v>26</v>
      </c>
      <c r="E23" s="21">
        <f>IF(D25=0, "-", D23/D25)</f>
        <v>9.5588235294117641E-2</v>
      </c>
      <c r="F23" s="81">
        <v>40</v>
      </c>
      <c r="G23" s="39">
        <f>IF(F25=0, "-", F23/F25)</f>
        <v>5.4127198917456022E-2</v>
      </c>
      <c r="H23" s="65">
        <v>65</v>
      </c>
      <c r="I23" s="21">
        <f>IF(H25=0, "-", H23/H25)</f>
        <v>9.1678420310296188E-2</v>
      </c>
      <c r="J23" s="20">
        <f t="shared" si="0"/>
        <v>-0.46153846153846156</v>
      </c>
      <c r="K23" s="21">
        <f t="shared" si="1"/>
        <v>-0.38461538461538464</v>
      </c>
    </row>
    <row r="24" spans="1:11" x14ac:dyDescent="0.2">
      <c r="A24" s="2"/>
      <c r="B24" s="68"/>
      <c r="C24" s="33"/>
      <c r="D24" s="68"/>
      <c r="E24" s="6"/>
      <c r="F24" s="82"/>
      <c r="G24" s="33"/>
      <c r="H24" s="68"/>
      <c r="I24" s="6"/>
      <c r="J24" s="5"/>
      <c r="K24" s="6"/>
    </row>
    <row r="25" spans="1:11" s="43" customFormat="1" x14ac:dyDescent="0.2">
      <c r="A25" s="162" t="s">
        <v>486</v>
      </c>
      <c r="B25" s="71">
        <f>SUM(B7:B24)</f>
        <v>277</v>
      </c>
      <c r="C25" s="40">
        <v>1</v>
      </c>
      <c r="D25" s="71">
        <f>SUM(D7:D24)</f>
        <v>272</v>
      </c>
      <c r="E25" s="41">
        <v>1</v>
      </c>
      <c r="F25" s="77">
        <f>SUM(F7:F24)</f>
        <v>739</v>
      </c>
      <c r="G25" s="42">
        <v>1</v>
      </c>
      <c r="H25" s="71">
        <f>SUM(H7:H24)</f>
        <v>709</v>
      </c>
      <c r="I25" s="41">
        <v>1</v>
      </c>
      <c r="J25" s="37">
        <f>IF(D25=0, "-", (B25-D25)/D25)</f>
        <v>1.8382352941176471E-2</v>
      </c>
      <c r="K25" s="38">
        <f>IF(H25=0, "-", (F25-H25)/H25)</f>
        <v>4.2313117066290547E-2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21"/>
  <sheetViews>
    <sheetView tabSelected="1" zoomScaleNormal="100" workbookViewId="0">
      <selection activeCell="M1" sqref="M1"/>
    </sheetView>
  </sheetViews>
  <sheetFormatPr defaultRowHeight="12.75" x14ac:dyDescent="0.2"/>
  <cols>
    <col min="1" max="1" width="26.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87</v>
      </c>
      <c r="B2" s="202" t="s">
        <v>77</v>
      </c>
      <c r="C2" s="198"/>
      <c r="D2" s="198"/>
      <c r="E2" s="203"/>
      <c r="F2" s="203"/>
      <c r="G2" s="203"/>
      <c r="H2" s="203"/>
      <c r="I2" s="203"/>
      <c r="J2" s="203"/>
      <c r="K2" s="203"/>
    </row>
    <row r="4" spans="1:11" ht="15.75" x14ac:dyDescent="0.25">
      <c r="A4" s="164" t="s">
        <v>104</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433</v>
      </c>
      <c r="B7" s="65">
        <v>2</v>
      </c>
      <c r="C7" s="34">
        <f>IF(B19=0, "-", B7/B19)</f>
        <v>0.22222222222222221</v>
      </c>
      <c r="D7" s="65">
        <v>2</v>
      </c>
      <c r="E7" s="9">
        <f>IF(D19=0, "-", D7/D19)</f>
        <v>0.14285714285714285</v>
      </c>
      <c r="F7" s="81">
        <v>3</v>
      </c>
      <c r="G7" s="34">
        <f>IF(F19=0, "-", F7/F19)</f>
        <v>0.11538461538461539</v>
      </c>
      <c r="H7" s="65">
        <v>2</v>
      </c>
      <c r="I7" s="9">
        <f>IF(H19=0, "-", H7/H19)</f>
        <v>6.0606060606060608E-2</v>
      </c>
      <c r="J7" s="8">
        <f t="shared" ref="J7:J17" si="0">IF(D7=0, "-", IF((B7-D7)/D7&lt;10, (B7-D7)/D7, "&gt;999%"))</f>
        <v>0</v>
      </c>
      <c r="K7" s="9">
        <f t="shared" ref="K7:K17" si="1">IF(H7=0, "-", IF((F7-H7)/H7&lt;10, (F7-H7)/H7, "&gt;999%"))</f>
        <v>0.5</v>
      </c>
    </row>
    <row r="8" spans="1:11" x14ac:dyDescent="0.2">
      <c r="A8" s="7" t="s">
        <v>434</v>
      </c>
      <c r="B8" s="65">
        <v>0</v>
      </c>
      <c r="C8" s="34">
        <f>IF(B19=0, "-", B8/B19)</f>
        <v>0</v>
      </c>
      <c r="D8" s="65">
        <v>0</v>
      </c>
      <c r="E8" s="9">
        <f>IF(D19=0, "-", D8/D19)</f>
        <v>0</v>
      </c>
      <c r="F8" s="81">
        <v>0</v>
      </c>
      <c r="G8" s="34">
        <f>IF(F19=0, "-", F8/F19)</f>
        <v>0</v>
      </c>
      <c r="H8" s="65">
        <v>1</v>
      </c>
      <c r="I8" s="9">
        <f>IF(H19=0, "-", H8/H19)</f>
        <v>3.0303030303030304E-2</v>
      </c>
      <c r="J8" s="8" t="str">
        <f t="shared" si="0"/>
        <v>-</v>
      </c>
      <c r="K8" s="9">
        <f t="shared" si="1"/>
        <v>-1</v>
      </c>
    </row>
    <row r="9" spans="1:11" x14ac:dyDescent="0.2">
      <c r="A9" s="7" t="s">
        <v>435</v>
      </c>
      <c r="B9" s="65">
        <v>3</v>
      </c>
      <c r="C9" s="34">
        <f>IF(B19=0, "-", B9/B19)</f>
        <v>0.33333333333333331</v>
      </c>
      <c r="D9" s="65">
        <v>0</v>
      </c>
      <c r="E9" s="9">
        <f>IF(D19=0, "-", D9/D19)</f>
        <v>0</v>
      </c>
      <c r="F9" s="81">
        <v>7</v>
      </c>
      <c r="G9" s="34">
        <f>IF(F19=0, "-", F9/F19)</f>
        <v>0.26923076923076922</v>
      </c>
      <c r="H9" s="65">
        <v>1</v>
      </c>
      <c r="I9" s="9">
        <f>IF(H19=0, "-", H9/H19)</f>
        <v>3.0303030303030304E-2</v>
      </c>
      <c r="J9" s="8" t="str">
        <f t="shared" si="0"/>
        <v>-</v>
      </c>
      <c r="K9" s="9">
        <f t="shared" si="1"/>
        <v>6</v>
      </c>
    </row>
    <row r="10" spans="1:11" x14ac:dyDescent="0.2">
      <c r="A10" s="7" t="s">
        <v>436</v>
      </c>
      <c r="B10" s="65">
        <v>0</v>
      </c>
      <c r="C10" s="34">
        <f>IF(B19=0, "-", B10/B19)</f>
        <v>0</v>
      </c>
      <c r="D10" s="65">
        <v>1</v>
      </c>
      <c r="E10" s="9">
        <f>IF(D19=0, "-", D10/D19)</f>
        <v>7.1428571428571425E-2</v>
      </c>
      <c r="F10" s="81">
        <v>0</v>
      </c>
      <c r="G10" s="34">
        <f>IF(F19=0, "-", F10/F19)</f>
        <v>0</v>
      </c>
      <c r="H10" s="65">
        <v>3</v>
      </c>
      <c r="I10" s="9">
        <f>IF(H19=0, "-", H10/H19)</f>
        <v>9.0909090909090912E-2</v>
      </c>
      <c r="J10" s="8">
        <f t="shared" si="0"/>
        <v>-1</v>
      </c>
      <c r="K10" s="9">
        <f t="shared" si="1"/>
        <v>-1</v>
      </c>
    </row>
    <row r="11" spans="1:11" x14ac:dyDescent="0.2">
      <c r="A11" s="7" t="s">
        <v>437</v>
      </c>
      <c r="B11" s="65">
        <v>2</v>
      </c>
      <c r="C11" s="34">
        <f>IF(B19=0, "-", B11/B19)</f>
        <v>0.22222222222222221</v>
      </c>
      <c r="D11" s="65">
        <v>5</v>
      </c>
      <c r="E11" s="9">
        <f>IF(D19=0, "-", D11/D19)</f>
        <v>0.35714285714285715</v>
      </c>
      <c r="F11" s="81">
        <v>9</v>
      </c>
      <c r="G11" s="34">
        <f>IF(F19=0, "-", F11/F19)</f>
        <v>0.34615384615384615</v>
      </c>
      <c r="H11" s="65">
        <v>17</v>
      </c>
      <c r="I11" s="9">
        <f>IF(H19=0, "-", H11/H19)</f>
        <v>0.51515151515151514</v>
      </c>
      <c r="J11" s="8">
        <f t="shared" si="0"/>
        <v>-0.6</v>
      </c>
      <c r="K11" s="9">
        <f t="shared" si="1"/>
        <v>-0.47058823529411764</v>
      </c>
    </row>
    <row r="12" spans="1:11" x14ac:dyDescent="0.2">
      <c r="A12" s="7" t="s">
        <v>438</v>
      </c>
      <c r="B12" s="65">
        <v>0</v>
      </c>
      <c r="C12" s="34">
        <f>IF(B19=0, "-", B12/B19)</f>
        <v>0</v>
      </c>
      <c r="D12" s="65">
        <v>0</v>
      </c>
      <c r="E12" s="9">
        <f>IF(D19=0, "-", D12/D19)</f>
        <v>0</v>
      </c>
      <c r="F12" s="81">
        <v>0</v>
      </c>
      <c r="G12" s="34">
        <f>IF(F19=0, "-", F12/F19)</f>
        <v>0</v>
      </c>
      <c r="H12" s="65">
        <v>1</v>
      </c>
      <c r="I12" s="9">
        <f>IF(H19=0, "-", H12/H19)</f>
        <v>3.0303030303030304E-2</v>
      </c>
      <c r="J12" s="8" t="str">
        <f t="shared" si="0"/>
        <v>-</v>
      </c>
      <c r="K12" s="9">
        <f t="shared" si="1"/>
        <v>-1</v>
      </c>
    </row>
    <row r="13" spans="1:11" x14ac:dyDescent="0.2">
      <c r="A13" s="7" t="s">
        <v>439</v>
      </c>
      <c r="B13" s="65">
        <v>2</v>
      </c>
      <c r="C13" s="34">
        <f>IF(B19=0, "-", B13/B19)</f>
        <v>0.22222222222222221</v>
      </c>
      <c r="D13" s="65">
        <v>2</v>
      </c>
      <c r="E13" s="9">
        <f>IF(D19=0, "-", D13/D19)</f>
        <v>0.14285714285714285</v>
      </c>
      <c r="F13" s="81">
        <v>2</v>
      </c>
      <c r="G13" s="34">
        <f>IF(F19=0, "-", F13/F19)</f>
        <v>7.6923076923076927E-2</v>
      </c>
      <c r="H13" s="65">
        <v>2</v>
      </c>
      <c r="I13" s="9">
        <f>IF(H19=0, "-", H13/H19)</f>
        <v>6.0606060606060608E-2</v>
      </c>
      <c r="J13" s="8">
        <f t="shared" si="0"/>
        <v>0</v>
      </c>
      <c r="K13" s="9">
        <f t="shared" si="1"/>
        <v>0</v>
      </c>
    </row>
    <row r="14" spans="1:11" x14ac:dyDescent="0.2">
      <c r="A14" s="7" t="s">
        <v>440</v>
      </c>
      <c r="B14" s="65">
        <v>0</v>
      </c>
      <c r="C14" s="34">
        <f>IF(B19=0, "-", B14/B19)</f>
        <v>0</v>
      </c>
      <c r="D14" s="65">
        <v>1</v>
      </c>
      <c r="E14" s="9">
        <f>IF(D19=0, "-", D14/D19)</f>
        <v>7.1428571428571425E-2</v>
      </c>
      <c r="F14" s="81">
        <v>1</v>
      </c>
      <c r="G14" s="34">
        <f>IF(F19=0, "-", F14/F19)</f>
        <v>3.8461538461538464E-2</v>
      </c>
      <c r="H14" s="65">
        <v>2</v>
      </c>
      <c r="I14" s="9">
        <f>IF(H19=0, "-", H14/H19)</f>
        <v>6.0606060606060608E-2</v>
      </c>
      <c r="J14" s="8">
        <f t="shared" si="0"/>
        <v>-1</v>
      </c>
      <c r="K14" s="9">
        <f t="shared" si="1"/>
        <v>-0.5</v>
      </c>
    </row>
    <row r="15" spans="1:11" x14ac:dyDescent="0.2">
      <c r="A15" s="7" t="s">
        <v>441</v>
      </c>
      <c r="B15" s="65">
        <v>0</v>
      </c>
      <c r="C15" s="34">
        <f>IF(B19=0, "-", B15/B19)</f>
        <v>0</v>
      </c>
      <c r="D15" s="65">
        <v>0</v>
      </c>
      <c r="E15" s="9">
        <f>IF(D19=0, "-", D15/D19)</f>
        <v>0</v>
      </c>
      <c r="F15" s="81">
        <v>0</v>
      </c>
      <c r="G15" s="34">
        <f>IF(F19=0, "-", F15/F19)</f>
        <v>0</v>
      </c>
      <c r="H15" s="65">
        <v>1</v>
      </c>
      <c r="I15" s="9">
        <f>IF(H19=0, "-", H15/H19)</f>
        <v>3.0303030303030304E-2</v>
      </c>
      <c r="J15" s="8" t="str">
        <f t="shared" si="0"/>
        <v>-</v>
      </c>
      <c r="K15" s="9">
        <f t="shared" si="1"/>
        <v>-1</v>
      </c>
    </row>
    <row r="16" spans="1:11" x14ac:dyDescent="0.2">
      <c r="A16" s="7" t="s">
        <v>442</v>
      </c>
      <c r="B16" s="65">
        <v>0</v>
      </c>
      <c r="C16" s="34">
        <f>IF(B19=0, "-", B16/B19)</f>
        <v>0</v>
      </c>
      <c r="D16" s="65">
        <v>0</v>
      </c>
      <c r="E16" s="9">
        <f>IF(D19=0, "-", D16/D19)</f>
        <v>0</v>
      </c>
      <c r="F16" s="81">
        <v>1</v>
      </c>
      <c r="G16" s="34">
        <f>IF(F19=0, "-", F16/F19)</f>
        <v>3.8461538461538464E-2</v>
      </c>
      <c r="H16" s="65">
        <v>0</v>
      </c>
      <c r="I16" s="9">
        <f>IF(H19=0, "-", H16/H19)</f>
        <v>0</v>
      </c>
      <c r="J16" s="8" t="str">
        <f t="shared" si="0"/>
        <v>-</v>
      </c>
      <c r="K16" s="9" t="str">
        <f t="shared" si="1"/>
        <v>-</v>
      </c>
    </row>
    <row r="17" spans="1:11" x14ac:dyDescent="0.2">
      <c r="A17" s="7" t="s">
        <v>443</v>
      </c>
      <c r="B17" s="65">
        <v>0</v>
      </c>
      <c r="C17" s="34">
        <f>IF(B19=0, "-", B17/B19)</f>
        <v>0</v>
      </c>
      <c r="D17" s="65">
        <v>3</v>
      </c>
      <c r="E17" s="9">
        <f>IF(D19=0, "-", D17/D19)</f>
        <v>0.21428571428571427</v>
      </c>
      <c r="F17" s="81">
        <v>3</v>
      </c>
      <c r="G17" s="34">
        <f>IF(F19=0, "-", F17/F19)</f>
        <v>0.11538461538461539</v>
      </c>
      <c r="H17" s="65">
        <v>3</v>
      </c>
      <c r="I17" s="9">
        <f>IF(H19=0, "-", H17/H19)</f>
        <v>9.0909090909090912E-2</v>
      </c>
      <c r="J17" s="8">
        <f t="shared" si="0"/>
        <v>-1</v>
      </c>
      <c r="K17" s="9">
        <f t="shared" si="1"/>
        <v>0</v>
      </c>
    </row>
    <row r="18" spans="1:11" x14ac:dyDescent="0.2">
      <c r="A18" s="2"/>
      <c r="B18" s="68"/>
      <c r="C18" s="33"/>
      <c r="D18" s="68"/>
      <c r="E18" s="6"/>
      <c r="F18" s="82"/>
      <c r="G18" s="33"/>
      <c r="H18" s="68"/>
      <c r="I18" s="6"/>
      <c r="J18" s="5"/>
      <c r="K18" s="6"/>
    </row>
    <row r="19" spans="1:11" s="43" customFormat="1" x14ac:dyDescent="0.2">
      <c r="A19" s="162" t="s">
        <v>494</v>
      </c>
      <c r="B19" s="71">
        <f>SUM(B7:B18)</f>
        <v>9</v>
      </c>
      <c r="C19" s="40">
        <f>B19/1560</f>
        <v>5.7692307692307696E-3</v>
      </c>
      <c r="D19" s="71">
        <f>SUM(D7:D18)</f>
        <v>14</v>
      </c>
      <c r="E19" s="41">
        <f>D19/1663</f>
        <v>8.4185207456404093E-3</v>
      </c>
      <c r="F19" s="77">
        <f>SUM(F7:F18)</f>
        <v>26</v>
      </c>
      <c r="G19" s="42">
        <f>F19/4091</f>
        <v>6.3554143241261307E-3</v>
      </c>
      <c r="H19" s="71">
        <f>SUM(H7:H18)</f>
        <v>33</v>
      </c>
      <c r="I19" s="41">
        <f>H19/4356</f>
        <v>7.575757575757576E-3</v>
      </c>
      <c r="J19" s="37">
        <f>IF(D19=0, "-", IF((B19-D19)/D19&lt;10, (B19-D19)/D19, "&gt;999%"))</f>
        <v>-0.35714285714285715</v>
      </c>
      <c r="K19" s="38">
        <f>IF(H19=0, "-", IF((F19-H19)/H19&lt;10, (F19-H19)/H19, "&gt;999%"))</f>
        <v>-0.21212121212121213</v>
      </c>
    </row>
    <row r="20" spans="1:11" x14ac:dyDescent="0.2">
      <c r="B20" s="83"/>
      <c r="D20" s="83"/>
      <c r="F20" s="83"/>
      <c r="H20" s="83"/>
    </row>
    <row r="21" spans="1:11" x14ac:dyDescent="0.2">
      <c r="A21" s="27" t="s">
        <v>493</v>
      </c>
      <c r="B21" s="71">
        <v>9</v>
      </c>
      <c r="C21" s="40">
        <f>B21/1560</f>
        <v>5.7692307692307696E-3</v>
      </c>
      <c r="D21" s="71">
        <v>14</v>
      </c>
      <c r="E21" s="41">
        <f>D21/1663</f>
        <v>8.4185207456404093E-3</v>
      </c>
      <c r="F21" s="77">
        <v>26</v>
      </c>
      <c r="G21" s="42">
        <f>F21/4091</f>
        <v>6.3554143241261307E-3</v>
      </c>
      <c r="H21" s="71">
        <v>33</v>
      </c>
      <c r="I21" s="41">
        <f>H21/4356</f>
        <v>7.575757575757576E-3</v>
      </c>
      <c r="J21" s="37">
        <f>IF(D21=0, "-", IF((B21-D21)/D21&lt;10, (B21-D21)/D21, "&gt;999%"))</f>
        <v>-0.35714285714285715</v>
      </c>
      <c r="K21" s="38">
        <f>IF(H21=0, "-", IF((F21-H21)/H21&lt;10, (F21-H21)/H21, "&gt;999%"))</f>
        <v>-0.21212121212121213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21"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19"/>
  <sheetViews>
    <sheetView tabSelected="1" zoomScaleNormal="100" workbookViewId="0">
      <selection activeCell="M1" sqref="M1"/>
    </sheetView>
  </sheetViews>
  <sheetFormatPr defaultRowHeight="12.75" x14ac:dyDescent="0.2"/>
  <cols>
    <col min="1" max="1" width="23.7109375" bestFit="1" customWidth="1"/>
    <col min="2" max="11" width="8.42578125" customWidth="1"/>
  </cols>
  <sheetData>
    <row r="1" spans="1:11" s="52" customFormat="1" ht="20.25" x14ac:dyDescent="0.3">
      <c r="A1" s="4" t="s">
        <v>10</v>
      </c>
      <c r="B1" s="198" t="s">
        <v>498</v>
      </c>
      <c r="C1" s="198"/>
      <c r="D1" s="198"/>
      <c r="E1" s="199"/>
      <c r="F1" s="199"/>
      <c r="G1" s="199"/>
      <c r="H1" s="199"/>
      <c r="I1" s="199"/>
      <c r="J1" s="199"/>
      <c r="K1" s="199"/>
    </row>
    <row r="2" spans="1:11" s="52" customFormat="1" ht="20.25" x14ac:dyDescent="0.3">
      <c r="A2" s="4" t="s">
        <v>87</v>
      </c>
      <c r="B2" s="202" t="s">
        <v>77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38</v>
      </c>
      <c r="B7" s="65">
        <v>2</v>
      </c>
      <c r="C7" s="39">
        <f>IF(B19=0, "-", B7/B19)</f>
        <v>0.22222222222222221</v>
      </c>
      <c r="D7" s="65">
        <v>2</v>
      </c>
      <c r="E7" s="21">
        <f>IF(D19=0, "-", D7/D19)</f>
        <v>0.14285714285714285</v>
      </c>
      <c r="F7" s="81">
        <v>3</v>
      </c>
      <c r="G7" s="39">
        <f>IF(F19=0, "-", F7/F19)</f>
        <v>0.11538461538461539</v>
      </c>
      <c r="H7" s="65">
        <v>2</v>
      </c>
      <c r="I7" s="21">
        <f>IF(H19=0, "-", H7/H19)</f>
        <v>6.0606060606060608E-2</v>
      </c>
      <c r="J7" s="20">
        <f t="shared" ref="J7:J17" si="0">IF(D7=0, "-", IF((B7-D7)/D7&lt;10, (B7-D7)/D7, "&gt;999%"))</f>
        <v>0</v>
      </c>
      <c r="K7" s="21">
        <f t="shared" ref="K7:K17" si="1">IF(H7=0, "-", IF((F7-H7)/H7&lt;10, (F7-H7)/H7, "&gt;999%"))</f>
        <v>0.5</v>
      </c>
    </row>
    <row r="8" spans="1:11" x14ac:dyDescent="0.2">
      <c r="A8" s="7" t="s">
        <v>39</v>
      </c>
      <c r="B8" s="65">
        <v>0</v>
      </c>
      <c r="C8" s="39">
        <f>IF(B19=0, "-", B8/B19)</f>
        <v>0</v>
      </c>
      <c r="D8" s="65">
        <v>0</v>
      </c>
      <c r="E8" s="21">
        <f>IF(D19=0, "-", D8/D19)</f>
        <v>0</v>
      </c>
      <c r="F8" s="81">
        <v>0</v>
      </c>
      <c r="G8" s="39">
        <f>IF(F19=0, "-", F8/F19)</f>
        <v>0</v>
      </c>
      <c r="H8" s="65">
        <v>1</v>
      </c>
      <c r="I8" s="21">
        <f>IF(H19=0, "-", H8/H19)</f>
        <v>3.0303030303030304E-2</v>
      </c>
      <c r="J8" s="20" t="str">
        <f t="shared" si="0"/>
        <v>-</v>
      </c>
      <c r="K8" s="21">
        <f t="shared" si="1"/>
        <v>-1</v>
      </c>
    </row>
    <row r="9" spans="1:11" x14ac:dyDescent="0.2">
      <c r="A9" s="7" t="s">
        <v>40</v>
      </c>
      <c r="B9" s="65">
        <v>3</v>
      </c>
      <c r="C9" s="39">
        <f>IF(B19=0, "-", B9/B19)</f>
        <v>0.33333333333333331</v>
      </c>
      <c r="D9" s="65">
        <v>0</v>
      </c>
      <c r="E9" s="21">
        <f>IF(D19=0, "-", D9/D19)</f>
        <v>0</v>
      </c>
      <c r="F9" s="81">
        <v>7</v>
      </c>
      <c r="G9" s="39">
        <f>IF(F19=0, "-", F9/F19)</f>
        <v>0.26923076923076922</v>
      </c>
      <c r="H9" s="65">
        <v>1</v>
      </c>
      <c r="I9" s="21">
        <f>IF(H19=0, "-", H9/H19)</f>
        <v>3.0303030303030304E-2</v>
      </c>
      <c r="J9" s="20" t="str">
        <f t="shared" si="0"/>
        <v>-</v>
      </c>
      <c r="K9" s="21">
        <f t="shared" si="1"/>
        <v>6</v>
      </c>
    </row>
    <row r="10" spans="1:11" x14ac:dyDescent="0.2">
      <c r="A10" s="7" t="s">
        <v>43</v>
      </c>
      <c r="B10" s="65">
        <v>0</v>
      </c>
      <c r="C10" s="39">
        <f>IF(B19=0, "-", B10/B19)</f>
        <v>0</v>
      </c>
      <c r="D10" s="65">
        <v>1</v>
      </c>
      <c r="E10" s="21">
        <f>IF(D19=0, "-", D10/D19)</f>
        <v>7.1428571428571425E-2</v>
      </c>
      <c r="F10" s="81">
        <v>0</v>
      </c>
      <c r="G10" s="39">
        <f>IF(F19=0, "-", F10/F19)</f>
        <v>0</v>
      </c>
      <c r="H10" s="65">
        <v>3</v>
      </c>
      <c r="I10" s="21">
        <f>IF(H19=0, "-", H10/H19)</f>
        <v>9.0909090909090912E-2</v>
      </c>
      <c r="J10" s="20">
        <f t="shared" si="0"/>
        <v>-1</v>
      </c>
      <c r="K10" s="21">
        <f t="shared" si="1"/>
        <v>-1</v>
      </c>
    </row>
    <row r="11" spans="1:11" x14ac:dyDescent="0.2">
      <c r="A11" s="7" t="s">
        <v>46</v>
      </c>
      <c r="B11" s="65">
        <v>2</v>
      </c>
      <c r="C11" s="39">
        <f>IF(B19=0, "-", B11/B19)</f>
        <v>0.22222222222222221</v>
      </c>
      <c r="D11" s="65">
        <v>5</v>
      </c>
      <c r="E11" s="21">
        <f>IF(D19=0, "-", D11/D19)</f>
        <v>0.35714285714285715</v>
      </c>
      <c r="F11" s="81">
        <v>9</v>
      </c>
      <c r="G11" s="39">
        <f>IF(F19=0, "-", F11/F19)</f>
        <v>0.34615384615384615</v>
      </c>
      <c r="H11" s="65">
        <v>17</v>
      </c>
      <c r="I11" s="21">
        <f>IF(H19=0, "-", H11/H19)</f>
        <v>0.51515151515151514</v>
      </c>
      <c r="J11" s="20">
        <f t="shared" si="0"/>
        <v>-0.6</v>
      </c>
      <c r="K11" s="21">
        <f t="shared" si="1"/>
        <v>-0.47058823529411764</v>
      </c>
    </row>
    <row r="12" spans="1:11" x14ac:dyDescent="0.2">
      <c r="A12" s="7" t="s">
        <v>48</v>
      </c>
      <c r="B12" s="65">
        <v>0</v>
      </c>
      <c r="C12" s="39">
        <f>IF(B19=0, "-", B12/B19)</f>
        <v>0</v>
      </c>
      <c r="D12" s="65">
        <v>0</v>
      </c>
      <c r="E12" s="21">
        <f>IF(D19=0, "-", D12/D19)</f>
        <v>0</v>
      </c>
      <c r="F12" s="81">
        <v>0</v>
      </c>
      <c r="G12" s="39">
        <f>IF(F19=0, "-", F12/F19)</f>
        <v>0</v>
      </c>
      <c r="H12" s="65">
        <v>1</v>
      </c>
      <c r="I12" s="21">
        <f>IF(H19=0, "-", H12/H19)</f>
        <v>3.0303030303030304E-2</v>
      </c>
      <c r="J12" s="20" t="str">
        <f t="shared" si="0"/>
        <v>-</v>
      </c>
      <c r="K12" s="21">
        <f t="shared" si="1"/>
        <v>-1</v>
      </c>
    </row>
    <row r="13" spans="1:11" x14ac:dyDescent="0.2">
      <c r="A13" s="7" t="s">
        <v>53</v>
      </c>
      <c r="B13" s="65">
        <v>2</v>
      </c>
      <c r="C13" s="39">
        <f>IF(B19=0, "-", B13/B19)</f>
        <v>0.22222222222222221</v>
      </c>
      <c r="D13" s="65">
        <v>2</v>
      </c>
      <c r="E13" s="21">
        <f>IF(D19=0, "-", D13/D19)</f>
        <v>0.14285714285714285</v>
      </c>
      <c r="F13" s="81">
        <v>2</v>
      </c>
      <c r="G13" s="39">
        <f>IF(F19=0, "-", F13/F19)</f>
        <v>7.6923076923076927E-2</v>
      </c>
      <c r="H13" s="65">
        <v>2</v>
      </c>
      <c r="I13" s="21">
        <f>IF(H19=0, "-", H13/H19)</f>
        <v>6.0606060606060608E-2</v>
      </c>
      <c r="J13" s="20">
        <f t="shared" si="0"/>
        <v>0</v>
      </c>
      <c r="K13" s="21">
        <f t="shared" si="1"/>
        <v>0</v>
      </c>
    </row>
    <row r="14" spans="1:11" x14ac:dyDescent="0.2">
      <c r="A14" s="7" t="s">
        <v>59</v>
      </c>
      <c r="B14" s="65">
        <v>0</v>
      </c>
      <c r="C14" s="39">
        <f>IF(B19=0, "-", B14/B19)</f>
        <v>0</v>
      </c>
      <c r="D14" s="65">
        <v>1</v>
      </c>
      <c r="E14" s="21">
        <f>IF(D19=0, "-", D14/D19)</f>
        <v>7.1428571428571425E-2</v>
      </c>
      <c r="F14" s="81">
        <v>1</v>
      </c>
      <c r="G14" s="39">
        <f>IF(F19=0, "-", F14/F19)</f>
        <v>3.8461538461538464E-2</v>
      </c>
      <c r="H14" s="65">
        <v>2</v>
      </c>
      <c r="I14" s="21">
        <f>IF(H19=0, "-", H14/H19)</f>
        <v>6.0606060606060608E-2</v>
      </c>
      <c r="J14" s="20">
        <f t="shared" si="0"/>
        <v>-1</v>
      </c>
      <c r="K14" s="21">
        <f t="shared" si="1"/>
        <v>-0.5</v>
      </c>
    </row>
    <row r="15" spans="1:11" x14ac:dyDescent="0.2">
      <c r="A15" s="7" t="s">
        <v>64</v>
      </c>
      <c r="B15" s="65">
        <v>0</v>
      </c>
      <c r="C15" s="39">
        <f>IF(B19=0, "-", B15/B19)</f>
        <v>0</v>
      </c>
      <c r="D15" s="65">
        <v>0</v>
      </c>
      <c r="E15" s="21">
        <f>IF(D19=0, "-", D15/D19)</f>
        <v>0</v>
      </c>
      <c r="F15" s="81">
        <v>0</v>
      </c>
      <c r="G15" s="39">
        <f>IF(F19=0, "-", F15/F19)</f>
        <v>0</v>
      </c>
      <c r="H15" s="65">
        <v>1</v>
      </c>
      <c r="I15" s="21">
        <f>IF(H19=0, "-", H15/H19)</f>
        <v>3.0303030303030304E-2</v>
      </c>
      <c r="J15" s="20" t="str">
        <f t="shared" si="0"/>
        <v>-</v>
      </c>
      <c r="K15" s="21">
        <f t="shared" si="1"/>
        <v>-1</v>
      </c>
    </row>
    <row r="16" spans="1:11" x14ac:dyDescent="0.2">
      <c r="A16" s="7" t="s">
        <v>67</v>
      </c>
      <c r="B16" s="65">
        <v>0</v>
      </c>
      <c r="C16" s="39">
        <f>IF(B19=0, "-", B16/B19)</f>
        <v>0</v>
      </c>
      <c r="D16" s="65">
        <v>0</v>
      </c>
      <c r="E16" s="21">
        <f>IF(D19=0, "-", D16/D19)</f>
        <v>0</v>
      </c>
      <c r="F16" s="81">
        <v>1</v>
      </c>
      <c r="G16" s="39">
        <f>IF(F19=0, "-", F16/F19)</f>
        <v>3.8461538461538464E-2</v>
      </c>
      <c r="H16" s="65">
        <v>0</v>
      </c>
      <c r="I16" s="21">
        <f>IF(H19=0, "-", H16/H19)</f>
        <v>0</v>
      </c>
      <c r="J16" s="20" t="str">
        <f t="shared" si="0"/>
        <v>-</v>
      </c>
      <c r="K16" s="21" t="str">
        <f t="shared" si="1"/>
        <v>-</v>
      </c>
    </row>
    <row r="17" spans="1:11" x14ac:dyDescent="0.2">
      <c r="A17" s="7" t="s">
        <v>74</v>
      </c>
      <c r="B17" s="65">
        <v>0</v>
      </c>
      <c r="C17" s="39">
        <f>IF(B19=0, "-", B17/B19)</f>
        <v>0</v>
      </c>
      <c r="D17" s="65">
        <v>3</v>
      </c>
      <c r="E17" s="21">
        <f>IF(D19=0, "-", D17/D19)</f>
        <v>0.21428571428571427</v>
      </c>
      <c r="F17" s="81">
        <v>3</v>
      </c>
      <c r="G17" s="39">
        <f>IF(F19=0, "-", F17/F19)</f>
        <v>0.11538461538461539</v>
      </c>
      <c r="H17" s="65">
        <v>3</v>
      </c>
      <c r="I17" s="21">
        <f>IF(H19=0, "-", H17/H19)</f>
        <v>9.0909090909090912E-2</v>
      </c>
      <c r="J17" s="20">
        <f t="shared" si="0"/>
        <v>-1</v>
      </c>
      <c r="K17" s="21">
        <f t="shared" si="1"/>
        <v>0</v>
      </c>
    </row>
    <row r="18" spans="1:11" x14ac:dyDescent="0.2">
      <c r="A18" s="2"/>
      <c r="B18" s="68"/>
      <c r="C18" s="33"/>
      <c r="D18" s="68"/>
      <c r="E18" s="6"/>
      <c r="F18" s="82"/>
      <c r="G18" s="33"/>
      <c r="H18" s="68"/>
      <c r="I18" s="6"/>
      <c r="J18" s="5"/>
      <c r="K18" s="6"/>
    </row>
    <row r="19" spans="1:11" s="43" customFormat="1" x14ac:dyDescent="0.2">
      <c r="A19" s="162" t="s">
        <v>493</v>
      </c>
      <c r="B19" s="71">
        <f>SUM(B7:B18)</f>
        <v>9</v>
      </c>
      <c r="C19" s="40">
        <v>1</v>
      </c>
      <c r="D19" s="71">
        <f>SUM(D7:D18)</f>
        <v>14</v>
      </c>
      <c r="E19" s="41">
        <v>1</v>
      </c>
      <c r="F19" s="77">
        <f>SUM(F7:F18)</f>
        <v>26</v>
      </c>
      <c r="G19" s="42">
        <v>1</v>
      </c>
      <c r="H19" s="71">
        <f>SUM(H7:H18)</f>
        <v>33</v>
      </c>
      <c r="I19" s="41">
        <v>1</v>
      </c>
      <c r="J19" s="37">
        <f>IF(D19=0, "-", (B19-D19)/D19)</f>
        <v>-0.35714285714285715</v>
      </c>
      <c r="K19" s="38">
        <f>IF(H19=0, "-", (F19-H19)/H19)</f>
        <v>-0.21212121212121213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415"/>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87</v>
      </c>
      <c r="B2" s="202" t="s">
        <v>77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216</v>
      </c>
      <c r="B8" s="143">
        <v>2</v>
      </c>
      <c r="C8" s="144">
        <v>0</v>
      </c>
      <c r="D8" s="143">
        <v>2</v>
      </c>
      <c r="E8" s="144">
        <v>1</v>
      </c>
      <c r="F8" s="145"/>
      <c r="G8" s="143">
        <f>B8-C8</f>
        <v>2</v>
      </c>
      <c r="H8" s="144">
        <f>D8-E8</f>
        <v>1</v>
      </c>
      <c r="I8" s="151" t="str">
        <f>IF(C8=0, "-", IF(G8/C8&lt;10, G8/C8, "&gt;999%"))</f>
        <v>-</v>
      </c>
      <c r="J8" s="152">
        <f>IF(E8=0, "-", IF(H8/E8&lt;10, H8/E8, "&gt;999%"))</f>
        <v>1</v>
      </c>
    </row>
    <row r="9" spans="1:10" x14ac:dyDescent="0.2">
      <c r="A9" s="158" t="s">
        <v>331</v>
      </c>
      <c r="B9" s="65">
        <v>1</v>
      </c>
      <c r="C9" s="66">
        <v>1</v>
      </c>
      <c r="D9" s="65">
        <v>6</v>
      </c>
      <c r="E9" s="66">
        <v>3</v>
      </c>
      <c r="F9" s="67"/>
      <c r="G9" s="65">
        <f>B9-C9</f>
        <v>0</v>
      </c>
      <c r="H9" s="66">
        <f>D9-E9</f>
        <v>3</v>
      </c>
      <c r="I9" s="20">
        <f>IF(C9=0, "-", IF(G9/C9&lt;10, G9/C9, "&gt;999%"))</f>
        <v>0</v>
      </c>
      <c r="J9" s="21">
        <f>IF(E9=0, "-", IF(H9/E9&lt;10, H9/E9, "&gt;999%"))</f>
        <v>1</v>
      </c>
    </row>
    <row r="10" spans="1:10" s="160" customFormat="1" x14ac:dyDescent="0.2">
      <c r="A10" s="178" t="s">
        <v>499</v>
      </c>
      <c r="B10" s="71">
        <v>3</v>
      </c>
      <c r="C10" s="72">
        <v>1</v>
      </c>
      <c r="D10" s="71">
        <v>8</v>
      </c>
      <c r="E10" s="72">
        <v>4</v>
      </c>
      <c r="F10" s="73"/>
      <c r="G10" s="71">
        <f>B10-C10</f>
        <v>2</v>
      </c>
      <c r="H10" s="72">
        <f>D10-E10</f>
        <v>4</v>
      </c>
      <c r="I10" s="37">
        <f>IF(C10=0, "-", IF(G10/C10&lt;10, G10/C10, "&gt;999%"))</f>
        <v>2</v>
      </c>
      <c r="J10" s="38">
        <f>IF(E10=0, "-", IF(H10/E10&lt;10, H10/E10, "&gt;999%"))</f>
        <v>1</v>
      </c>
    </row>
    <row r="11" spans="1:10" x14ac:dyDescent="0.2">
      <c r="A11" s="177"/>
      <c r="B11" s="143"/>
      <c r="C11" s="144"/>
      <c r="D11" s="143"/>
      <c r="E11" s="144"/>
      <c r="F11" s="145"/>
      <c r="G11" s="143"/>
      <c r="H11" s="144"/>
      <c r="I11" s="151"/>
      <c r="J11" s="152"/>
    </row>
    <row r="12" spans="1:10" s="139" customFormat="1" x14ac:dyDescent="0.2">
      <c r="A12" s="159" t="s">
        <v>32</v>
      </c>
      <c r="B12" s="65"/>
      <c r="C12" s="66"/>
      <c r="D12" s="65"/>
      <c r="E12" s="66"/>
      <c r="F12" s="67"/>
      <c r="G12" s="65"/>
      <c r="H12" s="66"/>
      <c r="I12" s="20"/>
      <c r="J12" s="21"/>
    </row>
    <row r="13" spans="1:10" x14ac:dyDescent="0.2">
      <c r="A13" s="158" t="s">
        <v>185</v>
      </c>
      <c r="B13" s="65">
        <v>0</v>
      </c>
      <c r="C13" s="66">
        <v>4</v>
      </c>
      <c r="D13" s="65">
        <v>3</v>
      </c>
      <c r="E13" s="66">
        <v>9</v>
      </c>
      <c r="F13" s="67"/>
      <c r="G13" s="65">
        <f t="shared" ref="G13:G25" si="0">B13-C13</f>
        <v>-4</v>
      </c>
      <c r="H13" s="66">
        <f t="shared" ref="H13:H25" si="1">D13-E13</f>
        <v>-6</v>
      </c>
      <c r="I13" s="20">
        <f t="shared" ref="I13:I25" si="2">IF(C13=0, "-", IF(G13/C13&lt;10, G13/C13, "&gt;999%"))</f>
        <v>-1</v>
      </c>
      <c r="J13" s="21">
        <f t="shared" ref="J13:J25" si="3">IF(E13=0, "-", IF(H13/E13&lt;10, H13/E13, "&gt;999%"))</f>
        <v>-0.66666666666666663</v>
      </c>
    </row>
    <row r="14" spans="1:10" x14ac:dyDescent="0.2">
      <c r="A14" s="158" t="s">
        <v>202</v>
      </c>
      <c r="B14" s="65">
        <v>4</v>
      </c>
      <c r="C14" s="66">
        <v>1</v>
      </c>
      <c r="D14" s="65">
        <v>5</v>
      </c>
      <c r="E14" s="66">
        <v>5</v>
      </c>
      <c r="F14" s="67"/>
      <c r="G14" s="65">
        <f t="shared" si="0"/>
        <v>3</v>
      </c>
      <c r="H14" s="66">
        <f t="shared" si="1"/>
        <v>0</v>
      </c>
      <c r="I14" s="20">
        <f t="shared" si="2"/>
        <v>3</v>
      </c>
      <c r="J14" s="21">
        <f t="shared" si="3"/>
        <v>0</v>
      </c>
    </row>
    <row r="15" spans="1:10" x14ac:dyDescent="0.2">
      <c r="A15" s="158" t="s">
        <v>217</v>
      </c>
      <c r="B15" s="65">
        <v>0</v>
      </c>
      <c r="C15" s="66">
        <v>1</v>
      </c>
      <c r="D15" s="65">
        <v>1</v>
      </c>
      <c r="E15" s="66">
        <v>1</v>
      </c>
      <c r="F15" s="67"/>
      <c r="G15" s="65">
        <f t="shared" si="0"/>
        <v>-1</v>
      </c>
      <c r="H15" s="66">
        <f t="shared" si="1"/>
        <v>0</v>
      </c>
      <c r="I15" s="20">
        <f t="shared" si="2"/>
        <v>-1</v>
      </c>
      <c r="J15" s="21">
        <f t="shared" si="3"/>
        <v>0</v>
      </c>
    </row>
    <row r="16" spans="1:10" x14ac:dyDescent="0.2">
      <c r="A16" s="158" t="s">
        <v>257</v>
      </c>
      <c r="B16" s="65">
        <v>0</v>
      </c>
      <c r="C16" s="66">
        <v>0</v>
      </c>
      <c r="D16" s="65">
        <v>1</v>
      </c>
      <c r="E16" s="66">
        <v>1</v>
      </c>
      <c r="F16" s="67"/>
      <c r="G16" s="65">
        <f t="shared" si="0"/>
        <v>0</v>
      </c>
      <c r="H16" s="66">
        <f t="shared" si="1"/>
        <v>0</v>
      </c>
      <c r="I16" s="20" t="str">
        <f t="shared" si="2"/>
        <v>-</v>
      </c>
      <c r="J16" s="21">
        <f t="shared" si="3"/>
        <v>0</v>
      </c>
    </row>
    <row r="17" spans="1:10" x14ac:dyDescent="0.2">
      <c r="A17" s="158" t="s">
        <v>218</v>
      </c>
      <c r="B17" s="65">
        <v>0</v>
      </c>
      <c r="C17" s="66">
        <v>4</v>
      </c>
      <c r="D17" s="65">
        <v>0</v>
      </c>
      <c r="E17" s="66">
        <v>7</v>
      </c>
      <c r="F17" s="67"/>
      <c r="G17" s="65">
        <f t="shared" si="0"/>
        <v>-4</v>
      </c>
      <c r="H17" s="66">
        <f t="shared" si="1"/>
        <v>-7</v>
      </c>
      <c r="I17" s="20">
        <f t="shared" si="2"/>
        <v>-1</v>
      </c>
      <c r="J17" s="21">
        <f t="shared" si="3"/>
        <v>-1</v>
      </c>
    </row>
    <row r="18" spans="1:10" x14ac:dyDescent="0.2">
      <c r="A18" s="158" t="s">
        <v>302</v>
      </c>
      <c r="B18" s="65">
        <v>1</v>
      </c>
      <c r="C18" s="66">
        <v>6</v>
      </c>
      <c r="D18" s="65">
        <v>3</v>
      </c>
      <c r="E18" s="66">
        <v>12</v>
      </c>
      <c r="F18" s="67"/>
      <c r="G18" s="65">
        <f t="shared" si="0"/>
        <v>-5</v>
      </c>
      <c r="H18" s="66">
        <f t="shared" si="1"/>
        <v>-9</v>
      </c>
      <c r="I18" s="20">
        <f t="shared" si="2"/>
        <v>-0.83333333333333337</v>
      </c>
      <c r="J18" s="21">
        <f t="shared" si="3"/>
        <v>-0.75</v>
      </c>
    </row>
    <row r="19" spans="1:10" x14ac:dyDescent="0.2">
      <c r="A19" s="158" t="s">
        <v>303</v>
      </c>
      <c r="B19" s="65">
        <v>7</v>
      </c>
      <c r="C19" s="66">
        <v>15</v>
      </c>
      <c r="D19" s="65">
        <v>17</v>
      </c>
      <c r="E19" s="66">
        <v>26</v>
      </c>
      <c r="F19" s="67"/>
      <c r="G19" s="65">
        <f t="shared" si="0"/>
        <v>-8</v>
      </c>
      <c r="H19" s="66">
        <f t="shared" si="1"/>
        <v>-9</v>
      </c>
      <c r="I19" s="20">
        <f t="shared" si="2"/>
        <v>-0.53333333333333333</v>
      </c>
      <c r="J19" s="21">
        <f t="shared" si="3"/>
        <v>-0.34615384615384615</v>
      </c>
    </row>
    <row r="20" spans="1:10" x14ac:dyDescent="0.2">
      <c r="A20" s="158" t="s">
        <v>332</v>
      </c>
      <c r="B20" s="65">
        <v>4</v>
      </c>
      <c r="C20" s="66">
        <v>9</v>
      </c>
      <c r="D20" s="65">
        <v>21</v>
      </c>
      <c r="E20" s="66">
        <v>15</v>
      </c>
      <c r="F20" s="67"/>
      <c r="G20" s="65">
        <f t="shared" si="0"/>
        <v>-5</v>
      </c>
      <c r="H20" s="66">
        <f t="shared" si="1"/>
        <v>6</v>
      </c>
      <c r="I20" s="20">
        <f t="shared" si="2"/>
        <v>-0.55555555555555558</v>
      </c>
      <c r="J20" s="21">
        <f t="shared" si="3"/>
        <v>0.4</v>
      </c>
    </row>
    <row r="21" spans="1:10" x14ac:dyDescent="0.2">
      <c r="A21" s="158" t="s">
        <v>368</v>
      </c>
      <c r="B21" s="65">
        <v>0</v>
      </c>
      <c r="C21" s="66">
        <v>1</v>
      </c>
      <c r="D21" s="65">
        <v>2</v>
      </c>
      <c r="E21" s="66">
        <v>2</v>
      </c>
      <c r="F21" s="67"/>
      <c r="G21" s="65">
        <f t="shared" si="0"/>
        <v>-1</v>
      </c>
      <c r="H21" s="66">
        <f t="shared" si="1"/>
        <v>0</v>
      </c>
      <c r="I21" s="20">
        <f t="shared" si="2"/>
        <v>-1</v>
      </c>
      <c r="J21" s="21">
        <f t="shared" si="3"/>
        <v>0</v>
      </c>
    </row>
    <row r="22" spans="1:10" x14ac:dyDescent="0.2">
      <c r="A22" s="158" t="s">
        <v>388</v>
      </c>
      <c r="B22" s="65">
        <v>0</v>
      </c>
      <c r="C22" s="66">
        <v>0</v>
      </c>
      <c r="D22" s="65">
        <v>0</v>
      </c>
      <c r="E22" s="66">
        <v>2</v>
      </c>
      <c r="F22" s="67"/>
      <c r="G22" s="65">
        <f t="shared" si="0"/>
        <v>0</v>
      </c>
      <c r="H22" s="66">
        <f t="shared" si="1"/>
        <v>-2</v>
      </c>
      <c r="I22" s="20" t="str">
        <f t="shared" si="2"/>
        <v>-</v>
      </c>
      <c r="J22" s="21">
        <f t="shared" si="3"/>
        <v>-1</v>
      </c>
    </row>
    <row r="23" spans="1:10" x14ac:dyDescent="0.2">
      <c r="A23" s="158" t="s">
        <v>268</v>
      </c>
      <c r="B23" s="65">
        <v>0</v>
      </c>
      <c r="C23" s="66">
        <v>1</v>
      </c>
      <c r="D23" s="65">
        <v>0</v>
      </c>
      <c r="E23" s="66">
        <v>1</v>
      </c>
      <c r="F23" s="67"/>
      <c r="G23" s="65">
        <f t="shared" si="0"/>
        <v>-1</v>
      </c>
      <c r="H23" s="66">
        <f t="shared" si="1"/>
        <v>-1</v>
      </c>
      <c r="I23" s="20">
        <f t="shared" si="2"/>
        <v>-1</v>
      </c>
      <c r="J23" s="21">
        <f t="shared" si="3"/>
        <v>-1</v>
      </c>
    </row>
    <row r="24" spans="1:10" x14ac:dyDescent="0.2">
      <c r="A24" s="158" t="s">
        <v>258</v>
      </c>
      <c r="B24" s="65">
        <v>1</v>
      </c>
      <c r="C24" s="66">
        <v>0</v>
      </c>
      <c r="D24" s="65">
        <v>1</v>
      </c>
      <c r="E24" s="66">
        <v>0</v>
      </c>
      <c r="F24" s="67"/>
      <c r="G24" s="65">
        <f t="shared" si="0"/>
        <v>1</v>
      </c>
      <c r="H24" s="66">
        <f t="shared" si="1"/>
        <v>1</v>
      </c>
      <c r="I24" s="20" t="str">
        <f t="shared" si="2"/>
        <v>-</v>
      </c>
      <c r="J24" s="21" t="str">
        <f t="shared" si="3"/>
        <v>-</v>
      </c>
    </row>
    <row r="25" spans="1:10" s="160" customFormat="1" x14ac:dyDescent="0.2">
      <c r="A25" s="178" t="s">
        <v>500</v>
      </c>
      <c r="B25" s="71">
        <v>17</v>
      </c>
      <c r="C25" s="72">
        <v>42</v>
      </c>
      <c r="D25" s="71">
        <v>54</v>
      </c>
      <c r="E25" s="72">
        <v>81</v>
      </c>
      <c r="F25" s="73"/>
      <c r="G25" s="71">
        <f t="shared" si="0"/>
        <v>-25</v>
      </c>
      <c r="H25" s="72">
        <f t="shared" si="1"/>
        <v>-27</v>
      </c>
      <c r="I25" s="37">
        <f t="shared" si="2"/>
        <v>-0.59523809523809523</v>
      </c>
      <c r="J25" s="38">
        <f t="shared" si="3"/>
        <v>-0.33333333333333331</v>
      </c>
    </row>
    <row r="26" spans="1:10" x14ac:dyDescent="0.2">
      <c r="A26" s="177"/>
      <c r="B26" s="143"/>
      <c r="C26" s="144"/>
      <c r="D26" s="143"/>
      <c r="E26" s="144"/>
      <c r="F26" s="145"/>
      <c r="G26" s="143"/>
      <c r="H26" s="144"/>
      <c r="I26" s="151"/>
      <c r="J26" s="152"/>
    </row>
    <row r="27" spans="1:10" s="139" customFormat="1" x14ac:dyDescent="0.2">
      <c r="A27" s="159" t="s">
        <v>33</v>
      </c>
      <c r="B27" s="65"/>
      <c r="C27" s="66"/>
      <c r="D27" s="65"/>
      <c r="E27" s="66"/>
      <c r="F27" s="67"/>
      <c r="G27" s="65"/>
      <c r="H27" s="66"/>
      <c r="I27" s="20"/>
      <c r="J27" s="21"/>
    </row>
    <row r="28" spans="1:10" x14ac:dyDescent="0.2">
      <c r="A28" s="158" t="s">
        <v>203</v>
      </c>
      <c r="B28" s="65">
        <v>1</v>
      </c>
      <c r="C28" s="66">
        <v>4</v>
      </c>
      <c r="D28" s="65">
        <v>7</v>
      </c>
      <c r="E28" s="66">
        <v>16</v>
      </c>
      <c r="F28" s="67"/>
      <c r="G28" s="65">
        <f t="shared" ref="G28:G45" si="4">B28-C28</f>
        <v>-3</v>
      </c>
      <c r="H28" s="66">
        <f t="shared" ref="H28:H45" si="5">D28-E28</f>
        <v>-9</v>
      </c>
      <c r="I28" s="20">
        <f t="shared" ref="I28:I45" si="6">IF(C28=0, "-", IF(G28/C28&lt;10, G28/C28, "&gt;999%"))</f>
        <v>-0.75</v>
      </c>
      <c r="J28" s="21">
        <f t="shared" ref="J28:J45" si="7">IF(E28=0, "-", IF(H28/E28&lt;10, H28/E28, "&gt;999%"))</f>
        <v>-0.5625</v>
      </c>
    </row>
    <row r="29" spans="1:10" x14ac:dyDescent="0.2">
      <c r="A29" s="158" t="s">
        <v>250</v>
      </c>
      <c r="B29" s="65">
        <v>1</v>
      </c>
      <c r="C29" s="66">
        <v>1</v>
      </c>
      <c r="D29" s="65">
        <v>3</v>
      </c>
      <c r="E29" s="66">
        <v>3</v>
      </c>
      <c r="F29" s="67"/>
      <c r="G29" s="65">
        <f t="shared" si="4"/>
        <v>0</v>
      </c>
      <c r="H29" s="66">
        <f t="shared" si="5"/>
        <v>0</v>
      </c>
      <c r="I29" s="20">
        <f t="shared" si="6"/>
        <v>0</v>
      </c>
      <c r="J29" s="21">
        <f t="shared" si="7"/>
        <v>0</v>
      </c>
    </row>
    <row r="30" spans="1:10" x14ac:dyDescent="0.2">
      <c r="A30" s="158" t="s">
        <v>204</v>
      </c>
      <c r="B30" s="65">
        <v>0</v>
      </c>
      <c r="C30" s="66">
        <v>4</v>
      </c>
      <c r="D30" s="65">
        <v>3</v>
      </c>
      <c r="E30" s="66">
        <v>11</v>
      </c>
      <c r="F30" s="67"/>
      <c r="G30" s="65">
        <f t="shared" si="4"/>
        <v>-4</v>
      </c>
      <c r="H30" s="66">
        <f t="shared" si="5"/>
        <v>-8</v>
      </c>
      <c r="I30" s="20">
        <f t="shared" si="6"/>
        <v>-1</v>
      </c>
      <c r="J30" s="21">
        <f t="shared" si="7"/>
        <v>-0.72727272727272729</v>
      </c>
    </row>
    <row r="31" spans="1:10" x14ac:dyDescent="0.2">
      <c r="A31" s="158" t="s">
        <v>219</v>
      </c>
      <c r="B31" s="65">
        <v>4</v>
      </c>
      <c r="C31" s="66">
        <v>9</v>
      </c>
      <c r="D31" s="65">
        <v>13</v>
      </c>
      <c r="E31" s="66">
        <v>12</v>
      </c>
      <c r="F31" s="67"/>
      <c r="G31" s="65">
        <f t="shared" si="4"/>
        <v>-5</v>
      </c>
      <c r="H31" s="66">
        <f t="shared" si="5"/>
        <v>1</v>
      </c>
      <c r="I31" s="20">
        <f t="shared" si="6"/>
        <v>-0.55555555555555558</v>
      </c>
      <c r="J31" s="21">
        <f t="shared" si="7"/>
        <v>8.3333333333333329E-2</v>
      </c>
    </row>
    <row r="32" spans="1:10" x14ac:dyDescent="0.2">
      <c r="A32" s="158" t="s">
        <v>259</v>
      </c>
      <c r="B32" s="65">
        <v>0</v>
      </c>
      <c r="C32" s="66">
        <v>0</v>
      </c>
      <c r="D32" s="65">
        <v>5</v>
      </c>
      <c r="E32" s="66">
        <v>4</v>
      </c>
      <c r="F32" s="67"/>
      <c r="G32" s="65">
        <f t="shared" si="4"/>
        <v>0</v>
      </c>
      <c r="H32" s="66">
        <f t="shared" si="5"/>
        <v>1</v>
      </c>
      <c r="I32" s="20" t="str">
        <f t="shared" si="6"/>
        <v>-</v>
      </c>
      <c r="J32" s="21">
        <f t="shared" si="7"/>
        <v>0.25</v>
      </c>
    </row>
    <row r="33" spans="1:10" x14ac:dyDescent="0.2">
      <c r="A33" s="158" t="s">
        <v>220</v>
      </c>
      <c r="B33" s="65">
        <v>1</v>
      </c>
      <c r="C33" s="66">
        <v>0</v>
      </c>
      <c r="D33" s="65">
        <v>4</v>
      </c>
      <c r="E33" s="66">
        <v>0</v>
      </c>
      <c r="F33" s="67"/>
      <c r="G33" s="65">
        <f t="shared" si="4"/>
        <v>1</v>
      </c>
      <c r="H33" s="66">
        <f t="shared" si="5"/>
        <v>4</v>
      </c>
      <c r="I33" s="20" t="str">
        <f t="shared" si="6"/>
        <v>-</v>
      </c>
      <c r="J33" s="21" t="str">
        <f t="shared" si="7"/>
        <v>-</v>
      </c>
    </row>
    <row r="34" spans="1:10" x14ac:dyDescent="0.2">
      <c r="A34" s="158" t="s">
        <v>231</v>
      </c>
      <c r="B34" s="65">
        <v>2</v>
      </c>
      <c r="C34" s="66">
        <v>2</v>
      </c>
      <c r="D34" s="65">
        <v>2</v>
      </c>
      <c r="E34" s="66">
        <v>4</v>
      </c>
      <c r="F34" s="67"/>
      <c r="G34" s="65">
        <f t="shared" si="4"/>
        <v>0</v>
      </c>
      <c r="H34" s="66">
        <f t="shared" si="5"/>
        <v>-2</v>
      </c>
      <c r="I34" s="20">
        <f t="shared" si="6"/>
        <v>0</v>
      </c>
      <c r="J34" s="21">
        <f t="shared" si="7"/>
        <v>-0.5</v>
      </c>
    </row>
    <row r="35" spans="1:10" x14ac:dyDescent="0.2">
      <c r="A35" s="158" t="s">
        <v>236</v>
      </c>
      <c r="B35" s="65">
        <v>0</v>
      </c>
      <c r="C35" s="66">
        <v>0</v>
      </c>
      <c r="D35" s="65">
        <v>1</v>
      </c>
      <c r="E35" s="66">
        <v>0</v>
      </c>
      <c r="F35" s="67"/>
      <c r="G35" s="65">
        <f t="shared" si="4"/>
        <v>0</v>
      </c>
      <c r="H35" s="66">
        <f t="shared" si="5"/>
        <v>1</v>
      </c>
      <c r="I35" s="20" t="str">
        <f t="shared" si="6"/>
        <v>-</v>
      </c>
      <c r="J35" s="21" t="str">
        <f t="shared" si="7"/>
        <v>-</v>
      </c>
    </row>
    <row r="36" spans="1:10" x14ac:dyDescent="0.2">
      <c r="A36" s="158" t="s">
        <v>221</v>
      </c>
      <c r="B36" s="65">
        <v>3</v>
      </c>
      <c r="C36" s="66">
        <v>0</v>
      </c>
      <c r="D36" s="65">
        <v>3</v>
      </c>
      <c r="E36" s="66">
        <v>0</v>
      </c>
      <c r="F36" s="67"/>
      <c r="G36" s="65">
        <f t="shared" si="4"/>
        <v>3</v>
      </c>
      <c r="H36" s="66">
        <f t="shared" si="5"/>
        <v>3</v>
      </c>
      <c r="I36" s="20" t="str">
        <f t="shared" si="6"/>
        <v>-</v>
      </c>
      <c r="J36" s="21" t="str">
        <f t="shared" si="7"/>
        <v>-</v>
      </c>
    </row>
    <row r="37" spans="1:10" x14ac:dyDescent="0.2">
      <c r="A37" s="158" t="s">
        <v>369</v>
      </c>
      <c r="B37" s="65">
        <v>0</v>
      </c>
      <c r="C37" s="66">
        <v>0</v>
      </c>
      <c r="D37" s="65">
        <v>1</v>
      </c>
      <c r="E37" s="66">
        <v>0</v>
      </c>
      <c r="F37" s="67"/>
      <c r="G37" s="65">
        <f t="shared" si="4"/>
        <v>0</v>
      </c>
      <c r="H37" s="66">
        <f t="shared" si="5"/>
        <v>1</v>
      </c>
      <c r="I37" s="20" t="str">
        <f t="shared" si="6"/>
        <v>-</v>
      </c>
      <c r="J37" s="21" t="str">
        <f t="shared" si="7"/>
        <v>-</v>
      </c>
    </row>
    <row r="38" spans="1:10" x14ac:dyDescent="0.2">
      <c r="A38" s="158" t="s">
        <v>304</v>
      </c>
      <c r="B38" s="65">
        <v>2</v>
      </c>
      <c r="C38" s="66">
        <v>5</v>
      </c>
      <c r="D38" s="65">
        <v>7</v>
      </c>
      <c r="E38" s="66">
        <v>13</v>
      </c>
      <c r="F38" s="67"/>
      <c r="G38" s="65">
        <f t="shared" si="4"/>
        <v>-3</v>
      </c>
      <c r="H38" s="66">
        <f t="shared" si="5"/>
        <v>-6</v>
      </c>
      <c r="I38" s="20">
        <f t="shared" si="6"/>
        <v>-0.6</v>
      </c>
      <c r="J38" s="21">
        <f t="shared" si="7"/>
        <v>-0.46153846153846156</v>
      </c>
    </row>
    <row r="39" spans="1:10" x14ac:dyDescent="0.2">
      <c r="A39" s="158" t="s">
        <v>305</v>
      </c>
      <c r="B39" s="65">
        <v>2</v>
      </c>
      <c r="C39" s="66">
        <v>1</v>
      </c>
      <c r="D39" s="65">
        <v>6</v>
      </c>
      <c r="E39" s="66">
        <v>5</v>
      </c>
      <c r="F39" s="67"/>
      <c r="G39" s="65">
        <f t="shared" si="4"/>
        <v>1</v>
      </c>
      <c r="H39" s="66">
        <f t="shared" si="5"/>
        <v>1</v>
      </c>
      <c r="I39" s="20">
        <f t="shared" si="6"/>
        <v>1</v>
      </c>
      <c r="J39" s="21">
        <f t="shared" si="7"/>
        <v>0.2</v>
      </c>
    </row>
    <row r="40" spans="1:10" x14ac:dyDescent="0.2">
      <c r="A40" s="158" t="s">
        <v>333</v>
      </c>
      <c r="B40" s="65">
        <v>4</v>
      </c>
      <c r="C40" s="66">
        <v>8</v>
      </c>
      <c r="D40" s="65">
        <v>18</v>
      </c>
      <c r="E40" s="66">
        <v>28</v>
      </c>
      <c r="F40" s="67"/>
      <c r="G40" s="65">
        <f t="shared" si="4"/>
        <v>-4</v>
      </c>
      <c r="H40" s="66">
        <f t="shared" si="5"/>
        <v>-10</v>
      </c>
      <c r="I40" s="20">
        <f t="shared" si="6"/>
        <v>-0.5</v>
      </c>
      <c r="J40" s="21">
        <f t="shared" si="7"/>
        <v>-0.35714285714285715</v>
      </c>
    </row>
    <row r="41" spans="1:10" x14ac:dyDescent="0.2">
      <c r="A41" s="158" t="s">
        <v>334</v>
      </c>
      <c r="B41" s="65">
        <v>0</v>
      </c>
      <c r="C41" s="66">
        <v>2</v>
      </c>
      <c r="D41" s="65">
        <v>2</v>
      </c>
      <c r="E41" s="66">
        <v>2</v>
      </c>
      <c r="F41" s="67"/>
      <c r="G41" s="65">
        <f t="shared" si="4"/>
        <v>-2</v>
      </c>
      <c r="H41" s="66">
        <f t="shared" si="5"/>
        <v>0</v>
      </c>
      <c r="I41" s="20">
        <f t="shared" si="6"/>
        <v>-1</v>
      </c>
      <c r="J41" s="21">
        <f t="shared" si="7"/>
        <v>0</v>
      </c>
    </row>
    <row r="42" spans="1:10" x14ac:dyDescent="0.2">
      <c r="A42" s="158" t="s">
        <v>370</v>
      </c>
      <c r="B42" s="65">
        <v>5</v>
      </c>
      <c r="C42" s="66">
        <v>6</v>
      </c>
      <c r="D42" s="65">
        <v>16</v>
      </c>
      <c r="E42" s="66">
        <v>16</v>
      </c>
      <c r="F42" s="67"/>
      <c r="G42" s="65">
        <f t="shared" si="4"/>
        <v>-1</v>
      </c>
      <c r="H42" s="66">
        <f t="shared" si="5"/>
        <v>0</v>
      </c>
      <c r="I42" s="20">
        <f t="shared" si="6"/>
        <v>-0.16666666666666666</v>
      </c>
      <c r="J42" s="21">
        <f t="shared" si="7"/>
        <v>0</v>
      </c>
    </row>
    <row r="43" spans="1:10" x14ac:dyDescent="0.2">
      <c r="A43" s="158" t="s">
        <v>371</v>
      </c>
      <c r="B43" s="65">
        <v>0</v>
      </c>
      <c r="C43" s="66">
        <v>0</v>
      </c>
      <c r="D43" s="65">
        <v>1</v>
      </c>
      <c r="E43" s="66">
        <v>0</v>
      </c>
      <c r="F43" s="67"/>
      <c r="G43" s="65">
        <f t="shared" si="4"/>
        <v>0</v>
      </c>
      <c r="H43" s="66">
        <f t="shared" si="5"/>
        <v>1</v>
      </c>
      <c r="I43" s="20" t="str">
        <f t="shared" si="6"/>
        <v>-</v>
      </c>
      <c r="J43" s="21" t="str">
        <f t="shared" si="7"/>
        <v>-</v>
      </c>
    </row>
    <row r="44" spans="1:10" x14ac:dyDescent="0.2">
      <c r="A44" s="158" t="s">
        <v>389</v>
      </c>
      <c r="B44" s="65">
        <v>2</v>
      </c>
      <c r="C44" s="66">
        <v>0</v>
      </c>
      <c r="D44" s="65">
        <v>5</v>
      </c>
      <c r="E44" s="66">
        <v>1</v>
      </c>
      <c r="F44" s="67"/>
      <c r="G44" s="65">
        <f t="shared" si="4"/>
        <v>2</v>
      </c>
      <c r="H44" s="66">
        <f t="shared" si="5"/>
        <v>4</v>
      </c>
      <c r="I44" s="20" t="str">
        <f t="shared" si="6"/>
        <v>-</v>
      </c>
      <c r="J44" s="21">
        <f t="shared" si="7"/>
        <v>4</v>
      </c>
    </row>
    <row r="45" spans="1:10" s="160" customFormat="1" x14ac:dyDescent="0.2">
      <c r="A45" s="178" t="s">
        <v>501</v>
      </c>
      <c r="B45" s="71">
        <v>27</v>
      </c>
      <c r="C45" s="72">
        <v>42</v>
      </c>
      <c r="D45" s="71">
        <v>97</v>
      </c>
      <c r="E45" s="72">
        <v>115</v>
      </c>
      <c r="F45" s="73"/>
      <c r="G45" s="71">
        <f t="shared" si="4"/>
        <v>-15</v>
      </c>
      <c r="H45" s="72">
        <f t="shared" si="5"/>
        <v>-18</v>
      </c>
      <c r="I45" s="37">
        <f t="shared" si="6"/>
        <v>-0.35714285714285715</v>
      </c>
      <c r="J45" s="38">
        <f t="shared" si="7"/>
        <v>-0.15652173913043479</v>
      </c>
    </row>
    <row r="46" spans="1:10" x14ac:dyDescent="0.2">
      <c r="A46" s="177"/>
      <c r="B46" s="143"/>
      <c r="C46" s="144"/>
      <c r="D46" s="143"/>
      <c r="E46" s="144"/>
      <c r="F46" s="145"/>
      <c r="G46" s="143"/>
      <c r="H46" s="144"/>
      <c r="I46" s="151"/>
      <c r="J46" s="152"/>
    </row>
    <row r="47" spans="1:10" s="139" customFormat="1" x14ac:dyDescent="0.2">
      <c r="A47" s="159" t="s">
        <v>34</v>
      </c>
      <c r="B47" s="65"/>
      <c r="C47" s="66"/>
      <c r="D47" s="65"/>
      <c r="E47" s="66"/>
      <c r="F47" s="67"/>
      <c r="G47" s="65"/>
      <c r="H47" s="66"/>
      <c r="I47" s="20"/>
      <c r="J47" s="21"/>
    </row>
    <row r="48" spans="1:10" x14ac:dyDescent="0.2">
      <c r="A48" s="158" t="s">
        <v>260</v>
      </c>
      <c r="B48" s="65">
        <v>0</v>
      </c>
      <c r="C48" s="66">
        <v>0</v>
      </c>
      <c r="D48" s="65">
        <v>2</v>
      </c>
      <c r="E48" s="66">
        <v>0</v>
      </c>
      <c r="F48" s="67"/>
      <c r="G48" s="65">
        <f>B48-C48</f>
        <v>0</v>
      </c>
      <c r="H48" s="66">
        <f>D48-E48</f>
        <v>2</v>
      </c>
      <c r="I48" s="20" t="str">
        <f>IF(C48=0, "-", IF(G48/C48&lt;10, G48/C48, "&gt;999%"))</f>
        <v>-</v>
      </c>
      <c r="J48" s="21" t="str">
        <f>IF(E48=0, "-", IF(H48/E48&lt;10, H48/E48, "&gt;999%"))</f>
        <v>-</v>
      </c>
    </row>
    <row r="49" spans="1:10" x14ac:dyDescent="0.2">
      <c r="A49" s="158" t="s">
        <v>417</v>
      </c>
      <c r="B49" s="65">
        <v>0</v>
      </c>
      <c r="C49" s="66">
        <v>0</v>
      </c>
      <c r="D49" s="65">
        <v>4</v>
      </c>
      <c r="E49" s="66">
        <v>3</v>
      </c>
      <c r="F49" s="67"/>
      <c r="G49" s="65">
        <f>B49-C49</f>
        <v>0</v>
      </c>
      <c r="H49" s="66">
        <f>D49-E49</f>
        <v>1</v>
      </c>
      <c r="I49" s="20" t="str">
        <f>IF(C49=0, "-", IF(G49/C49&lt;10, G49/C49, "&gt;999%"))</f>
        <v>-</v>
      </c>
      <c r="J49" s="21">
        <f>IF(E49=0, "-", IF(H49/E49&lt;10, H49/E49, "&gt;999%"))</f>
        <v>0.33333333333333331</v>
      </c>
    </row>
    <row r="50" spans="1:10" s="160" customFormat="1" x14ac:dyDescent="0.2">
      <c r="A50" s="178" t="s">
        <v>502</v>
      </c>
      <c r="B50" s="71">
        <v>0</v>
      </c>
      <c r="C50" s="72">
        <v>0</v>
      </c>
      <c r="D50" s="71">
        <v>6</v>
      </c>
      <c r="E50" s="72">
        <v>3</v>
      </c>
      <c r="F50" s="73"/>
      <c r="G50" s="71">
        <f>B50-C50</f>
        <v>0</v>
      </c>
      <c r="H50" s="72">
        <f>D50-E50</f>
        <v>3</v>
      </c>
      <c r="I50" s="37" t="str">
        <f>IF(C50=0, "-", IF(G50/C50&lt;10, G50/C50, "&gt;999%"))</f>
        <v>-</v>
      </c>
      <c r="J50" s="38">
        <f>IF(E50=0, "-", IF(H50/E50&lt;10, H50/E50, "&gt;999%"))</f>
        <v>1</v>
      </c>
    </row>
    <row r="51" spans="1:10" x14ac:dyDescent="0.2">
      <c r="A51" s="177"/>
      <c r="B51" s="143"/>
      <c r="C51" s="144"/>
      <c r="D51" s="143"/>
      <c r="E51" s="144"/>
      <c r="F51" s="145"/>
      <c r="G51" s="143"/>
      <c r="H51" s="144"/>
      <c r="I51" s="151"/>
      <c r="J51" s="152"/>
    </row>
    <row r="52" spans="1:10" s="139" customFormat="1" x14ac:dyDescent="0.2">
      <c r="A52" s="159" t="s">
        <v>35</v>
      </c>
      <c r="B52" s="65"/>
      <c r="C52" s="66"/>
      <c r="D52" s="65"/>
      <c r="E52" s="66"/>
      <c r="F52" s="67"/>
      <c r="G52" s="65"/>
      <c r="H52" s="66"/>
      <c r="I52" s="20"/>
      <c r="J52" s="21"/>
    </row>
    <row r="53" spans="1:10" x14ac:dyDescent="0.2">
      <c r="A53" s="158" t="s">
        <v>235</v>
      </c>
      <c r="B53" s="65">
        <v>0</v>
      </c>
      <c r="C53" s="66">
        <v>0</v>
      </c>
      <c r="D53" s="65">
        <v>0</v>
      </c>
      <c r="E53" s="66">
        <v>2</v>
      </c>
      <c r="F53" s="67"/>
      <c r="G53" s="65">
        <f>B53-C53</f>
        <v>0</v>
      </c>
      <c r="H53" s="66">
        <f>D53-E53</f>
        <v>-2</v>
      </c>
      <c r="I53" s="20" t="str">
        <f>IF(C53=0, "-", IF(G53/C53&lt;10, G53/C53, "&gt;999%"))</f>
        <v>-</v>
      </c>
      <c r="J53" s="21">
        <f>IF(E53=0, "-", IF(H53/E53&lt;10, H53/E53, "&gt;999%"))</f>
        <v>-1</v>
      </c>
    </row>
    <row r="54" spans="1:10" s="160" customFormat="1" x14ac:dyDescent="0.2">
      <c r="A54" s="178" t="s">
        <v>503</v>
      </c>
      <c r="B54" s="71">
        <v>0</v>
      </c>
      <c r="C54" s="72">
        <v>0</v>
      </c>
      <c r="D54" s="71">
        <v>0</v>
      </c>
      <c r="E54" s="72">
        <v>2</v>
      </c>
      <c r="F54" s="73"/>
      <c r="G54" s="71">
        <f>B54-C54</f>
        <v>0</v>
      </c>
      <c r="H54" s="72">
        <f>D54-E54</f>
        <v>-2</v>
      </c>
      <c r="I54" s="37" t="str">
        <f>IF(C54=0, "-", IF(G54/C54&lt;10, G54/C54, "&gt;999%"))</f>
        <v>-</v>
      </c>
      <c r="J54" s="38">
        <f>IF(E54=0, "-", IF(H54/E54&lt;10, H54/E54, "&gt;999%"))</f>
        <v>-1</v>
      </c>
    </row>
    <row r="55" spans="1:10" x14ac:dyDescent="0.2">
      <c r="A55" s="177"/>
      <c r="B55" s="143"/>
      <c r="C55" s="144"/>
      <c r="D55" s="143"/>
      <c r="E55" s="144"/>
      <c r="F55" s="145"/>
      <c r="G55" s="143"/>
      <c r="H55" s="144"/>
      <c r="I55" s="151"/>
      <c r="J55" s="152"/>
    </row>
    <row r="56" spans="1:10" s="139" customFormat="1" x14ac:dyDescent="0.2">
      <c r="A56" s="159" t="s">
        <v>36</v>
      </c>
      <c r="B56" s="65"/>
      <c r="C56" s="66"/>
      <c r="D56" s="65"/>
      <c r="E56" s="66"/>
      <c r="F56" s="67"/>
      <c r="G56" s="65"/>
      <c r="H56" s="66"/>
      <c r="I56" s="20"/>
      <c r="J56" s="21"/>
    </row>
    <row r="57" spans="1:10" x14ac:dyDescent="0.2">
      <c r="A57" s="158" t="s">
        <v>186</v>
      </c>
      <c r="B57" s="65">
        <v>0</v>
      </c>
      <c r="C57" s="66">
        <v>0</v>
      </c>
      <c r="D57" s="65">
        <v>1</v>
      </c>
      <c r="E57" s="66">
        <v>2</v>
      </c>
      <c r="F57" s="67"/>
      <c r="G57" s="65">
        <f>B57-C57</f>
        <v>0</v>
      </c>
      <c r="H57" s="66">
        <f>D57-E57</f>
        <v>-1</v>
      </c>
      <c r="I57" s="20" t="str">
        <f>IF(C57=0, "-", IF(G57/C57&lt;10, G57/C57, "&gt;999%"))</f>
        <v>-</v>
      </c>
      <c r="J57" s="21">
        <f>IF(E57=0, "-", IF(H57/E57&lt;10, H57/E57, "&gt;999%"))</f>
        <v>-0.5</v>
      </c>
    </row>
    <row r="58" spans="1:10" x14ac:dyDescent="0.2">
      <c r="A58" s="158" t="s">
        <v>280</v>
      </c>
      <c r="B58" s="65">
        <v>0</v>
      </c>
      <c r="C58" s="66">
        <v>0</v>
      </c>
      <c r="D58" s="65">
        <v>3</v>
      </c>
      <c r="E58" s="66">
        <v>0</v>
      </c>
      <c r="F58" s="67"/>
      <c r="G58" s="65">
        <f>B58-C58</f>
        <v>0</v>
      </c>
      <c r="H58" s="66">
        <f>D58-E58</f>
        <v>3</v>
      </c>
      <c r="I58" s="20" t="str">
        <f>IF(C58=0, "-", IF(G58/C58&lt;10, G58/C58, "&gt;999%"))</f>
        <v>-</v>
      </c>
      <c r="J58" s="21" t="str">
        <f>IF(E58=0, "-", IF(H58/E58&lt;10, H58/E58, "&gt;999%"))</f>
        <v>-</v>
      </c>
    </row>
    <row r="59" spans="1:10" x14ac:dyDescent="0.2">
      <c r="A59" s="158" t="s">
        <v>312</v>
      </c>
      <c r="B59" s="65">
        <v>0</v>
      </c>
      <c r="C59" s="66">
        <v>0</v>
      </c>
      <c r="D59" s="65">
        <v>1</v>
      </c>
      <c r="E59" s="66">
        <v>0</v>
      </c>
      <c r="F59" s="67"/>
      <c r="G59" s="65">
        <f>B59-C59</f>
        <v>0</v>
      </c>
      <c r="H59" s="66">
        <f>D59-E59</f>
        <v>1</v>
      </c>
      <c r="I59" s="20" t="str">
        <f>IF(C59=0, "-", IF(G59/C59&lt;10, G59/C59, "&gt;999%"))</f>
        <v>-</v>
      </c>
      <c r="J59" s="21" t="str">
        <f>IF(E59=0, "-", IF(H59/E59&lt;10, H59/E59, "&gt;999%"))</f>
        <v>-</v>
      </c>
    </row>
    <row r="60" spans="1:10" s="160" customFormat="1" x14ac:dyDescent="0.2">
      <c r="A60" s="178" t="s">
        <v>504</v>
      </c>
      <c r="B60" s="71">
        <v>0</v>
      </c>
      <c r="C60" s="72">
        <v>0</v>
      </c>
      <c r="D60" s="71">
        <v>5</v>
      </c>
      <c r="E60" s="72">
        <v>2</v>
      </c>
      <c r="F60" s="73"/>
      <c r="G60" s="71">
        <f>B60-C60</f>
        <v>0</v>
      </c>
      <c r="H60" s="72">
        <f>D60-E60</f>
        <v>3</v>
      </c>
      <c r="I60" s="37" t="str">
        <f>IF(C60=0, "-", IF(G60/C60&lt;10, G60/C60, "&gt;999%"))</f>
        <v>-</v>
      </c>
      <c r="J60" s="38">
        <f>IF(E60=0, "-", IF(H60/E60&lt;10, H60/E60, "&gt;999%"))</f>
        <v>1.5</v>
      </c>
    </row>
    <row r="61" spans="1:10" x14ac:dyDescent="0.2">
      <c r="A61" s="177"/>
      <c r="B61" s="143"/>
      <c r="C61" s="144"/>
      <c r="D61" s="143"/>
      <c r="E61" s="144"/>
      <c r="F61" s="145"/>
      <c r="G61" s="143"/>
      <c r="H61" s="144"/>
      <c r="I61" s="151"/>
      <c r="J61" s="152"/>
    </row>
    <row r="62" spans="1:10" s="139" customFormat="1" x14ac:dyDescent="0.2">
      <c r="A62" s="159" t="s">
        <v>37</v>
      </c>
      <c r="B62" s="65"/>
      <c r="C62" s="66"/>
      <c r="D62" s="65"/>
      <c r="E62" s="66"/>
      <c r="F62" s="67"/>
      <c r="G62" s="65"/>
      <c r="H62" s="66"/>
      <c r="I62" s="20"/>
      <c r="J62" s="21"/>
    </row>
    <row r="63" spans="1:10" x14ac:dyDescent="0.2">
      <c r="A63" s="158" t="s">
        <v>171</v>
      </c>
      <c r="B63" s="65">
        <v>1</v>
      </c>
      <c r="C63" s="66">
        <v>3</v>
      </c>
      <c r="D63" s="65">
        <v>6</v>
      </c>
      <c r="E63" s="66">
        <v>7</v>
      </c>
      <c r="F63" s="67"/>
      <c r="G63" s="65">
        <f>B63-C63</f>
        <v>-2</v>
      </c>
      <c r="H63" s="66">
        <f>D63-E63</f>
        <v>-1</v>
      </c>
      <c r="I63" s="20">
        <f>IF(C63=0, "-", IF(G63/C63&lt;10, G63/C63, "&gt;999%"))</f>
        <v>-0.66666666666666663</v>
      </c>
      <c r="J63" s="21">
        <f>IF(E63=0, "-", IF(H63/E63&lt;10, H63/E63, "&gt;999%"))</f>
        <v>-0.14285714285714285</v>
      </c>
    </row>
    <row r="64" spans="1:10" s="160" customFormat="1" x14ac:dyDescent="0.2">
      <c r="A64" s="178" t="s">
        <v>505</v>
      </c>
      <c r="B64" s="71">
        <v>1</v>
      </c>
      <c r="C64" s="72">
        <v>3</v>
      </c>
      <c r="D64" s="71">
        <v>6</v>
      </c>
      <c r="E64" s="72">
        <v>7</v>
      </c>
      <c r="F64" s="73"/>
      <c r="G64" s="71">
        <f>B64-C64</f>
        <v>-2</v>
      </c>
      <c r="H64" s="72">
        <f>D64-E64</f>
        <v>-1</v>
      </c>
      <c r="I64" s="37">
        <f>IF(C64=0, "-", IF(G64/C64&lt;10, G64/C64, "&gt;999%"))</f>
        <v>-0.66666666666666663</v>
      </c>
      <c r="J64" s="38">
        <f>IF(E64=0, "-", IF(H64/E64&lt;10, H64/E64, "&gt;999%"))</f>
        <v>-0.14285714285714285</v>
      </c>
    </row>
    <row r="65" spans="1:10" x14ac:dyDescent="0.2">
      <c r="A65" s="177"/>
      <c r="B65" s="143"/>
      <c r="C65" s="144"/>
      <c r="D65" s="143"/>
      <c r="E65" s="144"/>
      <c r="F65" s="145"/>
      <c r="G65" s="143"/>
      <c r="H65" s="144"/>
      <c r="I65" s="151"/>
      <c r="J65" s="152"/>
    </row>
    <row r="66" spans="1:10" s="139" customFormat="1" x14ac:dyDescent="0.2">
      <c r="A66" s="159" t="s">
        <v>38</v>
      </c>
      <c r="B66" s="65"/>
      <c r="C66" s="66"/>
      <c r="D66" s="65"/>
      <c r="E66" s="66"/>
      <c r="F66" s="67"/>
      <c r="G66" s="65"/>
      <c r="H66" s="66"/>
      <c r="I66" s="20"/>
      <c r="J66" s="21"/>
    </row>
    <row r="67" spans="1:10" x14ac:dyDescent="0.2">
      <c r="A67" s="158" t="s">
        <v>433</v>
      </c>
      <c r="B67" s="65">
        <v>2</v>
      </c>
      <c r="C67" s="66">
        <v>2</v>
      </c>
      <c r="D67" s="65">
        <v>3</v>
      </c>
      <c r="E67" s="66">
        <v>2</v>
      </c>
      <c r="F67" s="67"/>
      <c r="G67" s="65">
        <f>B67-C67</f>
        <v>0</v>
      </c>
      <c r="H67" s="66">
        <f>D67-E67</f>
        <v>1</v>
      </c>
      <c r="I67" s="20">
        <f>IF(C67=0, "-", IF(G67/C67&lt;10, G67/C67, "&gt;999%"))</f>
        <v>0</v>
      </c>
      <c r="J67" s="21">
        <f>IF(E67=0, "-", IF(H67/E67&lt;10, H67/E67, "&gt;999%"))</f>
        <v>0.5</v>
      </c>
    </row>
    <row r="68" spans="1:10" s="160" customFormat="1" x14ac:dyDescent="0.2">
      <c r="A68" s="178" t="s">
        <v>506</v>
      </c>
      <c r="B68" s="71">
        <v>2</v>
      </c>
      <c r="C68" s="72">
        <v>2</v>
      </c>
      <c r="D68" s="71">
        <v>3</v>
      </c>
      <c r="E68" s="72">
        <v>2</v>
      </c>
      <c r="F68" s="73"/>
      <c r="G68" s="71">
        <f>B68-C68</f>
        <v>0</v>
      </c>
      <c r="H68" s="72">
        <f>D68-E68</f>
        <v>1</v>
      </c>
      <c r="I68" s="37">
        <f>IF(C68=0, "-", IF(G68/C68&lt;10, G68/C68, "&gt;999%"))</f>
        <v>0</v>
      </c>
      <c r="J68" s="38">
        <f>IF(E68=0, "-", IF(H68/E68&lt;10, H68/E68, "&gt;999%"))</f>
        <v>0.5</v>
      </c>
    </row>
    <row r="69" spans="1:10" x14ac:dyDescent="0.2">
      <c r="A69" s="177"/>
      <c r="B69" s="143"/>
      <c r="C69" s="144"/>
      <c r="D69" s="143"/>
      <c r="E69" s="144"/>
      <c r="F69" s="145"/>
      <c r="G69" s="143"/>
      <c r="H69" s="144"/>
      <c r="I69" s="151"/>
      <c r="J69" s="152"/>
    </row>
    <row r="70" spans="1:10" s="139" customFormat="1" x14ac:dyDescent="0.2">
      <c r="A70" s="159" t="s">
        <v>39</v>
      </c>
      <c r="B70" s="65"/>
      <c r="C70" s="66"/>
      <c r="D70" s="65"/>
      <c r="E70" s="66"/>
      <c r="F70" s="67"/>
      <c r="G70" s="65"/>
      <c r="H70" s="66"/>
      <c r="I70" s="20"/>
      <c r="J70" s="21"/>
    </row>
    <row r="71" spans="1:10" x14ac:dyDescent="0.2">
      <c r="A71" s="158" t="s">
        <v>313</v>
      </c>
      <c r="B71" s="65">
        <v>0</v>
      </c>
      <c r="C71" s="66">
        <v>6</v>
      </c>
      <c r="D71" s="65">
        <v>0</v>
      </c>
      <c r="E71" s="66">
        <v>21</v>
      </c>
      <c r="F71" s="67"/>
      <c r="G71" s="65">
        <f t="shared" ref="G71:G81" si="8">B71-C71</f>
        <v>-6</v>
      </c>
      <c r="H71" s="66">
        <f t="shared" ref="H71:H81" si="9">D71-E71</f>
        <v>-21</v>
      </c>
      <c r="I71" s="20">
        <f t="shared" ref="I71:I81" si="10">IF(C71=0, "-", IF(G71/C71&lt;10, G71/C71, "&gt;999%"))</f>
        <v>-1</v>
      </c>
      <c r="J71" s="21">
        <f t="shared" ref="J71:J81" si="11">IF(E71=0, "-", IF(H71/E71&lt;10, H71/E71, "&gt;999%"))</f>
        <v>-1</v>
      </c>
    </row>
    <row r="72" spans="1:10" x14ac:dyDescent="0.2">
      <c r="A72" s="158" t="s">
        <v>346</v>
      </c>
      <c r="B72" s="65">
        <v>7</v>
      </c>
      <c r="C72" s="66">
        <v>8</v>
      </c>
      <c r="D72" s="65">
        <v>29</v>
      </c>
      <c r="E72" s="66">
        <v>18</v>
      </c>
      <c r="F72" s="67"/>
      <c r="G72" s="65">
        <f t="shared" si="8"/>
        <v>-1</v>
      </c>
      <c r="H72" s="66">
        <f t="shared" si="9"/>
        <v>11</v>
      </c>
      <c r="I72" s="20">
        <f t="shared" si="10"/>
        <v>-0.125</v>
      </c>
      <c r="J72" s="21">
        <f t="shared" si="11"/>
        <v>0.61111111111111116</v>
      </c>
    </row>
    <row r="73" spans="1:10" x14ac:dyDescent="0.2">
      <c r="A73" s="158" t="s">
        <v>174</v>
      </c>
      <c r="B73" s="65">
        <v>0</v>
      </c>
      <c r="C73" s="66">
        <v>0</v>
      </c>
      <c r="D73" s="65">
        <v>0</v>
      </c>
      <c r="E73" s="66">
        <v>5</v>
      </c>
      <c r="F73" s="67"/>
      <c r="G73" s="65">
        <f t="shared" si="8"/>
        <v>0</v>
      </c>
      <c r="H73" s="66">
        <f t="shared" si="9"/>
        <v>-5</v>
      </c>
      <c r="I73" s="20" t="str">
        <f t="shared" si="10"/>
        <v>-</v>
      </c>
      <c r="J73" s="21">
        <f t="shared" si="11"/>
        <v>-1</v>
      </c>
    </row>
    <row r="74" spans="1:10" x14ac:dyDescent="0.2">
      <c r="A74" s="158" t="s">
        <v>188</v>
      </c>
      <c r="B74" s="65">
        <v>1</v>
      </c>
      <c r="C74" s="66">
        <v>5</v>
      </c>
      <c r="D74" s="65">
        <v>2</v>
      </c>
      <c r="E74" s="66">
        <v>20</v>
      </c>
      <c r="F74" s="67"/>
      <c r="G74" s="65">
        <f t="shared" si="8"/>
        <v>-4</v>
      </c>
      <c r="H74" s="66">
        <f t="shared" si="9"/>
        <v>-18</v>
      </c>
      <c r="I74" s="20">
        <f t="shared" si="10"/>
        <v>-0.8</v>
      </c>
      <c r="J74" s="21">
        <f t="shared" si="11"/>
        <v>-0.9</v>
      </c>
    </row>
    <row r="75" spans="1:10" x14ac:dyDescent="0.2">
      <c r="A75" s="158" t="s">
        <v>251</v>
      </c>
      <c r="B75" s="65">
        <v>1</v>
      </c>
      <c r="C75" s="66">
        <v>2</v>
      </c>
      <c r="D75" s="65">
        <v>1</v>
      </c>
      <c r="E75" s="66">
        <v>7</v>
      </c>
      <c r="F75" s="67"/>
      <c r="G75" s="65">
        <f t="shared" si="8"/>
        <v>-1</v>
      </c>
      <c r="H75" s="66">
        <f t="shared" si="9"/>
        <v>-6</v>
      </c>
      <c r="I75" s="20">
        <f t="shared" si="10"/>
        <v>-0.5</v>
      </c>
      <c r="J75" s="21">
        <f t="shared" si="11"/>
        <v>-0.8571428571428571</v>
      </c>
    </row>
    <row r="76" spans="1:10" x14ac:dyDescent="0.2">
      <c r="A76" s="158" t="s">
        <v>270</v>
      </c>
      <c r="B76" s="65">
        <v>1</v>
      </c>
      <c r="C76" s="66">
        <v>6</v>
      </c>
      <c r="D76" s="65">
        <v>2</v>
      </c>
      <c r="E76" s="66">
        <v>11</v>
      </c>
      <c r="F76" s="67"/>
      <c r="G76" s="65">
        <f t="shared" si="8"/>
        <v>-5</v>
      </c>
      <c r="H76" s="66">
        <f t="shared" si="9"/>
        <v>-9</v>
      </c>
      <c r="I76" s="20">
        <f t="shared" si="10"/>
        <v>-0.83333333333333337</v>
      </c>
      <c r="J76" s="21">
        <f t="shared" si="11"/>
        <v>-0.81818181818181823</v>
      </c>
    </row>
    <row r="77" spans="1:10" x14ac:dyDescent="0.2">
      <c r="A77" s="158" t="s">
        <v>410</v>
      </c>
      <c r="B77" s="65">
        <v>6</v>
      </c>
      <c r="C77" s="66">
        <v>3</v>
      </c>
      <c r="D77" s="65">
        <v>10</v>
      </c>
      <c r="E77" s="66">
        <v>6</v>
      </c>
      <c r="F77" s="67"/>
      <c r="G77" s="65">
        <f t="shared" si="8"/>
        <v>3</v>
      </c>
      <c r="H77" s="66">
        <f t="shared" si="9"/>
        <v>4</v>
      </c>
      <c r="I77" s="20">
        <f t="shared" si="10"/>
        <v>1</v>
      </c>
      <c r="J77" s="21">
        <f t="shared" si="11"/>
        <v>0.66666666666666663</v>
      </c>
    </row>
    <row r="78" spans="1:10" x14ac:dyDescent="0.2">
      <c r="A78" s="158" t="s">
        <v>418</v>
      </c>
      <c r="B78" s="65">
        <v>31</v>
      </c>
      <c r="C78" s="66">
        <v>32</v>
      </c>
      <c r="D78" s="65">
        <v>119</v>
      </c>
      <c r="E78" s="66">
        <v>105</v>
      </c>
      <c r="F78" s="67"/>
      <c r="G78" s="65">
        <f t="shared" si="8"/>
        <v>-1</v>
      </c>
      <c r="H78" s="66">
        <f t="shared" si="9"/>
        <v>14</v>
      </c>
      <c r="I78" s="20">
        <f t="shared" si="10"/>
        <v>-3.125E-2</v>
      </c>
      <c r="J78" s="21">
        <f t="shared" si="11"/>
        <v>0.13333333333333333</v>
      </c>
    </row>
    <row r="79" spans="1:10" x14ac:dyDescent="0.2">
      <c r="A79" s="158" t="s">
        <v>399</v>
      </c>
      <c r="B79" s="65">
        <v>5</v>
      </c>
      <c r="C79" s="66">
        <v>5</v>
      </c>
      <c r="D79" s="65">
        <v>6</v>
      </c>
      <c r="E79" s="66">
        <v>13</v>
      </c>
      <c r="F79" s="67"/>
      <c r="G79" s="65">
        <f t="shared" si="8"/>
        <v>0</v>
      </c>
      <c r="H79" s="66">
        <f t="shared" si="9"/>
        <v>-7</v>
      </c>
      <c r="I79" s="20">
        <f t="shared" si="10"/>
        <v>0</v>
      </c>
      <c r="J79" s="21">
        <f t="shared" si="11"/>
        <v>-0.53846153846153844</v>
      </c>
    </row>
    <row r="80" spans="1:10" x14ac:dyDescent="0.2">
      <c r="A80" s="158" t="s">
        <v>434</v>
      </c>
      <c r="B80" s="65">
        <v>0</v>
      </c>
      <c r="C80" s="66">
        <v>0</v>
      </c>
      <c r="D80" s="65">
        <v>0</v>
      </c>
      <c r="E80" s="66">
        <v>1</v>
      </c>
      <c r="F80" s="67"/>
      <c r="G80" s="65">
        <f t="shared" si="8"/>
        <v>0</v>
      </c>
      <c r="H80" s="66">
        <f t="shared" si="9"/>
        <v>-1</v>
      </c>
      <c r="I80" s="20" t="str">
        <f t="shared" si="10"/>
        <v>-</v>
      </c>
      <c r="J80" s="21">
        <f t="shared" si="11"/>
        <v>-1</v>
      </c>
    </row>
    <row r="81" spans="1:10" s="160" customFormat="1" x14ac:dyDescent="0.2">
      <c r="A81" s="178" t="s">
        <v>507</v>
      </c>
      <c r="B81" s="71">
        <v>52</v>
      </c>
      <c r="C81" s="72">
        <v>67</v>
      </c>
      <c r="D81" s="71">
        <v>169</v>
      </c>
      <c r="E81" s="72">
        <v>207</v>
      </c>
      <c r="F81" s="73"/>
      <c r="G81" s="71">
        <f t="shared" si="8"/>
        <v>-15</v>
      </c>
      <c r="H81" s="72">
        <f t="shared" si="9"/>
        <v>-38</v>
      </c>
      <c r="I81" s="37">
        <f t="shared" si="10"/>
        <v>-0.22388059701492538</v>
      </c>
      <c r="J81" s="38">
        <f t="shared" si="11"/>
        <v>-0.18357487922705315</v>
      </c>
    </row>
    <row r="82" spans="1:10" x14ac:dyDescent="0.2">
      <c r="A82" s="177"/>
      <c r="B82" s="143"/>
      <c r="C82" s="144"/>
      <c r="D82" s="143"/>
      <c r="E82" s="144"/>
      <c r="F82" s="145"/>
      <c r="G82" s="143"/>
      <c r="H82" s="144"/>
      <c r="I82" s="151"/>
      <c r="J82" s="152"/>
    </row>
    <row r="83" spans="1:10" s="139" customFormat="1" x14ac:dyDescent="0.2">
      <c r="A83" s="159" t="s">
        <v>40</v>
      </c>
      <c r="B83" s="65"/>
      <c r="C83" s="66"/>
      <c r="D83" s="65"/>
      <c r="E83" s="66"/>
      <c r="F83" s="67"/>
      <c r="G83" s="65"/>
      <c r="H83" s="66"/>
      <c r="I83" s="20"/>
      <c r="J83" s="21"/>
    </row>
    <row r="84" spans="1:10" x14ac:dyDescent="0.2">
      <c r="A84" s="158" t="s">
        <v>435</v>
      </c>
      <c r="B84" s="65">
        <v>3</v>
      </c>
      <c r="C84" s="66">
        <v>0</v>
      </c>
      <c r="D84" s="65">
        <v>7</v>
      </c>
      <c r="E84" s="66">
        <v>1</v>
      </c>
      <c r="F84" s="67"/>
      <c r="G84" s="65">
        <f>B84-C84</f>
        <v>3</v>
      </c>
      <c r="H84" s="66">
        <f>D84-E84</f>
        <v>6</v>
      </c>
      <c r="I84" s="20" t="str">
        <f>IF(C84=0, "-", IF(G84/C84&lt;10, G84/C84, "&gt;999%"))</f>
        <v>-</v>
      </c>
      <c r="J84" s="21">
        <f>IF(E84=0, "-", IF(H84/E84&lt;10, H84/E84, "&gt;999%"))</f>
        <v>6</v>
      </c>
    </row>
    <row r="85" spans="1:10" s="160" customFormat="1" x14ac:dyDescent="0.2">
      <c r="A85" s="178" t="s">
        <v>508</v>
      </c>
      <c r="B85" s="71">
        <v>3</v>
      </c>
      <c r="C85" s="72">
        <v>0</v>
      </c>
      <c r="D85" s="71">
        <v>7</v>
      </c>
      <c r="E85" s="72">
        <v>1</v>
      </c>
      <c r="F85" s="73"/>
      <c r="G85" s="71">
        <f>B85-C85</f>
        <v>3</v>
      </c>
      <c r="H85" s="72">
        <f>D85-E85</f>
        <v>6</v>
      </c>
      <c r="I85" s="37" t="str">
        <f>IF(C85=0, "-", IF(G85/C85&lt;10, G85/C85, "&gt;999%"))</f>
        <v>-</v>
      </c>
      <c r="J85" s="38">
        <f>IF(E85=0, "-", IF(H85/E85&lt;10, H85/E85, "&gt;999%"))</f>
        <v>6</v>
      </c>
    </row>
    <row r="86" spans="1:10" x14ac:dyDescent="0.2">
      <c r="A86" s="177"/>
      <c r="B86" s="143"/>
      <c r="C86" s="144"/>
      <c r="D86" s="143"/>
      <c r="E86" s="144"/>
      <c r="F86" s="145"/>
      <c r="G86" s="143"/>
      <c r="H86" s="144"/>
      <c r="I86" s="151"/>
      <c r="J86" s="152"/>
    </row>
    <row r="87" spans="1:10" s="139" customFormat="1" x14ac:dyDescent="0.2">
      <c r="A87" s="159" t="s">
        <v>41</v>
      </c>
      <c r="B87" s="65"/>
      <c r="C87" s="66"/>
      <c r="D87" s="65"/>
      <c r="E87" s="66"/>
      <c r="F87" s="67"/>
      <c r="G87" s="65"/>
      <c r="H87" s="66"/>
      <c r="I87" s="20"/>
      <c r="J87" s="21"/>
    </row>
    <row r="88" spans="1:10" x14ac:dyDescent="0.2">
      <c r="A88" s="158" t="s">
        <v>335</v>
      </c>
      <c r="B88" s="65">
        <v>0</v>
      </c>
      <c r="C88" s="66">
        <v>0</v>
      </c>
      <c r="D88" s="65">
        <v>2</v>
      </c>
      <c r="E88" s="66">
        <v>0</v>
      </c>
      <c r="F88" s="67"/>
      <c r="G88" s="65">
        <f>B88-C88</f>
        <v>0</v>
      </c>
      <c r="H88" s="66">
        <f>D88-E88</f>
        <v>2</v>
      </c>
      <c r="I88" s="20" t="str">
        <f>IF(C88=0, "-", IF(G88/C88&lt;10, G88/C88, "&gt;999%"))</f>
        <v>-</v>
      </c>
      <c r="J88" s="21" t="str">
        <f>IF(E88=0, "-", IF(H88/E88&lt;10, H88/E88, "&gt;999%"))</f>
        <v>-</v>
      </c>
    </row>
    <row r="89" spans="1:10" s="160" customFormat="1" x14ac:dyDescent="0.2">
      <c r="A89" s="178" t="s">
        <v>509</v>
      </c>
      <c r="B89" s="71">
        <v>0</v>
      </c>
      <c r="C89" s="72">
        <v>0</v>
      </c>
      <c r="D89" s="71">
        <v>2</v>
      </c>
      <c r="E89" s="72">
        <v>0</v>
      </c>
      <c r="F89" s="73"/>
      <c r="G89" s="71">
        <f>B89-C89</f>
        <v>0</v>
      </c>
      <c r="H89" s="72">
        <f>D89-E89</f>
        <v>2</v>
      </c>
      <c r="I89" s="37" t="str">
        <f>IF(C89=0, "-", IF(G89/C89&lt;10, G89/C89, "&gt;999%"))</f>
        <v>-</v>
      </c>
      <c r="J89" s="38" t="str">
        <f>IF(E89=0, "-", IF(H89/E89&lt;10, H89/E89, "&gt;999%"))</f>
        <v>-</v>
      </c>
    </row>
    <row r="90" spans="1:10" x14ac:dyDescent="0.2">
      <c r="A90" s="177"/>
      <c r="B90" s="143"/>
      <c r="C90" s="144"/>
      <c r="D90" s="143"/>
      <c r="E90" s="144"/>
      <c r="F90" s="145"/>
      <c r="G90" s="143"/>
      <c r="H90" s="144"/>
      <c r="I90" s="151"/>
      <c r="J90" s="152"/>
    </row>
    <row r="91" spans="1:10" s="139" customFormat="1" x14ac:dyDescent="0.2">
      <c r="A91" s="159" t="s">
        <v>42</v>
      </c>
      <c r="B91" s="65"/>
      <c r="C91" s="66"/>
      <c r="D91" s="65"/>
      <c r="E91" s="66"/>
      <c r="F91" s="67"/>
      <c r="G91" s="65"/>
      <c r="H91" s="66"/>
      <c r="I91" s="20"/>
      <c r="J91" s="21"/>
    </row>
    <row r="92" spans="1:10" x14ac:dyDescent="0.2">
      <c r="A92" s="158" t="s">
        <v>281</v>
      </c>
      <c r="B92" s="65">
        <v>0</v>
      </c>
      <c r="C92" s="66">
        <v>9</v>
      </c>
      <c r="D92" s="65">
        <v>0</v>
      </c>
      <c r="E92" s="66">
        <v>20</v>
      </c>
      <c r="F92" s="67"/>
      <c r="G92" s="65">
        <f t="shared" ref="G92:G99" si="12">B92-C92</f>
        <v>-9</v>
      </c>
      <c r="H92" s="66">
        <f t="shared" ref="H92:H99" si="13">D92-E92</f>
        <v>-20</v>
      </c>
      <c r="I92" s="20">
        <f t="shared" ref="I92:I99" si="14">IF(C92=0, "-", IF(G92/C92&lt;10, G92/C92, "&gt;999%"))</f>
        <v>-1</v>
      </c>
      <c r="J92" s="21">
        <f t="shared" ref="J92:J99" si="15">IF(E92=0, "-", IF(H92/E92&lt;10, H92/E92, "&gt;999%"))</f>
        <v>-1</v>
      </c>
    </row>
    <row r="93" spans="1:10" x14ac:dyDescent="0.2">
      <c r="A93" s="158" t="s">
        <v>314</v>
      </c>
      <c r="B93" s="65">
        <v>9</v>
      </c>
      <c r="C93" s="66">
        <v>1</v>
      </c>
      <c r="D93" s="65">
        <v>15</v>
      </c>
      <c r="E93" s="66">
        <v>5</v>
      </c>
      <c r="F93" s="67"/>
      <c r="G93" s="65">
        <f t="shared" si="12"/>
        <v>8</v>
      </c>
      <c r="H93" s="66">
        <f t="shared" si="13"/>
        <v>10</v>
      </c>
      <c r="I93" s="20">
        <f t="shared" si="14"/>
        <v>8</v>
      </c>
      <c r="J93" s="21">
        <f t="shared" si="15"/>
        <v>2</v>
      </c>
    </row>
    <row r="94" spans="1:10" x14ac:dyDescent="0.2">
      <c r="A94" s="158" t="s">
        <v>347</v>
      </c>
      <c r="B94" s="65">
        <v>0</v>
      </c>
      <c r="C94" s="66">
        <v>1</v>
      </c>
      <c r="D94" s="65">
        <v>0</v>
      </c>
      <c r="E94" s="66">
        <v>2</v>
      </c>
      <c r="F94" s="67"/>
      <c r="G94" s="65">
        <f t="shared" si="12"/>
        <v>-1</v>
      </c>
      <c r="H94" s="66">
        <f t="shared" si="13"/>
        <v>-2</v>
      </c>
      <c r="I94" s="20">
        <f t="shared" si="14"/>
        <v>-1</v>
      </c>
      <c r="J94" s="21">
        <f t="shared" si="15"/>
        <v>-1</v>
      </c>
    </row>
    <row r="95" spans="1:10" x14ac:dyDescent="0.2">
      <c r="A95" s="158" t="s">
        <v>282</v>
      </c>
      <c r="B95" s="65">
        <v>8</v>
      </c>
      <c r="C95" s="66">
        <v>0</v>
      </c>
      <c r="D95" s="65">
        <v>21</v>
      </c>
      <c r="E95" s="66">
        <v>0</v>
      </c>
      <c r="F95" s="67"/>
      <c r="G95" s="65">
        <f t="shared" si="12"/>
        <v>8</v>
      </c>
      <c r="H95" s="66">
        <f t="shared" si="13"/>
        <v>21</v>
      </c>
      <c r="I95" s="20" t="str">
        <f t="shared" si="14"/>
        <v>-</v>
      </c>
      <c r="J95" s="21" t="str">
        <f t="shared" si="15"/>
        <v>-</v>
      </c>
    </row>
    <row r="96" spans="1:10" x14ac:dyDescent="0.2">
      <c r="A96" s="158" t="s">
        <v>411</v>
      </c>
      <c r="B96" s="65">
        <v>0</v>
      </c>
      <c r="C96" s="66">
        <v>0</v>
      </c>
      <c r="D96" s="65">
        <v>0</v>
      </c>
      <c r="E96" s="66">
        <v>2</v>
      </c>
      <c r="F96" s="67"/>
      <c r="G96" s="65">
        <f t="shared" si="12"/>
        <v>0</v>
      </c>
      <c r="H96" s="66">
        <f t="shared" si="13"/>
        <v>-2</v>
      </c>
      <c r="I96" s="20" t="str">
        <f t="shared" si="14"/>
        <v>-</v>
      </c>
      <c r="J96" s="21">
        <f t="shared" si="15"/>
        <v>-1</v>
      </c>
    </row>
    <row r="97" spans="1:10" x14ac:dyDescent="0.2">
      <c r="A97" s="158" t="s">
        <v>419</v>
      </c>
      <c r="B97" s="65">
        <v>0</v>
      </c>
      <c r="C97" s="66">
        <v>2</v>
      </c>
      <c r="D97" s="65">
        <v>0</v>
      </c>
      <c r="E97" s="66">
        <v>3</v>
      </c>
      <c r="F97" s="67"/>
      <c r="G97" s="65">
        <f t="shared" si="12"/>
        <v>-2</v>
      </c>
      <c r="H97" s="66">
        <f t="shared" si="13"/>
        <v>-3</v>
      </c>
      <c r="I97" s="20">
        <f t="shared" si="14"/>
        <v>-1</v>
      </c>
      <c r="J97" s="21">
        <f t="shared" si="15"/>
        <v>-1</v>
      </c>
    </row>
    <row r="98" spans="1:10" x14ac:dyDescent="0.2">
      <c r="A98" s="158" t="s">
        <v>420</v>
      </c>
      <c r="B98" s="65">
        <v>5</v>
      </c>
      <c r="C98" s="66">
        <v>14</v>
      </c>
      <c r="D98" s="65">
        <v>7</v>
      </c>
      <c r="E98" s="66">
        <v>22</v>
      </c>
      <c r="F98" s="67"/>
      <c r="G98" s="65">
        <f t="shared" si="12"/>
        <v>-9</v>
      </c>
      <c r="H98" s="66">
        <f t="shared" si="13"/>
        <v>-15</v>
      </c>
      <c r="I98" s="20">
        <f t="shared" si="14"/>
        <v>-0.6428571428571429</v>
      </c>
      <c r="J98" s="21">
        <f t="shared" si="15"/>
        <v>-0.68181818181818177</v>
      </c>
    </row>
    <row r="99" spans="1:10" s="160" customFormat="1" x14ac:dyDescent="0.2">
      <c r="A99" s="178" t="s">
        <v>510</v>
      </c>
      <c r="B99" s="71">
        <v>22</v>
      </c>
      <c r="C99" s="72">
        <v>27</v>
      </c>
      <c r="D99" s="71">
        <v>43</v>
      </c>
      <c r="E99" s="72">
        <v>54</v>
      </c>
      <c r="F99" s="73"/>
      <c r="G99" s="71">
        <f t="shared" si="12"/>
        <v>-5</v>
      </c>
      <c r="H99" s="72">
        <f t="shared" si="13"/>
        <v>-11</v>
      </c>
      <c r="I99" s="37">
        <f t="shared" si="14"/>
        <v>-0.18518518518518517</v>
      </c>
      <c r="J99" s="38">
        <f t="shared" si="15"/>
        <v>-0.20370370370370369</v>
      </c>
    </row>
    <row r="100" spans="1:10" x14ac:dyDescent="0.2">
      <c r="A100" s="177"/>
      <c r="B100" s="143"/>
      <c r="C100" s="144"/>
      <c r="D100" s="143"/>
      <c r="E100" s="144"/>
      <c r="F100" s="145"/>
      <c r="G100" s="143"/>
      <c r="H100" s="144"/>
      <c r="I100" s="151"/>
      <c r="J100" s="152"/>
    </row>
    <row r="101" spans="1:10" s="139" customFormat="1" x14ac:dyDescent="0.2">
      <c r="A101" s="159" t="s">
        <v>43</v>
      </c>
      <c r="B101" s="65"/>
      <c r="C101" s="66"/>
      <c r="D101" s="65"/>
      <c r="E101" s="66"/>
      <c r="F101" s="67"/>
      <c r="G101" s="65"/>
      <c r="H101" s="66"/>
      <c r="I101" s="20"/>
      <c r="J101" s="21"/>
    </row>
    <row r="102" spans="1:10" x14ac:dyDescent="0.2">
      <c r="A102" s="158" t="s">
        <v>436</v>
      </c>
      <c r="B102" s="65">
        <v>0</v>
      </c>
      <c r="C102" s="66">
        <v>1</v>
      </c>
      <c r="D102" s="65">
        <v>0</v>
      </c>
      <c r="E102" s="66">
        <v>3</v>
      </c>
      <c r="F102" s="67"/>
      <c r="G102" s="65">
        <f>B102-C102</f>
        <v>-1</v>
      </c>
      <c r="H102" s="66">
        <f>D102-E102</f>
        <v>-3</v>
      </c>
      <c r="I102" s="20">
        <f>IF(C102=0, "-", IF(G102/C102&lt;10, G102/C102, "&gt;999%"))</f>
        <v>-1</v>
      </c>
      <c r="J102" s="21">
        <f>IF(E102=0, "-", IF(H102/E102&lt;10, H102/E102, "&gt;999%"))</f>
        <v>-1</v>
      </c>
    </row>
    <row r="103" spans="1:10" s="160" customFormat="1" x14ac:dyDescent="0.2">
      <c r="A103" s="178" t="s">
        <v>511</v>
      </c>
      <c r="B103" s="71">
        <v>0</v>
      </c>
      <c r="C103" s="72">
        <v>1</v>
      </c>
      <c r="D103" s="71">
        <v>0</v>
      </c>
      <c r="E103" s="72">
        <v>3</v>
      </c>
      <c r="F103" s="73"/>
      <c r="G103" s="71">
        <f>B103-C103</f>
        <v>-1</v>
      </c>
      <c r="H103" s="72">
        <f>D103-E103</f>
        <v>-3</v>
      </c>
      <c r="I103" s="37">
        <f>IF(C103=0, "-", IF(G103/C103&lt;10, G103/C103, "&gt;999%"))</f>
        <v>-1</v>
      </c>
      <c r="J103" s="38">
        <f>IF(E103=0, "-", IF(H103/E103&lt;10, H103/E103, "&gt;999%"))</f>
        <v>-1</v>
      </c>
    </row>
    <row r="104" spans="1:10" x14ac:dyDescent="0.2">
      <c r="A104" s="177"/>
      <c r="B104" s="143"/>
      <c r="C104" s="144"/>
      <c r="D104" s="143"/>
      <c r="E104" s="144"/>
      <c r="F104" s="145"/>
      <c r="G104" s="143"/>
      <c r="H104" s="144"/>
      <c r="I104" s="151"/>
      <c r="J104" s="152"/>
    </row>
    <row r="105" spans="1:10" s="139" customFormat="1" x14ac:dyDescent="0.2">
      <c r="A105" s="159" t="s">
        <v>44</v>
      </c>
      <c r="B105" s="65"/>
      <c r="C105" s="66"/>
      <c r="D105" s="65"/>
      <c r="E105" s="66"/>
      <c r="F105" s="67"/>
      <c r="G105" s="65"/>
      <c r="H105" s="66"/>
      <c r="I105" s="20"/>
      <c r="J105" s="21"/>
    </row>
    <row r="106" spans="1:10" x14ac:dyDescent="0.2">
      <c r="A106" s="158" t="s">
        <v>208</v>
      </c>
      <c r="B106" s="65">
        <v>0</v>
      </c>
      <c r="C106" s="66">
        <v>0</v>
      </c>
      <c r="D106" s="65">
        <v>0</v>
      </c>
      <c r="E106" s="66">
        <v>2</v>
      </c>
      <c r="F106" s="67"/>
      <c r="G106" s="65">
        <f t="shared" ref="G106:G112" si="16">B106-C106</f>
        <v>0</v>
      </c>
      <c r="H106" s="66">
        <f t="shared" ref="H106:H112" si="17">D106-E106</f>
        <v>-2</v>
      </c>
      <c r="I106" s="20" t="str">
        <f t="shared" ref="I106:I112" si="18">IF(C106=0, "-", IF(G106/C106&lt;10, G106/C106, "&gt;999%"))</f>
        <v>-</v>
      </c>
      <c r="J106" s="21">
        <f t="shared" ref="J106:J112" si="19">IF(E106=0, "-", IF(H106/E106&lt;10, H106/E106, "&gt;999%"))</f>
        <v>-1</v>
      </c>
    </row>
    <row r="107" spans="1:10" x14ac:dyDescent="0.2">
      <c r="A107" s="158" t="s">
        <v>189</v>
      </c>
      <c r="B107" s="65">
        <v>1</v>
      </c>
      <c r="C107" s="66">
        <v>14</v>
      </c>
      <c r="D107" s="65">
        <v>1</v>
      </c>
      <c r="E107" s="66">
        <v>46</v>
      </c>
      <c r="F107" s="67"/>
      <c r="G107" s="65">
        <f t="shared" si="16"/>
        <v>-13</v>
      </c>
      <c r="H107" s="66">
        <f t="shared" si="17"/>
        <v>-45</v>
      </c>
      <c r="I107" s="20">
        <f t="shared" si="18"/>
        <v>-0.9285714285714286</v>
      </c>
      <c r="J107" s="21">
        <f t="shared" si="19"/>
        <v>-0.97826086956521741</v>
      </c>
    </row>
    <row r="108" spans="1:10" x14ac:dyDescent="0.2">
      <c r="A108" s="158" t="s">
        <v>315</v>
      </c>
      <c r="B108" s="65">
        <v>7</v>
      </c>
      <c r="C108" s="66">
        <v>32</v>
      </c>
      <c r="D108" s="65">
        <v>27</v>
      </c>
      <c r="E108" s="66">
        <v>70</v>
      </c>
      <c r="F108" s="67"/>
      <c r="G108" s="65">
        <f t="shared" si="16"/>
        <v>-25</v>
      </c>
      <c r="H108" s="66">
        <f t="shared" si="17"/>
        <v>-43</v>
      </c>
      <c r="I108" s="20">
        <f t="shared" si="18"/>
        <v>-0.78125</v>
      </c>
      <c r="J108" s="21">
        <f t="shared" si="19"/>
        <v>-0.61428571428571432</v>
      </c>
    </row>
    <row r="109" spans="1:10" x14ac:dyDescent="0.2">
      <c r="A109" s="158" t="s">
        <v>283</v>
      </c>
      <c r="B109" s="65">
        <v>7</v>
      </c>
      <c r="C109" s="66">
        <v>32</v>
      </c>
      <c r="D109" s="65">
        <v>16</v>
      </c>
      <c r="E109" s="66">
        <v>60</v>
      </c>
      <c r="F109" s="67"/>
      <c r="G109" s="65">
        <f t="shared" si="16"/>
        <v>-25</v>
      </c>
      <c r="H109" s="66">
        <f t="shared" si="17"/>
        <v>-44</v>
      </c>
      <c r="I109" s="20">
        <f t="shared" si="18"/>
        <v>-0.78125</v>
      </c>
      <c r="J109" s="21">
        <f t="shared" si="19"/>
        <v>-0.73333333333333328</v>
      </c>
    </row>
    <row r="110" spans="1:10" x14ac:dyDescent="0.2">
      <c r="A110" s="158" t="s">
        <v>175</v>
      </c>
      <c r="B110" s="65">
        <v>0</v>
      </c>
      <c r="C110" s="66">
        <v>1</v>
      </c>
      <c r="D110" s="65">
        <v>0</v>
      </c>
      <c r="E110" s="66">
        <v>18</v>
      </c>
      <c r="F110" s="67"/>
      <c r="G110" s="65">
        <f t="shared" si="16"/>
        <v>-1</v>
      </c>
      <c r="H110" s="66">
        <f t="shared" si="17"/>
        <v>-18</v>
      </c>
      <c r="I110" s="20">
        <f t="shared" si="18"/>
        <v>-1</v>
      </c>
      <c r="J110" s="21">
        <f t="shared" si="19"/>
        <v>-1</v>
      </c>
    </row>
    <row r="111" spans="1:10" x14ac:dyDescent="0.2">
      <c r="A111" s="158" t="s">
        <v>238</v>
      </c>
      <c r="B111" s="65">
        <v>5</v>
      </c>
      <c r="C111" s="66">
        <v>3</v>
      </c>
      <c r="D111" s="65">
        <v>8</v>
      </c>
      <c r="E111" s="66">
        <v>13</v>
      </c>
      <c r="F111" s="67"/>
      <c r="G111" s="65">
        <f t="shared" si="16"/>
        <v>2</v>
      </c>
      <c r="H111" s="66">
        <f t="shared" si="17"/>
        <v>-5</v>
      </c>
      <c r="I111" s="20">
        <f t="shared" si="18"/>
        <v>0.66666666666666663</v>
      </c>
      <c r="J111" s="21">
        <f t="shared" si="19"/>
        <v>-0.38461538461538464</v>
      </c>
    </row>
    <row r="112" spans="1:10" s="160" customFormat="1" x14ac:dyDescent="0.2">
      <c r="A112" s="178" t="s">
        <v>512</v>
      </c>
      <c r="B112" s="71">
        <v>20</v>
      </c>
      <c r="C112" s="72">
        <v>82</v>
      </c>
      <c r="D112" s="71">
        <v>52</v>
      </c>
      <c r="E112" s="72">
        <v>209</v>
      </c>
      <c r="F112" s="73"/>
      <c r="G112" s="71">
        <f t="shared" si="16"/>
        <v>-62</v>
      </c>
      <c r="H112" s="72">
        <f t="shared" si="17"/>
        <v>-157</v>
      </c>
      <c r="I112" s="37">
        <f t="shared" si="18"/>
        <v>-0.75609756097560976</v>
      </c>
      <c r="J112" s="38">
        <f t="shared" si="19"/>
        <v>-0.75119617224880386</v>
      </c>
    </row>
    <row r="113" spans="1:10" x14ac:dyDescent="0.2">
      <c r="A113" s="177"/>
      <c r="B113" s="143"/>
      <c r="C113" s="144"/>
      <c r="D113" s="143"/>
      <c r="E113" s="144"/>
      <c r="F113" s="145"/>
      <c r="G113" s="143"/>
      <c r="H113" s="144"/>
      <c r="I113" s="151"/>
      <c r="J113" s="152"/>
    </row>
    <row r="114" spans="1:10" s="139" customFormat="1" x14ac:dyDescent="0.2">
      <c r="A114" s="159" t="s">
        <v>45</v>
      </c>
      <c r="B114" s="65"/>
      <c r="C114" s="66"/>
      <c r="D114" s="65"/>
      <c r="E114" s="66"/>
      <c r="F114" s="67"/>
      <c r="G114" s="65"/>
      <c r="H114" s="66"/>
      <c r="I114" s="20"/>
      <c r="J114" s="21"/>
    </row>
    <row r="115" spans="1:10" x14ac:dyDescent="0.2">
      <c r="A115" s="158" t="s">
        <v>176</v>
      </c>
      <c r="B115" s="65">
        <v>0</v>
      </c>
      <c r="C115" s="66">
        <v>0</v>
      </c>
      <c r="D115" s="65">
        <v>6</v>
      </c>
      <c r="E115" s="66">
        <v>0</v>
      </c>
      <c r="F115" s="67"/>
      <c r="G115" s="65">
        <f t="shared" ref="G115:G130" si="20">B115-C115</f>
        <v>0</v>
      </c>
      <c r="H115" s="66">
        <f t="shared" ref="H115:H130" si="21">D115-E115</f>
        <v>6</v>
      </c>
      <c r="I115" s="20" t="str">
        <f t="shared" ref="I115:I130" si="22">IF(C115=0, "-", IF(G115/C115&lt;10, G115/C115, "&gt;999%"))</f>
        <v>-</v>
      </c>
      <c r="J115" s="21" t="str">
        <f t="shared" ref="J115:J130" si="23">IF(E115=0, "-", IF(H115/E115&lt;10, H115/E115, "&gt;999%"))</f>
        <v>-</v>
      </c>
    </row>
    <row r="116" spans="1:10" x14ac:dyDescent="0.2">
      <c r="A116" s="158" t="s">
        <v>190</v>
      </c>
      <c r="B116" s="65">
        <v>30</v>
      </c>
      <c r="C116" s="66">
        <v>57</v>
      </c>
      <c r="D116" s="65">
        <v>87</v>
      </c>
      <c r="E116" s="66">
        <v>153</v>
      </c>
      <c r="F116" s="67"/>
      <c r="G116" s="65">
        <f t="shared" si="20"/>
        <v>-27</v>
      </c>
      <c r="H116" s="66">
        <f t="shared" si="21"/>
        <v>-66</v>
      </c>
      <c r="I116" s="20">
        <f t="shared" si="22"/>
        <v>-0.47368421052631576</v>
      </c>
      <c r="J116" s="21">
        <f t="shared" si="23"/>
        <v>-0.43137254901960786</v>
      </c>
    </row>
    <row r="117" spans="1:10" x14ac:dyDescent="0.2">
      <c r="A117" s="158" t="s">
        <v>400</v>
      </c>
      <c r="B117" s="65">
        <v>0</v>
      </c>
      <c r="C117" s="66">
        <v>14</v>
      </c>
      <c r="D117" s="65">
        <v>0</v>
      </c>
      <c r="E117" s="66">
        <v>26</v>
      </c>
      <c r="F117" s="67"/>
      <c r="G117" s="65">
        <f t="shared" si="20"/>
        <v>-14</v>
      </c>
      <c r="H117" s="66">
        <f t="shared" si="21"/>
        <v>-26</v>
      </c>
      <c r="I117" s="20">
        <f t="shared" si="22"/>
        <v>-1</v>
      </c>
      <c r="J117" s="21">
        <f t="shared" si="23"/>
        <v>-1</v>
      </c>
    </row>
    <row r="118" spans="1:10" x14ac:dyDescent="0.2">
      <c r="A118" s="158" t="s">
        <v>239</v>
      </c>
      <c r="B118" s="65">
        <v>0</v>
      </c>
      <c r="C118" s="66">
        <v>2</v>
      </c>
      <c r="D118" s="65">
        <v>0</v>
      </c>
      <c r="E118" s="66">
        <v>3</v>
      </c>
      <c r="F118" s="67"/>
      <c r="G118" s="65">
        <f t="shared" si="20"/>
        <v>-2</v>
      </c>
      <c r="H118" s="66">
        <f t="shared" si="21"/>
        <v>-3</v>
      </c>
      <c r="I118" s="20">
        <f t="shared" si="22"/>
        <v>-1</v>
      </c>
      <c r="J118" s="21">
        <f t="shared" si="23"/>
        <v>-1</v>
      </c>
    </row>
    <row r="119" spans="1:10" x14ac:dyDescent="0.2">
      <c r="A119" s="158" t="s">
        <v>191</v>
      </c>
      <c r="B119" s="65">
        <v>6</v>
      </c>
      <c r="C119" s="66">
        <v>1</v>
      </c>
      <c r="D119" s="65">
        <v>19</v>
      </c>
      <c r="E119" s="66">
        <v>5</v>
      </c>
      <c r="F119" s="67"/>
      <c r="G119" s="65">
        <f t="shared" si="20"/>
        <v>5</v>
      </c>
      <c r="H119" s="66">
        <f t="shared" si="21"/>
        <v>14</v>
      </c>
      <c r="I119" s="20">
        <f t="shared" si="22"/>
        <v>5</v>
      </c>
      <c r="J119" s="21">
        <f t="shared" si="23"/>
        <v>2.8</v>
      </c>
    </row>
    <row r="120" spans="1:10" x14ac:dyDescent="0.2">
      <c r="A120" s="158" t="s">
        <v>336</v>
      </c>
      <c r="B120" s="65">
        <v>4</v>
      </c>
      <c r="C120" s="66">
        <v>0</v>
      </c>
      <c r="D120" s="65">
        <v>14</v>
      </c>
      <c r="E120" s="66">
        <v>0</v>
      </c>
      <c r="F120" s="67"/>
      <c r="G120" s="65">
        <f t="shared" si="20"/>
        <v>4</v>
      </c>
      <c r="H120" s="66">
        <f t="shared" si="21"/>
        <v>14</v>
      </c>
      <c r="I120" s="20" t="str">
        <f t="shared" si="22"/>
        <v>-</v>
      </c>
      <c r="J120" s="21" t="str">
        <f t="shared" si="23"/>
        <v>-</v>
      </c>
    </row>
    <row r="121" spans="1:10" x14ac:dyDescent="0.2">
      <c r="A121" s="158" t="s">
        <v>284</v>
      </c>
      <c r="B121" s="65">
        <v>23</v>
      </c>
      <c r="C121" s="66">
        <v>29</v>
      </c>
      <c r="D121" s="65">
        <v>58</v>
      </c>
      <c r="E121" s="66">
        <v>73</v>
      </c>
      <c r="F121" s="67"/>
      <c r="G121" s="65">
        <f t="shared" si="20"/>
        <v>-6</v>
      </c>
      <c r="H121" s="66">
        <f t="shared" si="21"/>
        <v>-15</v>
      </c>
      <c r="I121" s="20">
        <f t="shared" si="22"/>
        <v>-0.20689655172413793</v>
      </c>
      <c r="J121" s="21">
        <f t="shared" si="23"/>
        <v>-0.20547945205479451</v>
      </c>
    </row>
    <row r="122" spans="1:10" x14ac:dyDescent="0.2">
      <c r="A122" s="158" t="s">
        <v>348</v>
      </c>
      <c r="B122" s="65">
        <v>15</v>
      </c>
      <c r="C122" s="66">
        <v>4</v>
      </c>
      <c r="D122" s="65">
        <v>33</v>
      </c>
      <c r="E122" s="66">
        <v>12</v>
      </c>
      <c r="F122" s="67"/>
      <c r="G122" s="65">
        <f t="shared" si="20"/>
        <v>11</v>
      </c>
      <c r="H122" s="66">
        <f t="shared" si="21"/>
        <v>21</v>
      </c>
      <c r="I122" s="20">
        <f t="shared" si="22"/>
        <v>2.75</v>
      </c>
      <c r="J122" s="21">
        <f t="shared" si="23"/>
        <v>1.75</v>
      </c>
    </row>
    <row r="123" spans="1:10" x14ac:dyDescent="0.2">
      <c r="A123" s="158" t="s">
        <v>349</v>
      </c>
      <c r="B123" s="65">
        <v>8</v>
      </c>
      <c r="C123" s="66">
        <v>19</v>
      </c>
      <c r="D123" s="65">
        <v>24</v>
      </c>
      <c r="E123" s="66">
        <v>66</v>
      </c>
      <c r="F123" s="67"/>
      <c r="G123" s="65">
        <f t="shared" si="20"/>
        <v>-11</v>
      </c>
      <c r="H123" s="66">
        <f t="shared" si="21"/>
        <v>-42</v>
      </c>
      <c r="I123" s="20">
        <f t="shared" si="22"/>
        <v>-0.57894736842105265</v>
      </c>
      <c r="J123" s="21">
        <f t="shared" si="23"/>
        <v>-0.63636363636363635</v>
      </c>
    </row>
    <row r="124" spans="1:10" x14ac:dyDescent="0.2">
      <c r="A124" s="158" t="s">
        <v>209</v>
      </c>
      <c r="B124" s="65">
        <v>0</v>
      </c>
      <c r="C124" s="66">
        <v>0</v>
      </c>
      <c r="D124" s="65">
        <v>8</v>
      </c>
      <c r="E124" s="66">
        <v>0</v>
      </c>
      <c r="F124" s="67"/>
      <c r="G124" s="65">
        <f t="shared" si="20"/>
        <v>0</v>
      </c>
      <c r="H124" s="66">
        <f t="shared" si="21"/>
        <v>8</v>
      </c>
      <c r="I124" s="20" t="str">
        <f t="shared" si="22"/>
        <v>-</v>
      </c>
      <c r="J124" s="21" t="str">
        <f t="shared" si="23"/>
        <v>-</v>
      </c>
    </row>
    <row r="125" spans="1:10" x14ac:dyDescent="0.2">
      <c r="A125" s="158" t="s">
        <v>240</v>
      </c>
      <c r="B125" s="65">
        <v>2</v>
      </c>
      <c r="C125" s="66">
        <v>0</v>
      </c>
      <c r="D125" s="65">
        <v>5</v>
      </c>
      <c r="E125" s="66">
        <v>0</v>
      </c>
      <c r="F125" s="67"/>
      <c r="G125" s="65">
        <f t="shared" si="20"/>
        <v>2</v>
      </c>
      <c r="H125" s="66">
        <f t="shared" si="21"/>
        <v>5</v>
      </c>
      <c r="I125" s="20" t="str">
        <f t="shared" si="22"/>
        <v>-</v>
      </c>
      <c r="J125" s="21" t="str">
        <f t="shared" si="23"/>
        <v>-</v>
      </c>
    </row>
    <row r="126" spans="1:10" x14ac:dyDescent="0.2">
      <c r="A126" s="158" t="s">
        <v>401</v>
      </c>
      <c r="B126" s="65">
        <v>5</v>
      </c>
      <c r="C126" s="66">
        <v>0</v>
      </c>
      <c r="D126" s="65">
        <v>10</v>
      </c>
      <c r="E126" s="66">
        <v>0</v>
      </c>
      <c r="F126" s="67"/>
      <c r="G126" s="65">
        <f t="shared" si="20"/>
        <v>5</v>
      </c>
      <c r="H126" s="66">
        <f t="shared" si="21"/>
        <v>10</v>
      </c>
      <c r="I126" s="20" t="str">
        <f t="shared" si="22"/>
        <v>-</v>
      </c>
      <c r="J126" s="21" t="str">
        <f t="shared" si="23"/>
        <v>-</v>
      </c>
    </row>
    <row r="127" spans="1:10" x14ac:dyDescent="0.2">
      <c r="A127" s="158" t="s">
        <v>316</v>
      </c>
      <c r="B127" s="65">
        <v>6</v>
      </c>
      <c r="C127" s="66">
        <v>8</v>
      </c>
      <c r="D127" s="65">
        <v>32</v>
      </c>
      <c r="E127" s="66">
        <v>25</v>
      </c>
      <c r="F127" s="67"/>
      <c r="G127" s="65">
        <f t="shared" si="20"/>
        <v>-2</v>
      </c>
      <c r="H127" s="66">
        <f t="shared" si="21"/>
        <v>7</v>
      </c>
      <c r="I127" s="20">
        <f t="shared" si="22"/>
        <v>-0.25</v>
      </c>
      <c r="J127" s="21">
        <f t="shared" si="23"/>
        <v>0.28000000000000003</v>
      </c>
    </row>
    <row r="128" spans="1:10" x14ac:dyDescent="0.2">
      <c r="A128" s="158" t="s">
        <v>252</v>
      </c>
      <c r="B128" s="65">
        <v>0</v>
      </c>
      <c r="C128" s="66">
        <v>0</v>
      </c>
      <c r="D128" s="65">
        <v>0</v>
      </c>
      <c r="E128" s="66">
        <v>1</v>
      </c>
      <c r="F128" s="67"/>
      <c r="G128" s="65">
        <f t="shared" si="20"/>
        <v>0</v>
      </c>
      <c r="H128" s="66">
        <f t="shared" si="21"/>
        <v>-1</v>
      </c>
      <c r="I128" s="20" t="str">
        <f t="shared" si="22"/>
        <v>-</v>
      </c>
      <c r="J128" s="21">
        <f t="shared" si="23"/>
        <v>-1</v>
      </c>
    </row>
    <row r="129" spans="1:10" x14ac:dyDescent="0.2">
      <c r="A129" s="158" t="s">
        <v>271</v>
      </c>
      <c r="B129" s="65">
        <v>4</v>
      </c>
      <c r="C129" s="66">
        <v>8</v>
      </c>
      <c r="D129" s="65">
        <v>17</v>
      </c>
      <c r="E129" s="66">
        <v>21</v>
      </c>
      <c r="F129" s="67"/>
      <c r="G129" s="65">
        <f t="shared" si="20"/>
        <v>-4</v>
      </c>
      <c r="H129" s="66">
        <f t="shared" si="21"/>
        <v>-4</v>
      </c>
      <c r="I129" s="20">
        <f t="shared" si="22"/>
        <v>-0.5</v>
      </c>
      <c r="J129" s="21">
        <f t="shared" si="23"/>
        <v>-0.19047619047619047</v>
      </c>
    </row>
    <row r="130" spans="1:10" s="160" customFormat="1" x14ac:dyDescent="0.2">
      <c r="A130" s="178" t="s">
        <v>513</v>
      </c>
      <c r="B130" s="71">
        <v>103</v>
      </c>
      <c r="C130" s="72">
        <v>142</v>
      </c>
      <c r="D130" s="71">
        <v>313</v>
      </c>
      <c r="E130" s="72">
        <v>385</v>
      </c>
      <c r="F130" s="73"/>
      <c r="G130" s="71">
        <f t="shared" si="20"/>
        <v>-39</v>
      </c>
      <c r="H130" s="72">
        <f t="shared" si="21"/>
        <v>-72</v>
      </c>
      <c r="I130" s="37">
        <f t="shared" si="22"/>
        <v>-0.27464788732394368</v>
      </c>
      <c r="J130" s="38">
        <f t="shared" si="23"/>
        <v>-0.18701298701298702</v>
      </c>
    </row>
    <row r="131" spans="1:10" x14ac:dyDescent="0.2">
      <c r="A131" s="177"/>
      <c r="B131" s="143"/>
      <c r="C131" s="144"/>
      <c r="D131" s="143"/>
      <c r="E131" s="144"/>
      <c r="F131" s="145"/>
      <c r="G131" s="143"/>
      <c r="H131" s="144"/>
      <c r="I131" s="151"/>
      <c r="J131" s="152"/>
    </row>
    <row r="132" spans="1:10" s="139" customFormat="1" x14ac:dyDescent="0.2">
      <c r="A132" s="159" t="s">
        <v>46</v>
      </c>
      <c r="B132" s="65"/>
      <c r="C132" s="66"/>
      <c r="D132" s="65"/>
      <c r="E132" s="66"/>
      <c r="F132" s="67"/>
      <c r="G132" s="65"/>
      <c r="H132" s="66"/>
      <c r="I132" s="20"/>
      <c r="J132" s="21"/>
    </row>
    <row r="133" spans="1:10" x14ac:dyDescent="0.2">
      <c r="A133" s="158" t="s">
        <v>437</v>
      </c>
      <c r="B133" s="65">
        <v>2</v>
      </c>
      <c r="C133" s="66">
        <v>5</v>
      </c>
      <c r="D133" s="65">
        <v>9</v>
      </c>
      <c r="E133" s="66">
        <v>17</v>
      </c>
      <c r="F133" s="67"/>
      <c r="G133" s="65">
        <f>B133-C133</f>
        <v>-3</v>
      </c>
      <c r="H133" s="66">
        <f>D133-E133</f>
        <v>-8</v>
      </c>
      <c r="I133" s="20">
        <f>IF(C133=0, "-", IF(G133/C133&lt;10, G133/C133, "&gt;999%"))</f>
        <v>-0.6</v>
      </c>
      <c r="J133" s="21">
        <f>IF(E133=0, "-", IF(H133/E133&lt;10, H133/E133, "&gt;999%"))</f>
        <v>-0.47058823529411764</v>
      </c>
    </row>
    <row r="134" spans="1:10" s="160" customFormat="1" x14ac:dyDescent="0.2">
      <c r="A134" s="178" t="s">
        <v>514</v>
      </c>
      <c r="B134" s="71">
        <v>2</v>
      </c>
      <c r="C134" s="72">
        <v>5</v>
      </c>
      <c r="D134" s="71">
        <v>9</v>
      </c>
      <c r="E134" s="72">
        <v>17</v>
      </c>
      <c r="F134" s="73"/>
      <c r="G134" s="71">
        <f>B134-C134</f>
        <v>-3</v>
      </c>
      <c r="H134" s="72">
        <f>D134-E134</f>
        <v>-8</v>
      </c>
      <c r="I134" s="37">
        <f>IF(C134=0, "-", IF(G134/C134&lt;10, G134/C134, "&gt;999%"))</f>
        <v>-0.6</v>
      </c>
      <c r="J134" s="38">
        <f>IF(E134=0, "-", IF(H134/E134&lt;10, H134/E134, "&gt;999%"))</f>
        <v>-0.47058823529411764</v>
      </c>
    </row>
    <row r="135" spans="1:10" x14ac:dyDescent="0.2">
      <c r="A135" s="177"/>
      <c r="B135" s="143"/>
      <c r="C135" s="144"/>
      <c r="D135" s="143"/>
      <c r="E135" s="144"/>
      <c r="F135" s="145"/>
      <c r="G135" s="143"/>
      <c r="H135" s="144"/>
      <c r="I135" s="151"/>
      <c r="J135" s="152"/>
    </row>
    <row r="136" spans="1:10" s="139" customFormat="1" x14ac:dyDescent="0.2">
      <c r="A136" s="159" t="s">
        <v>47</v>
      </c>
      <c r="B136" s="65"/>
      <c r="C136" s="66"/>
      <c r="D136" s="65"/>
      <c r="E136" s="66"/>
      <c r="F136" s="67"/>
      <c r="G136" s="65"/>
      <c r="H136" s="66"/>
      <c r="I136" s="20"/>
      <c r="J136" s="21"/>
    </row>
    <row r="137" spans="1:10" x14ac:dyDescent="0.2">
      <c r="A137" s="158" t="s">
        <v>412</v>
      </c>
      <c r="B137" s="65">
        <v>4</v>
      </c>
      <c r="C137" s="66">
        <v>1</v>
      </c>
      <c r="D137" s="65">
        <v>10</v>
      </c>
      <c r="E137" s="66">
        <v>9</v>
      </c>
      <c r="F137" s="67"/>
      <c r="G137" s="65">
        <f>B137-C137</f>
        <v>3</v>
      </c>
      <c r="H137" s="66">
        <f>D137-E137</f>
        <v>1</v>
      </c>
      <c r="I137" s="20">
        <f>IF(C137=0, "-", IF(G137/C137&lt;10, G137/C137, "&gt;999%"))</f>
        <v>3</v>
      </c>
      <c r="J137" s="21">
        <f>IF(E137=0, "-", IF(H137/E137&lt;10, H137/E137, "&gt;999%"))</f>
        <v>0.1111111111111111</v>
      </c>
    </row>
    <row r="138" spans="1:10" x14ac:dyDescent="0.2">
      <c r="A138" s="158" t="s">
        <v>421</v>
      </c>
      <c r="B138" s="65">
        <v>22</v>
      </c>
      <c r="C138" s="66">
        <v>15</v>
      </c>
      <c r="D138" s="65">
        <v>56</v>
      </c>
      <c r="E138" s="66">
        <v>46</v>
      </c>
      <c r="F138" s="67"/>
      <c r="G138" s="65">
        <f>B138-C138</f>
        <v>7</v>
      </c>
      <c r="H138" s="66">
        <f>D138-E138</f>
        <v>10</v>
      </c>
      <c r="I138" s="20">
        <f>IF(C138=0, "-", IF(G138/C138&lt;10, G138/C138, "&gt;999%"))</f>
        <v>0.46666666666666667</v>
      </c>
      <c r="J138" s="21">
        <f>IF(E138=0, "-", IF(H138/E138&lt;10, H138/E138, "&gt;999%"))</f>
        <v>0.21739130434782608</v>
      </c>
    </row>
    <row r="139" spans="1:10" x14ac:dyDescent="0.2">
      <c r="A139" s="158" t="s">
        <v>350</v>
      </c>
      <c r="B139" s="65">
        <v>14</v>
      </c>
      <c r="C139" s="66">
        <v>9</v>
      </c>
      <c r="D139" s="65">
        <v>36</v>
      </c>
      <c r="E139" s="66">
        <v>16</v>
      </c>
      <c r="F139" s="67"/>
      <c r="G139" s="65">
        <f>B139-C139</f>
        <v>5</v>
      </c>
      <c r="H139" s="66">
        <f>D139-E139</f>
        <v>20</v>
      </c>
      <c r="I139" s="20">
        <f>IF(C139=0, "-", IF(G139/C139&lt;10, G139/C139, "&gt;999%"))</f>
        <v>0.55555555555555558</v>
      </c>
      <c r="J139" s="21">
        <f>IF(E139=0, "-", IF(H139/E139&lt;10, H139/E139, "&gt;999%"))</f>
        <v>1.25</v>
      </c>
    </row>
    <row r="140" spans="1:10" s="160" customFormat="1" x14ac:dyDescent="0.2">
      <c r="A140" s="178" t="s">
        <v>515</v>
      </c>
      <c r="B140" s="71">
        <v>40</v>
      </c>
      <c r="C140" s="72">
        <v>25</v>
      </c>
      <c r="D140" s="71">
        <v>102</v>
      </c>
      <c r="E140" s="72">
        <v>71</v>
      </c>
      <c r="F140" s="73"/>
      <c r="G140" s="71">
        <f>B140-C140</f>
        <v>15</v>
      </c>
      <c r="H140" s="72">
        <f>D140-E140</f>
        <v>31</v>
      </c>
      <c r="I140" s="37">
        <f>IF(C140=0, "-", IF(G140/C140&lt;10, G140/C140, "&gt;999%"))</f>
        <v>0.6</v>
      </c>
      <c r="J140" s="38">
        <f>IF(E140=0, "-", IF(H140/E140&lt;10, H140/E140, "&gt;999%"))</f>
        <v>0.43661971830985913</v>
      </c>
    </row>
    <row r="141" spans="1:10" x14ac:dyDescent="0.2">
      <c r="A141" s="177"/>
      <c r="B141" s="143"/>
      <c r="C141" s="144"/>
      <c r="D141" s="143"/>
      <c r="E141" s="144"/>
      <c r="F141" s="145"/>
      <c r="G141" s="143"/>
      <c r="H141" s="144"/>
      <c r="I141" s="151"/>
      <c r="J141" s="152"/>
    </row>
    <row r="142" spans="1:10" s="139" customFormat="1" x14ac:dyDescent="0.2">
      <c r="A142" s="159" t="s">
        <v>48</v>
      </c>
      <c r="B142" s="65"/>
      <c r="C142" s="66"/>
      <c r="D142" s="65"/>
      <c r="E142" s="66"/>
      <c r="F142" s="67"/>
      <c r="G142" s="65"/>
      <c r="H142" s="66"/>
      <c r="I142" s="20"/>
      <c r="J142" s="21"/>
    </row>
    <row r="143" spans="1:10" x14ac:dyDescent="0.2">
      <c r="A143" s="158" t="s">
        <v>438</v>
      </c>
      <c r="B143" s="65">
        <v>0</v>
      </c>
      <c r="C143" s="66">
        <v>0</v>
      </c>
      <c r="D143" s="65">
        <v>0</v>
      </c>
      <c r="E143" s="66">
        <v>1</v>
      </c>
      <c r="F143" s="67"/>
      <c r="G143" s="65">
        <f>B143-C143</f>
        <v>0</v>
      </c>
      <c r="H143" s="66">
        <f>D143-E143</f>
        <v>-1</v>
      </c>
      <c r="I143" s="20" t="str">
        <f>IF(C143=0, "-", IF(G143/C143&lt;10, G143/C143, "&gt;999%"))</f>
        <v>-</v>
      </c>
      <c r="J143" s="21">
        <f>IF(E143=0, "-", IF(H143/E143&lt;10, H143/E143, "&gt;999%"))</f>
        <v>-1</v>
      </c>
    </row>
    <row r="144" spans="1:10" s="160" customFormat="1" x14ac:dyDescent="0.2">
      <c r="A144" s="178" t="s">
        <v>516</v>
      </c>
      <c r="B144" s="71">
        <v>0</v>
      </c>
      <c r="C144" s="72">
        <v>0</v>
      </c>
      <c r="D144" s="71">
        <v>0</v>
      </c>
      <c r="E144" s="72">
        <v>1</v>
      </c>
      <c r="F144" s="73"/>
      <c r="G144" s="71">
        <f>B144-C144</f>
        <v>0</v>
      </c>
      <c r="H144" s="72">
        <f>D144-E144</f>
        <v>-1</v>
      </c>
      <c r="I144" s="37" t="str">
        <f>IF(C144=0, "-", IF(G144/C144&lt;10, G144/C144, "&gt;999%"))</f>
        <v>-</v>
      </c>
      <c r="J144" s="38">
        <f>IF(E144=0, "-", IF(H144/E144&lt;10, H144/E144, "&gt;999%"))</f>
        <v>-1</v>
      </c>
    </row>
    <row r="145" spans="1:10" x14ac:dyDescent="0.2">
      <c r="A145" s="177"/>
      <c r="B145" s="143"/>
      <c r="C145" s="144"/>
      <c r="D145" s="143"/>
      <c r="E145" s="144"/>
      <c r="F145" s="145"/>
      <c r="G145" s="143"/>
      <c r="H145" s="144"/>
      <c r="I145" s="151"/>
      <c r="J145" s="152"/>
    </row>
    <row r="146" spans="1:10" s="139" customFormat="1" x14ac:dyDescent="0.2">
      <c r="A146" s="159" t="s">
        <v>49</v>
      </c>
      <c r="B146" s="65"/>
      <c r="C146" s="66"/>
      <c r="D146" s="65"/>
      <c r="E146" s="66"/>
      <c r="F146" s="67"/>
      <c r="G146" s="65"/>
      <c r="H146" s="66"/>
      <c r="I146" s="20"/>
      <c r="J146" s="21"/>
    </row>
    <row r="147" spans="1:10" x14ac:dyDescent="0.2">
      <c r="A147" s="158" t="s">
        <v>306</v>
      </c>
      <c r="B147" s="65">
        <v>0</v>
      </c>
      <c r="C147" s="66">
        <v>4</v>
      </c>
      <c r="D147" s="65">
        <v>1</v>
      </c>
      <c r="E147" s="66">
        <v>11</v>
      </c>
      <c r="F147" s="67"/>
      <c r="G147" s="65">
        <f>B147-C147</f>
        <v>-4</v>
      </c>
      <c r="H147" s="66">
        <f>D147-E147</f>
        <v>-10</v>
      </c>
      <c r="I147" s="20">
        <f>IF(C147=0, "-", IF(G147/C147&lt;10, G147/C147, "&gt;999%"))</f>
        <v>-1</v>
      </c>
      <c r="J147" s="21">
        <f>IF(E147=0, "-", IF(H147/E147&lt;10, H147/E147, "&gt;999%"))</f>
        <v>-0.90909090909090906</v>
      </c>
    </row>
    <row r="148" spans="1:10" x14ac:dyDescent="0.2">
      <c r="A148" s="158" t="s">
        <v>372</v>
      </c>
      <c r="B148" s="65">
        <v>1</v>
      </c>
      <c r="C148" s="66">
        <v>0</v>
      </c>
      <c r="D148" s="65">
        <v>2</v>
      </c>
      <c r="E148" s="66">
        <v>0</v>
      </c>
      <c r="F148" s="67"/>
      <c r="G148" s="65">
        <f>B148-C148</f>
        <v>1</v>
      </c>
      <c r="H148" s="66">
        <f>D148-E148</f>
        <v>2</v>
      </c>
      <c r="I148" s="20" t="str">
        <f>IF(C148=0, "-", IF(G148/C148&lt;10, G148/C148, "&gt;999%"))</f>
        <v>-</v>
      </c>
      <c r="J148" s="21" t="str">
        <f>IF(E148=0, "-", IF(H148/E148&lt;10, H148/E148, "&gt;999%"))</f>
        <v>-</v>
      </c>
    </row>
    <row r="149" spans="1:10" x14ac:dyDescent="0.2">
      <c r="A149" s="158" t="s">
        <v>261</v>
      </c>
      <c r="B149" s="65">
        <v>0</v>
      </c>
      <c r="C149" s="66">
        <v>1</v>
      </c>
      <c r="D149" s="65">
        <v>0</v>
      </c>
      <c r="E149" s="66">
        <v>1</v>
      </c>
      <c r="F149" s="67"/>
      <c r="G149" s="65">
        <f>B149-C149</f>
        <v>-1</v>
      </c>
      <c r="H149" s="66">
        <f>D149-E149</f>
        <v>-1</v>
      </c>
      <c r="I149" s="20">
        <f>IF(C149=0, "-", IF(G149/C149&lt;10, G149/C149, "&gt;999%"))</f>
        <v>-1</v>
      </c>
      <c r="J149" s="21">
        <f>IF(E149=0, "-", IF(H149/E149&lt;10, H149/E149, "&gt;999%"))</f>
        <v>-1</v>
      </c>
    </row>
    <row r="150" spans="1:10" x14ac:dyDescent="0.2">
      <c r="A150" s="158" t="s">
        <v>373</v>
      </c>
      <c r="B150" s="65">
        <v>0</v>
      </c>
      <c r="C150" s="66">
        <v>0</v>
      </c>
      <c r="D150" s="65">
        <v>0</v>
      </c>
      <c r="E150" s="66">
        <v>1</v>
      </c>
      <c r="F150" s="67"/>
      <c r="G150" s="65">
        <f>B150-C150</f>
        <v>0</v>
      </c>
      <c r="H150" s="66">
        <f>D150-E150</f>
        <v>-1</v>
      </c>
      <c r="I150" s="20" t="str">
        <f>IF(C150=0, "-", IF(G150/C150&lt;10, G150/C150, "&gt;999%"))</f>
        <v>-</v>
      </c>
      <c r="J150" s="21">
        <f>IF(E150=0, "-", IF(H150/E150&lt;10, H150/E150, "&gt;999%"))</f>
        <v>-1</v>
      </c>
    </row>
    <row r="151" spans="1:10" s="160" customFormat="1" x14ac:dyDescent="0.2">
      <c r="A151" s="178" t="s">
        <v>517</v>
      </c>
      <c r="B151" s="71">
        <v>1</v>
      </c>
      <c r="C151" s="72">
        <v>5</v>
      </c>
      <c r="D151" s="71">
        <v>3</v>
      </c>
      <c r="E151" s="72">
        <v>13</v>
      </c>
      <c r="F151" s="73"/>
      <c r="G151" s="71">
        <f>B151-C151</f>
        <v>-4</v>
      </c>
      <c r="H151" s="72">
        <f>D151-E151</f>
        <v>-10</v>
      </c>
      <c r="I151" s="37">
        <f>IF(C151=0, "-", IF(G151/C151&lt;10, G151/C151, "&gt;999%"))</f>
        <v>-0.8</v>
      </c>
      <c r="J151" s="38">
        <f>IF(E151=0, "-", IF(H151/E151&lt;10, H151/E151, "&gt;999%"))</f>
        <v>-0.76923076923076927</v>
      </c>
    </row>
    <row r="152" spans="1:10" x14ac:dyDescent="0.2">
      <c r="A152" s="177"/>
      <c r="B152" s="143"/>
      <c r="C152" s="144"/>
      <c r="D152" s="143"/>
      <c r="E152" s="144"/>
      <c r="F152" s="145"/>
      <c r="G152" s="143"/>
      <c r="H152" s="144"/>
      <c r="I152" s="151"/>
      <c r="J152" s="152"/>
    </row>
    <row r="153" spans="1:10" s="139" customFormat="1" x14ac:dyDescent="0.2">
      <c r="A153" s="159" t="s">
        <v>50</v>
      </c>
      <c r="B153" s="65"/>
      <c r="C153" s="66"/>
      <c r="D153" s="65"/>
      <c r="E153" s="66"/>
      <c r="F153" s="67"/>
      <c r="G153" s="65"/>
      <c r="H153" s="66"/>
      <c r="I153" s="20"/>
      <c r="J153" s="21"/>
    </row>
    <row r="154" spans="1:10" x14ac:dyDescent="0.2">
      <c r="A154" s="158" t="s">
        <v>317</v>
      </c>
      <c r="B154" s="65">
        <v>2</v>
      </c>
      <c r="C154" s="66">
        <v>0</v>
      </c>
      <c r="D154" s="65">
        <v>3</v>
      </c>
      <c r="E154" s="66">
        <v>1</v>
      </c>
      <c r="F154" s="67"/>
      <c r="G154" s="65">
        <f t="shared" ref="G154:G159" si="24">B154-C154</f>
        <v>2</v>
      </c>
      <c r="H154" s="66">
        <f t="shared" ref="H154:H159" si="25">D154-E154</f>
        <v>2</v>
      </c>
      <c r="I154" s="20" t="str">
        <f t="shared" ref="I154:I159" si="26">IF(C154=0, "-", IF(G154/C154&lt;10, G154/C154, "&gt;999%"))</f>
        <v>-</v>
      </c>
      <c r="J154" s="21">
        <f t="shared" ref="J154:J159" si="27">IF(E154=0, "-", IF(H154/E154&lt;10, H154/E154, "&gt;999%"))</f>
        <v>2</v>
      </c>
    </row>
    <row r="155" spans="1:10" x14ac:dyDescent="0.2">
      <c r="A155" s="158" t="s">
        <v>285</v>
      </c>
      <c r="B155" s="65">
        <v>0</v>
      </c>
      <c r="C155" s="66">
        <v>3</v>
      </c>
      <c r="D155" s="65">
        <v>2</v>
      </c>
      <c r="E155" s="66">
        <v>5</v>
      </c>
      <c r="F155" s="67"/>
      <c r="G155" s="65">
        <f t="shared" si="24"/>
        <v>-3</v>
      </c>
      <c r="H155" s="66">
        <f t="shared" si="25"/>
        <v>-3</v>
      </c>
      <c r="I155" s="20">
        <f t="shared" si="26"/>
        <v>-1</v>
      </c>
      <c r="J155" s="21">
        <f t="shared" si="27"/>
        <v>-0.6</v>
      </c>
    </row>
    <row r="156" spans="1:10" x14ac:dyDescent="0.2">
      <c r="A156" s="158" t="s">
        <v>422</v>
      </c>
      <c r="B156" s="65">
        <v>0</v>
      </c>
      <c r="C156" s="66">
        <v>3</v>
      </c>
      <c r="D156" s="65">
        <v>7</v>
      </c>
      <c r="E156" s="66">
        <v>5</v>
      </c>
      <c r="F156" s="67"/>
      <c r="G156" s="65">
        <f t="shared" si="24"/>
        <v>-3</v>
      </c>
      <c r="H156" s="66">
        <f t="shared" si="25"/>
        <v>2</v>
      </c>
      <c r="I156" s="20">
        <f t="shared" si="26"/>
        <v>-1</v>
      </c>
      <c r="J156" s="21">
        <f t="shared" si="27"/>
        <v>0.4</v>
      </c>
    </row>
    <row r="157" spans="1:10" x14ac:dyDescent="0.2">
      <c r="A157" s="158" t="s">
        <v>351</v>
      </c>
      <c r="B157" s="65">
        <v>6</v>
      </c>
      <c r="C157" s="66">
        <v>3</v>
      </c>
      <c r="D157" s="65">
        <v>10</v>
      </c>
      <c r="E157" s="66">
        <v>8</v>
      </c>
      <c r="F157" s="67"/>
      <c r="G157" s="65">
        <f t="shared" si="24"/>
        <v>3</v>
      </c>
      <c r="H157" s="66">
        <f t="shared" si="25"/>
        <v>2</v>
      </c>
      <c r="I157" s="20">
        <f t="shared" si="26"/>
        <v>1</v>
      </c>
      <c r="J157" s="21">
        <f t="shared" si="27"/>
        <v>0.25</v>
      </c>
    </row>
    <row r="158" spans="1:10" x14ac:dyDescent="0.2">
      <c r="A158" s="158" t="s">
        <v>352</v>
      </c>
      <c r="B158" s="65">
        <v>1</v>
      </c>
      <c r="C158" s="66">
        <v>3</v>
      </c>
      <c r="D158" s="65">
        <v>7</v>
      </c>
      <c r="E158" s="66">
        <v>8</v>
      </c>
      <c r="F158" s="67"/>
      <c r="G158" s="65">
        <f t="shared" si="24"/>
        <v>-2</v>
      </c>
      <c r="H158" s="66">
        <f t="shared" si="25"/>
        <v>-1</v>
      </c>
      <c r="I158" s="20">
        <f t="shared" si="26"/>
        <v>-0.66666666666666663</v>
      </c>
      <c r="J158" s="21">
        <f t="shared" si="27"/>
        <v>-0.125</v>
      </c>
    </row>
    <row r="159" spans="1:10" s="160" customFormat="1" x14ac:dyDescent="0.2">
      <c r="A159" s="178" t="s">
        <v>518</v>
      </c>
      <c r="B159" s="71">
        <v>9</v>
      </c>
      <c r="C159" s="72">
        <v>12</v>
      </c>
      <c r="D159" s="71">
        <v>29</v>
      </c>
      <c r="E159" s="72">
        <v>27</v>
      </c>
      <c r="F159" s="73"/>
      <c r="G159" s="71">
        <f t="shared" si="24"/>
        <v>-3</v>
      </c>
      <c r="H159" s="72">
        <f t="shared" si="25"/>
        <v>2</v>
      </c>
      <c r="I159" s="37">
        <f t="shared" si="26"/>
        <v>-0.25</v>
      </c>
      <c r="J159" s="38">
        <f t="shared" si="27"/>
        <v>7.407407407407407E-2</v>
      </c>
    </row>
    <row r="160" spans="1:10" x14ac:dyDescent="0.2">
      <c r="A160" s="177"/>
      <c r="B160" s="143"/>
      <c r="C160" s="144"/>
      <c r="D160" s="143"/>
      <c r="E160" s="144"/>
      <c r="F160" s="145"/>
      <c r="G160" s="143"/>
      <c r="H160" s="144"/>
      <c r="I160" s="151"/>
      <c r="J160" s="152"/>
    </row>
    <row r="161" spans="1:10" s="139" customFormat="1" x14ac:dyDescent="0.2">
      <c r="A161" s="159" t="s">
        <v>51</v>
      </c>
      <c r="B161" s="65"/>
      <c r="C161" s="66"/>
      <c r="D161" s="65"/>
      <c r="E161" s="66"/>
      <c r="F161" s="67"/>
      <c r="G161" s="65"/>
      <c r="H161" s="66"/>
      <c r="I161" s="20"/>
      <c r="J161" s="21"/>
    </row>
    <row r="162" spans="1:10" x14ac:dyDescent="0.2">
      <c r="A162" s="158" t="s">
        <v>241</v>
      </c>
      <c r="B162" s="65">
        <v>10</v>
      </c>
      <c r="C162" s="66">
        <v>7</v>
      </c>
      <c r="D162" s="65">
        <v>23</v>
      </c>
      <c r="E162" s="66">
        <v>17</v>
      </c>
      <c r="F162" s="67"/>
      <c r="G162" s="65">
        <f t="shared" ref="G162:G173" si="28">B162-C162</f>
        <v>3</v>
      </c>
      <c r="H162" s="66">
        <f t="shared" ref="H162:H173" si="29">D162-E162</f>
        <v>6</v>
      </c>
      <c r="I162" s="20">
        <f t="shared" ref="I162:I173" si="30">IF(C162=0, "-", IF(G162/C162&lt;10, G162/C162, "&gt;999%"))</f>
        <v>0.42857142857142855</v>
      </c>
      <c r="J162" s="21">
        <f t="shared" ref="J162:J173" si="31">IF(E162=0, "-", IF(H162/E162&lt;10, H162/E162, "&gt;999%"))</f>
        <v>0.35294117647058826</v>
      </c>
    </row>
    <row r="163" spans="1:10" x14ac:dyDescent="0.2">
      <c r="A163" s="158" t="s">
        <v>192</v>
      </c>
      <c r="B163" s="65">
        <v>25</v>
      </c>
      <c r="C163" s="66">
        <v>11</v>
      </c>
      <c r="D163" s="65">
        <v>83</v>
      </c>
      <c r="E163" s="66">
        <v>53</v>
      </c>
      <c r="F163" s="67"/>
      <c r="G163" s="65">
        <f t="shared" si="28"/>
        <v>14</v>
      </c>
      <c r="H163" s="66">
        <f t="shared" si="29"/>
        <v>30</v>
      </c>
      <c r="I163" s="20">
        <f t="shared" si="30"/>
        <v>1.2727272727272727</v>
      </c>
      <c r="J163" s="21">
        <f t="shared" si="31"/>
        <v>0.56603773584905659</v>
      </c>
    </row>
    <row r="164" spans="1:10" x14ac:dyDescent="0.2">
      <c r="A164" s="158" t="s">
        <v>374</v>
      </c>
      <c r="B164" s="65">
        <v>1</v>
      </c>
      <c r="C164" s="66">
        <v>0</v>
      </c>
      <c r="D164" s="65">
        <v>2</v>
      </c>
      <c r="E164" s="66">
        <v>0</v>
      </c>
      <c r="F164" s="67"/>
      <c r="G164" s="65">
        <f t="shared" si="28"/>
        <v>1</v>
      </c>
      <c r="H164" s="66">
        <f t="shared" si="29"/>
        <v>2</v>
      </c>
      <c r="I164" s="20" t="str">
        <f t="shared" si="30"/>
        <v>-</v>
      </c>
      <c r="J164" s="21" t="str">
        <f t="shared" si="31"/>
        <v>-</v>
      </c>
    </row>
    <row r="165" spans="1:10" x14ac:dyDescent="0.2">
      <c r="A165" s="158" t="s">
        <v>286</v>
      </c>
      <c r="B165" s="65">
        <v>1</v>
      </c>
      <c r="C165" s="66">
        <v>0</v>
      </c>
      <c r="D165" s="65">
        <v>6</v>
      </c>
      <c r="E165" s="66">
        <v>0</v>
      </c>
      <c r="F165" s="67"/>
      <c r="G165" s="65">
        <f t="shared" si="28"/>
        <v>1</v>
      </c>
      <c r="H165" s="66">
        <f t="shared" si="29"/>
        <v>6</v>
      </c>
      <c r="I165" s="20" t="str">
        <f t="shared" si="30"/>
        <v>-</v>
      </c>
      <c r="J165" s="21" t="str">
        <f t="shared" si="31"/>
        <v>-</v>
      </c>
    </row>
    <row r="166" spans="1:10" x14ac:dyDescent="0.2">
      <c r="A166" s="158" t="s">
        <v>172</v>
      </c>
      <c r="B166" s="65">
        <v>5</v>
      </c>
      <c r="C166" s="66">
        <v>3</v>
      </c>
      <c r="D166" s="65">
        <v>19</v>
      </c>
      <c r="E166" s="66">
        <v>30</v>
      </c>
      <c r="F166" s="67"/>
      <c r="G166" s="65">
        <f t="shared" si="28"/>
        <v>2</v>
      </c>
      <c r="H166" s="66">
        <f t="shared" si="29"/>
        <v>-11</v>
      </c>
      <c r="I166" s="20">
        <f t="shared" si="30"/>
        <v>0.66666666666666663</v>
      </c>
      <c r="J166" s="21">
        <f t="shared" si="31"/>
        <v>-0.36666666666666664</v>
      </c>
    </row>
    <row r="167" spans="1:10" x14ac:dyDescent="0.2">
      <c r="A167" s="158" t="s">
        <v>177</v>
      </c>
      <c r="B167" s="65">
        <v>2</v>
      </c>
      <c r="C167" s="66">
        <v>15</v>
      </c>
      <c r="D167" s="65">
        <v>12</v>
      </c>
      <c r="E167" s="66">
        <v>30</v>
      </c>
      <c r="F167" s="67"/>
      <c r="G167" s="65">
        <f t="shared" si="28"/>
        <v>-13</v>
      </c>
      <c r="H167" s="66">
        <f t="shared" si="29"/>
        <v>-18</v>
      </c>
      <c r="I167" s="20">
        <f t="shared" si="30"/>
        <v>-0.8666666666666667</v>
      </c>
      <c r="J167" s="21">
        <f t="shared" si="31"/>
        <v>-0.6</v>
      </c>
    </row>
    <row r="168" spans="1:10" x14ac:dyDescent="0.2">
      <c r="A168" s="158" t="s">
        <v>287</v>
      </c>
      <c r="B168" s="65">
        <v>7</v>
      </c>
      <c r="C168" s="66">
        <v>7</v>
      </c>
      <c r="D168" s="65">
        <v>44</v>
      </c>
      <c r="E168" s="66">
        <v>36</v>
      </c>
      <c r="F168" s="67"/>
      <c r="G168" s="65">
        <f t="shared" si="28"/>
        <v>0</v>
      </c>
      <c r="H168" s="66">
        <f t="shared" si="29"/>
        <v>8</v>
      </c>
      <c r="I168" s="20">
        <f t="shared" si="30"/>
        <v>0</v>
      </c>
      <c r="J168" s="21">
        <f t="shared" si="31"/>
        <v>0.22222222222222221</v>
      </c>
    </row>
    <row r="169" spans="1:10" x14ac:dyDescent="0.2">
      <c r="A169" s="158" t="s">
        <v>353</v>
      </c>
      <c r="B169" s="65">
        <v>5</v>
      </c>
      <c r="C169" s="66">
        <v>1</v>
      </c>
      <c r="D169" s="65">
        <v>19</v>
      </c>
      <c r="E169" s="66">
        <v>12</v>
      </c>
      <c r="F169" s="67"/>
      <c r="G169" s="65">
        <f t="shared" si="28"/>
        <v>4</v>
      </c>
      <c r="H169" s="66">
        <f t="shared" si="29"/>
        <v>7</v>
      </c>
      <c r="I169" s="20">
        <f t="shared" si="30"/>
        <v>4</v>
      </c>
      <c r="J169" s="21">
        <f t="shared" si="31"/>
        <v>0.58333333333333337</v>
      </c>
    </row>
    <row r="170" spans="1:10" x14ac:dyDescent="0.2">
      <c r="A170" s="158" t="s">
        <v>318</v>
      </c>
      <c r="B170" s="65">
        <v>18</v>
      </c>
      <c r="C170" s="66">
        <v>3</v>
      </c>
      <c r="D170" s="65">
        <v>60</v>
      </c>
      <c r="E170" s="66">
        <v>14</v>
      </c>
      <c r="F170" s="67"/>
      <c r="G170" s="65">
        <f t="shared" si="28"/>
        <v>15</v>
      </c>
      <c r="H170" s="66">
        <f t="shared" si="29"/>
        <v>46</v>
      </c>
      <c r="I170" s="20">
        <f t="shared" si="30"/>
        <v>5</v>
      </c>
      <c r="J170" s="21">
        <f t="shared" si="31"/>
        <v>3.2857142857142856</v>
      </c>
    </row>
    <row r="171" spans="1:10" x14ac:dyDescent="0.2">
      <c r="A171" s="158" t="s">
        <v>229</v>
      </c>
      <c r="B171" s="65">
        <v>8</v>
      </c>
      <c r="C171" s="66">
        <v>4</v>
      </c>
      <c r="D171" s="65">
        <v>18</v>
      </c>
      <c r="E171" s="66">
        <v>11</v>
      </c>
      <c r="F171" s="67"/>
      <c r="G171" s="65">
        <f t="shared" si="28"/>
        <v>4</v>
      </c>
      <c r="H171" s="66">
        <f t="shared" si="29"/>
        <v>7</v>
      </c>
      <c r="I171" s="20">
        <f t="shared" si="30"/>
        <v>1</v>
      </c>
      <c r="J171" s="21">
        <f t="shared" si="31"/>
        <v>0.63636363636363635</v>
      </c>
    </row>
    <row r="172" spans="1:10" x14ac:dyDescent="0.2">
      <c r="A172" s="158" t="s">
        <v>272</v>
      </c>
      <c r="B172" s="65">
        <v>17</v>
      </c>
      <c r="C172" s="66">
        <v>2</v>
      </c>
      <c r="D172" s="65">
        <v>32</v>
      </c>
      <c r="E172" s="66">
        <v>9</v>
      </c>
      <c r="F172" s="67"/>
      <c r="G172" s="65">
        <f t="shared" si="28"/>
        <v>15</v>
      </c>
      <c r="H172" s="66">
        <f t="shared" si="29"/>
        <v>23</v>
      </c>
      <c r="I172" s="20">
        <f t="shared" si="30"/>
        <v>7.5</v>
      </c>
      <c r="J172" s="21">
        <f t="shared" si="31"/>
        <v>2.5555555555555554</v>
      </c>
    </row>
    <row r="173" spans="1:10" s="160" customFormat="1" x14ac:dyDescent="0.2">
      <c r="A173" s="178" t="s">
        <v>519</v>
      </c>
      <c r="B173" s="71">
        <v>99</v>
      </c>
      <c r="C173" s="72">
        <v>53</v>
      </c>
      <c r="D173" s="71">
        <v>318</v>
      </c>
      <c r="E173" s="72">
        <v>212</v>
      </c>
      <c r="F173" s="73"/>
      <c r="G173" s="71">
        <f t="shared" si="28"/>
        <v>46</v>
      </c>
      <c r="H173" s="72">
        <f t="shared" si="29"/>
        <v>106</v>
      </c>
      <c r="I173" s="37">
        <f t="shared" si="30"/>
        <v>0.86792452830188682</v>
      </c>
      <c r="J173" s="38">
        <f t="shared" si="31"/>
        <v>0.5</v>
      </c>
    </row>
    <row r="174" spans="1:10" x14ac:dyDescent="0.2">
      <c r="A174" s="177"/>
      <c r="B174" s="143"/>
      <c r="C174" s="144"/>
      <c r="D174" s="143"/>
      <c r="E174" s="144"/>
      <c r="F174" s="145"/>
      <c r="G174" s="143"/>
      <c r="H174" s="144"/>
      <c r="I174" s="151"/>
      <c r="J174" s="152"/>
    </row>
    <row r="175" spans="1:10" s="139" customFormat="1" x14ac:dyDescent="0.2">
      <c r="A175" s="159" t="s">
        <v>52</v>
      </c>
      <c r="B175" s="65"/>
      <c r="C175" s="66"/>
      <c r="D175" s="65"/>
      <c r="E175" s="66"/>
      <c r="F175" s="67"/>
      <c r="G175" s="65"/>
      <c r="H175" s="66"/>
      <c r="I175" s="20"/>
      <c r="J175" s="21"/>
    </row>
    <row r="176" spans="1:10" x14ac:dyDescent="0.2">
      <c r="A176" s="158" t="s">
        <v>375</v>
      </c>
      <c r="B176" s="65">
        <v>5</v>
      </c>
      <c r="C176" s="66">
        <v>1</v>
      </c>
      <c r="D176" s="65">
        <v>9</v>
      </c>
      <c r="E176" s="66">
        <v>8</v>
      </c>
      <c r="F176" s="67"/>
      <c r="G176" s="65">
        <f t="shared" ref="G176:G182" si="32">B176-C176</f>
        <v>4</v>
      </c>
      <c r="H176" s="66">
        <f t="shared" ref="H176:H182" si="33">D176-E176</f>
        <v>1</v>
      </c>
      <c r="I176" s="20">
        <f t="shared" ref="I176:I182" si="34">IF(C176=0, "-", IF(G176/C176&lt;10, G176/C176, "&gt;999%"))</f>
        <v>4</v>
      </c>
      <c r="J176" s="21">
        <f t="shared" ref="J176:J182" si="35">IF(E176=0, "-", IF(H176/E176&lt;10, H176/E176, "&gt;999%"))</f>
        <v>0.125</v>
      </c>
    </row>
    <row r="177" spans="1:10" x14ac:dyDescent="0.2">
      <c r="A177" s="158" t="s">
        <v>390</v>
      </c>
      <c r="B177" s="65">
        <v>0</v>
      </c>
      <c r="C177" s="66">
        <v>0</v>
      </c>
      <c r="D177" s="65">
        <v>0</v>
      </c>
      <c r="E177" s="66">
        <v>1</v>
      </c>
      <c r="F177" s="67"/>
      <c r="G177" s="65">
        <f t="shared" si="32"/>
        <v>0</v>
      </c>
      <c r="H177" s="66">
        <f t="shared" si="33"/>
        <v>-1</v>
      </c>
      <c r="I177" s="20" t="str">
        <f t="shared" si="34"/>
        <v>-</v>
      </c>
      <c r="J177" s="21">
        <f t="shared" si="35"/>
        <v>-1</v>
      </c>
    </row>
    <row r="178" spans="1:10" x14ac:dyDescent="0.2">
      <c r="A178" s="158" t="s">
        <v>337</v>
      </c>
      <c r="B178" s="65">
        <v>1</v>
      </c>
      <c r="C178" s="66">
        <v>2</v>
      </c>
      <c r="D178" s="65">
        <v>4</v>
      </c>
      <c r="E178" s="66">
        <v>13</v>
      </c>
      <c r="F178" s="67"/>
      <c r="G178" s="65">
        <f t="shared" si="32"/>
        <v>-1</v>
      </c>
      <c r="H178" s="66">
        <f t="shared" si="33"/>
        <v>-9</v>
      </c>
      <c r="I178" s="20">
        <f t="shared" si="34"/>
        <v>-0.5</v>
      </c>
      <c r="J178" s="21">
        <f t="shared" si="35"/>
        <v>-0.69230769230769229</v>
      </c>
    </row>
    <row r="179" spans="1:10" x14ac:dyDescent="0.2">
      <c r="A179" s="158" t="s">
        <v>338</v>
      </c>
      <c r="B179" s="65">
        <v>5</v>
      </c>
      <c r="C179" s="66">
        <v>4</v>
      </c>
      <c r="D179" s="65">
        <v>5</v>
      </c>
      <c r="E179" s="66">
        <v>14</v>
      </c>
      <c r="F179" s="67"/>
      <c r="G179" s="65">
        <f t="shared" si="32"/>
        <v>1</v>
      </c>
      <c r="H179" s="66">
        <f t="shared" si="33"/>
        <v>-9</v>
      </c>
      <c r="I179" s="20">
        <f t="shared" si="34"/>
        <v>0.25</v>
      </c>
      <c r="J179" s="21">
        <f t="shared" si="35"/>
        <v>-0.6428571428571429</v>
      </c>
    </row>
    <row r="180" spans="1:10" x14ac:dyDescent="0.2">
      <c r="A180" s="158" t="s">
        <v>376</v>
      </c>
      <c r="B180" s="65">
        <v>4</v>
      </c>
      <c r="C180" s="66">
        <v>9</v>
      </c>
      <c r="D180" s="65">
        <v>5</v>
      </c>
      <c r="E180" s="66">
        <v>19</v>
      </c>
      <c r="F180" s="67"/>
      <c r="G180" s="65">
        <f t="shared" si="32"/>
        <v>-5</v>
      </c>
      <c r="H180" s="66">
        <f t="shared" si="33"/>
        <v>-14</v>
      </c>
      <c r="I180" s="20">
        <f t="shared" si="34"/>
        <v>-0.55555555555555558</v>
      </c>
      <c r="J180" s="21">
        <f t="shared" si="35"/>
        <v>-0.73684210526315785</v>
      </c>
    </row>
    <row r="181" spans="1:10" x14ac:dyDescent="0.2">
      <c r="A181" s="158" t="s">
        <v>377</v>
      </c>
      <c r="B181" s="65">
        <v>1</v>
      </c>
      <c r="C181" s="66">
        <v>0</v>
      </c>
      <c r="D181" s="65">
        <v>2</v>
      </c>
      <c r="E181" s="66">
        <v>0</v>
      </c>
      <c r="F181" s="67"/>
      <c r="G181" s="65">
        <f t="shared" si="32"/>
        <v>1</v>
      </c>
      <c r="H181" s="66">
        <f t="shared" si="33"/>
        <v>2</v>
      </c>
      <c r="I181" s="20" t="str">
        <f t="shared" si="34"/>
        <v>-</v>
      </c>
      <c r="J181" s="21" t="str">
        <f t="shared" si="35"/>
        <v>-</v>
      </c>
    </row>
    <row r="182" spans="1:10" s="160" customFormat="1" x14ac:dyDescent="0.2">
      <c r="A182" s="178" t="s">
        <v>520</v>
      </c>
      <c r="B182" s="71">
        <v>16</v>
      </c>
      <c r="C182" s="72">
        <v>16</v>
      </c>
      <c r="D182" s="71">
        <v>25</v>
      </c>
      <c r="E182" s="72">
        <v>55</v>
      </c>
      <c r="F182" s="73"/>
      <c r="G182" s="71">
        <f t="shared" si="32"/>
        <v>0</v>
      </c>
      <c r="H182" s="72">
        <f t="shared" si="33"/>
        <v>-30</v>
      </c>
      <c r="I182" s="37">
        <f t="shared" si="34"/>
        <v>0</v>
      </c>
      <c r="J182" s="38">
        <f t="shared" si="35"/>
        <v>-0.54545454545454541</v>
      </c>
    </row>
    <row r="183" spans="1:10" x14ac:dyDescent="0.2">
      <c r="A183" s="177"/>
      <c r="B183" s="143"/>
      <c r="C183" s="144"/>
      <c r="D183" s="143"/>
      <c r="E183" s="144"/>
      <c r="F183" s="145"/>
      <c r="G183" s="143"/>
      <c r="H183" s="144"/>
      <c r="I183" s="151"/>
      <c r="J183" s="152"/>
    </row>
    <row r="184" spans="1:10" s="139" customFormat="1" x14ac:dyDescent="0.2">
      <c r="A184" s="159" t="s">
        <v>53</v>
      </c>
      <c r="B184" s="65"/>
      <c r="C184" s="66"/>
      <c r="D184" s="65"/>
      <c r="E184" s="66"/>
      <c r="F184" s="67"/>
      <c r="G184" s="65"/>
      <c r="H184" s="66"/>
      <c r="I184" s="20"/>
      <c r="J184" s="21"/>
    </row>
    <row r="185" spans="1:10" x14ac:dyDescent="0.2">
      <c r="A185" s="158" t="s">
        <v>354</v>
      </c>
      <c r="B185" s="65">
        <v>8</v>
      </c>
      <c r="C185" s="66">
        <v>2</v>
      </c>
      <c r="D185" s="65">
        <v>12</v>
      </c>
      <c r="E185" s="66">
        <v>3</v>
      </c>
      <c r="F185" s="67"/>
      <c r="G185" s="65">
        <f t="shared" ref="G185:G191" si="36">B185-C185</f>
        <v>6</v>
      </c>
      <c r="H185" s="66">
        <f t="shared" ref="H185:H191" si="37">D185-E185</f>
        <v>9</v>
      </c>
      <c r="I185" s="20">
        <f t="shared" ref="I185:I191" si="38">IF(C185=0, "-", IF(G185/C185&lt;10, G185/C185, "&gt;999%"))</f>
        <v>3</v>
      </c>
      <c r="J185" s="21">
        <f t="shared" ref="J185:J191" si="39">IF(E185=0, "-", IF(H185/E185&lt;10, H185/E185, "&gt;999%"))</f>
        <v>3</v>
      </c>
    </row>
    <row r="186" spans="1:10" x14ac:dyDescent="0.2">
      <c r="A186" s="158" t="s">
        <v>439</v>
      </c>
      <c r="B186" s="65">
        <v>2</v>
      </c>
      <c r="C186" s="66">
        <v>2</v>
      </c>
      <c r="D186" s="65">
        <v>2</v>
      </c>
      <c r="E186" s="66">
        <v>2</v>
      </c>
      <c r="F186" s="67"/>
      <c r="G186" s="65">
        <f t="shared" si="36"/>
        <v>0</v>
      </c>
      <c r="H186" s="66">
        <f t="shared" si="37"/>
        <v>0</v>
      </c>
      <c r="I186" s="20">
        <f t="shared" si="38"/>
        <v>0</v>
      </c>
      <c r="J186" s="21">
        <f t="shared" si="39"/>
        <v>0</v>
      </c>
    </row>
    <row r="187" spans="1:10" x14ac:dyDescent="0.2">
      <c r="A187" s="158" t="s">
        <v>242</v>
      </c>
      <c r="B187" s="65">
        <v>1</v>
      </c>
      <c r="C187" s="66">
        <v>2</v>
      </c>
      <c r="D187" s="65">
        <v>1</v>
      </c>
      <c r="E187" s="66">
        <v>2</v>
      </c>
      <c r="F187" s="67"/>
      <c r="G187" s="65">
        <f t="shared" si="36"/>
        <v>-1</v>
      </c>
      <c r="H187" s="66">
        <f t="shared" si="37"/>
        <v>-1</v>
      </c>
      <c r="I187" s="20">
        <f t="shared" si="38"/>
        <v>-0.5</v>
      </c>
      <c r="J187" s="21">
        <f t="shared" si="39"/>
        <v>-0.5</v>
      </c>
    </row>
    <row r="188" spans="1:10" x14ac:dyDescent="0.2">
      <c r="A188" s="158" t="s">
        <v>402</v>
      </c>
      <c r="B188" s="65">
        <v>7</v>
      </c>
      <c r="C188" s="66">
        <v>0</v>
      </c>
      <c r="D188" s="65">
        <v>8</v>
      </c>
      <c r="E188" s="66">
        <v>6</v>
      </c>
      <c r="F188" s="67"/>
      <c r="G188" s="65">
        <f t="shared" si="36"/>
        <v>7</v>
      </c>
      <c r="H188" s="66">
        <f t="shared" si="37"/>
        <v>2</v>
      </c>
      <c r="I188" s="20" t="str">
        <f t="shared" si="38"/>
        <v>-</v>
      </c>
      <c r="J188" s="21">
        <f t="shared" si="39"/>
        <v>0.33333333333333331</v>
      </c>
    </row>
    <row r="189" spans="1:10" x14ac:dyDescent="0.2">
      <c r="A189" s="158" t="s">
        <v>423</v>
      </c>
      <c r="B189" s="65">
        <v>0</v>
      </c>
      <c r="C189" s="66">
        <v>9</v>
      </c>
      <c r="D189" s="65">
        <v>4</v>
      </c>
      <c r="E189" s="66">
        <v>18</v>
      </c>
      <c r="F189" s="67"/>
      <c r="G189" s="65">
        <f t="shared" si="36"/>
        <v>-9</v>
      </c>
      <c r="H189" s="66">
        <f t="shared" si="37"/>
        <v>-14</v>
      </c>
      <c r="I189" s="20">
        <f t="shared" si="38"/>
        <v>-1</v>
      </c>
      <c r="J189" s="21">
        <f t="shared" si="39"/>
        <v>-0.77777777777777779</v>
      </c>
    </row>
    <row r="190" spans="1:10" x14ac:dyDescent="0.2">
      <c r="A190" s="158" t="s">
        <v>403</v>
      </c>
      <c r="B190" s="65">
        <v>0</v>
      </c>
      <c r="C190" s="66">
        <v>0</v>
      </c>
      <c r="D190" s="65">
        <v>0</v>
      </c>
      <c r="E190" s="66">
        <v>2</v>
      </c>
      <c r="F190" s="67"/>
      <c r="G190" s="65">
        <f t="shared" si="36"/>
        <v>0</v>
      </c>
      <c r="H190" s="66">
        <f t="shared" si="37"/>
        <v>-2</v>
      </c>
      <c r="I190" s="20" t="str">
        <f t="shared" si="38"/>
        <v>-</v>
      </c>
      <c r="J190" s="21">
        <f t="shared" si="39"/>
        <v>-1</v>
      </c>
    </row>
    <row r="191" spans="1:10" s="160" customFormat="1" x14ac:dyDescent="0.2">
      <c r="A191" s="178" t="s">
        <v>521</v>
      </c>
      <c r="B191" s="71">
        <v>18</v>
      </c>
      <c r="C191" s="72">
        <v>15</v>
      </c>
      <c r="D191" s="71">
        <v>27</v>
      </c>
      <c r="E191" s="72">
        <v>33</v>
      </c>
      <c r="F191" s="73"/>
      <c r="G191" s="71">
        <f t="shared" si="36"/>
        <v>3</v>
      </c>
      <c r="H191" s="72">
        <f t="shared" si="37"/>
        <v>-6</v>
      </c>
      <c r="I191" s="37">
        <f t="shared" si="38"/>
        <v>0.2</v>
      </c>
      <c r="J191" s="38">
        <f t="shared" si="39"/>
        <v>-0.18181818181818182</v>
      </c>
    </row>
    <row r="192" spans="1:10" x14ac:dyDescent="0.2">
      <c r="A192" s="177"/>
      <c r="B192" s="143"/>
      <c r="C192" s="144"/>
      <c r="D192" s="143"/>
      <c r="E192" s="144"/>
      <c r="F192" s="145"/>
      <c r="G192" s="143"/>
      <c r="H192" s="144"/>
      <c r="I192" s="151"/>
      <c r="J192" s="152"/>
    </row>
    <row r="193" spans="1:10" s="139" customFormat="1" x14ac:dyDescent="0.2">
      <c r="A193" s="159" t="s">
        <v>54</v>
      </c>
      <c r="B193" s="65"/>
      <c r="C193" s="66"/>
      <c r="D193" s="65"/>
      <c r="E193" s="66"/>
      <c r="F193" s="67"/>
      <c r="G193" s="65"/>
      <c r="H193" s="66"/>
      <c r="I193" s="20"/>
      <c r="J193" s="21"/>
    </row>
    <row r="194" spans="1:10" x14ac:dyDescent="0.2">
      <c r="A194" s="158" t="s">
        <v>222</v>
      </c>
      <c r="B194" s="65">
        <v>1</v>
      </c>
      <c r="C194" s="66">
        <v>0</v>
      </c>
      <c r="D194" s="65">
        <v>8</v>
      </c>
      <c r="E194" s="66">
        <v>3</v>
      </c>
      <c r="F194" s="67"/>
      <c r="G194" s="65">
        <f t="shared" ref="G194:G201" si="40">B194-C194</f>
        <v>1</v>
      </c>
      <c r="H194" s="66">
        <f t="shared" ref="H194:H201" si="41">D194-E194</f>
        <v>5</v>
      </c>
      <c r="I194" s="20" t="str">
        <f t="shared" ref="I194:I201" si="42">IF(C194=0, "-", IF(G194/C194&lt;10, G194/C194, "&gt;999%"))</f>
        <v>-</v>
      </c>
      <c r="J194" s="21">
        <f t="shared" ref="J194:J201" si="43">IF(E194=0, "-", IF(H194/E194&lt;10, H194/E194, "&gt;999%"))</f>
        <v>1.6666666666666667</v>
      </c>
    </row>
    <row r="195" spans="1:10" x14ac:dyDescent="0.2">
      <c r="A195" s="158" t="s">
        <v>223</v>
      </c>
      <c r="B195" s="65">
        <v>0</v>
      </c>
      <c r="C195" s="66">
        <v>3</v>
      </c>
      <c r="D195" s="65">
        <v>0</v>
      </c>
      <c r="E195" s="66">
        <v>8</v>
      </c>
      <c r="F195" s="67"/>
      <c r="G195" s="65">
        <f t="shared" si="40"/>
        <v>-3</v>
      </c>
      <c r="H195" s="66">
        <f t="shared" si="41"/>
        <v>-8</v>
      </c>
      <c r="I195" s="20">
        <f t="shared" si="42"/>
        <v>-1</v>
      </c>
      <c r="J195" s="21">
        <f t="shared" si="43"/>
        <v>-1</v>
      </c>
    </row>
    <row r="196" spans="1:10" x14ac:dyDescent="0.2">
      <c r="A196" s="158" t="s">
        <v>237</v>
      </c>
      <c r="B196" s="65">
        <v>1</v>
      </c>
      <c r="C196" s="66">
        <v>0</v>
      </c>
      <c r="D196" s="65">
        <v>1</v>
      </c>
      <c r="E196" s="66">
        <v>0</v>
      </c>
      <c r="F196" s="67"/>
      <c r="G196" s="65">
        <f t="shared" si="40"/>
        <v>1</v>
      </c>
      <c r="H196" s="66">
        <f t="shared" si="41"/>
        <v>1</v>
      </c>
      <c r="I196" s="20" t="str">
        <f t="shared" si="42"/>
        <v>-</v>
      </c>
      <c r="J196" s="21" t="str">
        <f t="shared" si="43"/>
        <v>-</v>
      </c>
    </row>
    <row r="197" spans="1:10" x14ac:dyDescent="0.2">
      <c r="A197" s="158" t="s">
        <v>339</v>
      </c>
      <c r="B197" s="65">
        <v>8</v>
      </c>
      <c r="C197" s="66">
        <v>6</v>
      </c>
      <c r="D197" s="65">
        <v>22</v>
      </c>
      <c r="E197" s="66">
        <v>17</v>
      </c>
      <c r="F197" s="67"/>
      <c r="G197" s="65">
        <f t="shared" si="40"/>
        <v>2</v>
      </c>
      <c r="H197" s="66">
        <f t="shared" si="41"/>
        <v>5</v>
      </c>
      <c r="I197" s="20">
        <f t="shared" si="42"/>
        <v>0.33333333333333331</v>
      </c>
      <c r="J197" s="21">
        <f t="shared" si="43"/>
        <v>0.29411764705882354</v>
      </c>
    </row>
    <row r="198" spans="1:10" x14ac:dyDescent="0.2">
      <c r="A198" s="158" t="s">
        <v>262</v>
      </c>
      <c r="B198" s="65">
        <v>0</v>
      </c>
      <c r="C198" s="66">
        <v>0</v>
      </c>
      <c r="D198" s="65">
        <v>0</v>
      </c>
      <c r="E198" s="66">
        <v>1</v>
      </c>
      <c r="F198" s="67"/>
      <c r="G198" s="65">
        <f t="shared" si="40"/>
        <v>0</v>
      </c>
      <c r="H198" s="66">
        <f t="shared" si="41"/>
        <v>-1</v>
      </c>
      <c r="I198" s="20" t="str">
        <f t="shared" si="42"/>
        <v>-</v>
      </c>
      <c r="J198" s="21">
        <f t="shared" si="43"/>
        <v>-1</v>
      </c>
    </row>
    <row r="199" spans="1:10" x14ac:dyDescent="0.2">
      <c r="A199" s="158" t="s">
        <v>378</v>
      </c>
      <c r="B199" s="65">
        <v>7</v>
      </c>
      <c r="C199" s="66">
        <v>7</v>
      </c>
      <c r="D199" s="65">
        <v>9</v>
      </c>
      <c r="E199" s="66">
        <v>13</v>
      </c>
      <c r="F199" s="67"/>
      <c r="G199" s="65">
        <f t="shared" si="40"/>
        <v>0</v>
      </c>
      <c r="H199" s="66">
        <f t="shared" si="41"/>
        <v>-4</v>
      </c>
      <c r="I199" s="20">
        <f t="shared" si="42"/>
        <v>0</v>
      </c>
      <c r="J199" s="21">
        <f t="shared" si="43"/>
        <v>-0.30769230769230771</v>
      </c>
    </row>
    <row r="200" spans="1:10" x14ac:dyDescent="0.2">
      <c r="A200" s="158" t="s">
        <v>307</v>
      </c>
      <c r="B200" s="65">
        <v>4</v>
      </c>
      <c r="C200" s="66">
        <v>2</v>
      </c>
      <c r="D200" s="65">
        <v>7</v>
      </c>
      <c r="E200" s="66">
        <v>7</v>
      </c>
      <c r="F200" s="67"/>
      <c r="G200" s="65">
        <f t="shared" si="40"/>
        <v>2</v>
      </c>
      <c r="H200" s="66">
        <f t="shared" si="41"/>
        <v>0</v>
      </c>
      <c r="I200" s="20">
        <f t="shared" si="42"/>
        <v>1</v>
      </c>
      <c r="J200" s="21">
        <f t="shared" si="43"/>
        <v>0</v>
      </c>
    </row>
    <row r="201" spans="1:10" s="160" customFormat="1" x14ac:dyDescent="0.2">
      <c r="A201" s="178" t="s">
        <v>522</v>
      </c>
      <c r="B201" s="71">
        <v>21</v>
      </c>
      <c r="C201" s="72">
        <v>18</v>
      </c>
      <c r="D201" s="71">
        <v>47</v>
      </c>
      <c r="E201" s="72">
        <v>49</v>
      </c>
      <c r="F201" s="73"/>
      <c r="G201" s="71">
        <f t="shared" si="40"/>
        <v>3</v>
      </c>
      <c r="H201" s="72">
        <f t="shared" si="41"/>
        <v>-2</v>
      </c>
      <c r="I201" s="37">
        <f t="shared" si="42"/>
        <v>0.16666666666666666</v>
      </c>
      <c r="J201" s="38">
        <f t="shared" si="43"/>
        <v>-4.0816326530612242E-2</v>
      </c>
    </row>
    <row r="202" spans="1:10" x14ac:dyDescent="0.2">
      <c r="A202" s="177"/>
      <c r="B202" s="143"/>
      <c r="C202" s="144"/>
      <c r="D202" s="143"/>
      <c r="E202" s="144"/>
      <c r="F202" s="145"/>
      <c r="G202" s="143"/>
      <c r="H202" s="144"/>
      <c r="I202" s="151"/>
      <c r="J202" s="152"/>
    </row>
    <row r="203" spans="1:10" s="139" customFormat="1" x14ac:dyDescent="0.2">
      <c r="A203" s="159" t="s">
        <v>55</v>
      </c>
      <c r="B203" s="65"/>
      <c r="C203" s="66"/>
      <c r="D203" s="65"/>
      <c r="E203" s="66"/>
      <c r="F203" s="67"/>
      <c r="G203" s="65"/>
      <c r="H203" s="66"/>
      <c r="I203" s="20"/>
      <c r="J203" s="21"/>
    </row>
    <row r="204" spans="1:10" x14ac:dyDescent="0.2">
      <c r="A204" s="158" t="s">
        <v>263</v>
      </c>
      <c r="B204" s="65">
        <v>0</v>
      </c>
      <c r="C204" s="66">
        <v>0</v>
      </c>
      <c r="D204" s="65">
        <v>1</v>
      </c>
      <c r="E204" s="66">
        <v>1</v>
      </c>
      <c r="F204" s="67"/>
      <c r="G204" s="65">
        <f>B204-C204</f>
        <v>0</v>
      </c>
      <c r="H204" s="66">
        <f>D204-E204</f>
        <v>0</v>
      </c>
      <c r="I204" s="20" t="str">
        <f>IF(C204=0, "-", IF(G204/C204&lt;10, G204/C204, "&gt;999%"))</f>
        <v>-</v>
      </c>
      <c r="J204" s="21">
        <f>IF(E204=0, "-", IF(H204/E204&lt;10, H204/E204, "&gt;999%"))</f>
        <v>0</v>
      </c>
    </row>
    <row r="205" spans="1:10" s="160" customFormat="1" x14ac:dyDescent="0.2">
      <c r="A205" s="178" t="s">
        <v>523</v>
      </c>
      <c r="B205" s="71">
        <v>0</v>
      </c>
      <c r="C205" s="72">
        <v>0</v>
      </c>
      <c r="D205" s="71">
        <v>1</v>
      </c>
      <c r="E205" s="72">
        <v>1</v>
      </c>
      <c r="F205" s="73"/>
      <c r="G205" s="71">
        <f>B205-C205</f>
        <v>0</v>
      </c>
      <c r="H205" s="72">
        <f>D205-E205</f>
        <v>0</v>
      </c>
      <c r="I205" s="37" t="str">
        <f>IF(C205=0, "-", IF(G205/C205&lt;10, G205/C205, "&gt;999%"))</f>
        <v>-</v>
      </c>
      <c r="J205" s="38">
        <f>IF(E205=0, "-", IF(H205/E205&lt;10, H205/E205, "&gt;999%"))</f>
        <v>0</v>
      </c>
    </row>
    <row r="206" spans="1:10" x14ac:dyDescent="0.2">
      <c r="A206" s="177"/>
      <c r="B206" s="143"/>
      <c r="C206" s="144"/>
      <c r="D206" s="143"/>
      <c r="E206" s="144"/>
      <c r="F206" s="145"/>
      <c r="G206" s="143"/>
      <c r="H206" s="144"/>
      <c r="I206" s="151"/>
      <c r="J206" s="152"/>
    </row>
    <row r="207" spans="1:10" s="139" customFormat="1" x14ac:dyDescent="0.2">
      <c r="A207" s="159" t="s">
        <v>56</v>
      </c>
      <c r="B207" s="65"/>
      <c r="C207" s="66"/>
      <c r="D207" s="65"/>
      <c r="E207" s="66"/>
      <c r="F207" s="67"/>
      <c r="G207" s="65"/>
      <c r="H207" s="66"/>
      <c r="I207" s="20"/>
      <c r="J207" s="21"/>
    </row>
    <row r="208" spans="1:10" x14ac:dyDescent="0.2">
      <c r="A208" s="158" t="s">
        <v>232</v>
      </c>
      <c r="B208" s="65">
        <v>0</v>
      </c>
      <c r="C208" s="66">
        <v>0</v>
      </c>
      <c r="D208" s="65">
        <v>1</v>
      </c>
      <c r="E208" s="66">
        <v>1</v>
      </c>
      <c r="F208" s="67"/>
      <c r="G208" s="65">
        <f>B208-C208</f>
        <v>0</v>
      </c>
      <c r="H208" s="66">
        <f>D208-E208</f>
        <v>0</v>
      </c>
      <c r="I208" s="20" t="str">
        <f>IF(C208=0, "-", IF(G208/C208&lt;10, G208/C208, "&gt;999%"))</f>
        <v>-</v>
      </c>
      <c r="J208" s="21">
        <f>IF(E208=0, "-", IF(H208/E208&lt;10, H208/E208, "&gt;999%"))</f>
        <v>0</v>
      </c>
    </row>
    <row r="209" spans="1:10" x14ac:dyDescent="0.2">
      <c r="A209" s="158" t="s">
        <v>379</v>
      </c>
      <c r="B209" s="65">
        <v>0</v>
      </c>
      <c r="C209" s="66">
        <v>1</v>
      </c>
      <c r="D209" s="65">
        <v>0</v>
      </c>
      <c r="E209" s="66">
        <v>2</v>
      </c>
      <c r="F209" s="67"/>
      <c r="G209" s="65">
        <f>B209-C209</f>
        <v>-1</v>
      </c>
      <c r="H209" s="66">
        <f>D209-E209</f>
        <v>-2</v>
      </c>
      <c r="I209" s="20">
        <f>IF(C209=0, "-", IF(G209/C209&lt;10, G209/C209, "&gt;999%"))</f>
        <v>-1</v>
      </c>
      <c r="J209" s="21">
        <f>IF(E209=0, "-", IF(H209/E209&lt;10, H209/E209, "&gt;999%"))</f>
        <v>-1</v>
      </c>
    </row>
    <row r="210" spans="1:10" s="160" customFormat="1" x14ac:dyDescent="0.2">
      <c r="A210" s="178" t="s">
        <v>524</v>
      </c>
      <c r="B210" s="71">
        <v>0</v>
      </c>
      <c r="C210" s="72">
        <v>1</v>
      </c>
      <c r="D210" s="71">
        <v>1</v>
      </c>
      <c r="E210" s="72">
        <v>3</v>
      </c>
      <c r="F210" s="73"/>
      <c r="G210" s="71">
        <f>B210-C210</f>
        <v>-1</v>
      </c>
      <c r="H210" s="72">
        <f>D210-E210</f>
        <v>-2</v>
      </c>
      <c r="I210" s="37">
        <f>IF(C210=0, "-", IF(G210/C210&lt;10, G210/C210, "&gt;999%"))</f>
        <v>-1</v>
      </c>
      <c r="J210" s="38">
        <f>IF(E210=0, "-", IF(H210/E210&lt;10, H210/E210, "&gt;999%"))</f>
        <v>-0.66666666666666663</v>
      </c>
    </row>
    <row r="211" spans="1:10" x14ac:dyDescent="0.2">
      <c r="A211" s="177"/>
      <c r="B211" s="143"/>
      <c r="C211" s="144"/>
      <c r="D211" s="143"/>
      <c r="E211" s="144"/>
      <c r="F211" s="145"/>
      <c r="G211" s="143"/>
      <c r="H211" s="144"/>
      <c r="I211" s="151"/>
      <c r="J211" s="152"/>
    </row>
    <row r="212" spans="1:10" s="139" customFormat="1" x14ac:dyDescent="0.2">
      <c r="A212" s="159" t="s">
        <v>57</v>
      </c>
      <c r="B212" s="65"/>
      <c r="C212" s="66"/>
      <c r="D212" s="65"/>
      <c r="E212" s="66"/>
      <c r="F212" s="67"/>
      <c r="G212" s="65"/>
      <c r="H212" s="66"/>
      <c r="I212" s="20"/>
      <c r="J212" s="21"/>
    </row>
    <row r="213" spans="1:10" x14ac:dyDescent="0.2">
      <c r="A213" s="158" t="s">
        <v>413</v>
      </c>
      <c r="B213" s="65">
        <v>3</v>
      </c>
      <c r="C213" s="66">
        <v>1</v>
      </c>
      <c r="D213" s="65">
        <v>6</v>
      </c>
      <c r="E213" s="66">
        <v>4</v>
      </c>
      <c r="F213" s="67"/>
      <c r="G213" s="65">
        <f t="shared" ref="G213:G225" si="44">B213-C213</f>
        <v>2</v>
      </c>
      <c r="H213" s="66">
        <f t="shared" ref="H213:H225" si="45">D213-E213</f>
        <v>2</v>
      </c>
      <c r="I213" s="20">
        <f t="shared" ref="I213:I225" si="46">IF(C213=0, "-", IF(G213/C213&lt;10, G213/C213, "&gt;999%"))</f>
        <v>2</v>
      </c>
      <c r="J213" s="21">
        <f t="shared" ref="J213:J225" si="47">IF(E213=0, "-", IF(H213/E213&lt;10, H213/E213, "&gt;999%"))</f>
        <v>0.5</v>
      </c>
    </row>
    <row r="214" spans="1:10" x14ac:dyDescent="0.2">
      <c r="A214" s="158" t="s">
        <v>424</v>
      </c>
      <c r="B214" s="65">
        <v>8</v>
      </c>
      <c r="C214" s="66">
        <v>10</v>
      </c>
      <c r="D214" s="65">
        <v>22</v>
      </c>
      <c r="E214" s="66">
        <v>30</v>
      </c>
      <c r="F214" s="67"/>
      <c r="G214" s="65">
        <f t="shared" si="44"/>
        <v>-2</v>
      </c>
      <c r="H214" s="66">
        <f t="shared" si="45"/>
        <v>-8</v>
      </c>
      <c r="I214" s="20">
        <f t="shared" si="46"/>
        <v>-0.2</v>
      </c>
      <c r="J214" s="21">
        <f t="shared" si="47"/>
        <v>-0.26666666666666666</v>
      </c>
    </row>
    <row r="215" spans="1:10" x14ac:dyDescent="0.2">
      <c r="A215" s="158" t="s">
        <v>273</v>
      </c>
      <c r="B215" s="65">
        <v>15</v>
      </c>
      <c r="C215" s="66">
        <v>23</v>
      </c>
      <c r="D215" s="65">
        <v>50</v>
      </c>
      <c r="E215" s="66">
        <v>72</v>
      </c>
      <c r="F215" s="67"/>
      <c r="G215" s="65">
        <f t="shared" si="44"/>
        <v>-8</v>
      </c>
      <c r="H215" s="66">
        <f t="shared" si="45"/>
        <v>-22</v>
      </c>
      <c r="I215" s="20">
        <f t="shared" si="46"/>
        <v>-0.34782608695652173</v>
      </c>
      <c r="J215" s="21">
        <f t="shared" si="47"/>
        <v>-0.30555555555555558</v>
      </c>
    </row>
    <row r="216" spans="1:10" x14ac:dyDescent="0.2">
      <c r="A216" s="158" t="s">
        <v>288</v>
      </c>
      <c r="B216" s="65">
        <v>52</v>
      </c>
      <c r="C216" s="66">
        <v>32</v>
      </c>
      <c r="D216" s="65">
        <v>137</v>
      </c>
      <c r="E216" s="66">
        <v>87</v>
      </c>
      <c r="F216" s="67"/>
      <c r="G216" s="65">
        <f t="shared" si="44"/>
        <v>20</v>
      </c>
      <c r="H216" s="66">
        <f t="shared" si="45"/>
        <v>50</v>
      </c>
      <c r="I216" s="20">
        <f t="shared" si="46"/>
        <v>0.625</v>
      </c>
      <c r="J216" s="21">
        <f t="shared" si="47"/>
        <v>0.57471264367816088</v>
      </c>
    </row>
    <row r="217" spans="1:10" x14ac:dyDescent="0.2">
      <c r="A217" s="158" t="s">
        <v>319</v>
      </c>
      <c r="B217" s="65">
        <v>76</v>
      </c>
      <c r="C217" s="66">
        <v>51</v>
      </c>
      <c r="D217" s="65">
        <v>143</v>
      </c>
      <c r="E217" s="66">
        <v>118</v>
      </c>
      <c r="F217" s="67"/>
      <c r="G217" s="65">
        <f t="shared" si="44"/>
        <v>25</v>
      </c>
      <c r="H217" s="66">
        <f t="shared" si="45"/>
        <v>25</v>
      </c>
      <c r="I217" s="20">
        <f t="shared" si="46"/>
        <v>0.49019607843137253</v>
      </c>
      <c r="J217" s="21">
        <f t="shared" si="47"/>
        <v>0.21186440677966101</v>
      </c>
    </row>
    <row r="218" spans="1:10" x14ac:dyDescent="0.2">
      <c r="A218" s="158" t="s">
        <v>355</v>
      </c>
      <c r="B218" s="65">
        <v>3</v>
      </c>
      <c r="C218" s="66">
        <v>7</v>
      </c>
      <c r="D218" s="65">
        <v>12</v>
      </c>
      <c r="E218" s="66">
        <v>22</v>
      </c>
      <c r="F218" s="67"/>
      <c r="G218" s="65">
        <f t="shared" si="44"/>
        <v>-4</v>
      </c>
      <c r="H218" s="66">
        <f t="shared" si="45"/>
        <v>-10</v>
      </c>
      <c r="I218" s="20">
        <f t="shared" si="46"/>
        <v>-0.5714285714285714</v>
      </c>
      <c r="J218" s="21">
        <f t="shared" si="47"/>
        <v>-0.45454545454545453</v>
      </c>
    </row>
    <row r="219" spans="1:10" x14ac:dyDescent="0.2">
      <c r="A219" s="158" t="s">
        <v>356</v>
      </c>
      <c r="B219" s="65">
        <v>20</v>
      </c>
      <c r="C219" s="66">
        <v>21</v>
      </c>
      <c r="D219" s="65">
        <v>37</v>
      </c>
      <c r="E219" s="66">
        <v>36</v>
      </c>
      <c r="F219" s="67"/>
      <c r="G219" s="65">
        <f t="shared" si="44"/>
        <v>-1</v>
      </c>
      <c r="H219" s="66">
        <f t="shared" si="45"/>
        <v>1</v>
      </c>
      <c r="I219" s="20">
        <f t="shared" si="46"/>
        <v>-4.7619047619047616E-2</v>
      </c>
      <c r="J219" s="21">
        <f t="shared" si="47"/>
        <v>2.7777777777777776E-2</v>
      </c>
    </row>
    <row r="220" spans="1:10" x14ac:dyDescent="0.2">
      <c r="A220" s="158" t="s">
        <v>289</v>
      </c>
      <c r="B220" s="65">
        <v>1</v>
      </c>
      <c r="C220" s="66">
        <v>0</v>
      </c>
      <c r="D220" s="65">
        <v>11</v>
      </c>
      <c r="E220" s="66">
        <v>0</v>
      </c>
      <c r="F220" s="67"/>
      <c r="G220" s="65">
        <f t="shared" si="44"/>
        <v>1</v>
      </c>
      <c r="H220" s="66">
        <f t="shared" si="45"/>
        <v>11</v>
      </c>
      <c r="I220" s="20" t="str">
        <f t="shared" si="46"/>
        <v>-</v>
      </c>
      <c r="J220" s="21" t="str">
        <f t="shared" si="47"/>
        <v>-</v>
      </c>
    </row>
    <row r="221" spans="1:10" x14ac:dyDescent="0.2">
      <c r="A221" s="158" t="s">
        <v>253</v>
      </c>
      <c r="B221" s="65">
        <v>2</v>
      </c>
      <c r="C221" s="66">
        <v>1</v>
      </c>
      <c r="D221" s="65">
        <v>2</v>
      </c>
      <c r="E221" s="66">
        <v>5</v>
      </c>
      <c r="F221" s="67"/>
      <c r="G221" s="65">
        <f t="shared" si="44"/>
        <v>1</v>
      </c>
      <c r="H221" s="66">
        <f t="shared" si="45"/>
        <v>-3</v>
      </c>
      <c r="I221" s="20">
        <f t="shared" si="46"/>
        <v>1</v>
      </c>
      <c r="J221" s="21">
        <f t="shared" si="47"/>
        <v>-0.6</v>
      </c>
    </row>
    <row r="222" spans="1:10" x14ac:dyDescent="0.2">
      <c r="A222" s="158" t="s">
        <v>178</v>
      </c>
      <c r="B222" s="65">
        <v>6</v>
      </c>
      <c r="C222" s="66">
        <v>5</v>
      </c>
      <c r="D222" s="65">
        <v>31</v>
      </c>
      <c r="E222" s="66">
        <v>35</v>
      </c>
      <c r="F222" s="67"/>
      <c r="G222" s="65">
        <f t="shared" si="44"/>
        <v>1</v>
      </c>
      <c r="H222" s="66">
        <f t="shared" si="45"/>
        <v>-4</v>
      </c>
      <c r="I222" s="20">
        <f t="shared" si="46"/>
        <v>0.2</v>
      </c>
      <c r="J222" s="21">
        <f t="shared" si="47"/>
        <v>-0.11428571428571428</v>
      </c>
    </row>
    <row r="223" spans="1:10" x14ac:dyDescent="0.2">
      <c r="A223" s="158" t="s">
        <v>193</v>
      </c>
      <c r="B223" s="65">
        <v>28</v>
      </c>
      <c r="C223" s="66">
        <v>29</v>
      </c>
      <c r="D223" s="65">
        <v>93</v>
      </c>
      <c r="E223" s="66">
        <v>91</v>
      </c>
      <c r="F223" s="67"/>
      <c r="G223" s="65">
        <f t="shared" si="44"/>
        <v>-1</v>
      </c>
      <c r="H223" s="66">
        <f t="shared" si="45"/>
        <v>2</v>
      </c>
      <c r="I223" s="20">
        <f t="shared" si="46"/>
        <v>-3.4482758620689655E-2</v>
      </c>
      <c r="J223" s="21">
        <f t="shared" si="47"/>
        <v>2.197802197802198E-2</v>
      </c>
    </row>
    <row r="224" spans="1:10" x14ac:dyDescent="0.2">
      <c r="A224" s="158" t="s">
        <v>210</v>
      </c>
      <c r="B224" s="65">
        <v>4</v>
      </c>
      <c r="C224" s="66">
        <v>6</v>
      </c>
      <c r="D224" s="65">
        <v>10</v>
      </c>
      <c r="E224" s="66">
        <v>10</v>
      </c>
      <c r="F224" s="67"/>
      <c r="G224" s="65">
        <f t="shared" si="44"/>
        <v>-2</v>
      </c>
      <c r="H224" s="66">
        <f t="shared" si="45"/>
        <v>0</v>
      </c>
      <c r="I224" s="20">
        <f t="shared" si="46"/>
        <v>-0.33333333333333331</v>
      </c>
      <c r="J224" s="21">
        <f t="shared" si="47"/>
        <v>0</v>
      </c>
    </row>
    <row r="225" spans="1:10" s="160" customFormat="1" x14ac:dyDescent="0.2">
      <c r="A225" s="178" t="s">
        <v>525</v>
      </c>
      <c r="B225" s="71">
        <v>218</v>
      </c>
      <c r="C225" s="72">
        <v>186</v>
      </c>
      <c r="D225" s="71">
        <v>554</v>
      </c>
      <c r="E225" s="72">
        <v>510</v>
      </c>
      <c r="F225" s="73"/>
      <c r="G225" s="71">
        <f t="shared" si="44"/>
        <v>32</v>
      </c>
      <c r="H225" s="72">
        <f t="shared" si="45"/>
        <v>44</v>
      </c>
      <c r="I225" s="37">
        <f t="shared" si="46"/>
        <v>0.17204301075268819</v>
      </c>
      <c r="J225" s="38">
        <f t="shared" si="47"/>
        <v>8.6274509803921567E-2</v>
      </c>
    </row>
    <row r="226" spans="1:10" x14ac:dyDescent="0.2">
      <c r="A226" s="177"/>
      <c r="B226" s="143"/>
      <c r="C226" s="144"/>
      <c r="D226" s="143"/>
      <c r="E226" s="144"/>
      <c r="F226" s="145"/>
      <c r="G226" s="143"/>
      <c r="H226" s="144"/>
      <c r="I226" s="151"/>
      <c r="J226" s="152"/>
    </row>
    <row r="227" spans="1:10" s="139" customFormat="1" x14ac:dyDescent="0.2">
      <c r="A227" s="159" t="s">
        <v>58</v>
      </c>
      <c r="B227" s="65"/>
      <c r="C227" s="66"/>
      <c r="D227" s="65"/>
      <c r="E227" s="66"/>
      <c r="F227" s="67"/>
      <c r="G227" s="65"/>
      <c r="H227" s="66"/>
      <c r="I227" s="20"/>
      <c r="J227" s="21"/>
    </row>
    <row r="228" spans="1:10" x14ac:dyDescent="0.2">
      <c r="A228" s="158" t="s">
        <v>205</v>
      </c>
      <c r="B228" s="65">
        <v>3</v>
      </c>
      <c r="C228" s="66">
        <v>6</v>
      </c>
      <c r="D228" s="65">
        <v>8</v>
      </c>
      <c r="E228" s="66">
        <v>17</v>
      </c>
      <c r="F228" s="67"/>
      <c r="G228" s="65">
        <f t="shared" ref="G228:G243" si="48">B228-C228</f>
        <v>-3</v>
      </c>
      <c r="H228" s="66">
        <f t="shared" ref="H228:H243" si="49">D228-E228</f>
        <v>-9</v>
      </c>
      <c r="I228" s="20">
        <f t="shared" ref="I228:I243" si="50">IF(C228=0, "-", IF(G228/C228&lt;10, G228/C228, "&gt;999%"))</f>
        <v>-0.5</v>
      </c>
      <c r="J228" s="21">
        <f t="shared" ref="J228:J243" si="51">IF(E228=0, "-", IF(H228/E228&lt;10, H228/E228, "&gt;999%"))</f>
        <v>-0.52941176470588236</v>
      </c>
    </row>
    <row r="229" spans="1:10" x14ac:dyDescent="0.2">
      <c r="A229" s="158" t="s">
        <v>224</v>
      </c>
      <c r="B229" s="65">
        <v>1</v>
      </c>
      <c r="C229" s="66">
        <v>12</v>
      </c>
      <c r="D229" s="65">
        <v>3</v>
      </c>
      <c r="E229" s="66">
        <v>22</v>
      </c>
      <c r="F229" s="67"/>
      <c r="G229" s="65">
        <f t="shared" si="48"/>
        <v>-11</v>
      </c>
      <c r="H229" s="66">
        <f t="shared" si="49"/>
        <v>-19</v>
      </c>
      <c r="I229" s="20">
        <f t="shared" si="50"/>
        <v>-0.91666666666666663</v>
      </c>
      <c r="J229" s="21">
        <f t="shared" si="51"/>
        <v>-0.86363636363636365</v>
      </c>
    </row>
    <row r="230" spans="1:10" x14ac:dyDescent="0.2">
      <c r="A230" s="158" t="s">
        <v>264</v>
      </c>
      <c r="B230" s="65">
        <v>0</v>
      </c>
      <c r="C230" s="66">
        <v>2</v>
      </c>
      <c r="D230" s="65">
        <v>0</v>
      </c>
      <c r="E230" s="66">
        <v>5</v>
      </c>
      <c r="F230" s="67"/>
      <c r="G230" s="65">
        <f t="shared" si="48"/>
        <v>-2</v>
      </c>
      <c r="H230" s="66">
        <f t="shared" si="49"/>
        <v>-5</v>
      </c>
      <c r="I230" s="20">
        <f t="shared" si="50"/>
        <v>-1</v>
      </c>
      <c r="J230" s="21">
        <f t="shared" si="51"/>
        <v>-1</v>
      </c>
    </row>
    <row r="231" spans="1:10" x14ac:dyDescent="0.2">
      <c r="A231" s="158" t="s">
        <v>225</v>
      </c>
      <c r="B231" s="65">
        <v>0</v>
      </c>
      <c r="C231" s="66">
        <v>1</v>
      </c>
      <c r="D231" s="65">
        <v>2</v>
      </c>
      <c r="E231" s="66">
        <v>3</v>
      </c>
      <c r="F231" s="67"/>
      <c r="G231" s="65">
        <f t="shared" si="48"/>
        <v>-1</v>
      </c>
      <c r="H231" s="66">
        <f t="shared" si="49"/>
        <v>-1</v>
      </c>
      <c r="I231" s="20">
        <f t="shared" si="50"/>
        <v>-1</v>
      </c>
      <c r="J231" s="21">
        <f t="shared" si="51"/>
        <v>-0.33333333333333331</v>
      </c>
    </row>
    <row r="232" spans="1:10" x14ac:dyDescent="0.2">
      <c r="A232" s="158" t="s">
        <v>233</v>
      </c>
      <c r="B232" s="65">
        <v>3</v>
      </c>
      <c r="C232" s="66">
        <v>0</v>
      </c>
      <c r="D232" s="65">
        <v>4</v>
      </c>
      <c r="E232" s="66">
        <v>2</v>
      </c>
      <c r="F232" s="67"/>
      <c r="G232" s="65">
        <f t="shared" si="48"/>
        <v>3</v>
      </c>
      <c r="H232" s="66">
        <f t="shared" si="49"/>
        <v>2</v>
      </c>
      <c r="I232" s="20" t="str">
        <f t="shared" si="50"/>
        <v>-</v>
      </c>
      <c r="J232" s="21">
        <f t="shared" si="51"/>
        <v>1</v>
      </c>
    </row>
    <row r="233" spans="1:10" x14ac:dyDescent="0.2">
      <c r="A233" s="158" t="s">
        <v>265</v>
      </c>
      <c r="B233" s="65">
        <v>0</v>
      </c>
      <c r="C233" s="66">
        <v>1</v>
      </c>
      <c r="D233" s="65">
        <v>0</v>
      </c>
      <c r="E233" s="66">
        <v>2</v>
      </c>
      <c r="F233" s="67"/>
      <c r="G233" s="65">
        <f t="shared" si="48"/>
        <v>-1</v>
      </c>
      <c r="H233" s="66">
        <f t="shared" si="49"/>
        <v>-2</v>
      </c>
      <c r="I233" s="20">
        <f t="shared" si="50"/>
        <v>-1</v>
      </c>
      <c r="J233" s="21">
        <f t="shared" si="51"/>
        <v>-1</v>
      </c>
    </row>
    <row r="234" spans="1:10" x14ac:dyDescent="0.2">
      <c r="A234" s="158" t="s">
        <v>308</v>
      </c>
      <c r="B234" s="65">
        <v>3</v>
      </c>
      <c r="C234" s="66">
        <v>0</v>
      </c>
      <c r="D234" s="65">
        <v>6</v>
      </c>
      <c r="E234" s="66">
        <v>0</v>
      </c>
      <c r="F234" s="67"/>
      <c r="G234" s="65">
        <f t="shared" si="48"/>
        <v>3</v>
      </c>
      <c r="H234" s="66">
        <f t="shared" si="49"/>
        <v>6</v>
      </c>
      <c r="I234" s="20" t="str">
        <f t="shared" si="50"/>
        <v>-</v>
      </c>
      <c r="J234" s="21" t="str">
        <f t="shared" si="51"/>
        <v>-</v>
      </c>
    </row>
    <row r="235" spans="1:10" x14ac:dyDescent="0.2">
      <c r="A235" s="158" t="s">
        <v>340</v>
      </c>
      <c r="B235" s="65">
        <v>0</v>
      </c>
      <c r="C235" s="66">
        <v>0</v>
      </c>
      <c r="D235" s="65">
        <v>3</v>
      </c>
      <c r="E235" s="66">
        <v>2</v>
      </c>
      <c r="F235" s="67"/>
      <c r="G235" s="65">
        <f t="shared" si="48"/>
        <v>0</v>
      </c>
      <c r="H235" s="66">
        <f t="shared" si="49"/>
        <v>1</v>
      </c>
      <c r="I235" s="20" t="str">
        <f t="shared" si="50"/>
        <v>-</v>
      </c>
      <c r="J235" s="21">
        <f t="shared" si="51"/>
        <v>0.5</v>
      </c>
    </row>
    <row r="236" spans="1:10" x14ac:dyDescent="0.2">
      <c r="A236" s="158" t="s">
        <v>309</v>
      </c>
      <c r="B236" s="65">
        <v>1</v>
      </c>
      <c r="C236" s="66">
        <v>2</v>
      </c>
      <c r="D236" s="65">
        <v>4</v>
      </c>
      <c r="E236" s="66">
        <v>8</v>
      </c>
      <c r="F236" s="67"/>
      <c r="G236" s="65">
        <f t="shared" si="48"/>
        <v>-1</v>
      </c>
      <c r="H236" s="66">
        <f t="shared" si="49"/>
        <v>-4</v>
      </c>
      <c r="I236" s="20">
        <f t="shared" si="50"/>
        <v>-0.5</v>
      </c>
      <c r="J236" s="21">
        <f t="shared" si="51"/>
        <v>-0.5</v>
      </c>
    </row>
    <row r="237" spans="1:10" x14ac:dyDescent="0.2">
      <c r="A237" s="158" t="s">
        <v>341</v>
      </c>
      <c r="B237" s="65">
        <v>1</v>
      </c>
      <c r="C237" s="66">
        <v>10</v>
      </c>
      <c r="D237" s="65">
        <v>7</v>
      </c>
      <c r="E237" s="66">
        <v>19</v>
      </c>
      <c r="F237" s="67"/>
      <c r="G237" s="65">
        <f t="shared" si="48"/>
        <v>-9</v>
      </c>
      <c r="H237" s="66">
        <f t="shared" si="49"/>
        <v>-12</v>
      </c>
      <c r="I237" s="20">
        <f t="shared" si="50"/>
        <v>-0.9</v>
      </c>
      <c r="J237" s="21">
        <f t="shared" si="51"/>
        <v>-0.63157894736842102</v>
      </c>
    </row>
    <row r="238" spans="1:10" x14ac:dyDescent="0.2">
      <c r="A238" s="158" t="s">
        <v>342</v>
      </c>
      <c r="B238" s="65">
        <v>0</v>
      </c>
      <c r="C238" s="66">
        <v>0</v>
      </c>
      <c r="D238" s="65">
        <v>2</v>
      </c>
      <c r="E238" s="66">
        <v>1</v>
      </c>
      <c r="F238" s="67"/>
      <c r="G238" s="65">
        <f t="shared" si="48"/>
        <v>0</v>
      </c>
      <c r="H238" s="66">
        <f t="shared" si="49"/>
        <v>1</v>
      </c>
      <c r="I238" s="20" t="str">
        <f t="shared" si="50"/>
        <v>-</v>
      </c>
      <c r="J238" s="21">
        <f t="shared" si="51"/>
        <v>1</v>
      </c>
    </row>
    <row r="239" spans="1:10" x14ac:dyDescent="0.2">
      <c r="A239" s="158" t="s">
        <v>343</v>
      </c>
      <c r="B239" s="65">
        <v>8</v>
      </c>
      <c r="C239" s="66">
        <v>5</v>
      </c>
      <c r="D239" s="65">
        <v>14</v>
      </c>
      <c r="E239" s="66">
        <v>11</v>
      </c>
      <c r="F239" s="67"/>
      <c r="G239" s="65">
        <f t="shared" si="48"/>
        <v>3</v>
      </c>
      <c r="H239" s="66">
        <f t="shared" si="49"/>
        <v>3</v>
      </c>
      <c r="I239" s="20">
        <f t="shared" si="50"/>
        <v>0.6</v>
      </c>
      <c r="J239" s="21">
        <f t="shared" si="51"/>
        <v>0.27272727272727271</v>
      </c>
    </row>
    <row r="240" spans="1:10" x14ac:dyDescent="0.2">
      <c r="A240" s="158" t="s">
        <v>380</v>
      </c>
      <c r="B240" s="65">
        <v>1</v>
      </c>
      <c r="C240" s="66">
        <v>1</v>
      </c>
      <c r="D240" s="65">
        <v>1</v>
      </c>
      <c r="E240" s="66">
        <v>4</v>
      </c>
      <c r="F240" s="67"/>
      <c r="G240" s="65">
        <f t="shared" si="48"/>
        <v>0</v>
      </c>
      <c r="H240" s="66">
        <f t="shared" si="49"/>
        <v>-3</v>
      </c>
      <c r="I240" s="20">
        <f t="shared" si="50"/>
        <v>0</v>
      </c>
      <c r="J240" s="21">
        <f t="shared" si="51"/>
        <v>-0.75</v>
      </c>
    </row>
    <row r="241" spans="1:10" x14ac:dyDescent="0.2">
      <c r="A241" s="158" t="s">
        <v>381</v>
      </c>
      <c r="B241" s="65">
        <v>1</v>
      </c>
      <c r="C241" s="66">
        <v>2</v>
      </c>
      <c r="D241" s="65">
        <v>6</v>
      </c>
      <c r="E241" s="66">
        <v>10</v>
      </c>
      <c r="F241" s="67"/>
      <c r="G241" s="65">
        <f t="shared" si="48"/>
        <v>-1</v>
      </c>
      <c r="H241" s="66">
        <f t="shared" si="49"/>
        <v>-4</v>
      </c>
      <c r="I241" s="20">
        <f t="shared" si="50"/>
        <v>-0.5</v>
      </c>
      <c r="J241" s="21">
        <f t="shared" si="51"/>
        <v>-0.4</v>
      </c>
    </row>
    <row r="242" spans="1:10" x14ac:dyDescent="0.2">
      <c r="A242" s="158" t="s">
        <v>391</v>
      </c>
      <c r="B242" s="65">
        <v>0</v>
      </c>
      <c r="C242" s="66">
        <v>0</v>
      </c>
      <c r="D242" s="65">
        <v>1</v>
      </c>
      <c r="E242" s="66">
        <v>0</v>
      </c>
      <c r="F242" s="67"/>
      <c r="G242" s="65">
        <f t="shared" si="48"/>
        <v>0</v>
      </c>
      <c r="H242" s="66">
        <f t="shared" si="49"/>
        <v>1</v>
      </c>
      <c r="I242" s="20" t="str">
        <f t="shared" si="50"/>
        <v>-</v>
      </c>
      <c r="J242" s="21" t="str">
        <f t="shared" si="51"/>
        <v>-</v>
      </c>
    </row>
    <row r="243" spans="1:10" s="160" customFormat="1" x14ac:dyDescent="0.2">
      <c r="A243" s="178" t="s">
        <v>526</v>
      </c>
      <c r="B243" s="71">
        <v>22</v>
      </c>
      <c r="C243" s="72">
        <v>42</v>
      </c>
      <c r="D243" s="71">
        <v>61</v>
      </c>
      <c r="E243" s="72">
        <v>106</v>
      </c>
      <c r="F243" s="73"/>
      <c r="G243" s="71">
        <f t="shared" si="48"/>
        <v>-20</v>
      </c>
      <c r="H243" s="72">
        <f t="shared" si="49"/>
        <v>-45</v>
      </c>
      <c r="I243" s="37">
        <f t="shared" si="50"/>
        <v>-0.47619047619047616</v>
      </c>
      <c r="J243" s="38">
        <f t="shared" si="51"/>
        <v>-0.42452830188679247</v>
      </c>
    </row>
    <row r="244" spans="1:10" x14ac:dyDescent="0.2">
      <c r="A244" s="177"/>
      <c r="B244" s="143"/>
      <c r="C244" s="144"/>
      <c r="D244" s="143"/>
      <c r="E244" s="144"/>
      <c r="F244" s="145"/>
      <c r="G244" s="143"/>
      <c r="H244" s="144"/>
      <c r="I244" s="151"/>
      <c r="J244" s="152"/>
    </row>
    <row r="245" spans="1:10" s="139" customFormat="1" x14ac:dyDescent="0.2">
      <c r="A245" s="159" t="s">
        <v>59</v>
      </c>
      <c r="B245" s="65"/>
      <c r="C245" s="66"/>
      <c r="D245" s="65"/>
      <c r="E245" s="66"/>
      <c r="F245" s="67"/>
      <c r="G245" s="65"/>
      <c r="H245" s="66"/>
      <c r="I245" s="20"/>
      <c r="J245" s="21"/>
    </row>
    <row r="246" spans="1:10" x14ac:dyDescent="0.2">
      <c r="A246" s="158" t="s">
        <v>440</v>
      </c>
      <c r="B246" s="65">
        <v>0</v>
      </c>
      <c r="C246" s="66">
        <v>1</v>
      </c>
      <c r="D246" s="65">
        <v>1</v>
      </c>
      <c r="E246" s="66">
        <v>2</v>
      </c>
      <c r="F246" s="67"/>
      <c r="G246" s="65">
        <f t="shared" ref="G246:G251" si="52">B246-C246</f>
        <v>-1</v>
      </c>
      <c r="H246" s="66">
        <f t="shared" ref="H246:H251" si="53">D246-E246</f>
        <v>-1</v>
      </c>
      <c r="I246" s="20">
        <f t="shared" ref="I246:I251" si="54">IF(C246=0, "-", IF(G246/C246&lt;10, G246/C246, "&gt;999%"))</f>
        <v>-1</v>
      </c>
      <c r="J246" s="21">
        <f t="shared" ref="J246:J251" si="55">IF(E246=0, "-", IF(H246/E246&lt;10, H246/E246, "&gt;999%"))</f>
        <v>-0.5</v>
      </c>
    </row>
    <row r="247" spans="1:10" x14ac:dyDescent="0.2">
      <c r="A247" s="158" t="s">
        <v>392</v>
      </c>
      <c r="B247" s="65">
        <v>0</v>
      </c>
      <c r="C247" s="66">
        <v>0</v>
      </c>
      <c r="D247" s="65">
        <v>1</v>
      </c>
      <c r="E247" s="66">
        <v>0</v>
      </c>
      <c r="F247" s="67"/>
      <c r="G247" s="65">
        <f t="shared" si="52"/>
        <v>0</v>
      </c>
      <c r="H247" s="66">
        <f t="shared" si="53"/>
        <v>1</v>
      </c>
      <c r="I247" s="20" t="str">
        <f t="shared" si="54"/>
        <v>-</v>
      </c>
      <c r="J247" s="21" t="str">
        <f t="shared" si="55"/>
        <v>-</v>
      </c>
    </row>
    <row r="248" spans="1:10" x14ac:dyDescent="0.2">
      <c r="A248" s="158" t="s">
        <v>246</v>
      </c>
      <c r="B248" s="65">
        <v>0</v>
      </c>
      <c r="C248" s="66">
        <v>0</v>
      </c>
      <c r="D248" s="65">
        <v>1</v>
      </c>
      <c r="E248" s="66">
        <v>0</v>
      </c>
      <c r="F248" s="67"/>
      <c r="G248" s="65">
        <f t="shared" si="52"/>
        <v>0</v>
      </c>
      <c r="H248" s="66">
        <f t="shared" si="53"/>
        <v>1</v>
      </c>
      <c r="I248" s="20" t="str">
        <f t="shared" si="54"/>
        <v>-</v>
      </c>
      <c r="J248" s="21" t="str">
        <f t="shared" si="55"/>
        <v>-</v>
      </c>
    </row>
    <row r="249" spans="1:10" x14ac:dyDescent="0.2">
      <c r="A249" s="158" t="s">
        <v>247</v>
      </c>
      <c r="B249" s="65">
        <v>2</v>
      </c>
      <c r="C249" s="66">
        <v>2</v>
      </c>
      <c r="D249" s="65">
        <v>2</v>
      </c>
      <c r="E249" s="66">
        <v>3</v>
      </c>
      <c r="F249" s="67"/>
      <c r="G249" s="65">
        <f t="shared" si="52"/>
        <v>0</v>
      </c>
      <c r="H249" s="66">
        <f t="shared" si="53"/>
        <v>-1</v>
      </c>
      <c r="I249" s="20">
        <f t="shared" si="54"/>
        <v>0</v>
      </c>
      <c r="J249" s="21">
        <f t="shared" si="55"/>
        <v>-0.33333333333333331</v>
      </c>
    </row>
    <row r="250" spans="1:10" x14ac:dyDescent="0.2">
      <c r="A250" s="158" t="s">
        <v>404</v>
      </c>
      <c r="B250" s="65">
        <v>1</v>
      </c>
      <c r="C250" s="66">
        <v>0</v>
      </c>
      <c r="D250" s="65">
        <v>3</v>
      </c>
      <c r="E250" s="66">
        <v>0</v>
      </c>
      <c r="F250" s="67"/>
      <c r="G250" s="65">
        <f t="shared" si="52"/>
        <v>1</v>
      </c>
      <c r="H250" s="66">
        <f t="shared" si="53"/>
        <v>3</v>
      </c>
      <c r="I250" s="20" t="str">
        <f t="shared" si="54"/>
        <v>-</v>
      </c>
      <c r="J250" s="21" t="str">
        <f t="shared" si="55"/>
        <v>-</v>
      </c>
    </row>
    <row r="251" spans="1:10" s="160" customFormat="1" x14ac:dyDescent="0.2">
      <c r="A251" s="178" t="s">
        <v>527</v>
      </c>
      <c r="B251" s="71">
        <v>3</v>
      </c>
      <c r="C251" s="72">
        <v>3</v>
      </c>
      <c r="D251" s="71">
        <v>8</v>
      </c>
      <c r="E251" s="72">
        <v>5</v>
      </c>
      <c r="F251" s="73"/>
      <c r="G251" s="71">
        <f t="shared" si="52"/>
        <v>0</v>
      </c>
      <c r="H251" s="72">
        <f t="shared" si="53"/>
        <v>3</v>
      </c>
      <c r="I251" s="37">
        <f t="shared" si="54"/>
        <v>0</v>
      </c>
      <c r="J251" s="38">
        <f t="shared" si="55"/>
        <v>0.6</v>
      </c>
    </row>
    <row r="252" spans="1:10" x14ac:dyDescent="0.2">
      <c r="A252" s="177"/>
      <c r="B252" s="143"/>
      <c r="C252" s="144"/>
      <c r="D252" s="143"/>
      <c r="E252" s="144"/>
      <c r="F252" s="145"/>
      <c r="G252" s="143"/>
      <c r="H252" s="144"/>
      <c r="I252" s="151"/>
      <c r="J252" s="152"/>
    </row>
    <row r="253" spans="1:10" s="139" customFormat="1" x14ac:dyDescent="0.2">
      <c r="A253" s="159" t="s">
        <v>60</v>
      </c>
      <c r="B253" s="65"/>
      <c r="C253" s="66"/>
      <c r="D253" s="65"/>
      <c r="E253" s="66"/>
      <c r="F253" s="67"/>
      <c r="G253" s="65"/>
      <c r="H253" s="66"/>
      <c r="I253" s="20"/>
      <c r="J253" s="21"/>
    </row>
    <row r="254" spans="1:10" x14ac:dyDescent="0.2">
      <c r="A254" s="158" t="s">
        <v>320</v>
      </c>
      <c r="B254" s="65">
        <v>10</v>
      </c>
      <c r="C254" s="66">
        <v>4</v>
      </c>
      <c r="D254" s="65">
        <v>30</v>
      </c>
      <c r="E254" s="66">
        <v>16</v>
      </c>
      <c r="F254" s="67"/>
      <c r="G254" s="65">
        <f>B254-C254</f>
        <v>6</v>
      </c>
      <c r="H254" s="66">
        <f>D254-E254</f>
        <v>14</v>
      </c>
      <c r="I254" s="20">
        <f>IF(C254=0, "-", IF(G254/C254&lt;10, G254/C254, "&gt;999%"))</f>
        <v>1.5</v>
      </c>
      <c r="J254" s="21">
        <f>IF(E254=0, "-", IF(H254/E254&lt;10, H254/E254, "&gt;999%"))</f>
        <v>0.875</v>
      </c>
    </row>
    <row r="255" spans="1:10" x14ac:dyDescent="0.2">
      <c r="A255" s="158" t="s">
        <v>179</v>
      </c>
      <c r="B255" s="65">
        <v>12</v>
      </c>
      <c r="C255" s="66">
        <v>25</v>
      </c>
      <c r="D255" s="65">
        <v>81</v>
      </c>
      <c r="E255" s="66">
        <v>62</v>
      </c>
      <c r="F255" s="67"/>
      <c r="G255" s="65">
        <f>B255-C255</f>
        <v>-13</v>
      </c>
      <c r="H255" s="66">
        <f>D255-E255</f>
        <v>19</v>
      </c>
      <c r="I255" s="20">
        <f>IF(C255=0, "-", IF(G255/C255&lt;10, G255/C255, "&gt;999%"))</f>
        <v>-0.52</v>
      </c>
      <c r="J255" s="21">
        <f>IF(E255=0, "-", IF(H255/E255&lt;10, H255/E255, "&gt;999%"))</f>
        <v>0.30645161290322581</v>
      </c>
    </row>
    <row r="256" spans="1:10" x14ac:dyDescent="0.2">
      <c r="A256" s="158" t="s">
        <v>290</v>
      </c>
      <c r="B256" s="65">
        <v>8</v>
      </c>
      <c r="C256" s="66">
        <v>19</v>
      </c>
      <c r="D256" s="65">
        <v>44</v>
      </c>
      <c r="E256" s="66">
        <v>47</v>
      </c>
      <c r="F256" s="67"/>
      <c r="G256" s="65">
        <f>B256-C256</f>
        <v>-11</v>
      </c>
      <c r="H256" s="66">
        <f>D256-E256</f>
        <v>-3</v>
      </c>
      <c r="I256" s="20">
        <f>IF(C256=0, "-", IF(G256/C256&lt;10, G256/C256, "&gt;999%"))</f>
        <v>-0.57894736842105265</v>
      </c>
      <c r="J256" s="21">
        <f>IF(E256=0, "-", IF(H256/E256&lt;10, H256/E256, "&gt;999%"))</f>
        <v>-6.3829787234042548E-2</v>
      </c>
    </row>
    <row r="257" spans="1:10" s="160" customFormat="1" x14ac:dyDescent="0.2">
      <c r="A257" s="178" t="s">
        <v>528</v>
      </c>
      <c r="B257" s="71">
        <v>30</v>
      </c>
      <c r="C257" s="72">
        <v>48</v>
      </c>
      <c r="D257" s="71">
        <v>155</v>
      </c>
      <c r="E257" s="72">
        <v>125</v>
      </c>
      <c r="F257" s="73"/>
      <c r="G257" s="71">
        <f>B257-C257</f>
        <v>-18</v>
      </c>
      <c r="H257" s="72">
        <f>D257-E257</f>
        <v>30</v>
      </c>
      <c r="I257" s="37">
        <f>IF(C257=0, "-", IF(G257/C257&lt;10, G257/C257, "&gt;999%"))</f>
        <v>-0.375</v>
      </c>
      <c r="J257" s="38">
        <f>IF(E257=0, "-", IF(H257/E257&lt;10, H257/E257, "&gt;999%"))</f>
        <v>0.24</v>
      </c>
    </row>
    <row r="258" spans="1:10" x14ac:dyDescent="0.2">
      <c r="A258" s="177"/>
      <c r="B258" s="143"/>
      <c r="C258" s="144"/>
      <c r="D258" s="143"/>
      <c r="E258" s="144"/>
      <c r="F258" s="145"/>
      <c r="G258" s="143"/>
      <c r="H258" s="144"/>
      <c r="I258" s="151"/>
      <c r="J258" s="152"/>
    </row>
    <row r="259" spans="1:10" s="139" customFormat="1" x14ac:dyDescent="0.2">
      <c r="A259" s="159" t="s">
        <v>61</v>
      </c>
      <c r="B259" s="65"/>
      <c r="C259" s="66"/>
      <c r="D259" s="65"/>
      <c r="E259" s="66"/>
      <c r="F259" s="67"/>
      <c r="G259" s="65"/>
      <c r="H259" s="66"/>
      <c r="I259" s="20"/>
      <c r="J259" s="21"/>
    </row>
    <row r="260" spans="1:10" x14ac:dyDescent="0.2">
      <c r="A260" s="158" t="s">
        <v>254</v>
      </c>
      <c r="B260" s="65">
        <v>0</v>
      </c>
      <c r="C260" s="66">
        <v>0</v>
      </c>
      <c r="D260" s="65">
        <v>1</v>
      </c>
      <c r="E260" s="66">
        <v>1</v>
      </c>
      <c r="F260" s="67"/>
      <c r="G260" s="65">
        <f>B260-C260</f>
        <v>0</v>
      </c>
      <c r="H260" s="66">
        <f>D260-E260</f>
        <v>0</v>
      </c>
      <c r="I260" s="20" t="str">
        <f>IF(C260=0, "-", IF(G260/C260&lt;10, G260/C260, "&gt;999%"))</f>
        <v>-</v>
      </c>
      <c r="J260" s="21">
        <f>IF(E260=0, "-", IF(H260/E260&lt;10, H260/E260, "&gt;999%"))</f>
        <v>0</v>
      </c>
    </row>
    <row r="261" spans="1:10" x14ac:dyDescent="0.2">
      <c r="A261" s="158" t="s">
        <v>206</v>
      </c>
      <c r="B261" s="65">
        <v>0</v>
      </c>
      <c r="C261" s="66">
        <v>0</v>
      </c>
      <c r="D261" s="65">
        <v>2</v>
      </c>
      <c r="E261" s="66">
        <v>1</v>
      </c>
      <c r="F261" s="67"/>
      <c r="G261" s="65">
        <f>B261-C261</f>
        <v>0</v>
      </c>
      <c r="H261" s="66">
        <f>D261-E261</f>
        <v>1</v>
      </c>
      <c r="I261" s="20" t="str">
        <f>IF(C261=0, "-", IF(G261/C261&lt;10, G261/C261, "&gt;999%"))</f>
        <v>-</v>
      </c>
      <c r="J261" s="21">
        <f>IF(E261=0, "-", IF(H261/E261&lt;10, H261/E261, "&gt;999%"))</f>
        <v>1</v>
      </c>
    </row>
    <row r="262" spans="1:10" x14ac:dyDescent="0.2">
      <c r="A262" s="158" t="s">
        <v>310</v>
      </c>
      <c r="B262" s="65">
        <v>0</v>
      </c>
      <c r="C262" s="66">
        <v>1</v>
      </c>
      <c r="D262" s="65">
        <v>3</v>
      </c>
      <c r="E262" s="66">
        <v>4</v>
      </c>
      <c r="F262" s="67"/>
      <c r="G262" s="65">
        <f>B262-C262</f>
        <v>-1</v>
      </c>
      <c r="H262" s="66">
        <f>D262-E262</f>
        <v>-1</v>
      </c>
      <c r="I262" s="20">
        <f>IF(C262=0, "-", IF(G262/C262&lt;10, G262/C262, "&gt;999%"))</f>
        <v>-1</v>
      </c>
      <c r="J262" s="21">
        <f>IF(E262=0, "-", IF(H262/E262&lt;10, H262/E262, "&gt;999%"))</f>
        <v>-0.25</v>
      </c>
    </row>
    <row r="263" spans="1:10" x14ac:dyDescent="0.2">
      <c r="A263" s="158" t="s">
        <v>187</v>
      </c>
      <c r="B263" s="65">
        <v>1</v>
      </c>
      <c r="C263" s="66">
        <v>2</v>
      </c>
      <c r="D263" s="65">
        <v>11</v>
      </c>
      <c r="E263" s="66">
        <v>6</v>
      </c>
      <c r="F263" s="67"/>
      <c r="G263" s="65">
        <f>B263-C263</f>
        <v>-1</v>
      </c>
      <c r="H263" s="66">
        <f>D263-E263</f>
        <v>5</v>
      </c>
      <c r="I263" s="20">
        <f>IF(C263=0, "-", IF(G263/C263&lt;10, G263/C263, "&gt;999%"))</f>
        <v>-0.5</v>
      </c>
      <c r="J263" s="21">
        <f>IF(E263=0, "-", IF(H263/E263&lt;10, H263/E263, "&gt;999%"))</f>
        <v>0.83333333333333337</v>
      </c>
    </row>
    <row r="264" spans="1:10" s="160" customFormat="1" x14ac:dyDescent="0.2">
      <c r="A264" s="178" t="s">
        <v>529</v>
      </c>
      <c r="B264" s="71">
        <v>1</v>
      </c>
      <c r="C264" s="72">
        <v>3</v>
      </c>
      <c r="D264" s="71">
        <v>17</v>
      </c>
      <c r="E264" s="72">
        <v>12</v>
      </c>
      <c r="F264" s="73"/>
      <c r="G264" s="71">
        <f>B264-C264</f>
        <v>-2</v>
      </c>
      <c r="H264" s="72">
        <f>D264-E264</f>
        <v>5</v>
      </c>
      <c r="I264" s="37">
        <f>IF(C264=0, "-", IF(G264/C264&lt;10, G264/C264, "&gt;999%"))</f>
        <v>-0.66666666666666663</v>
      </c>
      <c r="J264" s="38">
        <f>IF(E264=0, "-", IF(H264/E264&lt;10, H264/E264, "&gt;999%"))</f>
        <v>0.41666666666666669</v>
      </c>
    </row>
    <row r="265" spans="1:10" x14ac:dyDescent="0.2">
      <c r="A265" s="177"/>
      <c r="B265" s="143"/>
      <c r="C265" s="144"/>
      <c r="D265" s="143"/>
      <c r="E265" s="144"/>
      <c r="F265" s="145"/>
      <c r="G265" s="143"/>
      <c r="H265" s="144"/>
      <c r="I265" s="151"/>
      <c r="J265" s="152"/>
    </row>
    <row r="266" spans="1:10" s="139" customFormat="1" x14ac:dyDescent="0.2">
      <c r="A266" s="159" t="s">
        <v>62</v>
      </c>
      <c r="B266" s="65"/>
      <c r="C266" s="66"/>
      <c r="D266" s="65"/>
      <c r="E266" s="66"/>
      <c r="F266" s="67"/>
      <c r="G266" s="65"/>
      <c r="H266" s="66"/>
      <c r="I266" s="20"/>
      <c r="J266" s="21"/>
    </row>
    <row r="267" spans="1:10" x14ac:dyDescent="0.2">
      <c r="A267" s="158" t="s">
        <v>291</v>
      </c>
      <c r="B267" s="65">
        <v>10</v>
      </c>
      <c r="C267" s="66">
        <v>7</v>
      </c>
      <c r="D267" s="65">
        <v>31</v>
      </c>
      <c r="E267" s="66">
        <v>22</v>
      </c>
      <c r="F267" s="67"/>
      <c r="G267" s="65">
        <f t="shared" ref="G267:G276" si="56">B267-C267</f>
        <v>3</v>
      </c>
      <c r="H267" s="66">
        <f t="shared" ref="H267:H276" si="57">D267-E267</f>
        <v>9</v>
      </c>
      <c r="I267" s="20">
        <f t="shared" ref="I267:I276" si="58">IF(C267=0, "-", IF(G267/C267&lt;10, G267/C267, "&gt;999%"))</f>
        <v>0.42857142857142855</v>
      </c>
      <c r="J267" s="21">
        <f t="shared" ref="J267:J276" si="59">IF(E267=0, "-", IF(H267/E267&lt;10, H267/E267, "&gt;999%"))</f>
        <v>0.40909090909090912</v>
      </c>
    </row>
    <row r="268" spans="1:10" x14ac:dyDescent="0.2">
      <c r="A268" s="158" t="s">
        <v>292</v>
      </c>
      <c r="B268" s="65">
        <v>11</v>
      </c>
      <c r="C268" s="66">
        <v>3</v>
      </c>
      <c r="D268" s="65">
        <v>33</v>
      </c>
      <c r="E268" s="66">
        <v>10</v>
      </c>
      <c r="F268" s="67"/>
      <c r="G268" s="65">
        <f t="shared" si="56"/>
        <v>8</v>
      </c>
      <c r="H268" s="66">
        <f t="shared" si="57"/>
        <v>23</v>
      </c>
      <c r="I268" s="20">
        <f t="shared" si="58"/>
        <v>2.6666666666666665</v>
      </c>
      <c r="J268" s="21">
        <f t="shared" si="59"/>
        <v>2.2999999999999998</v>
      </c>
    </row>
    <row r="269" spans="1:10" x14ac:dyDescent="0.2">
      <c r="A269" s="158" t="s">
        <v>405</v>
      </c>
      <c r="B269" s="65">
        <v>1</v>
      </c>
      <c r="C269" s="66">
        <v>0</v>
      </c>
      <c r="D269" s="65">
        <v>2</v>
      </c>
      <c r="E269" s="66">
        <v>2</v>
      </c>
      <c r="F269" s="67"/>
      <c r="G269" s="65">
        <f t="shared" si="56"/>
        <v>1</v>
      </c>
      <c r="H269" s="66">
        <f t="shared" si="57"/>
        <v>0</v>
      </c>
      <c r="I269" s="20" t="str">
        <f t="shared" si="58"/>
        <v>-</v>
      </c>
      <c r="J269" s="21">
        <f t="shared" si="59"/>
        <v>0</v>
      </c>
    </row>
    <row r="270" spans="1:10" x14ac:dyDescent="0.2">
      <c r="A270" s="158" t="s">
        <v>173</v>
      </c>
      <c r="B270" s="65">
        <v>3</v>
      </c>
      <c r="C270" s="66">
        <v>2</v>
      </c>
      <c r="D270" s="65">
        <v>8</v>
      </c>
      <c r="E270" s="66">
        <v>2</v>
      </c>
      <c r="F270" s="67"/>
      <c r="G270" s="65">
        <f t="shared" si="56"/>
        <v>1</v>
      </c>
      <c r="H270" s="66">
        <f t="shared" si="57"/>
        <v>6</v>
      </c>
      <c r="I270" s="20">
        <f t="shared" si="58"/>
        <v>0.5</v>
      </c>
      <c r="J270" s="21">
        <f t="shared" si="59"/>
        <v>3</v>
      </c>
    </row>
    <row r="271" spans="1:10" x14ac:dyDescent="0.2">
      <c r="A271" s="158" t="s">
        <v>321</v>
      </c>
      <c r="B271" s="65">
        <v>27</v>
      </c>
      <c r="C271" s="66">
        <v>41</v>
      </c>
      <c r="D271" s="65">
        <v>67</v>
      </c>
      <c r="E271" s="66">
        <v>72</v>
      </c>
      <c r="F271" s="67"/>
      <c r="G271" s="65">
        <f t="shared" si="56"/>
        <v>-14</v>
      </c>
      <c r="H271" s="66">
        <f t="shared" si="57"/>
        <v>-5</v>
      </c>
      <c r="I271" s="20">
        <f t="shared" si="58"/>
        <v>-0.34146341463414637</v>
      </c>
      <c r="J271" s="21">
        <f t="shared" si="59"/>
        <v>-6.9444444444444448E-2</v>
      </c>
    </row>
    <row r="272" spans="1:10" x14ac:dyDescent="0.2">
      <c r="A272" s="158" t="s">
        <v>357</v>
      </c>
      <c r="B272" s="65">
        <v>0</v>
      </c>
      <c r="C272" s="66">
        <v>1</v>
      </c>
      <c r="D272" s="65">
        <v>0</v>
      </c>
      <c r="E272" s="66">
        <v>5</v>
      </c>
      <c r="F272" s="67"/>
      <c r="G272" s="65">
        <f t="shared" si="56"/>
        <v>-1</v>
      </c>
      <c r="H272" s="66">
        <f t="shared" si="57"/>
        <v>-5</v>
      </c>
      <c r="I272" s="20">
        <f t="shared" si="58"/>
        <v>-1</v>
      </c>
      <c r="J272" s="21">
        <f t="shared" si="59"/>
        <v>-1</v>
      </c>
    </row>
    <row r="273" spans="1:10" x14ac:dyDescent="0.2">
      <c r="A273" s="158" t="s">
        <v>358</v>
      </c>
      <c r="B273" s="65">
        <v>15</v>
      </c>
      <c r="C273" s="66">
        <v>17</v>
      </c>
      <c r="D273" s="65">
        <v>15</v>
      </c>
      <c r="E273" s="66">
        <v>18</v>
      </c>
      <c r="F273" s="67"/>
      <c r="G273" s="65">
        <f t="shared" si="56"/>
        <v>-2</v>
      </c>
      <c r="H273" s="66">
        <f t="shared" si="57"/>
        <v>-3</v>
      </c>
      <c r="I273" s="20">
        <f t="shared" si="58"/>
        <v>-0.11764705882352941</v>
      </c>
      <c r="J273" s="21">
        <f t="shared" si="59"/>
        <v>-0.16666666666666666</v>
      </c>
    </row>
    <row r="274" spans="1:10" x14ac:dyDescent="0.2">
      <c r="A274" s="158" t="s">
        <v>414</v>
      </c>
      <c r="B274" s="65">
        <v>5</v>
      </c>
      <c r="C274" s="66">
        <v>0</v>
      </c>
      <c r="D274" s="65">
        <v>12</v>
      </c>
      <c r="E274" s="66">
        <v>4</v>
      </c>
      <c r="F274" s="67"/>
      <c r="G274" s="65">
        <f t="shared" si="56"/>
        <v>5</v>
      </c>
      <c r="H274" s="66">
        <f t="shared" si="57"/>
        <v>8</v>
      </c>
      <c r="I274" s="20" t="str">
        <f t="shared" si="58"/>
        <v>-</v>
      </c>
      <c r="J274" s="21">
        <f t="shared" si="59"/>
        <v>2</v>
      </c>
    </row>
    <row r="275" spans="1:10" x14ac:dyDescent="0.2">
      <c r="A275" s="158" t="s">
        <v>425</v>
      </c>
      <c r="B275" s="65">
        <v>46</v>
      </c>
      <c r="C275" s="66">
        <v>32</v>
      </c>
      <c r="D275" s="65">
        <v>110</v>
      </c>
      <c r="E275" s="66">
        <v>64</v>
      </c>
      <c r="F275" s="67"/>
      <c r="G275" s="65">
        <f t="shared" si="56"/>
        <v>14</v>
      </c>
      <c r="H275" s="66">
        <f t="shared" si="57"/>
        <v>46</v>
      </c>
      <c r="I275" s="20">
        <f t="shared" si="58"/>
        <v>0.4375</v>
      </c>
      <c r="J275" s="21">
        <f t="shared" si="59"/>
        <v>0.71875</v>
      </c>
    </row>
    <row r="276" spans="1:10" s="160" customFormat="1" x14ac:dyDescent="0.2">
      <c r="A276" s="178" t="s">
        <v>530</v>
      </c>
      <c r="B276" s="71">
        <v>118</v>
      </c>
      <c r="C276" s="72">
        <v>103</v>
      </c>
      <c r="D276" s="71">
        <v>278</v>
      </c>
      <c r="E276" s="72">
        <v>199</v>
      </c>
      <c r="F276" s="73"/>
      <c r="G276" s="71">
        <f t="shared" si="56"/>
        <v>15</v>
      </c>
      <c r="H276" s="72">
        <f t="shared" si="57"/>
        <v>79</v>
      </c>
      <c r="I276" s="37">
        <f t="shared" si="58"/>
        <v>0.14563106796116504</v>
      </c>
      <c r="J276" s="38">
        <f t="shared" si="59"/>
        <v>0.39698492462311558</v>
      </c>
    </row>
    <row r="277" spans="1:10" x14ac:dyDescent="0.2">
      <c r="A277" s="177"/>
      <c r="B277" s="143"/>
      <c r="C277" s="144"/>
      <c r="D277" s="143"/>
      <c r="E277" s="144"/>
      <c r="F277" s="145"/>
      <c r="G277" s="143"/>
      <c r="H277" s="144"/>
      <c r="I277" s="151"/>
      <c r="J277" s="152"/>
    </row>
    <row r="278" spans="1:10" s="139" customFormat="1" x14ac:dyDescent="0.2">
      <c r="A278" s="159" t="s">
        <v>63</v>
      </c>
      <c r="B278" s="65"/>
      <c r="C278" s="66"/>
      <c r="D278" s="65"/>
      <c r="E278" s="66"/>
      <c r="F278" s="67"/>
      <c r="G278" s="65"/>
      <c r="H278" s="66"/>
      <c r="I278" s="20"/>
      <c r="J278" s="21"/>
    </row>
    <row r="279" spans="1:10" x14ac:dyDescent="0.2">
      <c r="A279" s="158" t="s">
        <v>274</v>
      </c>
      <c r="B279" s="65">
        <v>4</v>
      </c>
      <c r="C279" s="66">
        <v>1</v>
      </c>
      <c r="D279" s="65">
        <v>6</v>
      </c>
      <c r="E279" s="66">
        <v>8</v>
      </c>
      <c r="F279" s="67"/>
      <c r="G279" s="65">
        <f t="shared" ref="G279:G287" si="60">B279-C279</f>
        <v>3</v>
      </c>
      <c r="H279" s="66">
        <f t="shared" ref="H279:H287" si="61">D279-E279</f>
        <v>-2</v>
      </c>
      <c r="I279" s="20">
        <f t="shared" ref="I279:I287" si="62">IF(C279=0, "-", IF(G279/C279&lt;10, G279/C279, "&gt;999%"))</f>
        <v>3</v>
      </c>
      <c r="J279" s="21">
        <f t="shared" ref="J279:J287" si="63">IF(E279=0, "-", IF(H279/E279&lt;10, H279/E279, "&gt;999%"))</f>
        <v>-0.25</v>
      </c>
    </row>
    <row r="280" spans="1:10" x14ac:dyDescent="0.2">
      <c r="A280" s="158" t="s">
        <v>207</v>
      </c>
      <c r="B280" s="65">
        <v>6</v>
      </c>
      <c r="C280" s="66">
        <v>9</v>
      </c>
      <c r="D280" s="65">
        <v>8</v>
      </c>
      <c r="E280" s="66">
        <v>15</v>
      </c>
      <c r="F280" s="67"/>
      <c r="G280" s="65">
        <f t="shared" si="60"/>
        <v>-3</v>
      </c>
      <c r="H280" s="66">
        <f t="shared" si="61"/>
        <v>-7</v>
      </c>
      <c r="I280" s="20">
        <f t="shared" si="62"/>
        <v>-0.33333333333333331</v>
      </c>
      <c r="J280" s="21">
        <f t="shared" si="63"/>
        <v>-0.46666666666666667</v>
      </c>
    </row>
    <row r="281" spans="1:10" x14ac:dyDescent="0.2">
      <c r="A281" s="158" t="s">
        <v>415</v>
      </c>
      <c r="B281" s="65">
        <v>3</v>
      </c>
      <c r="C281" s="66">
        <v>0</v>
      </c>
      <c r="D281" s="65">
        <v>4</v>
      </c>
      <c r="E281" s="66">
        <v>1</v>
      </c>
      <c r="F281" s="67"/>
      <c r="G281" s="65">
        <f t="shared" si="60"/>
        <v>3</v>
      </c>
      <c r="H281" s="66">
        <f t="shared" si="61"/>
        <v>3</v>
      </c>
      <c r="I281" s="20" t="str">
        <f t="shared" si="62"/>
        <v>-</v>
      </c>
      <c r="J281" s="21">
        <f t="shared" si="63"/>
        <v>3</v>
      </c>
    </row>
    <row r="282" spans="1:10" x14ac:dyDescent="0.2">
      <c r="A282" s="158" t="s">
        <v>426</v>
      </c>
      <c r="B282" s="65">
        <v>21</v>
      </c>
      <c r="C282" s="66">
        <v>12</v>
      </c>
      <c r="D282" s="65">
        <v>48</v>
      </c>
      <c r="E282" s="66">
        <v>30</v>
      </c>
      <c r="F282" s="67"/>
      <c r="G282" s="65">
        <f t="shared" si="60"/>
        <v>9</v>
      </c>
      <c r="H282" s="66">
        <f t="shared" si="61"/>
        <v>18</v>
      </c>
      <c r="I282" s="20">
        <f t="shared" si="62"/>
        <v>0.75</v>
      </c>
      <c r="J282" s="21">
        <f t="shared" si="63"/>
        <v>0.6</v>
      </c>
    </row>
    <row r="283" spans="1:10" x14ac:dyDescent="0.2">
      <c r="A283" s="158" t="s">
        <v>359</v>
      </c>
      <c r="B283" s="65">
        <v>0</v>
      </c>
      <c r="C283" s="66">
        <v>1</v>
      </c>
      <c r="D283" s="65">
        <v>0</v>
      </c>
      <c r="E283" s="66">
        <v>1</v>
      </c>
      <c r="F283" s="67"/>
      <c r="G283" s="65">
        <f t="shared" si="60"/>
        <v>-1</v>
      </c>
      <c r="H283" s="66">
        <f t="shared" si="61"/>
        <v>-1</v>
      </c>
      <c r="I283" s="20">
        <f t="shared" si="62"/>
        <v>-1</v>
      </c>
      <c r="J283" s="21">
        <f t="shared" si="63"/>
        <v>-1</v>
      </c>
    </row>
    <row r="284" spans="1:10" x14ac:dyDescent="0.2">
      <c r="A284" s="158" t="s">
        <v>386</v>
      </c>
      <c r="B284" s="65">
        <v>6</v>
      </c>
      <c r="C284" s="66">
        <v>3</v>
      </c>
      <c r="D284" s="65">
        <v>15</v>
      </c>
      <c r="E284" s="66">
        <v>7</v>
      </c>
      <c r="F284" s="67"/>
      <c r="G284" s="65">
        <f t="shared" si="60"/>
        <v>3</v>
      </c>
      <c r="H284" s="66">
        <f t="shared" si="61"/>
        <v>8</v>
      </c>
      <c r="I284" s="20">
        <f t="shared" si="62"/>
        <v>1</v>
      </c>
      <c r="J284" s="21">
        <f t="shared" si="63"/>
        <v>1.1428571428571428</v>
      </c>
    </row>
    <row r="285" spans="1:10" x14ac:dyDescent="0.2">
      <c r="A285" s="158" t="s">
        <v>293</v>
      </c>
      <c r="B285" s="65">
        <v>0</v>
      </c>
      <c r="C285" s="66">
        <v>11</v>
      </c>
      <c r="D285" s="65">
        <v>1</v>
      </c>
      <c r="E285" s="66">
        <v>36</v>
      </c>
      <c r="F285" s="67"/>
      <c r="G285" s="65">
        <f t="shared" si="60"/>
        <v>-11</v>
      </c>
      <c r="H285" s="66">
        <f t="shared" si="61"/>
        <v>-35</v>
      </c>
      <c r="I285" s="20">
        <f t="shared" si="62"/>
        <v>-1</v>
      </c>
      <c r="J285" s="21">
        <f t="shared" si="63"/>
        <v>-0.97222222222222221</v>
      </c>
    </row>
    <row r="286" spans="1:10" x14ac:dyDescent="0.2">
      <c r="A286" s="158" t="s">
        <v>322</v>
      </c>
      <c r="B286" s="65">
        <v>7</v>
      </c>
      <c r="C286" s="66">
        <v>28</v>
      </c>
      <c r="D286" s="65">
        <v>36</v>
      </c>
      <c r="E286" s="66">
        <v>52</v>
      </c>
      <c r="F286" s="67"/>
      <c r="G286" s="65">
        <f t="shared" si="60"/>
        <v>-21</v>
      </c>
      <c r="H286" s="66">
        <f t="shared" si="61"/>
        <v>-16</v>
      </c>
      <c r="I286" s="20">
        <f t="shared" si="62"/>
        <v>-0.75</v>
      </c>
      <c r="J286" s="21">
        <f t="shared" si="63"/>
        <v>-0.30769230769230771</v>
      </c>
    </row>
    <row r="287" spans="1:10" s="160" customFormat="1" x14ac:dyDescent="0.2">
      <c r="A287" s="178" t="s">
        <v>531</v>
      </c>
      <c r="B287" s="71">
        <v>47</v>
      </c>
      <c r="C287" s="72">
        <v>65</v>
      </c>
      <c r="D287" s="71">
        <v>118</v>
      </c>
      <c r="E287" s="72">
        <v>150</v>
      </c>
      <c r="F287" s="73"/>
      <c r="G287" s="71">
        <f t="shared" si="60"/>
        <v>-18</v>
      </c>
      <c r="H287" s="72">
        <f t="shared" si="61"/>
        <v>-32</v>
      </c>
      <c r="I287" s="37">
        <f t="shared" si="62"/>
        <v>-0.27692307692307694</v>
      </c>
      <c r="J287" s="38">
        <f t="shared" si="63"/>
        <v>-0.21333333333333335</v>
      </c>
    </row>
    <row r="288" spans="1:10" x14ac:dyDescent="0.2">
      <c r="A288" s="177"/>
      <c r="B288" s="143"/>
      <c r="C288" s="144"/>
      <c r="D288" s="143"/>
      <c r="E288" s="144"/>
      <c r="F288" s="145"/>
      <c r="G288" s="143"/>
      <c r="H288" s="144"/>
      <c r="I288" s="151"/>
      <c r="J288" s="152"/>
    </row>
    <row r="289" spans="1:10" s="139" customFormat="1" x14ac:dyDescent="0.2">
      <c r="A289" s="159" t="s">
        <v>64</v>
      </c>
      <c r="B289" s="65"/>
      <c r="C289" s="66"/>
      <c r="D289" s="65"/>
      <c r="E289" s="66"/>
      <c r="F289" s="67"/>
      <c r="G289" s="65"/>
      <c r="H289" s="66"/>
      <c r="I289" s="20"/>
      <c r="J289" s="21"/>
    </row>
    <row r="290" spans="1:10" x14ac:dyDescent="0.2">
      <c r="A290" s="158" t="s">
        <v>294</v>
      </c>
      <c r="B290" s="65">
        <v>0</v>
      </c>
      <c r="C290" s="66">
        <v>1</v>
      </c>
      <c r="D290" s="65">
        <v>2</v>
      </c>
      <c r="E290" s="66">
        <v>6</v>
      </c>
      <c r="F290" s="67"/>
      <c r="G290" s="65">
        <f t="shared" ref="G290:G297" si="64">B290-C290</f>
        <v>-1</v>
      </c>
      <c r="H290" s="66">
        <f t="shared" ref="H290:H297" si="65">D290-E290</f>
        <v>-4</v>
      </c>
      <c r="I290" s="20">
        <f t="shared" ref="I290:I297" si="66">IF(C290=0, "-", IF(G290/C290&lt;10, G290/C290, "&gt;999%"))</f>
        <v>-1</v>
      </c>
      <c r="J290" s="21">
        <f t="shared" ref="J290:J297" si="67">IF(E290=0, "-", IF(H290/E290&lt;10, H290/E290, "&gt;999%"))</f>
        <v>-0.66666666666666663</v>
      </c>
    </row>
    <row r="291" spans="1:10" x14ac:dyDescent="0.2">
      <c r="A291" s="158" t="s">
        <v>323</v>
      </c>
      <c r="B291" s="65">
        <v>1</v>
      </c>
      <c r="C291" s="66">
        <v>1</v>
      </c>
      <c r="D291" s="65">
        <v>5</v>
      </c>
      <c r="E291" s="66">
        <v>1</v>
      </c>
      <c r="F291" s="67"/>
      <c r="G291" s="65">
        <f t="shared" si="64"/>
        <v>0</v>
      </c>
      <c r="H291" s="66">
        <f t="shared" si="65"/>
        <v>4</v>
      </c>
      <c r="I291" s="20">
        <f t="shared" si="66"/>
        <v>0</v>
      </c>
      <c r="J291" s="21">
        <f t="shared" si="67"/>
        <v>4</v>
      </c>
    </row>
    <row r="292" spans="1:10" x14ac:dyDescent="0.2">
      <c r="A292" s="158" t="s">
        <v>324</v>
      </c>
      <c r="B292" s="65">
        <v>1</v>
      </c>
      <c r="C292" s="66">
        <v>0</v>
      </c>
      <c r="D292" s="65">
        <v>1</v>
      </c>
      <c r="E292" s="66">
        <v>0</v>
      </c>
      <c r="F292" s="67"/>
      <c r="G292" s="65">
        <f t="shared" si="64"/>
        <v>1</v>
      </c>
      <c r="H292" s="66">
        <f t="shared" si="65"/>
        <v>1</v>
      </c>
      <c r="I292" s="20" t="str">
        <f t="shared" si="66"/>
        <v>-</v>
      </c>
      <c r="J292" s="21" t="str">
        <f t="shared" si="67"/>
        <v>-</v>
      </c>
    </row>
    <row r="293" spans="1:10" x14ac:dyDescent="0.2">
      <c r="A293" s="158" t="s">
        <v>211</v>
      </c>
      <c r="B293" s="65">
        <v>0</v>
      </c>
      <c r="C293" s="66">
        <v>0</v>
      </c>
      <c r="D293" s="65">
        <v>0</v>
      </c>
      <c r="E293" s="66">
        <v>1</v>
      </c>
      <c r="F293" s="67"/>
      <c r="G293" s="65">
        <f t="shared" si="64"/>
        <v>0</v>
      </c>
      <c r="H293" s="66">
        <f t="shared" si="65"/>
        <v>-1</v>
      </c>
      <c r="I293" s="20" t="str">
        <f t="shared" si="66"/>
        <v>-</v>
      </c>
      <c r="J293" s="21">
        <f t="shared" si="67"/>
        <v>-1</v>
      </c>
    </row>
    <row r="294" spans="1:10" x14ac:dyDescent="0.2">
      <c r="A294" s="158" t="s">
        <v>441</v>
      </c>
      <c r="B294" s="65">
        <v>0</v>
      </c>
      <c r="C294" s="66">
        <v>0</v>
      </c>
      <c r="D294" s="65">
        <v>0</v>
      </c>
      <c r="E294" s="66">
        <v>1</v>
      </c>
      <c r="F294" s="67"/>
      <c r="G294" s="65">
        <f t="shared" si="64"/>
        <v>0</v>
      </c>
      <c r="H294" s="66">
        <f t="shared" si="65"/>
        <v>-1</v>
      </c>
      <c r="I294" s="20" t="str">
        <f t="shared" si="66"/>
        <v>-</v>
      </c>
      <c r="J294" s="21">
        <f t="shared" si="67"/>
        <v>-1</v>
      </c>
    </row>
    <row r="295" spans="1:10" x14ac:dyDescent="0.2">
      <c r="A295" s="158" t="s">
        <v>406</v>
      </c>
      <c r="B295" s="65">
        <v>1</v>
      </c>
      <c r="C295" s="66">
        <v>0</v>
      </c>
      <c r="D295" s="65">
        <v>3</v>
      </c>
      <c r="E295" s="66">
        <v>0</v>
      </c>
      <c r="F295" s="67"/>
      <c r="G295" s="65">
        <f t="shared" si="64"/>
        <v>1</v>
      </c>
      <c r="H295" s="66">
        <f t="shared" si="65"/>
        <v>3</v>
      </c>
      <c r="I295" s="20" t="str">
        <f t="shared" si="66"/>
        <v>-</v>
      </c>
      <c r="J295" s="21" t="str">
        <f t="shared" si="67"/>
        <v>-</v>
      </c>
    </row>
    <row r="296" spans="1:10" x14ac:dyDescent="0.2">
      <c r="A296" s="158" t="s">
        <v>396</v>
      </c>
      <c r="B296" s="65">
        <v>1</v>
      </c>
      <c r="C296" s="66">
        <v>0</v>
      </c>
      <c r="D296" s="65">
        <v>1</v>
      </c>
      <c r="E296" s="66">
        <v>0</v>
      </c>
      <c r="F296" s="67"/>
      <c r="G296" s="65">
        <f t="shared" si="64"/>
        <v>1</v>
      </c>
      <c r="H296" s="66">
        <f t="shared" si="65"/>
        <v>1</v>
      </c>
      <c r="I296" s="20" t="str">
        <f t="shared" si="66"/>
        <v>-</v>
      </c>
      <c r="J296" s="21" t="str">
        <f t="shared" si="67"/>
        <v>-</v>
      </c>
    </row>
    <row r="297" spans="1:10" s="160" customFormat="1" x14ac:dyDescent="0.2">
      <c r="A297" s="178" t="s">
        <v>532</v>
      </c>
      <c r="B297" s="71">
        <v>4</v>
      </c>
      <c r="C297" s="72">
        <v>2</v>
      </c>
      <c r="D297" s="71">
        <v>12</v>
      </c>
      <c r="E297" s="72">
        <v>9</v>
      </c>
      <c r="F297" s="73"/>
      <c r="G297" s="71">
        <f t="shared" si="64"/>
        <v>2</v>
      </c>
      <c r="H297" s="72">
        <f t="shared" si="65"/>
        <v>3</v>
      </c>
      <c r="I297" s="37">
        <f t="shared" si="66"/>
        <v>1</v>
      </c>
      <c r="J297" s="38">
        <f t="shared" si="67"/>
        <v>0.33333333333333331</v>
      </c>
    </row>
    <row r="298" spans="1:10" x14ac:dyDescent="0.2">
      <c r="A298" s="177"/>
      <c r="B298" s="143"/>
      <c r="C298" s="144"/>
      <c r="D298" s="143"/>
      <c r="E298" s="144"/>
      <c r="F298" s="145"/>
      <c r="G298" s="143"/>
      <c r="H298" s="144"/>
      <c r="I298" s="151"/>
      <c r="J298" s="152"/>
    </row>
    <row r="299" spans="1:10" s="139" customFormat="1" x14ac:dyDescent="0.2">
      <c r="A299" s="159" t="s">
        <v>65</v>
      </c>
      <c r="B299" s="65"/>
      <c r="C299" s="66"/>
      <c r="D299" s="65"/>
      <c r="E299" s="66"/>
      <c r="F299" s="67"/>
      <c r="G299" s="65"/>
      <c r="H299" s="66"/>
      <c r="I299" s="20"/>
      <c r="J299" s="21"/>
    </row>
    <row r="300" spans="1:10" x14ac:dyDescent="0.2">
      <c r="A300" s="158" t="s">
        <v>269</v>
      </c>
      <c r="B300" s="65">
        <v>1</v>
      </c>
      <c r="C300" s="66">
        <v>0</v>
      </c>
      <c r="D300" s="65">
        <v>3</v>
      </c>
      <c r="E300" s="66">
        <v>0</v>
      </c>
      <c r="F300" s="67"/>
      <c r="G300" s="65">
        <f t="shared" ref="G300:G306" si="68">B300-C300</f>
        <v>1</v>
      </c>
      <c r="H300" s="66">
        <f t="shared" ref="H300:H306" si="69">D300-E300</f>
        <v>3</v>
      </c>
      <c r="I300" s="20" t="str">
        <f t="shared" ref="I300:I306" si="70">IF(C300=0, "-", IF(G300/C300&lt;10, G300/C300, "&gt;999%"))</f>
        <v>-</v>
      </c>
      <c r="J300" s="21" t="str">
        <f t="shared" ref="J300:J306" si="71">IF(E300=0, "-", IF(H300/E300&lt;10, H300/E300, "&gt;999%"))</f>
        <v>-</v>
      </c>
    </row>
    <row r="301" spans="1:10" x14ac:dyDescent="0.2">
      <c r="A301" s="158" t="s">
        <v>382</v>
      </c>
      <c r="B301" s="65">
        <v>1</v>
      </c>
      <c r="C301" s="66">
        <v>0</v>
      </c>
      <c r="D301" s="65">
        <v>1</v>
      </c>
      <c r="E301" s="66">
        <v>2</v>
      </c>
      <c r="F301" s="67"/>
      <c r="G301" s="65">
        <f t="shared" si="68"/>
        <v>1</v>
      </c>
      <c r="H301" s="66">
        <f t="shared" si="69"/>
        <v>-1</v>
      </c>
      <c r="I301" s="20" t="str">
        <f t="shared" si="70"/>
        <v>-</v>
      </c>
      <c r="J301" s="21">
        <f t="shared" si="71"/>
        <v>-0.5</v>
      </c>
    </row>
    <row r="302" spans="1:10" x14ac:dyDescent="0.2">
      <c r="A302" s="158" t="s">
        <v>383</v>
      </c>
      <c r="B302" s="65">
        <v>1</v>
      </c>
      <c r="C302" s="66">
        <v>1</v>
      </c>
      <c r="D302" s="65">
        <v>5</v>
      </c>
      <c r="E302" s="66">
        <v>1</v>
      </c>
      <c r="F302" s="67"/>
      <c r="G302" s="65">
        <f t="shared" si="68"/>
        <v>0</v>
      </c>
      <c r="H302" s="66">
        <f t="shared" si="69"/>
        <v>4</v>
      </c>
      <c r="I302" s="20">
        <f t="shared" si="70"/>
        <v>0</v>
      </c>
      <c r="J302" s="21">
        <f t="shared" si="71"/>
        <v>4</v>
      </c>
    </row>
    <row r="303" spans="1:10" x14ac:dyDescent="0.2">
      <c r="A303" s="158" t="s">
        <v>266</v>
      </c>
      <c r="B303" s="65">
        <v>0</v>
      </c>
      <c r="C303" s="66">
        <v>3</v>
      </c>
      <c r="D303" s="65">
        <v>1</v>
      </c>
      <c r="E303" s="66">
        <v>3</v>
      </c>
      <c r="F303" s="67"/>
      <c r="G303" s="65">
        <f t="shared" si="68"/>
        <v>-3</v>
      </c>
      <c r="H303" s="66">
        <f t="shared" si="69"/>
        <v>-2</v>
      </c>
      <c r="I303" s="20">
        <f t="shared" si="70"/>
        <v>-1</v>
      </c>
      <c r="J303" s="21">
        <f t="shared" si="71"/>
        <v>-0.66666666666666663</v>
      </c>
    </row>
    <row r="304" spans="1:10" x14ac:dyDescent="0.2">
      <c r="A304" s="158" t="s">
        <v>344</v>
      </c>
      <c r="B304" s="65">
        <v>7</v>
      </c>
      <c r="C304" s="66">
        <v>7</v>
      </c>
      <c r="D304" s="65">
        <v>14</v>
      </c>
      <c r="E304" s="66">
        <v>16</v>
      </c>
      <c r="F304" s="67"/>
      <c r="G304" s="65">
        <f t="shared" si="68"/>
        <v>0</v>
      </c>
      <c r="H304" s="66">
        <f t="shared" si="69"/>
        <v>-2</v>
      </c>
      <c r="I304" s="20">
        <f t="shared" si="70"/>
        <v>0</v>
      </c>
      <c r="J304" s="21">
        <f t="shared" si="71"/>
        <v>-0.125</v>
      </c>
    </row>
    <row r="305" spans="1:10" x14ac:dyDescent="0.2">
      <c r="A305" s="158" t="s">
        <v>234</v>
      </c>
      <c r="B305" s="65">
        <v>1</v>
      </c>
      <c r="C305" s="66">
        <v>4</v>
      </c>
      <c r="D305" s="65">
        <v>4</v>
      </c>
      <c r="E305" s="66">
        <v>6</v>
      </c>
      <c r="F305" s="67"/>
      <c r="G305" s="65">
        <f t="shared" si="68"/>
        <v>-3</v>
      </c>
      <c r="H305" s="66">
        <f t="shared" si="69"/>
        <v>-2</v>
      </c>
      <c r="I305" s="20">
        <f t="shared" si="70"/>
        <v>-0.75</v>
      </c>
      <c r="J305" s="21">
        <f t="shared" si="71"/>
        <v>-0.33333333333333331</v>
      </c>
    </row>
    <row r="306" spans="1:10" s="160" customFormat="1" x14ac:dyDescent="0.2">
      <c r="A306" s="178" t="s">
        <v>533</v>
      </c>
      <c r="B306" s="71">
        <v>11</v>
      </c>
      <c r="C306" s="72">
        <v>15</v>
      </c>
      <c r="D306" s="71">
        <v>28</v>
      </c>
      <c r="E306" s="72">
        <v>28</v>
      </c>
      <c r="F306" s="73"/>
      <c r="G306" s="71">
        <f t="shared" si="68"/>
        <v>-4</v>
      </c>
      <c r="H306" s="72">
        <f t="shared" si="69"/>
        <v>0</v>
      </c>
      <c r="I306" s="37">
        <f t="shared" si="70"/>
        <v>-0.26666666666666666</v>
      </c>
      <c r="J306" s="38">
        <f t="shared" si="71"/>
        <v>0</v>
      </c>
    </row>
    <row r="307" spans="1:10" x14ac:dyDescent="0.2">
      <c r="A307" s="177"/>
      <c r="B307" s="143"/>
      <c r="C307" s="144"/>
      <c r="D307" s="143"/>
      <c r="E307" s="144"/>
      <c r="F307" s="145"/>
      <c r="G307" s="143"/>
      <c r="H307" s="144"/>
      <c r="I307" s="151"/>
      <c r="J307" s="152"/>
    </row>
    <row r="308" spans="1:10" s="139" customFormat="1" x14ac:dyDescent="0.2">
      <c r="A308" s="159" t="s">
        <v>66</v>
      </c>
      <c r="B308" s="65"/>
      <c r="C308" s="66"/>
      <c r="D308" s="65"/>
      <c r="E308" s="66"/>
      <c r="F308" s="67"/>
      <c r="G308" s="65"/>
      <c r="H308" s="66"/>
      <c r="I308" s="20"/>
      <c r="J308" s="21"/>
    </row>
    <row r="309" spans="1:10" x14ac:dyDescent="0.2">
      <c r="A309" s="158" t="s">
        <v>427</v>
      </c>
      <c r="B309" s="65">
        <v>3</v>
      </c>
      <c r="C309" s="66">
        <v>0</v>
      </c>
      <c r="D309" s="65">
        <v>9</v>
      </c>
      <c r="E309" s="66">
        <v>7</v>
      </c>
      <c r="F309" s="67"/>
      <c r="G309" s="65">
        <f>B309-C309</f>
        <v>3</v>
      </c>
      <c r="H309" s="66">
        <f>D309-E309</f>
        <v>2</v>
      </c>
      <c r="I309" s="20" t="str">
        <f>IF(C309=0, "-", IF(G309/C309&lt;10, G309/C309, "&gt;999%"))</f>
        <v>-</v>
      </c>
      <c r="J309" s="21">
        <f>IF(E309=0, "-", IF(H309/E309&lt;10, H309/E309, "&gt;999%"))</f>
        <v>0.2857142857142857</v>
      </c>
    </row>
    <row r="310" spans="1:10" x14ac:dyDescent="0.2">
      <c r="A310" s="158" t="s">
        <v>428</v>
      </c>
      <c r="B310" s="65">
        <v>0</v>
      </c>
      <c r="C310" s="66">
        <v>0</v>
      </c>
      <c r="D310" s="65">
        <v>2</v>
      </c>
      <c r="E310" s="66">
        <v>0</v>
      </c>
      <c r="F310" s="67"/>
      <c r="G310" s="65">
        <f>B310-C310</f>
        <v>0</v>
      </c>
      <c r="H310" s="66">
        <f>D310-E310</f>
        <v>2</v>
      </c>
      <c r="I310" s="20" t="str">
        <f>IF(C310=0, "-", IF(G310/C310&lt;10, G310/C310, "&gt;999%"))</f>
        <v>-</v>
      </c>
      <c r="J310" s="21" t="str">
        <f>IF(E310=0, "-", IF(H310/E310&lt;10, H310/E310, "&gt;999%"))</f>
        <v>-</v>
      </c>
    </row>
    <row r="311" spans="1:10" s="160" customFormat="1" x14ac:dyDescent="0.2">
      <c r="A311" s="178" t="s">
        <v>534</v>
      </c>
      <c r="B311" s="71">
        <v>3</v>
      </c>
      <c r="C311" s="72">
        <v>0</v>
      </c>
      <c r="D311" s="71">
        <v>11</v>
      </c>
      <c r="E311" s="72">
        <v>7</v>
      </c>
      <c r="F311" s="73"/>
      <c r="G311" s="71">
        <f>B311-C311</f>
        <v>3</v>
      </c>
      <c r="H311" s="72">
        <f>D311-E311</f>
        <v>4</v>
      </c>
      <c r="I311" s="37" t="str">
        <f>IF(C311=0, "-", IF(G311/C311&lt;10, G311/C311, "&gt;999%"))</f>
        <v>-</v>
      </c>
      <c r="J311" s="38">
        <f>IF(E311=0, "-", IF(H311/E311&lt;10, H311/E311, "&gt;999%"))</f>
        <v>0.5714285714285714</v>
      </c>
    </row>
    <row r="312" spans="1:10" x14ac:dyDescent="0.2">
      <c r="A312" s="177"/>
      <c r="B312" s="143"/>
      <c r="C312" s="144"/>
      <c r="D312" s="143"/>
      <c r="E312" s="144"/>
      <c r="F312" s="145"/>
      <c r="G312" s="143"/>
      <c r="H312" s="144"/>
      <c r="I312" s="151"/>
      <c r="J312" s="152"/>
    </row>
    <row r="313" spans="1:10" s="139" customFormat="1" x14ac:dyDescent="0.2">
      <c r="A313" s="159" t="s">
        <v>67</v>
      </c>
      <c r="B313" s="65"/>
      <c r="C313" s="66"/>
      <c r="D313" s="65"/>
      <c r="E313" s="66"/>
      <c r="F313" s="67"/>
      <c r="G313" s="65"/>
      <c r="H313" s="66"/>
      <c r="I313" s="20"/>
      <c r="J313" s="21"/>
    </row>
    <row r="314" spans="1:10" x14ac:dyDescent="0.2">
      <c r="A314" s="158" t="s">
        <v>295</v>
      </c>
      <c r="B314" s="65">
        <v>0</v>
      </c>
      <c r="C314" s="66">
        <v>0</v>
      </c>
      <c r="D314" s="65">
        <v>2</v>
      </c>
      <c r="E314" s="66">
        <v>0</v>
      </c>
      <c r="F314" s="67"/>
      <c r="G314" s="65">
        <f t="shared" ref="G314:G321" si="72">B314-C314</f>
        <v>0</v>
      </c>
      <c r="H314" s="66">
        <f t="shared" ref="H314:H321" si="73">D314-E314</f>
        <v>2</v>
      </c>
      <c r="I314" s="20" t="str">
        <f t="shared" ref="I314:I321" si="74">IF(C314=0, "-", IF(G314/C314&lt;10, G314/C314, "&gt;999%"))</f>
        <v>-</v>
      </c>
      <c r="J314" s="21" t="str">
        <f t="shared" ref="J314:J321" si="75">IF(E314=0, "-", IF(H314/E314&lt;10, H314/E314, "&gt;999%"))</f>
        <v>-</v>
      </c>
    </row>
    <row r="315" spans="1:10" x14ac:dyDescent="0.2">
      <c r="A315" s="158" t="s">
        <v>275</v>
      </c>
      <c r="B315" s="65">
        <v>1</v>
      </c>
      <c r="C315" s="66">
        <v>0</v>
      </c>
      <c r="D315" s="65">
        <v>4</v>
      </c>
      <c r="E315" s="66">
        <v>0</v>
      </c>
      <c r="F315" s="67"/>
      <c r="G315" s="65">
        <f t="shared" si="72"/>
        <v>1</v>
      </c>
      <c r="H315" s="66">
        <f t="shared" si="73"/>
        <v>4</v>
      </c>
      <c r="I315" s="20" t="str">
        <f t="shared" si="74"/>
        <v>-</v>
      </c>
      <c r="J315" s="21" t="str">
        <f t="shared" si="75"/>
        <v>-</v>
      </c>
    </row>
    <row r="316" spans="1:10" x14ac:dyDescent="0.2">
      <c r="A316" s="158" t="s">
        <v>397</v>
      </c>
      <c r="B316" s="65">
        <v>2</v>
      </c>
      <c r="C316" s="66">
        <v>1</v>
      </c>
      <c r="D316" s="65">
        <v>3</v>
      </c>
      <c r="E316" s="66">
        <v>1</v>
      </c>
      <c r="F316" s="67"/>
      <c r="G316" s="65">
        <f t="shared" si="72"/>
        <v>1</v>
      </c>
      <c r="H316" s="66">
        <f t="shared" si="73"/>
        <v>2</v>
      </c>
      <c r="I316" s="20">
        <f t="shared" si="74"/>
        <v>1</v>
      </c>
      <c r="J316" s="21">
        <f t="shared" si="75"/>
        <v>2</v>
      </c>
    </row>
    <row r="317" spans="1:10" x14ac:dyDescent="0.2">
      <c r="A317" s="158" t="s">
        <v>325</v>
      </c>
      <c r="B317" s="65">
        <v>0</v>
      </c>
      <c r="C317" s="66">
        <v>3</v>
      </c>
      <c r="D317" s="65">
        <v>2</v>
      </c>
      <c r="E317" s="66">
        <v>3</v>
      </c>
      <c r="F317" s="67"/>
      <c r="G317" s="65">
        <f t="shared" si="72"/>
        <v>-3</v>
      </c>
      <c r="H317" s="66">
        <f t="shared" si="73"/>
        <v>-1</v>
      </c>
      <c r="I317" s="20">
        <f t="shared" si="74"/>
        <v>-1</v>
      </c>
      <c r="J317" s="21">
        <f t="shared" si="75"/>
        <v>-0.33333333333333331</v>
      </c>
    </row>
    <row r="318" spans="1:10" x14ac:dyDescent="0.2">
      <c r="A318" s="158" t="s">
        <v>442</v>
      </c>
      <c r="B318" s="65">
        <v>0</v>
      </c>
      <c r="C318" s="66">
        <v>0</v>
      </c>
      <c r="D318" s="65">
        <v>1</v>
      </c>
      <c r="E318" s="66">
        <v>0</v>
      </c>
      <c r="F318" s="67"/>
      <c r="G318" s="65">
        <f t="shared" si="72"/>
        <v>0</v>
      </c>
      <c r="H318" s="66">
        <f t="shared" si="73"/>
        <v>1</v>
      </c>
      <c r="I318" s="20" t="str">
        <f t="shared" si="74"/>
        <v>-</v>
      </c>
      <c r="J318" s="21" t="str">
        <f t="shared" si="75"/>
        <v>-</v>
      </c>
    </row>
    <row r="319" spans="1:10" x14ac:dyDescent="0.2">
      <c r="A319" s="158" t="s">
        <v>194</v>
      </c>
      <c r="B319" s="65">
        <v>2</v>
      </c>
      <c r="C319" s="66">
        <v>0</v>
      </c>
      <c r="D319" s="65">
        <v>3</v>
      </c>
      <c r="E319" s="66">
        <v>0</v>
      </c>
      <c r="F319" s="67"/>
      <c r="G319" s="65">
        <f t="shared" si="72"/>
        <v>2</v>
      </c>
      <c r="H319" s="66">
        <f t="shared" si="73"/>
        <v>3</v>
      </c>
      <c r="I319" s="20" t="str">
        <f t="shared" si="74"/>
        <v>-</v>
      </c>
      <c r="J319" s="21" t="str">
        <f t="shared" si="75"/>
        <v>-</v>
      </c>
    </row>
    <row r="320" spans="1:10" x14ac:dyDescent="0.2">
      <c r="A320" s="158" t="s">
        <v>407</v>
      </c>
      <c r="B320" s="65">
        <v>1</v>
      </c>
      <c r="C320" s="66">
        <v>3</v>
      </c>
      <c r="D320" s="65">
        <v>7</v>
      </c>
      <c r="E320" s="66">
        <v>6</v>
      </c>
      <c r="F320" s="67"/>
      <c r="G320" s="65">
        <f t="shared" si="72"/>
        <v>-2</v>
      </c>
      <c r="H320" s="66">
        <f t="shared" si="73"/>
        <v>1</v>
      </c>
      <c r="I320" s="20">
        <f t="shared" si="74"/>
        <v>-0.66666666666666663</v>
      </c>
      <c r="J320" s="21">
        <f t="shared" si="75"/>
        <v>0.16666666666666666</v>
      </c>
    </row>
    <row r="321" spans="1:10" s="160" customFormat="1" x14ac:dyDescent="0.2">
      <c r="A321" s="178" t="s">
        <v>535</v>
      </c>
      <c r="B321" s="71">
        <v>6</v>
      </c>
      <c r="C321" s="72">
        <v>7</v>
      </c>
      <c r="D321" s="71">
        <v>22</v>
      </c>
      <c r="E321" s="72">
        <v>10</v>
      </c>
      <c r="F321" s="73"/>
      <c r="G321" s="71">
        <f t="shared" si="72"/>
        <v>-1</v>
      </c>
      <c r="H321" s="72">
        <f t="shared" si="73"/>
        <v>12</v>
      </c>
      <c r="I321" s="37">
        <f t="shared" si="74"/>
        <v>-0.14285714285714285</v>
      </c>
      <c r="J321" s="38">
        <f t="shared" si="75"/>
        <v>1.2</v>
      </c>
    </row>
    <row r="322" spans="1:10" x14ac:dyDescent="0.2">
      <c r="A322" s="177"/>
      <c r="B322" s="143"/>
      <c r="C322" s="144"/>
      <c r="D322" s="143"/>
      <c r="E322" s="144"/>
      <c r="F322" s="145"/>
      <c r="G322" s="143"/>
      <c r="H322" s="144"/>
      <c r="I322" s="151"/>
      <c r="J322" s="152"/>
    </row>
    <row r="323" spans="1:10" s="139" customFormat="1" x14ac:dyDescent="0.2">
      <c r="A323" s="159" t="s">
        <v>68</v>
      </c>
      <c r="B323" s="65"/>
      <c r="C323" s="66"/>
      <c r="D323" s="65"/>
      <c r="E323" s="66"/>
      <c r="F323" s="67"/>
      <c r="G323" s="65"/>
      <c r="H323" s="66"/>
      <c r="I323" s="20"/>
      <c r="J323" s="21"/>
    </row>
    <row r="324" spans="1:10" x14ac:dyDescent="0.2">
      <c r="A324" s="158" t="s">
        <v>180</v>
      </c>
      <c r="B324" s="65">
        <v>0</v>
      </c>
      <c r="C324" s="66">
        <v>7</v>
      </c>
      <c r="D324" s="65">
        <v>3</v>
      </c>
      <c r="E324" s="66">
        <v>14</v>
      </c>
      <c r="F324" s="67"/>
      <c r="G324" s="65">
        <f t="shared" ref="G324:G331" si="76">B324-C324</f>
        <v>-7</v>
      </c>
      <c r="H324" s="66">
        <f t="shared" ref="H324:H331" si="77">D324-E324</f>
        <v>-11</v>
      </c>
      <c r="I324" s="20">
        <f t="shared" ref="I324:I331" si="78">IF(C324=0, "-", IF(G324/C324&lt;10, G324/C324, "&gt;999%"))</f>
        <v>-1</v>
      </c>
      <c r="J324" s="21">
        <f t="shared" ref="J324:J331" si="79">IF(E324=0, "-", IF(H324/E324&lt;10, H324/E324, "&gt;999%"))</f>
        <v>-0.7857142857142857</v>
      </c>
    </row>
    <row r="325" spans="1:10" x14ac:dyDescent="0.2">
      <c r="A325" s="158" t="s">
        <v>296</v>
      </c>
      <c r="B325" s="65">
        <v>2</v>
      </c>
      <c r="C325" s="66">
        <v>6</v>
      </c>
      <c r="D325" s="65">
        <v>10</v>
      </c>
      <c r="E325" s="66">
        <v>28</v>
      </c>
      <c r="F325" s="67"/>
      <c r="G325" s="65">
        <f t="shared" si="76"/>
        <v>-4</v>
      </c>
      <c r="H325" s="66">
        <f t="shared" si="77"/>
        <v>-18</v>
      </c>
      <c r="I325" s="20">
        <f t="shared" si="78"/>
        <v>-0.66666666666666663</v>
      </c>
      <c r="J325" s="21">
        <f t="shared" si="79"/>
        <v>-0.6428571428571429</v>
      </c>
    </row>
    <row r="326" spans="1:10" x14ac:dyDescent="0.2">
      <c r="A326" s="158" t="s">
        <v>326</v>
      </c>
      <c r="B326" s="65">
        <v>2</v>
      </c>
      <c r="C326" s="66">
        <v>9</v>
      </c>
      <c r="D326" s="65">
        <v>5</v>
      </c>
      <c r="E326" s="66">
        <v>32</v>
      </c>
      <c r="F326" s="67"/>
      <c r="G326" s="65">
        <f t="shared" si="76"/>
        <v>-7</v>
      </c>
      <c r="H326" s="66">
        <f t="shared" si="77"/>
        <v>-27</v>
      </c>
      <c r="I326" s="20">
        <f t="shared" si="78"/>
        <v>-0.77777777777777779</v>
      </c>
      <c r="J326" s="21">
        <f t="shared" si="79"/>
        <v>-0.84375</v>
      </c>
    </row>
    <row r="327" spans="1:10" x14ac:dyDescent="0.2">
      <c r="A327" s="158" t="s">
        <v>360</v>
      </c>
      <c r="B327" s="65">
        <v>6</v>
      </c>
      <c r="C327" s="66">
        <v>7</v>
      </c>
      <c r="D327" s="65">
        <v>8</v>
      </c>
      <c r="E327" s="66">
        <v>24</v>
      </c>
      <c r="F327" s="67"/>
      <c r="G327" s="65">
        <f t="shared" si="76"/>
        <v>-1</v>
      </c>
      <c r="H327" s="66">
        <f t="shared" si="77"/>
        <v>-16</v>
      </c>
      <c r="I327" s="20">
        <f t="shared" si="78"/>
        <v>-0.14285714285714285</v>
      </c>
      <c r="J327" s="21">
        <f t="shared" si="79"/>
        <v>-0.66666666666666663</v>
      </c>
    </row>
    <row r="328" spans="1:10" x14ac:dyDescent="0.2">
      <c r="A328" s="158" t="s">
        <v>212</v>
      </c>
      <c r="B328" s="65">
        <v>8</v>
      </c>
      <c r="C328" s="66">
        <v>5</v>
      </c>
      <c r="D328" s="65">
        <v>16</v>
      </c>
      <c r="E328" s="66">
        <v>15</v>
      </c>
      <c r="F328" s="67"/>
      <c r="G328" s="65">
        <f t="shared" si="76"/>
        <v>3</v>
      </c>
      <c r="H328" s="66">
        <f t="shared" si="77"/>
        <v>1</v>
      </c>
      <c r="I328" s="20">
        <f t="shared" si="78"/>
        <v>0.6</v>
      </c>
      <c r="J328" s="21">
        <f t="shared" si="79"/>
        <v>6.6666666666666666E-2</v>
      </c>
    </row>
    <row r="329" spans="1:10" x14ac:dyDescent="0.2">
      <c r="A329" s="158" t="s">
        <v>195</v>
      </c>
      <c r="B329" s="65">
        <v>1</v>
      </c>
      <c r="C329" s="66">
        <v>10</v>
      </c>
      <c r="D329" s="65">
        <v>8</v>
      </c>
      <c r="E329" s="66">
        <v>23</v>
      </c>
      <c r="F329" s="67"/>
      <c r="G329" s="65">
        <f t="shared" si="76"/>
        <v>-9</v>
      </c>
      <c r="H329" s="66">
        <f t="shared" si="77"/>
        <v>-15</v>
      </c>
      <c r="I329" s="20">
        <f t="shared" si="78"/>
        <v>-0.9</v>
      </c>
      <c r="J329" s="21">
        <f t="shared" si="79"/>
        <v>-0.65217391304347827</v>
      </c>
    </row>
    <row r="330" spans="1:10" x14ac:dyDescent="0.2">
      <c r="A330" s="158" t="s">
        <v>230</v>
      </c>
      <c r="B330" s="65">
        <v>0</v>
      </c>
      <c r="C330" s="66">
        <v>2</v>
      </c>
      <c r="D330" s="65">
        <v>5</v>
      </c>
      <c r="E330" s="66">
        <v>7</v>
      </c>
      <c r="F330" s="67"/>
      <c r="G330" s="65">
        <f t="shared" si="76"/>
        <v>-2</v>
      </c>
      <c r="H330" s="66">
        <f t="shared" si="77"/>
        <v>-2</v>
      </c>
      <c r="I330" s="20">
        <f t="shared" si="78"/>
        <v>-1</v>
      </c>
      <c r="J330" s="21">
        <f t="shared" si="79"/>
        <v>-0.2857142857142857</v>
      </c>
    </row>
    <row r="331" spans="1:10" s="160" customFormat="1" x14ac:dyDescent="0.2">
      <c r="A331" s="178" t="s">
        <v>536</v>
      </c>
      <c r="B331" s="71">
        <v>19</v>
      </c>
      <c r="C331" s="72">
        <v>46</v>
      </c>
      <c r="D331" s="71">
        <v>55</v>
      </c>
      <c r="E331" s="72">
        <v>143</v>
      </c>
      <c r="F331" s="73"/>
      <c r="G331" s="71">
        <f t="shared" si="76"/>
        <v>-27</v>
      </c>
      <c r="H331" s="72">
        <f t="shared" si="77"/>
        <v>-88</v>
      </c>
      <c r="I331" s="37">
        <f t="shared" si="78"/>
        <v>-0.58695652173913049</v>
      </c>
      <c r="J331" s="38">
        <f t="shared" si="79"/>
        <v>-0.61538461538461542</v>
      </c>
    </row>
    <row r="332" spans="1:10" x14ac:dyDescent="0.2">
      <c r="A332" s="177"/>
      <c r="B332" s="143"/>
      <c r="C332" s="144"/>
      <c r="D332" s="143"/>
      <c r="E332" s="144"/>
      <c r="F332" s="145"/>
      <c r="G332" s="143"/>
      <c r="H332" s="144"/>
      <c r="I332" s="151"/>
      <c r="J332" s="152"/>
    </row>
    <row r="333" spans="1:10" s="139" customFormat="1" x14ac:dyDescent="0.2">
      <c r="A333" s="159" t="s">
        <v>69</v>
      </c>
      <c r="B333" s="65"/>
      <c r="C333" s="66"/>
      <c r="D333" s="65"/>
      <c r="E333" s="66"/>
      <c r="F333" s="67"/>
      <c r="G333" s="65"/>
      <c r="H333" s="66"/>
      <c r="I333" s="20"/>
      <c r="J333" s="21"/>
    </row>
    <row r="334" spans="1:10" x14ac:dyDescent="0.2">
      <c r="A334" s="158" t="s">
        <v>327</v>
      </c>
      <c r="B334" s="65">
        <v>0</v>
      </c>
      <c r="C334" s="66">
        <v>0</v>
      </c>
      <c r="D334" s="65">
        <v>0</v>
      </c>
      <c r="E334" s="66">
        <v>1</v>
      </c>
      <c r="F334" s="67"/>
      <c r="G334" s="65">
        <f>B334-C334</f>
        <v>0</v>
      </c>
      <c r="H334" s="66">
        <f>D334-E334</f>
        <v>-1</v>
      </c>
      <c r="I334" s="20" t="str">
        <f>IF(C334=0, "-", IF(G334/C334&lt;10, G334/C334, "&gt;999%"))</f>
        <v>-</v>
      </c>
      <c r="J334" s="21">
        <f>IF(E334=0, "-", IF(H334/E334&lt;10, H334/E334, "&gt;999%"))</f>
        <v>-1</v>
      </c>
    </row>
    <row r="335" spans="1:10" x14ac:dyDescent="0.2">
      <c r="A335" s="158" t="s">
        <v>429</v>
      </c>
      <c r="B335" s="65">
        <v>0</v>
      </c>
      <c r="C335" s="66">
        <v>1</v>
      </c>
      <c r="D335" s="65">
        <v>0</v>
      </c>
      <c r="E335" s="66">
        <v>2</v>
      </c>
      <c r="F335" s="67"/>
      <c r="G335" s="65">
        <f>B335-C335</f>
        <v>-1</v>
      </c>
      <c r="H335" s="66">
        <f>D335-E335</f>
        <v>-2</v>
      </c>
      <c r="I335" s="20">
        <f>IF(C335=0, "-", IF(G335/C335&lt;10, G335/C335, "&gt;999%"))</f>
        <v>-1</v>
      </c>
      <c r="J335" s="21">
        <f>IF(E335=0, "-", IF(H335/E335&lt;10, H335/E335, "&gt;999%"))</f>
        <v>-1</v>
      </c>
    </row>
    <row r="336" spans="1:10" x14ac:dyDescent="0.2">
      <c r="A336" s="158" t="s">
        <v>361</v>
      </c>
      <c r="B336" s="65">
        <v>0</v>
      </c>
      <c r="C336" s="66">
        <v>0</v>
      </c>
      <c r="D336" s="65">
        <v>1</v>
      </c>
      <c r="E336" s="66">
        <v>0</v>
      </c>
      <c r="F336" s="67"/>
      <c r="G336" s="65">
        <f>B336-C336</f>
        <v>0</v>
      </c>
      <c r="H336" s="66">
        <f>D336-E336</f>
        <v>1</v>
      </c>
      <c r="I336" s="20" t="str">
        <f>IF(C336=0, "-", IF(G336/C336&lt;10, G336/C336, "&gt;999%"))</f>
        <v>-</v>
      </c>
      <c r="J336" s="21" t="str">
        <f>IF(E336=0, "-", IF(H336/E336&lt;10, H336/E336, "&gt;999%"))</f>
        <v>-</v>
      </c>
    </row>
    <row r="337" spans="1:10" s="160" customFormat="1" x14ac:dyDescent="0.2">
      <c r="A337" s="178" t="s">
        <v>537</v>
      </c>
      <c r="B337" s="71">
        <v>0</v>
      </c>
      <c r="C337" s="72">
        <v>1</v>
      </c>
      <c r="D337" s="71">
        <v>1</v>
      </c>
      <c r="E337" s="72">
        <v>3</v>
      </c>
      <c r="F337" s="73"/>
      <c r="G337" s="71">
        <f>B337-C337</f>
        <v>-1</v>
      </c>
      <c r="H337" s="72">
        <f>D337-E337</f>
        <v>-2</v>
      </c>
      <c r="I337" s="37">
        <f>IF(C337=0, "-", IF(G337/C337&lt;10, G337/C337, "&gt;999%"))</f>
        <v>-1</v>
      </c>
      <c r="J337" s="38">
        <f>IF(E337=0, "-", IF(H337/E337&lt;10, H337/E337, "&gt;999%"))</f>
        <v>-0.66666666666666663</v>
      </c>
    </row>
    <row r="338" spans="1:10" x14ac:dyDescent="0.2">
      <c r="A338" s="177"/>
      <c r="B338" s="143"/>
      <c r="C338" s="144"/>
      <c r="D338" s="143"/>
      <c r="E338" s="144"/>
      <c r="F338" s="145"/>
      <c r="G338" s="143"/>
      <c r="H338" s="144"/>
      <c r="I338" s="151"/>
      <c r="J338" s="152"/>
    </row>
    <row r="339" spans="1:10" s="139" customFormat="1" x14ac:dyDescent="0.2">
      <c r="A339" s="159" t="s">
        <v>70</v>
      </c>
      <c r="B339" s="65"/>
      <c r="C339" s="66"/>
      <c r="D339" s="65"/>
      <c r="E339" s="66"/>
      <c r="F339" s="67"/>
      <c r="G339" s="65"/>
      <c r="H339" s="66"/>
      <c r="I339" s="20"/>
      <c r="J339" s="21"/>
    </row>
    <row r="340" spans="1:10" x14ac:dyDescent="0.2">
      <c r="A340" s="158" t="s">
        <v>255</v>
      </c>
      <c r="B340" s="65">
        <v>1</v>
      </c>
      <c r="C340" s="66">
        <v>1</v>
      </c>
      <c r="D340" s="65">
        <v>5</v>
      </c>
      <c r="E340" s="66">
        <v>1</v>
      </c>
      <c r="F340" s="67"/>
      <c r="G340" s="65">
        <f t="shared" ref="G340:G347" si="80">B340-C340</f>
        <v>0</v>
      </c>
      <c r="H340" s="66">
        <f t="shared" ref="H340:H347" si="81">D340-E340</f>
        <v>4</v>
      </c>
      <c r="I340" s="20">
        <f t="shared" ref="I340:I347" si="82">IF(C340=0, "-", IF(G340/C340&lt;10, G340/C340, "&gt;999%"))</f>
        <v>0</v>
      </c>
      <c r="J340" s="21">
        <f t="shared" ref="J340:J347" si="83">IF(E340=0, "-", IF(H340/E340&lt;10, H340/E340, "&gt;999%"))</f>
        <v>4</v>
      </c>
    </row>
    <row r="341" spans="1:10" x14ac:dyDescent="0.2">
      <c r="A341" s="158" t="s">
        <v>328</v>
      </c>
      <c r="B341" s="65">
        <v>9</v>
      </c>
      <c r="C341" s="66">
        <v>38</v>
      </c>
      <c r="D341" s="65">
        <v>57</v>
      </c>
      <c r="E341" s="66">
        <v>87</v>
      </c>
      <c r="F341" s="67"/>
      <c r="G341" s="65">
        <f t="shared" si="80"/>
        <v>-29</v>
      </c>
      <c r="H341" s="66">
        <f t="shared" si="81"/>
        <v>-30</v>
      </c>
      <c r="I341" s="20">
        <f t="shared" si="82"/>
        <v>-0.76315789473684215</v>
      </c>
      <c r="J341" s="21">
        <f t="shared" si="83"/>
        <v>-0.34482758620689657</v>
      </c>
    </row>
    <row r="342" spans="1:10" x14ac:dyDescent="0.2">
      <c r="A342" s="158" t="s">
        <v>196</v>
      </c>
      <c r="B342" s="65">
        <v>0</v>
      </c>
      <c r="C342" s="66">
        <v>11</v>
      </c>
      <c r="D342" s="65">
        <v>12</v>
      </c>
      <c r="E342" s="66">
        <v>23</v>
      </c>
      <c r="F342" s="67"/>
      <c r="G342" s="65">
        <f t="shared" si="80"/>
        <v>-11</v>
      </c>
      <c r="H342" s="66">
        <f t="shared" si="81"/>
        <v>-11</v>
      </c>
      <c r="I342" s="20">
        <f t="shared" si="82"/>
        <v>-1</v>
      </c>
      <c r="J342" s="21">
        <f t="shared" si="83"/>
        <v>-0.47826086956521741</v>
      </c>
    </row>
    <row r="343" spans="1:10" x14ac:dyDescent="0.2">
      <c r="A343" s="158" t="s">
        <v>213</v>
      </c>
      <c r="B343" s="65">
        <v>0</v>
      </c>
      <c r="C343" s="66">
        <v>0</v>
      </c>
      <c r="D343" s="65">
        <v>0</v>
      </c>
      <c r="E343" s="66">
        <v>4</v>
      </c>
      <c r="F343" s="67"/>
      <c r="G343" s="65">
        <f t="shared" si="80"/>
        <v>0</v>
      </c>
      <c r="H343" s="66">
        <f t="shared" si="81"/>
        <v>-4</v>
      </c>
      <c r="I343" s="20" t="str">
        <f t="shared" si="82"/>
        <v>-</v>
      </c>
      <c r="J343" s="21">
        <f t="shared" si="83"/>
        <v>-1</v>
      </c>
    </row>
    <row r="344" spans="1:10" x14ac:dyDescent="0.2">
      <c r="A344" s="158" t="s">
        <v>362</v>
      </c>
      <c r="B344" s="65">
        <v>26</v>
      </c>
      <c r="C344" s="66">
        <v>48</v>
      </c>
      <c r="D344" s="65">
        <v>46</v>
      </c>
      <c r="E344" s="66">
        <v>70</v>
      </c>
      <c r="F344" s="67"/>
      <c r="G344" s="65">
        <f t="shared" si="80"/>
        <v>-22</v>
      </c>
      <c r="H344" s="66">
        <f t="shared" si="81"/>
        <v>-24</v>
      </c>
      <c r="I344" s="20">
        <f t="shared" si="82"/>
        <v>-0.45833333333333331</v>
      </c>
      <c r="J344" s="21">
        <f t="shared" si="83"/>
        <v>-0.34285714285714286</v>
      </c>
    </row>
    <row r="345" spans="1:10" x14ac:dyDescent="0.2">
      <c r="A345" s="158" t="s">
        <v>197</v>
      </c>
      <c r="B345" s="65">
        <v>0</v>
      </c>
      <c r="C345" s="66">
        <v>3</v>
      </c>
      <c r="D345" s="65">
        <v>0</v>
      </c>
      <c r="E345" s="66">
        <v>9</v>
      </c>
      <c r="F345" s="67"/>
      <c r="G345" s="65">
        <f t="shared" si="80"/>
        <v>-3</v>
      </c>
      <c r="H345" s="66">
        <f t="shared" si="81"/>
        <v>-9</v>
      </c>
      <c r="I345" s="20">
        <f t="shared" si="82"/>
        <v>-1</v>
      </c>
      <c r="J345" s="21">
        <f t="shared" si="83"/>
        <v>-1</v>
      </c>
    </row>
    <row r="346" spans="1:10" x14ac:dyDescent="0.2">
      <c r="A346" s="158" t="s">
        <v>297</v>
      </c>
      <c r="B346" s="65">
        <v>0</v>
      </c>
      <c r="C346" s="66">
        <v>26</v>
      </c>
      <c r="D346" s="65">
        <v>28</v>
      </c>
      <c r="E346" s="66">
        <v>67</v>
      </c>
      <c r="F346" s="67"/>
      <c r="G346" s="65">
        <f t="shared" si="80"/>
        <v>-26</v>
      </c>
      <c r="H346" s="66">
        <f t="shared" si="81"/>
        <v>-39</v>
      </c>
      <c r="I346" s="20">
        <f t="shared" si="82"/>
        <v>-1</v>
      </c>
      <c r="J346" s="21">
        <f t="shared" si="83"/>
        <v>-0.58208955223880599</v>
      </c>
    </row>
    <row r="347" spans="1:10" s="160" customFormat="1" x14ac:dyDescent="0.2">
      <c r="A347" s="178" t="s">
        <v>538</v>
      </c>
      <c r="B347" s="71">
        <v>36</v>
      </c>
      <c r="C347" s="72">
        <v>127</v>
      </c>
      <c r="D347" s="71">
        <v>148</v>
      </c>
      <c r="E347" s="72">
        <v>261</v>
      </c>
      <c r="F347" s="73"/>
      <c r="G347" s="71">
        <f t="shared" si="80"/>
        <v>-91</v>
      </c>
      <c r="H347" s="72">
        <f t="shared" si="81"/>
        <v>-113</v>
      </c>
      <c r="I347" s="37">
        <f t="shared" si="82"/>
        <v>-0.71653543307086609</v>
      </c>
      <c r="J347" s="38">
        <f t="shared" si="83"/>
        <v>-0.43295019157088122</v>
      </c>
    </row>
    <row r="348" spans="1:10" x14ac:dyDescent="0.2">
      <c r="A348" s="177"/>
      <c r="B348" s="143"/>
      <c r="C348" s="144"/>
      <c r="D348" s="143"/>
      <c r="E348" s="144"/>
      <c r="F348" s="145"/>
      <c r="G348" s="143"/>
      <c r="H348" s="144"/>
      <c r="I348" s="151"/>
      <c r="J348" s="152"/>
    </row>
    <row r="349" spans="1:10" s="139" customFormat="1" x14ac:dyDescent="0.2">
      <c r="A349" s="159" t="s">
        <v>71</v>
      </c>
      <c r="B349" s="65"/>
      <c r="C349" s="66"/>
      <c r="D349" s="65"/>
      <c r="E349" s="66"/>
      <c r="F349" s="67"/>
      <c r="G349" s="65"/>
      <c r="H349" s="66"/>
      <c r="I349" s="20"/>
      <c r="J349" s="21"/>
    </row>
    <row r="350" spans="1:10" x14ac:dyDescent="0.2">
      <c r="A350" s="158" t="s">
        <v>181</v>
      </c>
      <c r="B350" s="65">
        <v>5</v>
      </c>
      <c r="C350" s="66">
        <v>6</v>
      </c>
      <c r="D350" s="65">
        <v>19</v>
      </c>
      <c r="E350" s="66">
        <v>30</v>
      </c>
      <c r="F350" s="67"/>
      <c r="G350" s="65">
        <f t="shared" ref="G350:G356" si="84">B350-C350</f>
        <v>-1</v>
      </c>
      <c r="H350" s="66">
        <f t="shared" ref="H350:H356" si="85">D350-E350</f>
        <v>-11</v>
      </c>
      <c r="I350" s="20">
        <f t="shared" ref="I350:I356" si="86">IF(C350=0, "-", IF(G350/C350&lt;10, G350/C350, "&gt;999%"))</f>
        <v>-0.16666666666666666</v>
      </c>
      <c r="J350" s="21">
        <f t="shared" ref="J350:J356" si="87">IF(E350=0, "-", IF(H350/E350&lt;10, H350/E350, "&gt;999%"))</f>
        <v>-0.36666666666666664</v>
      </c>
    </row>
    <row r="351" spans="1:10" x14ac:dyDescent="0.2">
      <c r="A351" s="158" t="s">
        <v>276</v>
      </c>
      <c r="B351" s="65">
        <v>6</v>
      </c>
      <c r="C351" s="66">
        <v>2</v>
      </c>
      <c r="D351" s="65">
        <v>11</v>
      </c>
      <c r="E351" s="66">
        <v>9</v>
      </c>
      <c r="F351" s="67"/>
      <c r="G351" s="65">
        <f t="shared" si="84"/>
        <v>4</v>
      </c>
      <c r="H351" s="66">
        <f t="shared" si="85"/>
        <v>2</v>
      </c>
      <c r="I351" s="20">
        <f t="shared" si="86"/>
        <v>2</v>
      </c>
      <c r="J351" s="21">
        <f t="shared" si="87"/>
        <v>0.22222222222222221</v>
      </c>
    </row>
    <row r="352" spans="1:10" x14ac:dyDescent="0.2">
      <c r="A352" s="158" t="s">
        <v>277</v>
      </c>
      <c r="B352" s="65">
        <v>14</v>
      </c>
      <c r="C352" s="66">
        <v>2</v>
      </c>
      <c r="D352" s="65">
        <v>29</v>
      </c>
      <c r="E352" s="66">
        <v>6</v>
      </c>
      <c r="F352" s="67"/>
      <c r="G352" s="65">
        <f t="shared" si="84"/>
        <v>12</v>
      </c>
      <c r="H352" s="66">
        <f t="shared" si="85"/>
        <v>23</v>
      </c>
      <c r="I352" s="20">
        <f t="shared" si="86"/>
        <v>6</v>
      </c>
      <c r="J352" s="21">
        <f t="shared" si="87"/>
        <v>3.8333333333333335</v>
      </c>
    </row>
    <row r="353" spans="1:10" x14ac:dyDescent="0.2">
      <c r="A353" s="158" t="s">
        <v>298</v>
      </c>
      <c r="B353" s="65">
        <v>0</v>
      </c>
      <c r="C353" s="66">
        <v>0</v>
      </c>
      <c r="D353" s="65">
        <v>1</v>
      </c>
      <c r="E353" s="66">
        <v>0</v>
      </c>
      <c r="F353" s="67"/>
      <c r="G353" s="65">
        <f t="shared" si="84"/>
        <v>0</v>
      </c>
      <c r="H353" s="66">
        <f t="shared" si="85"/>
        <v>1</v>
      </c>
      <c r="I353" s="20" t="str">
        <f t="shared" si="86"/>
        <v>-</v>
      </c>
      <c r="J353" s="21" t="str">
        <f t="shared" si="87"/>
        <v>-</v>
      </c>
    </row>
    <row r="354" spans="1:10" x14ac:dyDescent="0.2">
      <c r="A354" s="158" t="s">
        <v>182</v>
      </c>
      <c r="B354" s="65">
        <v>3</v>
      </c>
      <c r="C354" s="66">
        <v>6</v>
      </c>
      <c r="D354" s="65">
        <v>11</v>
      </c>
      <c r="E354" s="66">
        <v>29</v>
      </c>
      <c r="F354" s="67"/>
      <c r="G354" s="65">
        <f t="shared" si="84"/>
        <v>-3</v>
      </c>
      <c r="H354" s="66">
        <f t="shared" si="85"/>
        <v>-18</v>
      </c>
      <c r="I354" s="20">
        <f t="shared" si="86"/>
        <v>-0.5</v>
      </c>
      <c r="J354" s="21">
        <f t="shared" si="87"/>
        <v>-0.62068965517241381</v>
      </c>
    </row>
    <row r="355" spans="1:10" x14ac:dyDescent="0.2">
      <c r="A355" s="158" t="s">
        <v>299</v>
      </c>
      <c r="B355" s="65">
        <v>0</v>
      </c>
      <c r="C355" s="66">
        <v>2</v>
      </c>
      <c r="D355" s="65">
        <v>6</v>
      </c>
      <c r="E355" s="66">
        <v>5</v>
      </c>
      <c r="F355" s="67"/>
      <c r="G355" s="65">
        <f t="shared" si="84"/>
        <v>-2</v>
      </c>
      <c r="H355" s="66">
        <f t="shared" si="85"/>
        <v>1</v>
      </c>
      <c r="I355" s="20">
        <f t="shared" si="86"/>
        <v>-1</v>
      </c>
      <c r="J355" s="21">
        <f t="shared" si="87"/>
        <v>0.2</v>
      </c>
    </row>
    <row r="356" spans="1:10" s="160" customFormat="1" x14ac:dyDescent="0.2">
      <c r="A356" s="178" t="s">
        <v>539</v>
      </c>
      <c r="B356" s="71">
        <v>28</v>
      </c>
      <c r="C356" s="72">
        <v>18</v>
      </c>
      <c r="D356" s="71">
        <v>77</v>
      </c>
      <c r="E356" s="72">
        <v>79</v>
      </c>
      <c r="F356" s="73"/>
      <c r="G356" s="71">
        <f t="shared" si="84"/>
        <v>10</v>
      </c>
      <c r="H356" s="72">
        <f t="shared" si="85"/>
        <v>-2</v>
      </c>
      <c r="I356" s="37">
        <f t="shared" si="86"/>
        <v>0.55555555555555558</v>
      </c>
      <c r="J356" s="38">
        <f t="shared" si="87"/>
        <v>-2.5316455696202531E-2</v>
      </c>
    </row>
    <row r="357" spans="1:10" x14ac:dyDescent="0.2">
      <c r="A357" s="177"/>
      <c r="B357" s="143"/>
      <c r="C357" s="144"/>
      <c r="D357" s="143"/>
      <c r="E357" s="144"/>
      <c r="F357" s="145"/>
      <c r="G357" s="143"/>
      <c r="H357" s="144"/>
      <c r="I357" s="151"/>
      <c r="J357" s="152"/>
    </row>
    <row r="358" spans="1:10" s="139" customFormat="1" x14ac:dyDescent="0.2">
      <c r="A358" s="159" t="s">
        <v>72</v>
      </c>
      <c r="B358" s="65"/>
      <c r="C358" s="66"/>
      <c r="D358" s="65"/>
      <c r="E358" s="66"/>
      <c r="F358" s="67"/>
      <c r="G358" s="65"/>
      <c r="H358" s="66"/>
      <c r="I358" s="20"/>
      <c r="J358" s="21"/>
    </row>
    <row r="359" spans="1:10" x14ac:dyDescent="0.2">
      <c r="A359" s="158" t="s">
        <v>226</v>
      </c>
      <c r="B359" s="65">
        <v>177</v>
      </c>
      <c r="C359" s="66">
        <v>0</v>
      </c>
      <c r="D359" s="65">
        <v>177</v>
      </c>
      <c r="E359" s="66">
        <v>0</v>
      </c>
      <c r="F359" s="67"/>
      <c r="G359" s="65">
        <f>B359-C359</f>
        <v>177</v>
      </c>
      <c r="H359" s="66">
        <f>D359-E359</f>
        <v>177</v>
      </c>
      <c r="I359" s="20" t="str">
        <f>IF(C359=0, "-", IF(G359/C359&lt;10, G359/C359, "&gt;999%"))</f>
        <v>-</v>
      </c>
      <c r="J359" s="21" t="str">
        <f>IF(E359=0, "-", IF(H359/E359&lt;10, H359/E359, "&gt;999%"))</f>
        <v>-</v>
      </c>
    </row>
    <row r="360" spans="1:10" s="160" customFormat="1" x14ac:dyDescent="0.2">
      <c r="A360" s="178" t="s">
        <v>540</v>
      </c>
      <c r="B360" s="71">
        <v>177</v>
      </c>
      <c r="C360" s="72">
        <v>0</v>
      </c>
      <c r="D360" s="71">
        <v>177</v>
      </c>
      <c r="E360" s="72">
        <v>0</v>
      </c>
      <c r="F360" s="73"/>
      <c r="G360" s="71">
        <f>B360-C360</f>
        <v>177</v>
      </c>
      <c r="H360" s="72">
        <f>D360-E360</f>
        <v>177</v>
      </c>
      <c r="I360" s="37" t="str">
        <f>IF(C360=0, "-", IF(G360/C360&lt;10, G360/C360, "&gt;999%"))</f>
        <v>-</v>
      </c>
      <c r="J360" s="38" t="str">
        <f>IF(E360=0, "-", IF(H360/E360&lt;10, H360/E360, "&gt;999%"))</f>
        <v>-</v>
      </c>
    </row>
    <row r="361" spans="1:10" x14ac:dyDescent="0.2">
      <c r="A361" s="177"/>
      <c r="B361" s="143"/>
      <c r="C361" s="144"/>
      <c r="D361" s="143"/>
      <c r="E361" s="144"/>
      <c r="F361" s="145"/>
      <c r="G361" s="143"/>
      <c r="H361" s="144"/>
      <c r="I361" s="151"/>
      <c r="J361" s="152"/>
    </row>
    <row r="362" spans="1:10" s="139" customFormat="1" x14ac:dyDescent="0.2">
      <c r="A362" s="159" t="s">
        <v>73</v>
      </c>
      <c r="B362" s="65"/>
      <c r="C362" s="66"/>
      <c r="D362" s="65"/>
      <c r="E362" s="66"/>
      <c r="F362" s="67"/>
      <c r="G362" s="65"/>
      <c r="H362" s="66"/>
      <c r="I362" s="20"/>
      <c r="J362" s="21"/>
    </row>
    <row r="363" spans="1:10" x14ac:dyDescent="0.2">
      <c r="A363" s="158" t="s">
        <v>256</v>
      </c>
      <c r="B363" s="65">
        <v>0</v>
      </c>
      <c r="C363" s="66">
        <v>1</v>
      </c>
      <c r="D363" s="65">
        <v>0</v>
      </c>
      <c r="E363" s="66">
        <v>2</v>
      </c>
      <c r="F363" s="67"/>
      <c r="G363" s="65">
        <f t="shared" ref="G363:G384" si="88">B363-C363</f>
        <v>-1</v>
      </c>
      <c r="H363" s="66">
        <f t="shared" ref="H363:H384" si="89">D363-E363</f>
        <v>-2</v>
      </c>
      <c r="I363" s="20">
        <f t="shared" ref="I363:I384" si="90">IF(C363=0, "-", IF(G363/C363&lt;10, G363/C363, "&gt;999%"))</f>
        <v>-1</v>
      </c>
      <c r="J363" s="21">
        <f t="shared" ref="J363:J384" si="91">IF(E363=0, "-", IF(H363/E363&lt;10, H363/E363, "&gt;999%"))</f>
        <v>-1</v>
      </c>
    </row>
    <row r="364" spans="1:10" x14ac:dyDescent="0.2">
      <c r="A364" s="158" t="s">
        <v>214</v>
      </c>
      <c r="B364" s="65">
        <v>16</v>
      </c>
      <c r="C364" s="66">
        <v>22</v>
      </c>
      <c r="D364" s="65">
        <v>57</v>
      </c>
      <c r="E364" s="66">
        <v>40</v>
      </c>
      <c r="F364" s="67"/>
      <c r="G364" s="65">
        <f t="shared" si="88"/>
        <v>-6</v>
      </c>
      <c r="H364" s="66">
        <f t="shared" si="89"/>
        <v>17</v>
      </c>
      <c r="I364" s="20">
        <f t="shared" si="90"/>
        <v>-0.27272727272727271</v>
      </c>
      <c r="J364" s="21">
        <f t="shared" si="91"/>
        <v>0.42499999999999999</v>
      </c>
    </row>
    <row r="365" spans="1:10" x14ac:dyDescent="0.2">
      <c r="A365" s="158" t="s">
        <v>300</v>
      </c>
      <c r="B365" s="65">
        <v>6</v>
      </c>
      <c r="C365" s="66">
        <v>15</v>
      </c>
      <c r="D365" s="65">
        <v>32</v>
      </c>
      <c r="E365" s="66">
        <v>42</v>
      </c>
      <c r="F365" s="67"/>
      <c r="G365" s="65">
        <f t="shared" si="88"/>
        <v>-9</v>
      </c>
      <c r="H365" s="66">
        <f t="shared" si="89"/>
        <v>-10</v>
      </c>
      <c r="I365" s="20">
        <f t="shared" si="90"/>
        <v>-0.6</v>
      </c>
      <c r="J365" s="21">
        <f t="shared" si="91"/>
        <v>-0.23809523809523808</v>
      </c>
    </row>
    <row r="366" spans="1:10" x14ac:dyDescent="0.2">
      <c r="A366" s="158" t="s">
        <v>395</v>
      </c>
      <c r="B366" s="65">
        <v>0</v>
      </c>
      <c r="C366" s="66">
        <v>1</v>
      </c>
      <c r="D366" s="65">
        <v>0</v>
      </c>
      <c r="E366" s="66">
        <v>1</v>
      </c>
      <c r="F366" s="67"/>
      <c r="G366" s="65">
        <f t="shared" si="88"/>
        <v>-1</v>
      </c>
      <c r="H366" s="66">
        <f t="shared" si="89"/>
        <v>-1</v>
      </c>
      <c r="I366" s="20">
        <f t="shared" si="90"/>
        <v>-1</v>
      </c>
      <c r="J366" s="21">
        <f t="shared" si="91"/>
        <v>-1</v>
      </c>
    </row>
    <row r="367" spans="1:10" x14ac:dyDescent="0.2">
      <c r="A367" s="158" t="s">
        <v>198</v>
      </c>
      <c r="B367" s="65">
        <v>29</v>
      </c>
      <c r="C367" s="66">
        <v>61</v>
      </c>
      <c r="D367" s="65">
        <v>96</v>
      </c>
      <c r="E367" s="66">
        <v>163</v>
      </c>
      <c r="F367" s="67"/>
      <c r="G367" s="65">
        <f t="shared" si="88"/>
        <v>-32</v>
      </c>
      <c r="H367" s="66">
        <f t="shared" si="89"/>
        <v>-67</v>
      </c>
      <c r="I367" s="20">
        <f t="shared" si="90"/>
        <v>-0.52459016393442626</v>
      </c>
      <c r="J367" s="21">
        <f t="shared" si="91"/>
        <v>-0.41104294478527609</v>
      </c>
    </row>
    <row r="368" spans="1:10" x14ac:dyDescent="0.2">
      <c r="A368" s="158" t="s">
        <v>363</v>
      </c>
      <c r="B368" s="65">
        <v>4</v>
      </c>
      <c r="C368" s="66">
        <v>6</v>
      </c>
      <c r="D368" s="65">
        <v>15</v>
      </c>
      <c r="E368" s="66">
        <v>10</v>
      </c>
      <c r="F368" s="67"/>
      <c r="G368" s="65">
        <f t="shared" si="88"/>
        <v>-2</v>
      </c>
      <c r="H368" s="66">
        <f t="shared" si="89"/>
        <v>5</v>
      </c>
      <c r="I368" s="20">
        <f t="shared" si="90"/>
        <v>-0.33333333333333331</v>
      </c>
      <c r="J368" s="21">
        <f t="shared" si="91"/>
        <v>0.5</v>
      </c>
    </row>
    <row r="369" spans="1:10" x14ac:dyDescent="0.2">
      <c r="A369" s="158" t="s">
        <v>248</v>
      </c>
      <c r="B369" s="65">
        <v>1</v>
      </c>
      <c r="C369" s="66">
        <v>2</v>
      </c>
      <c r="D369" s="65">
        <v>2</v>
      </c>
      <c r="E369" s="66">
        <v>6</v>
      </c>
      <c r="F369" s="67"/>
      <c r="G369" s="65">
        <f t="shared" si="88"/>
        <v>-1</v>
      </c>
      <c r="H369" s="66">
        <f t="shared" si="89"/>
        <v>-4</v>
      </c>
      <c r="I369" s="20">
        <f t="shared" si="90"/>
        <v>-0.5</v>
      </c>
      <c r="J369" s="21">
        <f t="shared" si="91"/>
        <v>-0.66666666666666663</v>
      </c>
    </row>
    <row r="370" spans="1:10" x14ac:dyDescent="0.2">
      <c r="A370" s="158" t="s">
        <v>393</v>
      </c>
      <c r="B370" s="65">
        <v>1</v>
      </c>
      <c r="C370" s="66">
        <v>3</v>
      </c>
      <c r="D370" s="65">
        <v>3</v>
      </c>
      <c r="E370" s="66">
        <v>7</v>
      </c>
      <c r="F370" s="67"/>
      <c r="G370" s="65">
        <f t="shared" si="88"/>
        <v>-2</v>
      </c>
      <c r="H370" s="66">
        <f t="shared" si="89"/>
        <v>-4</v>
      </c>
      <c r="I370" s="20">
        <f t="shared" si="90"/>
        <v>-0.66666666666666663</v>
      </c>
      <c r="J370" s="21">
        <f t="shared" si="91"/>
        <v>-0.5714285714285714</v>
      </c>
    </row>
    <row r="371" spans="1:10" x14ac:dyDescent="0.2">
      <c r="A371" s="158" t="s">
        <v>408</v>
      </c>
      <c r="B371" s="65">
        <v>9</v>
      </c>
      <c r="C371" s="66">
        <v>17</v>
      </c>
      <c r="D371" s="65">
        <v>47</v>
      </c>
      <c r="E371" s="66">
        <v>50</v>
      </c>
      <c r="F371" s="67"/>
      <c r="G371" s="65">
        <f t="shared" si="88"/>
        <v>-8</v>
      </c>
      <c r="H371" s="66">
        <f t="shared" si="89"/>
        <v>-3</v>
      </c>
      <c r="I371" s="20">
        <f t="shared" si="90"/>
        <v>-0.47058823529411764</v>
      </c>
      <c r="J371" s="21">
        <f t="shared" si="91"/>
        <v>-0.06</v>
      </c>
    </row>
    <row r="372" spans="1:10" x14ac:dyDescent="0.2">
      <c r="A372" s="158" t="s">
        <v>416</v>
      </c>
      <c r="B372" s="65">
        <v>21</v>
      </c>
      <c r="C372" s="66">
        <v>14</v>
      </c>
      <c r="D372" s="65">
        <v>65</v>
      </c>
      <c r="E372" s="66">
        <v>38</v>
      </c>
      <c r="F372" s="67"/>
      <c r="G372" s="65">
        <f t="shared" si="88"/>
        <v>7</v>
      </c>
      <c r="H372" s="66">
        <f t="shared" si="89"/>
        <v>27</v>
      </c>
      <c r="I372" s="20">
        <f t="shared" si="90"/>
        <v>0.5</v>
      </c>
      <c r="J372" s="21">
        <f t="shared" si="91"/>
        <v>0.71052631578947367</v>
      </c>
    </row>
    <row r="373" spans="1:10" x14ac:dyDescent="0.2">
      <c r="A373" s="158" t="s">
        <v>430</v>
      </c>
      <c r="B373" s="65">
        <v>48</v>
      </c>
      <c r="C373" s="66">
        <v>45</v>
      </c>
      <c r="D373" s="65">
        <v>97</v>
      </c>
      <c r="E373" s="66">
        <v>112</v>
      </c>
      <c r="F373" s="67"/>
      <c r="G373" s="65">
        <f t="shared" si="88"/>
        <v>3</v>
      </c>
      <c r="H373" s="66">
        <f t="shared" si="89"/>
        <v>-15</v>
      </c>
      <c r="I373" s="20">
        <f t="shared" si="90"/>
        <v>6.6666666666666666E-2</v>
      </c>
      <c r="J373" s="21">
        <f t="shared" si="91"/>
        <v>-0.13392857142857142</v>
      </c>
    </row>
    <row r="374" spans="1:10" x14ac:dyDescent="0.2">
      <c r="A374" s="158" t="s">
        <v>364</v>
      </c>
      <c r="B374" s="65">
        <v>18</v>
      </c>
      <c r="C374" s="66">
        <v>3</v>
      </c>
      <c r="D374" s="65">
        <v>35</v>
      </c>
      <c r="E374" s="66">
        <v>15</v>
      </c>
      <c r="F374" s="67"/>
      <c r="G374" s="65">
        <f t="shared" si="88"/>
        <v>15</v>
      </c>
      <c r="H374" s="66">
        <f t="shared" si="89"/>
        <v>20</v>
      </c>
      <c r="I374" s="20">
        <f t="shared" si="90"/>
        <v>5</v>
      </c>
      <c r="J374" s="21">
        <f t="shared" si="91"/>
        <v>1.3333333333333333</v>
      </c>
    </row>
    <row r="375" spans="1:10" x14ac:dyDescent="0.2">
      <c r="A375" s="158" t="s">
        <v>431</v>
      </c>
      <c r="B375" s="65">
        <v>3</v>
      </c>
      <c r="C375" s="66">
        <v>8</v>
      </c>
      <c r="D375" s="65">
        <v>13</v>
      </c>
      <c r="E375" s="66">
        <v>19</v>
      </c>
      <c r="F375" s="67"/>
      <c r="G375" s="65">
        <f t="shared" si="88"/>
        <v>-5</v>
      </c>
      <c r="H375" s="66">
        <f t="shared" si="89"/>
        <v>-6</v>
      </c>
      <c r="I375" s="20">
        <f t="shared" si="90"/>
        <v>-0.625</v>
      </c>
      <c r="J375" s="21">
        <f t="shared" si="91"/>
        <v>-0.31578947368421051</v>
      </c>
    </row>
    <row r="376" spans="1:10" x14ac:dyDescent="0.2">
      <c r="A376" s="158" t="s">
        <v>387</v>
      </c>
      <c r="B376" s="65">
        <v>5</v>
      </c>
      <c r="C376" s="66">
        <v>8</v>
      </c>
      <c r="D376" s="65">
        <v>19</v>
      </c>
      <c r="E376" s="66">
        <v>31</v>
      </c>
      <c r="F376" s="67"/>
      <c r="G376" s="65">
        <f t="shared" si="88"/>
        <v>-3</v>
      </c>
      <c r="H376" s="66">
        <f t="shared" si="89"/>
        <v>-12</v>
      </c>
      <c r="I376" s="20">
        <f t="shared" si="90"/>
        <v>-0.375</v>
      </c>
      <c r="J376" s="21">
        <f t="shared" si="91"/>
        <v>-0.38709677419354838</v>
      </c>
    </row>
    <row r="377" spans="1:10" x14ac:dyDescent="0.2">
      <c r="A377" s="158" t="s">
        <v>365</v>
      </c>
      <c r="B377" s="65">
        <v>14</v>
      </c>
      <c r="C377" s="66">
        <v>16</v>
      </c>
      <c r="D377" s="65">
        <v>61</v>
      </c>
      <c r="E377" s="66">
        <v>35</v>
      </c>
      <c r="F377" s="67"/>
      <c r="G377" s="65">
        <f t="shared" si="88"/>
        <v>-2</v>
      </c>
      <c r="H377" s="66">
        <f t="shared" si="89"/>
        <v>26</v>
      </c>
      <c r="I377" s="20">
        <f t="shared" si="90"/>
        <v>-0.125</v>
      </c>
      <c r="J377" s="21">
        <f t="shared" si="91"/>
        <v>0.74285714285714288</v>
      </c>
    </row>
    <row r="378" spans="1:10" x14ac:dyDescent="0.2">
      <c r="A378" s="158" t="s">
        <v>199</v>
      </c>
      <c r="B378" s="65">
        <v>0</v>
      </c>
      <c r="C378" s="66">
        <v>1</v>
      </c>
      <c r="D378" s="65">
        <v>1</v>
      </c>
      <c r="E378" s="66">
        <v>1</v>
      </c>
      <c r="F378" s="67"/>
      <c r="G378" s="65">
        <f t="shared" si="88"/>
        <v>-1</v>
      </c>
      <c r="H378" s="66">
        <f t="shared" si="89"/>
        <v>0</v>
      </c>
      <c r="I378" s="20">
        <f t="shared" si="90"/>
        <v>-1</v>
      </c>
      <c r="J378" s="21">
        <f t="shared" si="91"/>
        <v>0</v>
      </c>
    </row>
    <row r="379" spans="1:10" x14ac:dyDescent="0.2">
      <c r="A379" s="158" t="s">
        <v>200</v>
      </c>
      <c r="B379" s="65">
        <v>0</v>
      </c>
      <c r="C379" s="66">
        <v>0</v>
      </c>
      <c r="D379" s="65">
        <v>0</v>
      </c>
      <c r="E379" s="66">
        <v>2</v>
      </c>
      <c r="F379" s="67"/>
      <c r="G379" s="65">
        <f t="shared" si="88"/>
        <v>0</v>
      </c>
      <c r="H379" s="66">
        <f t="shared" si="89"/>
        <v>-2</v>
      </c>
      <c r="I379" s="20" t="str">
        <f t="shared" si="90"/>
        <v>-</v>
      </c>
      <c r="J379" s="21">
        <f t="shared" si="91"/>
        <v>-1</v>
      </c>
    </row>
    <row r="380" spans="1:10" x14ac:dyDescent="0.2">
      <c r="A380" s="158" t="s">
        <v>329</v>
      </c>
      <c r="B380" s="65">
        <v>85</v>
      </c>
      <c r="C380" s="66">
        <v>63</v>
      </c>
      <c r="D380" s="65">
        <v>177</v>
      </c>
      <c r="E380" s="66">
        <v>173</v>
      </c>
      <c r="F380" s="67"/>
      <c r="G380" s="65">
        <f t="shared" si="88"/>
        <v>22</v>
      </c>
      <c r="H380" s="66">
        <f t="shared" si="89"/>
        <v>4</v>
      </c>
      <c r="I380" s="20">
        <f t="shared" si="90"/>
        <v>0.34920634920634919</v>
      </c>
      <c r="J380" s="21">
        <f t="shared" si="91"/>
        <v>2.3121387283236993E-2</v>
      </c>
    </row>
    <row r="381" spans="1:10" x14ac:dyDescent="0.2">
      <c r="A381" s="158" t="s">
        <v>267</v>
      </c>
      <c r="B381" s="65">
        <v>1</v>
      </c>
      <c r="C381" s="66">
        <v>0</v>
      </c>
      <c r="D381" s="65">
        <v>3</v>
      </c>
      <c r="E381" s="66">
        <v>0</v>
      </c>
      <c r="F381" s="67"/>
      <c r="G381" s="65">
        <f t="shared" si="88"/>
        <v>1</v>
      </c>
      <c r="H381" s="66">
        <f t="shared" si="89"/>
        <v>3</v>
      </c>
      <c r="I381" s="20" t="str">
        <f t="shared" si="90"/>
        <v>-</v>
      </c>
      <c r="J381" s="21" t="str">
        <f t="shared" si="91"/>
        <v>-</v>
      </c>
    </row>
    <row r="382" spans="1:10" x14ac:dyDescent="0.2">
      <c r="A382" s="158" t="s">
        <v>183</v>
      </c>
      <c r="B382" s="65">
        <v>1</v>
      </c>
      <c r="C382" s="66">
        <v>20</v>
      </c>
      <c r="D382" s="65">
        <v>8</v>
      </c>
      <c r="E382" s="66">
        <v>44</v>
      </c>
      <c r="F382" s="67"/>
      <c r="G382" s="65">
        <f t="shared" si="88"/>
        <v>-19</v>
      </c>
      <c r="H382" s="66">
        <f t="shared" si="89"/>
        <v>-36</v>
      </c>
      <c r="I382" s="20">
        <f t="shared" si="90"/>
        <v>-0.95</v>
      </c>
      <c r="J382" s="21">
        <f t="shared" si="91"/>
        <v>-0.81818181818181823</v>
      </c>
    </row>
    <row r="383" spans="1:10" x14ac:dyDescent="0.2">
      <c r="A383" s="158" t="s">
        <v>278</v>
      </c>
      <c r="B383" s="65">
        <v>20</v>
      </c>
      <c r="C383" s="66">
        <v>15</v>
      </c>
      <c r="D383" s="65">
        <v>55</v>
      </c>
      <c r="E383" s="66">
        <v>35</v>
      </c>
      <c r="F383" s="67"/>
      <c r="G383" s="65">
        <f t="shared" si="88"/>
        <v>5</v>
      </c>
      <c r="H383" s="66">
        <f t="shared" si="89"/>
        <v>20</v>
      </c>
      <c r="I383" s="20">
        <f t="shared" si="90"/>
        <v>0.33333333333333331</v>
      </c>
      <c r="J383" s="21">
        <f t="shared" si="91"/>
        <v>0.5714285714285714</v>
      </c>
    </row>
    <row r="384" spans="1:10" s="160" customFormat="1" x14ac:dyDescent="0.2">
      <c r="A384" s="178" t="s">
        <v>541</v>
      </c>
      <c r="B384" s="71">
        <v>282</v>
      </c>
      <c r="C384" s="72">
        <v>321</v>
      </c>
      <c r="D384" s="71">
        <v>786</v>
      </c>
      <c r="E384" s="72">
        <v>826</v>
      </c>
      <c r="F384" s="73"/>
      <c r="G384" s="71">
        <f t="shared" si="88"/>
        <v>-39</v>
      </c>
      <c r="H384" s="72">
        <f t="shared" si="89"/>
        <v>-40</v>
      </c>
      <c r="I384" s="37">
        <f t="shared" si="90"/>
        <v>-0.12149532710280374</v>
      </c>
      <c r="J384" s="38">
        <f t="shared" si="91"/>
        <v>-4.8426150121065374E-2</v>
      </c>
    </row>
    <row r="385" spans="1:10" x14ac:dyDescent="0.2">
      <c r="A385" s="177"/>
      <c r="B385" s="143"/>
      <c r="C385" s="144"/>
      <c r="D385" s="143"/>
      <c r="E385" s="144"/>
      <c r="F385" s="145"/>
      <c r="G385" s="143"/>
      <c r="H385" s="144"/>
      <c r="I385" s="151"/>
      <c r="J385" s="152"/>
    </row>
    <row r="386" spans="1:10" s="139" customFormat="1" x14ac:dyDescent="0.2">
      <c r="A386" s="159" t="s">
        <v>74</v>
      </c>
      <c r="B386" s="65"/>
      <c r="C386" s="66"/>
      <c r="D386" s="65"/>
      <c r="E386" s="66"/>
      <c r="F386" s="67"/>
      <c r="G386" s="65"/>
      <c r="H386" s="66"/>
      <c r="I386" s="20"/>
      <c r="J386" s="21"/>
    </row>
    <row r="387" spans="1:10" x14ac:dyDescent="0.2">
      <c r="A387" s="158" t="s">
        <v>432</v>
      </c>
      <c r="B387" s="65">
        <v>4</v>
      </c>
      <c r="C387" s="66">
        <v>19</v>
      </c>
      <c r="D387" s="65">
        <v>26</v>
      </c>
      <c r="E387" s="66">
        <v>51</v>
      </c>
      <c r="F387" s="67"/>
      <c r="G387" s="65">
        <f t="shared" ref="G387:G406" si="92">B387-C387</f>
        <v>-15</v>
      </c>
      <c r="H387" s="66">
        <f t="shared" ref="H387:H406" si="93">D387-E387</f>
        <v>-25</v>
      </c>
      <c r="I387" s="20">
        <f t="shared" ref="I387:I406" si="94">IF(C387=0, "-", IF(G387/C387&lt;10, G387/C387, "&gt;999%"))</f>
        <v>-0.78947368421052633</v>
      </c>
      <c r="J387" s="21">
        <f t="shared" ref="J387:J406" si="95">IF(E387=0, "-", IF(H387/E387&lt;10, H387/E387, "&gt;999%"))</f>
        <v>-0.49019607843137253</v>
      </c>
    </row>
    <row r="388" spans="1:10" x14ac:dyDescent="0.2">
      <c r="A388" s="158" t="s">
        <v>227</v>
      </c>
      <c r="B388" s="65">
        <v>4</v>
      </c>
      <c r="C388" s="66">
        <v>0</v>
      </c>
      <c r="D388" s="65">
        <v>6</v>
      </c>
      <c r="E388" s="66">
        <v>0</v>
      </c>
      <c r="F388" s="67"/>
      <c r="G388" s="65">
        <f t="shared" si="92"/>
        <v>4</v>
      </c>
      <c r="H388" s="66">
        <f t="shared" si="93"/>
        <v>6</v>
      </c>
      <c r="I388" s="20" t="str">
        <f t="shared" si="94"/>
        <v>-</v>
      </c>
      <c r="J388" s="21" t="str">
        <f t="shared" si="95"/>
        <v>-</v>
      </c>
    </row>
    <row r="389" spans="1:10" x14ac:dyDescent="0.2">
      <c r="A389" s="158" t="s">
        <v>243</v>
      </c>
      <c r="B389" s="65">
        <v>1</v>
      </c>
      <c r="C389" s="66">
        <v>1</v>
      </c>
      <c r="D389" s="65">
        <v>3</v>
      </c>
      <c r="E389" s="66">
        <v>1</v>
      </c>
      <c r="F389" s="67"/>
      <c r="G389" s="65">
        <f t="shared" si="92"/>
        <v>0</v>
      </c>
      <c r="H389" s="66">
        <f t="shared" si="93"/>
        <v>2</v>
      </c>
      <c r="I389" s="20">
        <f t="shared" si="94"/>
        <v>0</v>
      </c>
      <c r="J389" s="21">
        <f t="shared" si="95"/>
        <v>2</v>
      </c>
    </row>
    <row r="390" spans="1:10" x14ac:dyDescent="0.2">
      <c r="A390" s="158" t="s">
        <v>398</v>
      </c>
      <c r="B390" s="65">
        <v>3</v>
      </c>
      <c r="C390" s="66">
        <v>2</v>
      </c>
      <c r="D390" s="65">
        <v>4</v>
      </c>
      <c r="E390" s="66">
        <v>4</v>
      </c>
      <c r="F390" s="67"/>
      <c r="G390" s="65">
        <f t="shared" si="92"/>
        <v>1</v>
      </c>
      <c r="H390" s="66">
        <f t="shared" si="93"/>
        <v>0</v>
      </c>
      <c r="I390" s="20">
        <f t="shared" si="94"/>
        <v>0.5</v>
      </c>
      <c r="J390" s="21">
        <f t="shared" si="95"/>
        <v>0</v>
      </c>
    </row>
    <row r="391" spans="1:10" x14ac:dyDescent="0.2">
      <c r="A391" s="158" t="s">
        <v>249</v>
      </c>
      <c r="B391" s="65">
        <v>0</v>
      </c>
      <c r="C391" s="66">
        <v>2</v>
      </c>
      <c r="D391" s="65">
        <v>0</v>
      </c>
      <c r="E391" s="66">
        <v>2</v>
      </c>
      <c r="F391" s="67"/>
      <c r="G391" s="65">
        <f t="shared" si="92"/>
        <v>-2</v>
      </c>
      <c r="H391" s="66">
        <f t="shared" si="93"/>
        <v>-2</v>
      </c>
      <c r="I391" s="20">
        <f t="shared" si="94"/>
        <v>-1</v>
      </c>
      <c r="J391" s="21">
        <f t="shared" si="95"/>
        <v>-1</v>
      </c>
    </row>
    <row r="392" spans="1:10" x14ac:dyDescent="0.2">
      <c r="A392" s="158" t="s">
        <v>244</v>
      </c>
      <c r="B392" s="65">
        <v>1</v>
      </c>
      <c r="C392" s="66">
        <v>0</v>
      </c>
      <c r="D392" s="65">
        <v>1</v>
      </c>
      <c r="E392" s="66">
        <v>0</v>
      </c>
      <c r="F392" s="67"/>
      <c r="G392" s="65">
        <f t="shared" si="92"/>
        <v>1</v>
      </c>
      <c r="H392" s="66">
        <f t="shared" si="93"/>
        <v>1</v>
      </c>
      <c r="I392" s="20" t="str">
        <f t="shared" si="94"/>
        <v>-</v>
      </c>
      <c r="J392" s="21" t="str">
        <f t="shared" si="95"/>
        <v>-</v>
      </c>
    </row>
    <row r="393" spans="1:10" x14ac:dyDescent="0.2">
      <c r="A393" s="158" t="s">
        <v>443</v>
      </c>
      <c r="B393" s="65">
        <v>0</v>
      </c>
      <c r="C393" s="66">
        <v>3</v>
      </c>
      <c r="D393" s="65">
        <v>3</v>
      </c>
      <c r="E393" s="66">
        <v>3</v>
      </c>
      <c r="F393" s="67"/>
      <c r="G393" s="65">
        <f t="shared" si="92"/>
        <v>-3</v>
      </c>
      <c r="H393" s="66">
        <f t="shared" si="93"/>
        <v>0</v>
      </c>
      <c r="I393" s="20">
        <f t="shared" si="94"/>
        <v>-1</v>
      </c>
      <c r="J393" s="21">
        <f t="shared" si="95"/>
        <v>0</v>
      </c>
    </row>
    <row r="394" spans="1:10" x14ac:dyDescent="0.2">
      <c r="A394" s="158" t="s">
        <v>394</v>
      </c>
      <c r="B394" s="65">
        <v>2</v>
      </c>
      <c r="C394" s="66">
        <v>0</v>
      </c>
      <c r="D394" s="65">
        <v>3</v>
      </c>
      <c r="E394" s="66">
        <v>0</v>
      </c>
      <c r="F394" s="67"/>
      <c r="G394" s="65">
        <f t="shared" si="92"/>
        <v>2</v>
      </c>
      <c r="H394" s="66">
        <f t="shared" si="93"/>
        <v>3</v>
      </c>
      <c r="I394" s="20" t="str">
        <f t="shared" si="94"/>
        <v>-</v>
      </c>
      <c r="J394" s="21" t="str">
        <f t="shared" si="95"/>
        <v>-</v>
      </c>
    </row>
    <row r="395" spans="1:10" x14ac:dyDescent="0.2">
      <c r="A395" s="158" t="s">
        <v>201</v>
      </c>
      <c r="B395" s="65">
        <v>8</v>
      </c>
      <c r="C395" s="66">
        <v>1</v>
      </c>
      <c r="D395" s="65">
        <v>14</v>
      </c>
      <c r="E395" s="66">
        <v>2</v>
      </c>
      <c r="F395" s="67"/>
      <c r="G395" s="65">
        <f t="shared" si="92"/>
        <v>7</v>
      </c>
      <c r="H395" s="66">
        <f t="shared" si="93"/>
        <v>12</v>
      </c>
      <c r="I395" s="20">
        <f t="shared" si="94"/>
        <v>7</v>
      </c>
      <c r="J395" s="21">
        <f t="shared" si="95"/>
        <v>6</v>
      </c>
    </row>
    <row r="396" spans="1:10" x14ac:dyDescent="0.2">
      <c r="A396" s="158" t="s">
        <v>245</v>
      </c>
      <c r="B396" s="65">
        <v>0</v>
      </c>
      <c r="C396" s="66">
        <v>2</v>
      </c>
      <c r="D396" s="65">
        <v>2</v>
      </c>
      <c r="E396" s="66">
        <v>4</v>
      </c>
      <c r="F396" s="67"/>
      <c r="G396" s="65">
        <f t="shared" si="92"/>
        <v>-2</v>
      </c>
      <c r="H396" s="66">
        <f t="shared" si="93"/>
        <v>-2</v>
      </c>
      <c r="I396" s="20">
        <f t="shared" si="94"/>
        <v>-1</v>
      </c>
      <c r="J396" s="21">
        <f t="shared" si="95"/>
        <v>-0.5</v>
      </c>
    </row>
    <row r="397" spans="1:10" x14ac:dyDescent="0.2">
      <c r="A397" s="158" t="s">
        <v>215</v>
      </c>
      <c r="B397" s="65">
        <v>2</v>
      </c>
      <c r="C397" s="66">
        <v>1</v>
      </c>
      <c r="D397" s="65">
        <v>3</v>
      </c>
      <c r="E397" s="66">
        <v>2</v>
      </c>
      <c r="F397" s="67"/>
      <c r="G397" s="65">
        <f t="shared" si="92"/>
        <v>1</v>
      </c>
      <c r="H397" s="66">
        <f t="shared" si="93"/>
        <v>1</v>
      </c>
      <c r="I397" s="20">
        <f t="shared" si="94"/>
        <v>1</v>
      </c>
      <c r="J397" s="21">
        <f t="shared" si="95"/>
        <v>0.5</v>
      </c>
    </row>
    <row r="398" spans="1:10" x14ac:dyDescent="0.2">
      <c r="A398" s="158" t="s">
        <v>366</v>
      </c>
      <c r="B398" s="65">
        <v>0</v>
      </c>
      <c r="C398" s="66">
        <v>0</v>
      </c>
      <c r="D398" s="65">
        <v>1</v>
      </c>
      <c r="E398" s="66">
        <v>0</v>
      </c>
      <c r="F398" s="67"/>
      <c r="G398" s="65">
        <f t="shared" si="92"/>
        <v>0</v>
      </c>
      <c r="H398" s="66">
        <f t="shared" si="93"/>
        <v>1</v>
      </c>
      <c r="I398" s="20" t="str">
        <f t="shared" si="94"/>
        <v>-</v>
      </c>
      <c r="J398" s="21" t="str">
        <f t="shared" si="95"/>
        <v>-</v>
      </c>
    </row>
    <row r="399" spans="1:10" x14ac:dyDescent="0.2">
      <c r="A399" s="158" t="s">
        <v>184</v>
      </c>
      <c r="B399" s="65">
        <v>7</v>
      </c>
      <c r="C399" s="66">
        <v>14</v>
      </c>
      <c r="D399" s="65">
        <v>30</v>
      </c>
      <c r="E399" s="66">
        <v>64</v>
      </c>
      <c r="F399" s="67"/>
      <c r="G399" s="65">
        <f t="shared" si="92"/>
        <v>-7</v>
      </c>
      <c r="H399" s="66">
        <f t="shared" si="93"/>
        <v>-34</v>
      </c>
      <c r="I399" s="20">
        <f t="shared" si="94"/>
        <v>-0.5</v>
      </c>
      <c r="J399" s="21">
        <f t="shared" si="95"/>
        <v>-0.53125</v>
      </c>
    </row>
    <row r="400" spans="1:10" x14ac:dyDescent="0.2">
      <c r="A400" s="158" t="s">
        <v>279</v>
      </c>
      <c r="B400" s="65">
        <v>14</v>
      </c>
      <c r="C400" s="66">
        <v>18</v>
      </c>
      <c r="D400" s="65">
        <v>36</v>
      </c>
      <c r="E400" s="66">
        <v>38</v>
      </c>
      <c r="F400" s="67"/>
      <c r="G400" s="65">
        <f t="shared" si="92"/>
        <v>-4</v>
      </c>
      <c r="H400" s="66">
        <f t="shared" si="93"/>
        <v>-2</v>
      </c>
      <c r="I400" s="20">
        <f t="shared" si="94"/>
        <v>-0.22222222222222221</v>
      </c>
      <c r="J400" s="21">
        <f t="shared" si="95"/>
        <v>-5.2631578947368418E-2</v>
      </c>
    </row>
    <row r="401" spans="1:10" x14ac:dyDescent="0.2">
      <c r="A401" s="158" t="s">
        <v>330</v>
      </c>
      <c r="B401" s="65">
        <v>8</v>
      </c>
      <c r="C401" s="66">
        <v>4</v>
      </c>
      <c r="D401" s="65">
        <v>9</v>
      </c>
      <c r="E401" s="66">
        <v>20</v>
      </c>
      <c r="F401" s="67"/>
      <c r="G401" s="65">
        <f t="shared" si="92"/>
        <v>4</v>
      </c>
      <c r="H401" s="66">
        <f t="shared" si="93"/>
        <v>-11</v>
      </c>
      <c r="I401" s="20">
        <f t="shared" si="94"/>
        <v>1</v>
      </c>
      <c r="J401" s="21">
        <f t="shared" si="95"/>
        <v>-0.55000000000000004</v>
      </c>
    </row>
    <row r="402" spans="1:10" x14ac:dyDescent="0.2">
      <c r="A402" s="158" t="s">
        <v>367</v>
      </c>
      <c r="B402" s="65">
        <v>0</v>
      </c>
      <c r="C402" s="66">
        <v>18</v>
      </c>
      <c r="D402" s="65">
        <v>4</v>
      </c>
      <c r="E402" s="66">
        <v>35</v>
      </c>
      <c r="F402" s="67"/>
      <c r="G402" s="65">
        <f t="shared" si="92"/>
        <v>-18</v>
      </c>
      <c r="H402" s="66">
        <f t="shared" si="93"/>
        <v>-31</v>
      </c>
      <c r="I402" s="20">
        <f t="shared" si="94"/>
        <v>-1</v>
      </c>
      <c r="J402" s="21">
        <f t="shared" si="95"/>
        <v>-0.88571428571428568</v>
      </c>
    </row>
    <row r="403" spans="1:10" x14ac:dyDescent="0.2">
      <c r="A403" s="158" t="s">
        <v>384</v>
      </c>
      <c r="B403" s="65">
        <v>4</v>
      </c>
      <c r="C403" s="66">
        <v>2</v>
      </c>
      <c r="D403" s="65">
        <v>7</v>
      </c>
      <c r="E403" s="66">
        <v>8</v>
      </c>
      <c r="F403" s="67"/>
      <c r="G403" s="65">
        <f t="shared" si="92"/>
        <v>2</v>
      </c>
      <c r="H403" s="66">
        <f t="shared" si="93"/>
        <v>-1</v>
      </c>
      <c r="I403" s="20">
        <f t="shared" si="94"/>
        <v>1</v>
      </c>
      <c r="J403" s="21">
        <f t="shared" si="95"/>
        <v>-0.125</v>
      </c>
    </row>
    <row r="404" spans="1:10" x14ac:dyDescent="0.2">
      <c r="A404" s="158" t="s">
        <v>409</v>
      </c>
      <c r="B404" s="65">
        <v>5</v>
      </c>
      <c r="C404" s="66">
        <v>5</v>
      </c>
      <c r="D404" s="65">
        <v>7</v>
      </c>
      <c r="E404" s="66">
        <v>10</v>
      </c>
      <c r="F404" s="67"/>
      <c r="G404" s="65">
        <f t="shared" si="92"/>
        <v>0</v>
      </c>
      <c r="H404" s="66">
        <f t="shared" si="93"/>
        <v>-3</v>
      </c>
      <c r="I404" s="20">
        <f t="shared" si="94"/>
        <v>0</v>
      </c>
      <c r="J404" s="21">
        <f t="shared" si="95"/>
        <v>-0.3</v>
      </c>
    </row>
    <row r="405" spans="1:10" x14ac:dyDescent="0.2">
      <c r="A405" s="158" t="s">
        <v>301</v>
      </c>
      <c r="B405" s="65">
        <v>16</v>
      </c>
      <c r="C405" s="66">
        <v>4</v>
      </c>
      <c r="D405" s="65">
        <v>27</v>
      </c>
      <c r="E405" s="66">
        <v>16</v>
      </c>
      <c r="F405" s="67"/>
      <c r="G405" s="65">
        <f t="shared" si="92"/>
        <v>12</v>
      </c>
      <c r="H405" s="66">
        <f t="shared" si="93"/>
        <v>11</v>
      </c>
      <c r="I405" s="20">
        <f t="shared" si="94"/>
        <v>3</v>
      </c>
      <c r="J405" s="21">
        <f t="shared" si="95"/>
        <v>0.6875</v>
      </c>
    </row>
    <row r="406" spans="1:10" s="160" customFormat="1" x14ac:dyDescent="0.2">
      <c r="A406" s="178" t="s">
        <v>542</v>
      </c>
      <c r="B406" s="71">
        <v>79</v>
      </c>
      <c r="C406" s="72">
        <v>96</v>
      </c>
      <c r="D406" s="71">
        <v>186</v>
      </c>
      <c r="E406" s="72">
        <v>260</v>
      </c>
      <c r="F406" s="73"/>
      <c r="G406" s="71">
        <f t="shared" si="92"/>
        <v>-17</v>
      </c>
      <c r="H406" s="72">
        <f t="shared" si="93"/>
        <v>-74</v>
      </c>
      <c r="I406" s="37">
        <f t="shared" si="94"/>
        <v>-0.17708333333333334</v>
      </c>
      <c r="J406" s="38">
        <f t="shared" si="95"/>
        <v>-0.2846153846153846</v>
      </c>
    </row>
    <row r="407" spans="1:10" x14ac:dyDescent="0.2">
      <c r="A407" s="177"/>
      <c r="B407" s="143"/>
      <c r="C407" s="144"/>
      <c r="D407" s="143"/>
      <c r="E407" s="144"/>
      <c r="F407" s="145"/>
      <c r="G407" s="143"/>
      <c r="H407" s="144"/>
      <c r="I407" s="151"/>
      <c r="J407" s="152"/>
    </row>
    <row r="408" spans="1:10" s="139" customFormat="1" x14ac:dyDescent="0.2">
      <c r="A408" s="159" t="s">
        <v>75</v>
      </c>
      <c r="B408" s="65"/>
      <c r="C408" s="66"/>
      <c r="D408" s="65"/>
      <c r="E408" s="66"/>
      <c r="F408" s="67"/>
      <c r="G408" s="65"/>
      <c r="H408" s="66"/>
      <c r="I408" s="20"/>
      <c r="J408" s="21"/>
    </row>
    <row r="409" spans="1:10" x14ac:dyDescent="0.2">
      <c r="A409" s="158" t="s">
        <v>228</v>
      </c>
      <c r="B409" s="65">
        <v>0</v>
      </c>
      <c r="C409" s="66">
        <v>0</v>
      </c>
      <c r="D409" s="65">
        <v>1</v>
      </c>
      <c r="E409" s="66">
        <v>1</v>
      </c>
      <c r="F409" s="67"/>
      <c r="G409" s="65">
        <f>B409-C409</f>
        <v>0</v>
      </c>
      <c r="H409" s="66">
        <f>D409-E409</f>
        <v>0</v>
      </c>
      <c r="I409" s="20" t="str">
        <f>IF(C409=0, "-", IF(G409/C409&lt;10, G409/C409, "&gt;999%"))</f>
        <v>-</v>
      </c>
      <c r="J409" s="21">
        <f>IF(E409=0, "-", IF(H409/E409&lt;10, H409/E409, "&gt;999%"))</f>
        <v>0</v>
      </c>
    </row>
    <row r="410" spans="1:10" x14ac:dyDescent="0.2">
      <c r="A410" s="158" t="s">
        <v>311</v>
      </c>
      <c r="B410" s="65">
        <v>15</v>
      </c>
      <c r="C410" s="66">
        <v>6</v>
      </c>
      <c r="D410" s="65">
        <v>40</v>
      </c>
      <c r="E410" s="66">
        <v>22</v>
      </c>
      <c r="F410" s="67"/>
      <c r="G410" s="65">
        <f>B410-C410</f>
        <v>9</v>
      </c>
      <c r="H410" s="66">
        <f>D410-E410</f>
        <v>18</v>
      </c>
      <c r="I410" s="20">
        <f>IF(C410=0, "-", IF(G410/C410&lt;10, G410/C410, "&gt;999%"))</f>
        <v>1.5</v>
      </c>
      <c r="J410" s="21">
        <f>IF(E410=0, "-", IF(H410/E410&lt;10, H410/E410, "&gt;999%"))</f>
        <v>0.81818181818181823</v>
      </c>
    </row>
    <row r="411" spans="1:10" x14ac:dyDescent="0.2">
      <c r="A411" s="158" t="s">
        <v>345</v>
      </c>
      <c r="B411" s="65">
        <v>5</v>
      </c>
      <c r="C411" s="66">
        <v>12</v>
      </c>
      <c r="D411" s="65">
        <v>25</v>
      </c>
      <c r="E411" s="66">
        <v>32</v>
      </c>
      <c r="F411" s="67"/>
      <c r="G411" s="65">
        <f>B411-C411</f>
        <v>-7</v>
      </c>
      <c r="H411" s="66">
        <f>D411-E411</f>
        <v>-7</v>
      </c>
      <c r="I411" s="20">
        <f>IF(C411=0, "-", IF(G411/C411&lt;10, G411/C411, "&gt;999%"))</f>
        <v>-0.58333333333333337</v>
      </c>
      <c r="J411" s="21">
        <f>IF(E411=0, "-", IF(H411/E411&lt;10, H411/E411, "&gt;999%"))</f>
        <v>-0.21875</v>
      </c>
    </row>
    <row r="412" spans="1:10" x14ac:dyDescent="0.2">
      <c r="A412" s="158" t="s">
        <v>385</v>
      </c>
      <c r="B412" s="65">
        <v>0</v>
      </c>
      <c r="C412" s="66">
        <v>3</v>
      </c>
      <c r="D412" s="65">
        <v>4</v>
      </c>
      <c r="E412" s="66">
        <v>11</v>
      </c>
      <c r="F412" s="67"/>
      <c r="G412" s="65">
        <f>B412-C412</f>
        <v>-3</v>
      </c>
      <c r="H412" s="66">
        <f>D412-E412</f>
        <v>-7</v>
      </c>
      <c r="I412" s="20">
        <f>IF(C412=0, "-", IF(G412/C412&lt;10, G412/C412, "&gt;999%"))</f>
        <v>-1</v>
      </c>
      <c r="J412" s="21">
        <f>IF(E412=0, "-", IF(H412/E412&lt;10, H412/E412, "&gt;999%"))</f>
        <v>-0.63636363636363635</v>
      </c>
    </row>
    <row r="413" spans="1:10" s="160" customFormat="1" x14ac:dyDescent="0.2">
      <c r="A413" s="165" t="s">
        <v>543</v>
      </c>
      <c r="B413" s="166">
        <v>20</v>
      </c>
      <c r="C413" s="167">
        <v>21</v>
      </c>
      <c r="D413" s="166">
        <v>70</v>
      </c>
      <c r="E413" s="167">
        <v>66</v>
      </c>
      <c r="F413" s="168"/>
      <c r="G413" s="166">
        <f>B413-C413</f>
        <v>-1</v>
      </c>
      <c r="H413" s="167">
        <f>D413-E413</f>
        <v>4</v>
      </c>
      <c r="I413" s="169">
        <f>IF(C413=0, "-", IF(G413/C413&lt;10, G413/C413, "&gt;999%"))</f>
        <v>-4.7619047619047616E-2</v>
      </c>
      <c r="J413" s="170">
        <f>IF(E413=0, "-", IF(H413/E413&lt;10, H413/E413, "&gt;999%"))</f>
        <v>6.0606060606060608E-2</v>
      </c>
    </row>
    <row r="414" spans="1:10" x14ac:dyDescent="0.2">
      <c r="A414" s="171"/>
      <c r="B414" s="172"/>
      <c r="C414" s="173"/>
      <c r="D414" s="172"/>
      <c r="E414" s="173"/>
      <c r="F414" s="174"/>
      <c r="G414" s="172"/>
      <c r="H414" s="173"/>
      <c r="I414" s="175"/>
      <c r="J414" s="176"/>
    </row>
    <row r="415" spans="1:10" x14ac:dyDescent="0.2">
      <c r="A415" s="27" t="s">
        <v>16</v>
      </c>
      <c r="B415" s="71">
        <f>SUM(B7:B414)/2</f>
        <v>1560</v>
      </c>
      <c r="C415" s="77">
        <f>SUM(C7:C414)/2</f>
        <v>1663</v>
      </c>
      <c r="D415" s="71">
        <f>SUM(D7:D414)/2</f>
        <v>4091</v>
      </c>
      <c r="E415" s="77">
        <f>SUM(E7:E414)/2</f>
        <v>4356</v>
      </c>
      <c r="F415" s="73"/>
      <c r="G415" s="71">
        <f>B415-C415</f>
        <v>-103</v>
      </c>
      <c r="H415" s="72">
        <f>D415-E415</f>
        <v>-265</v>
      </c>
      <c r="I415" s="37">
        <f>IF(C415=0, 0, G415/C415)</f>
        <v>-6.1936259771497297E-2</v>
      </c>
      <c r="J415" s="38">
        <f>IF(E415=0, 0, H415/E415)</f>
        <v>-6.0835629017447199E-2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64" max="16383" man="1"/>
    <brk id="112" max="16383" man="1"/>
    <brk id="173" max="16383" man="1"/>
    <brk id="225" max="16383" man="1"/>
    <brk id="287" max="16383" man="1"/>
    <brk id="347" max="16383" man="1"/>
    <brk id="40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87</v>
      </c>
      <c r="B2" s="202" t="s">
        <v>77</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88</v>
      </c>
      <c r="B7" s="65">
        <v>460</v>
      </c>
      <c r="C7" s="66">
        <v>454</v>
      </c>
      <c r="D7" s="65">
        <v>1128</v>
      </c>
      <c r="E7" s="66">
        <v>1298</v>
      </c>
      <c r="F7" s="67"/>
      <c r="G7" s="65">
        <f>B7-C7</f>
        <v>6</v>
      </c>
      <c r="H7" s="66">
        <f>D7-E7</f>
        <v>-170</v>
      </c>
      <c r="I7" s="28">
        <f>IF(C7=0, "-", IF(G7/C7&lt;10, G7/C7*100, "&gt;999"))</f>
        <v>1.3215859030837005</v>
      </c>
      <c r="J7" s="29">
        <f>IF(E7=0, "-", IF(H7/E7&lt;10, H7/E7*100, "&gt;999"))</f>
        <v>-13.097072419106318</v>
      </c>
    </row>
    <row r="8" spans="1:10" x14ac:dyDescent="0.2">
      <c r="A8" s="7" t="s">
        <v>97</v>
      </c>
      <c r="B8" s="65">
        <v>814</v>
      </c>
      <c r="C8" s="66">
        <v>923</v>
      </c>
      <c r="D8" s="65">
        <v>2198</v>
      </c>
      <c r="E8" s="66">
        <v>2316</v>
      </c>
      <c r="F8" s="67"/>
      <c r="G8" s="65">
        <f>B8-C8</f>
        <v>-109</v>
      </c>
      <c r="H8" s="66">
        <f>D8-E8</f>
        <v>-118</v>
      </c>
      <c r="I8" s="28">
        <f>IF(C8=0, "-", IF(G8/C8&lt;10, G8/C8*100, "&gt;999"))</f>
        <v>-11.809317443120261</v>
      </c>
      <c r="J8" s="29">
        <f>IF(E8=0, "-", IF(H8/E8&lt;10, H8/E8*100, "&gt;999"))</f>
        <v>-5.094991364421416</v>
      </c>
    </row>
    <row r="9" spans="1:10" x14ac:dyDescent="0.2">
      <c r="A9" s="7" t="s">
        <v>103</v>
      </c>
      <c r="B9" s="65">
        <v>277</v>
      </c>
      <c r="C9" s="66">
        <v>272</v>
      </c>
      <c r="D9" s="65">
        <v>739</v>
      </c>
      <c r="E9" s="66">
        <v>709</v>
      </c>
      <c r="F9" s="67"/>
      <c r="G9" s="65">
        <f>B9-C9</f>
        <v>5</v>
      </c>
      <c r="H9" s="66">
        <f>D9-E9</f>
        <v>30</v>
      </c>
      <c r="I9" s="28">
        <f>IF(C9=0, "-", IF(G9/C9&lt;10, G9/C9*100, "&gt;999"))</f>
        <v>1.8382352941176472</v>
      </c>
      <c r="J9" s="29">
        <f>IF(E9=0, "-", IF(H9/E9&lt;10, H9/E9*100, "&gt;999"))</f>
        <v>4.2313117066290546</v>
      </c>
    </row>
    <row r="10" spans="1:10" x14ac:dyDescent="0.2">
      <c r="A10" s="7" t="s">
        <v>104</v>
      </c>
      <c r="B10" s="65">
        <v>9</v>
      </c>
      <c r="C10" s="66">
        <v>14</v>
      </c>
      <c r="D10" s="65">
        <v>26</v>
      </c>
      <c r="E10" s="66">
        <v>33</v>
      </c>
      <c r="F10" s="67"/>
      <c r="G10" s="65">
        <f>B10-C10</f>
        <v>-5</v>
      </c>
      <c r="H10" s="66">
        <f>D10-E10</f>
        <v>-7</v>
      </c>
      <c r="I10" s="28">
        <f>IF(C10=0, "-", IF(G10/C10&lt;10, G10/C10*100, "&gt;999"))</f>
        <v>-35.714285714285715</v>
      </c>
      <c r="J10" s="29">
        <f>IF(E10=0, "-", IF(H10/E10&lt;10, H10/E10*100, "&gt;999"))</f>
        <v>-21.212121212121211</v>
      </c>
    </row>
    <row r="11" spans="1:10" s="43" customFormat="1" x14ac:dyDescent="0.2">
      <c r="A11" s="27" t="s">
        <v>0</v>
      </c>
      <c r="B11" s="71">
        <f>SUM(B7:B10)</f>
        <v>1560</v>
      </c>
      <c r="C11" s="72">
        <f>SUM(C7:C10)</f>
        <v>1663</v>
      </c>
      <c r="D11" s="71">
        <f>SUM(D7:D10)</f>
        <v>4091</v>
      </c>
      <c r="E11" s="72">
        <f>SUM(E7:E10)</f>
        <v>4356</v>
      </c>
      <c r="F11" s="73"/>
      <c r="G11" s="71">
        <f>B11-C11</f>
        <v>-103</v>
      </c>
      <c r="H11" s="72">
        <f>D11-E11</f>
        <v>-265</v>
      </c>
      <c r="I11" s="44">
        <f>IF(C11=0, 0, G11/C11*100)</f>
        <v>-6.19362597714973</v>
      </c>
      <c r="J11" s="45">
        <f>IF(E11=0, 0, H11/E11*100)</f>
        <v>-6.0835629017447195</v>
      </c>
    </row>
    <row r="13" spans="1:10" x14ac:dyDescent="0.2">
      <c r="A13" s="3"/>
      <c r="B13" s="196" t="s">
        <v>1</v>
      </c>
      <c r="C13" s="197"/>
      <c r="D13" s="196" t="s">
        <v>2</v>
      </c>
      <c r="E13" s="197"/>
      <c r="F13" s="59"/>
      <c r="G13" s="196" t="s">
        <v>3</v>
      </c>
      <c r="H13" s="200"/>
      <c r="I13" s="200"/>
      <c r="J13" s="197"/>
    </row>
    <row r="14" spans="1:10" x14ac:dyDescent="0.2">
      <c r="A14" s="7" t="s">
        <v>89</v>
      </c>
      <c r="B14" s="65">
        <v>9</v>
      </c>
      <c r="C14" s="66">
        <v>8</v>
      </c>
      <c r="D14" s="65">
        <v>33</v>
      </c>
      <c r="E14" s="66">
        <v>39</v>
      </c>
      <c r="F14" s="67"/>
      <c r="G14" s="65">
        <f t="shared" ref="G14:G34" si="0">B14-C14</f>
        <v>1</v>
      </c>
      <c r="H14" s="66">
        <f t="shared" ref="H14:H34" si="1">D14-E14</f>
        <v>-6</v>
      </c>
      <c r="I14" s="28">
        <f t="shared" ref="I14:I33" si="2">IF(C14=0, "-", IF(G14/C14&lt;10, G14/C14*100, "&gt;999"))</f>
        <v>12.5</v>
      </c>
      <c r="J14" s="29">
        <f t="shared" ref="J14:J33" si="3">IF(E14=0, "-", IF(H14/E14&lt;10, H14/E14*100, "&gt;999"))</f>
        <v>-15.384615384615385</v>
      </c>
    </row>
    <row r="15" spans="1:10" x14ac:dyDescent="0.2">
      <c r="A15" s="7" t="s">
        <v>90</v>
      </c>
      <c r="B15" s="65">
        <v>37</v>
      </c>
      <c r="C15" s="66">
        <v>105</v>
      </c>
      <c r="D15" s="65">
        <v>216</v>
      </c>
      <c r="E15" s="66">
        <v>348</v>
      </c>
      <c r="F15" s="67"/>
      <c r="G15" s="65">
        <f t="shared" si="0"/>
        <v>-68</v>
      </c>
      <c r="H15" s="66">
        <f t="shared" si="1"/>
        <v>-132</v>
      </c>
      <c r="I15" s="28">
        <f t="shared" si="2"/>
        <v>-64.761904761904759</v>
      </c>
      <c r="J15" s="29">
        <f t="shared" si="3"/>
        <v>-37.931034482758619</v>
      </c>
    </row>
    <row r="16" spans="1:10" x14ac:dyDescent="0.2">
      <c r="A16" s="7" t="s">
        <v>91</v>
      </c>
      <c r="B16" s="65">
        <v>145</v>
      </c>
      <c r="C16" s="66">
        <v>228</v>
      </c>
      <c r="D16" s="65">
        <v>452</v>
      </c>
      <c r="E16" s="66">
        <v>656</v>
      </c>
      <c r="F16" s="67"/>
      <c r="G16" s="65">
        <f t="shared" si="0"/>
        <v>-83</v>
      </c>
      <c r="H16" s="66">
        <f t="shared" si="1"/>
        <v>-204</v>
      </c>
      <c r="I16" s="28">
        <f t="shared" si="2"/>
        <v>-36.403508771929829</v>
      </c>
      <c r="J16" s="29">
        <f t="shared" si="3"/>
        <v>-31.097560975609756</v>
      </c>
    </row>
    <row r="17" spans="1:10" x14ac:dyDescent="0.2">
      <c r="A17" s="7" t="s">
        <v>92</v>
      </c>
      <c r="B17" s="65">
        <v>223</v>
      </c>
      <c r="C17" s="66">
        <v>64</v>
      </c>
      <c r="D17" s="65">
        <v>314</v>
      </c>
      <c r="E17" s="66">
        <v>132</v>
      </c>
      <c r="F17" s="67"/>
      <c r="G17" s="65">
        <f t="shared" si="0"/>
        <v>159</v>
      </c>
      <c r="H17" s="66">
        <f t="shared" si="1"/>
        <v>182</v>
      </c>
      <c r="I17" s="28">
        <f t="shared" si="2"/>
        <v>248.4375</v>
      </c>
      <c r="J17" s="29">
        <f t="shared" si="3"/>
        <v>137.87878787878788</v>
      </c>
    </row>
    <row r="18" spans="1:10" x14ac:dyDescent="0.2">
      <c r="A18" s="7" t="s">
        <v>93</v>
      </c>
      <c r="B18" s="65">
        <v>14</v>
      </c>
      <c r="C18" s="66">
        <v>12</v>
      </c>
      <c r="D18" s="65">
        <v>34</v>
      </c>
      <c r="E18" s="66">
        <v>31</v>
      </c>
      <c r="F18" s="67"/>
      <c r="G18" s="65">
        <f t="shared" si="0"/>
        <v>2</v>
      </c>
      <c r="H18" s="66">
        <f t="shared" si="1"/>
        <v>3</v>
      </c>
      <c r="I18" s="28">
        <f t="shared" si="2"/>
        <v>16.666666666666664</v>
      </c>
      <c r="J18" s="29">
        <f t="shared" si="3"/>
        <v>9.67741935483871</v>
      </c>
    </row>
    <row r="19" spans="1:10" x14ac:dyDescent="0.2">
      <c r="A19" s="7" t="s">
        <v>94</v>
      </c>
      <c r="B19" s="65">
        <v>1</v>
      </c>
      <c r="C19" s="66">
        <v>0</v>
      </c>
      <c r="D19" s="65">
        <v>2</v>
      </c>
      <c r="E19" s="66">
        <v>2</v>
      </c>
      <c r="F19" s="67"/>
      <c r="G19" s="65">
        <f t="shared" si="0"/>
        <v>1</v>
      </c>
      <c r="H19" s="66">
        <f t="shared" si="1"/>
        <v>0</v>
      </c>
      <c r="I19" s="28" t="str">
        <f t="shared" si="2"/>
        <v>-</v>
      </c>
      <c r="J19" s="29">
        <f t="shared" si="3"/>
        <v>0</v>
      </c>
    </row>
    <row r="20" spans="1:10" x14ac:dyDescent="0.2">
      <c r="A20" s="7" t="s">
        <v>95</v>
      </c>
      <c r="B20" s="65">
        <v>23</v>
      </c>
      <c r="C20" s="66">
        <v>23</v>
      </c>
      <c r="D20" s="65">
        <v>48</v>
      </c>
      <c r="E20" s="66">
        <v>51</v>
      </c>
      <c r="F20" s="67"/>
      <c r="G20" s="65">
        <f t="shared" si="0"/>
        <v>0</v>
      </c>
      <c r="H20" s="66">
        <f t="shared" si="1"/>
        <v>-3</v>
      </c>
      <c r="I20" s="28">
        <f t="shared" si="2"/>
        <v>0</v>
      </c>
      <c r="J20" s="29">
        <f t="shared" si="3"/>
        <v>-5.8823529411764701</v>
      </c>
    </row>
    <row r="21" spans="1:10" x14ac:dyDescent="0.2">
      <c r="A21" s="7" t="s">
        <v>96</v>
      </c>
      <c r="B21" s="65">
        <v>8</v>
      </c>
      <c r="C21" s="66">
        <v>14</v>
      </c>
      <c r="D21" s="65">
        <v>29</v>
      </c>
      <c r="E21" s="66">
        <v>39</v>
      </c>
      <c r="F21" s="67"/>
      <c r="G21" s="65">
        <f t="shared" si="0"/>
        <v>-6</v>
      </c>
      <c r="H21" s="66">
        <f t="shared" si="1"/>
        <v>-10</v>
      </c>
      <c r="I21" s="28">
        <f t="shared" si="2"/>
        <v>-42.857142857142854</v>
      </c>
      <c r="J21" s="29">
        <f t="shared" si="3"/>
        <v>-25.641025641025639</v>
      </c>
    </row>
    <row r="22" spans="1:10" x14ac:dyDescent="0.2">
      <c r="A22" s="142" t="s">
        <v>98</v>
      </c>
      <c r="B22" s="143">
        <v>96</v>
      </c>
      <c r="C22" s="144">
        <v>77</v>
      </c>
      <c r="D22" s="143">
        <v>242</v>
      </c>
      <c r="E22" s="144">
        <v>209</v>
      </c>
      <c r="F22" s="145"/>
      <c r="G22" s="143">
        <f t="shared" si="0"/>
        <v>19</v>
      </c>
      <c r="H22" s="144">
        <f t="shared" si="1"/>
        <v>33</v>
      </c>
      <c r="I22" s="146">
        <f t="shared" si="2"/>
        <v>24.675324675324674</v>
      </c>
      <c r="J22" s="147">
        <f t="shared" si="3"/>
        <v>15.789473684210526</v>
      </c>
    </row>
    <row r="23" spans="1:10" x14ac:dyDescent="0.2">
      <c r="A23" s="7" t="s">
        <v>99</v>
      </c>
      <c r="B23" s="65">
        <v>187</v>
      </c>
      <c r="C23" s="66">
        <v>248</v>
      </c>
      <c r="D23" s="65">
        <v>609</v>
      </c>
      <c r="E23" s="66">
        <v>668</v>
      </c>
      <c r="F23" s="67"/>
      <c r="G23" s="65">
        <f t="shared" si="0"/>
        <v>-61</v>
      </c>
      <c r="H23" s="66">
        <f t="shared" si="1"/>
        <v>-59</v>
      </c>
      <c r="I23" s="28">
        <f t="shared" si="2"/>
        <v>-24.596774193548388</v>
      </c>
      <c r="J23" s="29">
        <f t="shared" si="3"/>
        <v>-8.8323353293413174</v>
      </c>
    </row>
    <row r="24" spans="1:10" x14ac:dyDescent="0.2">
      <c r="A24" s="7" t="s">
        <v>100</v>
      </c>
      <c r="B24" s="65">
        <v>316</v>
      </c>
      <c r="C24" s="66">
        <v>358</v>
      </c>
      <c r="D24" s="65">
        <v>829</v>
      </c>
      <c r="E24" s="66">
        <v>884</v>
      </c>
      <c r="F24" s="67"/>
      <c r="G24" s="65">
        <f t="shared" si="0"/>
        <v>-42</v>
      </c>
      <c r="H24" s="66">
        <f t="shared" si="1"/>
        <v>-55</v>
      </c>
      <c r="I24" s="28">
        <f t="shared" si="2"/>
        <v>-11.731843575418994</v>
      </c>
      <c r="J24" s="29">
        <f t="shared" si="3"/>
        <v>-6.2217194570135748</v>
      </c>
    </row>
    <row r="25" spans="1:10" x14ac:dyDescent="0.2">
      <c r="A25" s="7" t="s">
        <v>101</v>
      </c>
      <c r="B25" s="65">
        <v>202</v>
      </c>
      <c r="C25" s="66">
        <v>229</v>
      </c>
      <c r="D25" s="65">
        <v>478</v>
      </c>
      <c r="E25" s="66">
        <v>513</v>
      </c>
      <c r="F25" s="67"/>
      <c r="G25" s="65">
        <f t="shared" si="0"/>
        <v>-27</v>
      </c>
      <c r="H25" s="66">
        <f t="shared" si="1"/>
        <v>-35</v>
      </c>
      <c r="I25" s="28">
        <f t="shared" si="2"/>
        <v>-11.790393013100436</v>
      </c>
      <c r="J25" s="29">
        <f t="shared" si="3"/>
        <v>-6.8226120857699799</v>
      </c>
    </row>
    <row r="26" spans="1:10" x14ac:dyDescent="0.2">
      <c r="A26" s="7" t="s">
        <v>102</v>
      </c>
      <c r="B26" s="65">
        <v>13</v>
      </c>
      <c r="C26" s="66">
        <v>11</v>
      </c>
      <c r="D26" s="65">
        <v>40</v>
      </c>
      <c r="E26" s="66">
        <v>42</v>
      </c>
      <c r="F26" s="67"/>
      <c r="G26" s="65">
        <f t="shared" si="0"/>
        <v>2</v>
      </c>
      <c r="H26" s="66">
        <f t="shared" si="1"/>
        <v>-2</v>
      </c>
      <c r="I26" s="28">
        <f t="shared" si="2"/>
        <v>18.181818181818183</v>
      </c>
      <c r="J26" s="29">
        <f t="shared" si="3"/>
        <v>-4.7619047619047619</v>
      </c>
    </row>
    <row r="27" spans="1:10" x14ac:dyDescent="0.2">
      <c r="A27" s="142" t="s">
        <v>105</v>
      </c>
      <c r="B27" s="143">
        <v>3</v>
      </c>
      <c r="C27" s="144">
        <v>3</v>
      </c>
      <c r="D27" s="143">
        <v>7</v>
      </c>
      <c r="E27" s="144">
        <v>7</v>
      </c>
      <c r="F27" s="145"/>
      <c r="G27" s="143">
        <f t="shared" si="0"/>
        <v>0</v>
      </c>
      <c r="H27" s="144">
        <f t="shared" si="1"/>
        <v>0</v>
      </c>
      <c r="I27" s="146">
        <f t="shared" si="2"/>
        <v>0</v>
      </c>
      <c r="J27" s="147">
        <f t="shared" si="3"/>
        <v>0</v>
      </c>
    </row>
    <row r="28" spans="1:10" x14ac:dyDescent="0.2">
      <c r="A28" s="7" t="s">
        <v>106</v>
      </c>
      <c r="B28" s="65">
        <v>0</v>
      </c>
      <c r="C28" s="66">
        <v>1</v>
      </c>
      <c r="D28" s="65">
        <v>0</v>
      </c>
      <c r="E28" s="66">
        <v>1</v>
      </c>
      <c r="F28" s="67"/>
      <c r="G28" s="65">
        <f t="shared" si="0"/>
        <v>-1</v>
      </c>
      <c r="H28" s="66">
        <f t="shared" si="1"/>
        <v>-1</v>
      </c>
      <c r="I28" s="28">
        <f t="shared" si="2"/>
        <v>-100</v>
      </c>
      <c r="J28" s="29">
        <f t="shared" si="3"/>
        <v>-100</v>
      </c>
    </row>
    <row r="29" spans="1:10" x14ac:dyDescent="0.2">
      <c r="A29" s="7" t="s">
        <v>107</v>
      </c>
      <c r="B29" s="65">
        <v>6</v>
      </c>
      <c r="C29" s="66">
        <v>3</v>
      </c>
      <c r="D29" s="65">
        <v>8</v>
      </c>
      <c r="E29" s="66">
        <v>5</v>
      </c>
      <c r="F29" s="67"/>
      <c r="G29" s="65">
        <f t="shared" si="0"/>
        <v>3</v>
      </c>
      <c r="H29" s="66">
        <f t="shared" si="1"/>
        <v>3</v>
      </c>
      <c r="I29" s="28">
        <f t="shared" si="2"/>
        <v>100</v>
      </c>
      <c r="J29" s="29">
        <f t="shared" si="3"/>
        <v>60</v>
      </c>
    </row>
    <row r="30" spans="1:10" x14ac:dyDescent="0.2">
      <c r="A30" s="7" t="s">
        <v>108</v>
      </c>
      <c r="B30" s="65">
        <v>35</v>
      </c>
      <c r="C30" s="66">
        <v>44</v>
      </c>
      <c r="D30" s="65">
        <v>93</v>
      </c>
      <c r="E30" s="66">
        <v>115</v>
      </c>
      <c r="F30" s="67"/>
      <c r="G30" s="65">
        <f t="shared" si="0"/>
        <v>-9</v>
      </c>
      <c r="H30" s="66">
        <f t="shared" si="1"/>
        <v>-22</v>
      </c>
      <c r="I30" s="28">
        <f t="shared" si="2"/>
        <v>-20.454545454545457</v>
      </c>
      <c r="J30" s="29">
        <f t="shared" si="3"/>
        <v>-19.130434782608695</v>
      </c>
    </row>
    <row r="31" spans="1:10" x14ac:dyDescent="0.2">
      <c r="A31" s="7" t="s">
        <v>109</v>
      </c>
      <c r="B31" s="65">
        <v>42</v>
      </c>
      <c r="C31" s="66">
        <v>19</v>
      </c>
      <c r="D31" s="65">
        <v>107</v>
      </c>
      <c r="E31" s="66">
        <v>64</v>
      </c>
      <c r="F31" s="67"/>
      <c r="G31" s="65">
        <f t="shared" si="0"/>
        <v>23</v>
      </c>
      <c r="H31" s="66">
        <f t="shared" si="1"/>
        <v>43</v>
      </c>
      <c r="I31" s="28">
        <f t="shared" si="2"/>
        <v>121.05263157894737</v>
      </c>
      <c r="J31" s="29">
        <f t="shared" si="3"/>
        <v>67.1875</v>
      </c>
    </row>
    <row r="32" spans="1:10" x14ac:dyDescent="0.2">
      <c r="A32" s="7" t="s">
        <v>110</v>
      </c>
      <c r="B32" s="65">
        <v>191</v>
      </c>
      <c r="C32" s="66">
        <v>202</v>
      </c>
      <c r="D32" s="65">
        <v>524</v>
      </c>
      <c r="E32" s="66">
        <v>517</v>
      </c>
      <c r="F32" s="67"/>
      <c r="G32" s="65">
        <f t="shared" si="0"/>
        <v>-11</v>
      </c>
      <c r="H32" s="66">
        <f t="shared" si="1"/>
        <v>7</v>
      </c>
      <c r="I32" s="28">
        <f t="shared" si="2"/>
        <v>-5.4455445544554459</v>
      </c>
      <c r="J32" s="29">
        <f t="shared" si="3"/>
        <v>1.3539651837524178</v>
      </c>
    </row>
    <row r="33" spans="1:10" x14ac:dyDescent="0.2">
      <c r="A33" s="142" t="s">
        <v>104</v>
      </c>
      <c r="B33" s="143">
        <v>9</v>
      </c>
      <c r="C33" s="144">
        <v>14</v>
      </c>
      <c r="D33" s="143">
        <v>26</v>
      </c>
      <c r="E33" s="144">
        <v>33</v>
      </c>
      <c r="F33" s="145"/>
      <c r="G33" s="143">
        <f t="shared" si="0"/>
        <v>-5</v>
      </c>
      <c r="H33" s="144">
        <f t="shared" si="1"/>
        <v>-7</v>
      </c>
      <c r="I33" s="146">
        <f t="shared" si="2"/>
        <v>-35.714285714285715</v>
      </c>
      <c r="J33" s="147">
        <f t="shared" si="3"/>
        <v>-21.212121212121211</v>
      </c>
    </row>
    <row r="34" spans="1:10" s="43" customFormat="1" x14ac:dyDescent="0.2">
      <c r="A34" s="27" t="s">
        <v>0</v>
      </c>
      <c r="B34" s="71">
        <f>SUM(B14:B33)</f>
        <v>1560</v>
      </c>
      <c r="C34" s="72">
        <f>SUM(C14:C33)</f>
        <v>1663</v>
      </c>
      <c r="D34" s="71">
        <f>SUM(D14:D33)</f>
        <v>4091</v>
      </c>
      <c r="E34" s="72">
        <f>SUM(E14:E33)</f>
        <v>4356</v>
      </c>
      <c r="F34" s="73"/>
      <c r="G34" s="71">
        <f t="shared" si="0"/>
        <v>-103</v>
      </c>
      <c r="H34" s="72">
        <f t="shared" si="1"/>
        <v>-265</v>
      </c>
      <c r="I34" s="44">
        <f>IF(C34=0, 0, G34/C34*100)</f>
        <v>-6.19362597714973</v>
      </c>
      <c r="J34" s="45">
        <f>IF(E34=0, 0, H34/E34*100)</f>
        <v>-6.0835629017447195</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88</v>
      </c>
      <c r="B39" s="30">
        <f>$B$7/$B$11*100</f>
        <v>29.487179487179489</v>
      </c>
      <c r="C39" s="31">
        <f>$C$7/$C$11*100</f>
        <v>27.300060132291044</v>
      </c>
      <c r="D39" s="30">
        <f>$D$7/$D$11*100</f>
        <v>27.572720606208751</v>
      </c>
      <c r="E39" s="31">
        <f>$E$7/$E$11*100</f>
        <v>29.797979797979796</v>
      </c>
      <c r="F39" s="32"/>
      <c r="G39" s="30">
        <f>B39-C39</f>
        <v>2.1871193548884449</v>
      </c>
      <c r="H39" s="31">
        <f>D39-E39</f>
        <v>-2.2252591917710447</v>
      </c>
    </row>
    <row r="40" spans="1:10" x14ac:dyDescent="0.2">
      <c r="A40" s="7" t="s">
        <v>97</v>
      </c>
      <c r="B40" s="30">
        <f>$B$8/$B$11*100</f>
        <v>52.179487179487182</v>
      </c>
      <c r="C40" s="31">
        <f>$C$8/$C$11*100</f>
        <v>55.502104630186409</v>
      </c>
      <c r="D40" s="30">
        <f>$D$8/$D$11*100</f>
        <v>53.72769494011245</v>
      </c>
      <c r="E40" s="31">
        <f>$E$8/$E$11*100</f>
        <v>53.168044077134994</v>
      </c>
      <c r="F40" s="32"/>
      <c r="G40" s="30">
        <f>B40-C40</f>
        <v>-3.3226174506992265</v>
      </c>
      <c r="H40" s="31">
        <f>D40-E40</f>
        <v>0.55965086297745614</v>
      </c>
    </row>
    <row r="41" spans="1:10" x14ac:dyDescent="0.2">
      <c r="A41" s="7" t="s">
        <v>103</v>
      </c>
      <c r="B41" s="30">
        <f>$B$9/$B$11*100</f>
        <v>17.756410256410255</v>
      </c>
      <c r="C41" s="31">
        <f>$C$9/$C$11*100</f>
        <v>16.355983162958509</v>
      </c>
      <c r="D41" s="30">
        <f>$D$9/$D$11*100</f>
        <v>18.064043021266194</v>
      </c>
      <c r="E41" s="31">
        <f>$E$9/$E$11*100</f>
        <v>16.276400367309456</v>
      </c>
      <c r="F41" s="32"/>
      <c r="G41" s="30">
        <f>B41-C41</f>
        <v>1.4004270934517464</v>
      </c>
      <c r="H41" s="31">
        <f>D41-E41</f>
        <v>1.7876426539567376</v>
      </c>
    </row>
    <row r="42" spans="1:10" x14ac:dyDescent="0.2">
      <c r="A42" s="7" t="s">
        <v>104</v>
      </c>
      <c r="B42" s="30">
        <f>$B$10/$B$11*100</f>
        <v>0.57692307692307698</v>
      </c>
      <c r="C42" s="31">
        <f>$C$10/$C$11*100</f>
        <v>0.84185207456404099</v>
      </c>
      <c r="D42" s="30">
        <f>$D$10/$D$11*100</f>
        <v>0.63554143241261307</v>
      </c>
      <c r="E42" s="31">
        <f>$E$10/$E$11*100</f>
        <v>0.75757575757575757</v>
      </c>
      <c r="F42" s="32"/>
      <c r="G42" s="30">
        <f>B42-C42</f>
        <v>-0.264928997640964</v>
      </c>
      <c r="H42" s="31">
        <f>D42-E42</f>
        <v>-0.1220343251631445</v>
      </c>
    </row>
    <row r="43" spans="1:10" s="43" customFormat="1" x14ac:dyDescent="0.2">
      <c r="A43" s="27" t="s">
        <v>0</v>
      </c>
      <c r="B43" s="46">
        <f>SUM(B39:B42)</f>
        <v>100.00000000000001</v>
      </c>
      <c r="C43" s="47">
        <f>SUM(C39:C42)</f>
        <v>100</v>
      </c>
      <c r="D43" s="46">
        <f>SUM(D39:D42)</f>
        <v>100.00000000000001</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89</v>
      </c>
      <c r="B46" s="30">
        <f>$B$14/$B$34*100</f>
        <v>0.57692307692307698</v>
      </c>
      <c r="C46" s="31">
        <f>$C$14/$C$34*100</f>
        <v>0.4810583283223091</v>
      </c>
      <c r="D46" s="30">
        <f>$D$14/$D$34*100</f>
        <v>0.8066487411390858</v>
      </c>
      <c r="E46" s="31">
        <f>$E$14/$E$34*100</f>
        <v>0.89531680440771355</v>
      </c>
      <c r="F46" s="32"/>
      <c r="G46" s="30">
        <f t="shared" ref="G46:G66" si="4">B46-C46</f>
        <v>9.586474860076788E-2</v>
      </c>
      <c r="H46" s="31">
        <f t="shared" ref="H46:H66" si="5">D46-E46</f>
        <v>-8.866806326862775E-2</v>
      </c>
    </row>
    <row r="47" spans="1:10" x14ac:dyDescent="0.2">
      <c r="A47" s="7" t="s">
        <v>90</v>
      </c>
      <c r="B47" s="30">
        <f>$B$15/$B$34*100</f>
        <v>2.3717948717948718</v>
      </c>
      <c r="C47" s="31">
        <f>$C$15/$C$34*100</f>
        <v>6.3138905592303063</v>
      </c>
      <c r="D47" s="30">
        <f>$D$15/$D$34*100</f>
        <v>5.2798826692740164</v>
      </c>
      <c r="E47" s="31">
        <f>$E$15/$E$34*100</f>
        <v>7.9889807162534439</v>
      </c>
      <c r="F47" s="32"/>
      <c r="G47" s="30">
        <f t="shared" si="4"/>
        <v>-3.9420956874354345</v>
      </c>
      <c r="H47" s="31">
        <f t="shared" si="5"/>
        <v>-2.7090980469794275</v>
      </c>
    </row>
    <row r="48" spans="1:10" x14ac:dyDescent="0.2">
      <c r="A48" s="7" t="s">
        <v>91</v>
      </c>
      <c r="B48" s="30">
        <f>$B$16/$B$34*100</f>
        <v>9.2948717948717956</v>
      </c>
      <c r="C48" s="31">
        <f>$C$16/$C$34*100</f>
        <v>13.71016235718581</v>
      </c>
      <c r="D48" s="30">
        <f>$D$16/$D$34*100</f>
        <v>11.048643363480812</v>
      </c>
      <c r="E48" s="31">
        <f>$E$16/$E$34*100</f>
        <v>15.059687786960515</v>
      </c>
      <c r="F48" s="32"/>
      <c r="G48" s="30">
        <f t="shared" si="4"/>
        <v>-4.4152905623140146</v>
      </c>
      <c r="H48" s="31">
        <f t="shared" si="5"/>
        <v>-4.0110444234797029</v>
      </c>
    </row>
    <row r="49" spans="1:8" x14ac:dyDescent="0.2">
      <c r="A49" s="7" t="s">
        <v>92</v>
      </c>
      <c r="B49" s="30">
        <f>$B$17/$B$34*100</f>
        <v>14.294871794871794</v>
      </c>
      <c r="C49" s="31">
        <f>$C$17/$C$34*100</f>
        <v>3.8484666265784728</v>
      </c>
      <c r="D49" s="30">
        <f>$D$17/$D$34*100</f>
        <v>7.675384991444635</v>
      </c>
      <c r="E49" s="31">
        <f>$E$17/$E$34*100</f>
        <v>3.0303030303030303</v>
      </c>
      <c r="F49" s="32"/>
      <c r="G49" s="30">
        <f t="shared" si="4"/>
        <v>10.446405168293321</v>
      </c>
      <c r="H49" s="31">
        <f t="shared" si="5"/>
        <v>4.6450819611416048</v>
      </c>
    </row>
    <row r="50" spans="1:8" x14ac:dyDescent="0.2">
      <c r="A50" s="7" t="s">
        <v>93</v>
      </c>
      <c r="B50" s="30">
        <f>$B$18/$B$34*100</f>
        <v>0.89743589743589736</v>
      </c>
      <c r="C50" s="31">
        <f>$C$18/$C$34*100</f>
        <v>0.72158749248346366</v>
      </c>
      <c r="D50" s="30">
        <f>$D$18/$D$34*100</f>
        <v>0.83109264238572478</v>
      </c>
      <c r="E50" s="31">
        <f>$E$18/$E$34*100</f>
        <v>0.71166207529843895</v>
      </c>
      <c r="F50" s="32"/>
      <c r="G50" s="30">
        <f t="shared" si="4"/>
        <v>0.1758484049524337</v>
      </c>
      <c r="H50" s="31">
        <f t="shared" si="5"/>
        <v>0.11943056708728583</v>
      </c>
    </row>
    <row r="51" spans="1:8" x14ac:dyDescent="0.2">
      <c r="A51" s="7" t="s">
        <v>94</v>
      </c>
      <c r="B51" s="30">
        <f>$B$19/$B$34*100</f>
        <v>6.4102564102564097E-2</v>
      </c>
      <c r="C51" s="31">
        <f>$C$19/$C$34*100</f>
        <v>0</v>
      </c>
      <c r="D51" s="30">
        <f>$D$19/$D$34*100</f>
        <v>4.8887802493277926E-2</v>
      </c>
      <c r="E51" s="31">
        <f>$E$19/$E$34*100</f>
        <v>4.5913682277318638E-2</v>
      </c>
      <c r="F51" s="32"/>
      <c r="G51" s="30">
        <f t="shared" si="4"/>
        <v>6.4102564102564097E-2</v>
      </c>
      <c r="H51" s="31">
        <f t="shared" si="5"/>
        <v>2.9741202159592889E-3</v>
      </c>
    </row>
    <row r="52" spans="1:8" x14ac:dyDescent="0.2">
      <c r="A52" s="7" t="s">
        <v>95</v>
      </c>
      <c r="B52" s="30">
        <f>$B$20/$B$34*100</f>
        <v>1.4743589743589742</v>
      </c>
      <c r="C52" s="31">
        <f>$C$20/$C$34*100</f>
        <v>1.3830426939266387</v>
      </c>
      <c r="D52" s="30">
        <f>$D$20/$D$34*100</f>
        <v>1.1733072598386702</v>
      </c>
      <c r="E52" s="31">
        <f>$E$20/$E$34*100</f>
        <v>1.1707988980716253</v>
      </c>
      <c r="F52" s="32"/>
      <c r="G52" s="30">
        <f t="shared" si="4"/>
        <v>9.1316280432335528E-2</v>
      </c>
      <c r="H52" s="31">
        <f t="shared" si="5"/>
        <v>2.5083617670449421E-3</v>
      </c>
    </row>
    <row r="53" spans="1:8" x14ac:dyDescent="0.2">
      <c r="A53" s="7" t="s">
        <v>96</v>
      </c>
      <c r="B53" s="30">
        <f>$B$21/$B$34*100</f>
        <v>0.51282051282051277</v>
      </c>
      <c r="C53" s="31">
        <f>$C$21/$C$34*100</f>
        <v>0.84185207456404099</v>
      </c>
      <c r="D53" s="30">
        <f>$D$21/$D$34*100</f>
        <v>0.70887313615252989</v>
      </c>
      <c r="E53" s="31">
        <f>$E$21/$E$34*100</f>
        <v>0.89531680440771355</v>
      </c>
      <c r="F53" s="32"/>
      <c r="G53" s="30">
        <f t="shared" si="4"/>
        <v>-0.32903156174352821</v>
      </c>
      <c r="H53" s="31">
        <f t="shared" si="5"/>
        <v>-0.18644366825518366</v>
      </c>
    </row>
    <row r="54" spans="1:8" x14ac:dyDescent="0.2">
      <c r="A54" s="142" t="s">
        <v>98</v>
      </c>
      <c r="B54" s="148">
        <f>$B$22/$B$34*100</f>
        <v>6.1538461538461542</v>
      </c>
      <c r="C54" s="149">
        <f>$C$22/$C$34*100</f>
        <v>4.6301864101022252</v>
      </c>
      <c r="D54" s="148">
        <f>$D$22/$D$34*100</f>
        <v>5.9154241016866287</v>
      </c>
      <c r="E54" s="149">
        <f>$E$22/$E$34*100</f>
        <v>4.7979797979797976</v>
      </c>
      <c r="F54" s="150"/>
      <c r="G54" s="148">
        <f t="shared" si="4"/>
        <v>1.523659743743929</v>
      </c>
      <c r="H54" s="149">
        <f t="shared" si="5"/>
        <v>1.1174443037068311</v>
      </c>
    </row>
    <row r="55" spans="1:8" x14ac:dyDescent="0.2">
      <c r="A55" s="7" t="s">
        <v>99</v>
      </c>
      <c r="B55" s="30">
        <f>$B$23/$B$34*100</f>
        <v>11.987179487179487</v>
      </c>
      <c r="C55" s="31">
        <f>$C$23/$C$34*100</f>
        <v>14.912808177991582</v>
      </c>
      <c r="D55" s="30">
        <f>$D$23/$D$34*100</f>
        <v>14.886335859203129</v>
      </c>
      <c r="E55" s="31">
        <f>$E$23/$E$34*100</f>
        <v>15.335169880624427</v>
      </c>
      <c r="F55" s="32"/>
      <c r="G55" s="30">
        <f t="shared" si="4"/>
        <v>-2.9256286908120952</v>
      </c>
      <c r="H55" s="31">
        <f t="shared" si="5"/>
        <v>-0.44883402142129825</v>
      </c>
    </row>
    <row r="56" spans="1:8" x14ac:dyDescent="0.2">
      <c r="A56" s="7" t="s">
        <v>100</v>
      </c>
      <c r="B56" s="30">
        <f>$B$24/$B$34*100</f>
        <v>20.256410256410255</v>
      </c>
      <c r="C56" s="31">
        <f>$C$24/$C$34*100</f>
        <v>21.52736019242333</v>
      </c>
      <c r="D56" s="30">
        <f>$D$24/$D$34*100</f>
        <v>20.263994133463701</v>
      </c>
      <c r="E56" s="31">
        <f>$E$24/$E$34*100</f>
        <v>20.293847566574836</v>
      </c>
      <c r="F56" s="32"/>
      <c r="G56" s="30">
        <f t="shared" si="4"/>
        <v>-1.2709499360130749</v>
      </c>
      <c r="H56" s="31">
        <f t="shared" si="5"/>
        <v>-2.985343311113553E-2</v>
      </c>
    </row>
    <row r="57" spans="1:8" x14ac:dyDescent="0.2">
      <c r="A57" s="7" t="s">
        <v>101</v>
      </c>
      <c r="B57" s="30">
        <f>$B$25/$B$34*100</f>
        <v>12.948717948717951</v>
      </c>
      <c r="C57" s="31">
        <f>$C$25/$C$34*100</f>
        <v>13.770294648226097</v>
      </c>
      <c r="D57" s="30">
        <f>$D$25/$D$34*100</f>
        <v>11.684184795893424</v>
      </c>
      <c r="E57" s="31">
        <f>$E$25/$E$34*100</f>
        <v>11.776859504132231</v>
      </c>
      <c r="F57" s="32"/>
      <c r="G57" s="30">
        <f t="shared" si="4"/>
        <v>-0.82157669950814594</v>
      </c>
      <c r="H57" s="31">
        <f t="shared" si="5"/>
        <v>-9.2674708238806858E-2</v>
      </c>
    </row>
    <row r="58" spans="1:8" x14ac:dyDescent="0.2">
      <c r="A58" s="7" t="s">
        <v>102</v>
      </c>
      <c r="B58" s="30">
        <f>$B$26/$B$34*100</f>
        <v>0.83333333333333337</v>
      </c>
      <c r="C58" s="31">
        <f>$C$26/$C$34*100</f>
        <v>0.66145520144317504</v>
      </c>
      <c r="D58" s="30">
        <f>$D$26/$D$34*100</f>
        <v>0.97775604986555853</v>
      </c>
      <c r="E58" s="31">
        <f>$E$26/$E$34*100</f>
        <v>0.96418732782369143</v>
      </c>
      <c r="F58" s="32"/>
      <c r="G58" s="30">
        <f t="shared" si="4"/>
        <v>0.17187813189015833</v>
      </c>
      <c r="H58" s="31">
        <f t="shared" si="5"/>
        <v>1.3568722041867098E-2</v>
      </c>
    </row>
    <row r="59" spans="1:8" x14ac:dyDescent="0.2">
      <c r="A59" s="142" t="s">
        <v>105</v>
      </c>
      <c r="B59" s="148">
        <f>$B$27/$B$34*100</f>
        <v>0.19230769230769232</v>
      </c>
      <c r="C59" s="149">
        <f>$C$27/$C$34*100</f>
        <v>0.18039687312086591</v>
      </c>
      <c r="D59" s="148">
        <f>$D$27/$D$34*100</f>
        <v>0.17110730872647273</v>
      </c>
      <c r="E59" s="149">
        <f>$E$27/$E$34*100</f>
        <v>0.16069788797061524</v>
      </c>
      <c r="F59" s="150"/>
      <c r="G59" s="148">
        <f t="shared" si="4"/>
        <v>1.1910819186826405E-2</v>
      </c>
      <c r="H59" s="149">
        <f t="shared" si="5"/>
        <v>1.040942075585749E-2</v>
      </c>
    </row>
    <row r="60" spans="1:8" x14ac:dyDescent="0.2">
      <c r="A60" s="7" t="s">
        <v>106</v>
      </c>
      <c r="B60" s="30">
        <f>$B$28/$B$34*100</f>
        <v>0</v>
      </c>
      <c r="C60" s="31">
        <f>$C$28/$C$34*100</f>
        <v>6.0132291040288638E-2</v>
      </c>
      <c r="D60" s="30">
        <f>$D$28/$D$34*100</f>
        <v>0</v>
      </c>
      <c r="E60" s="31">
        <f>$E$28/$E$34*100</f>
        <v>2.2956841138659319E-2</v>
      </c>
      <c r="F60" s="32"/>
      <c r="G60" s="30">
        <f t="shared" si="4"/>
        <v>-6.0132291040288638E-2</v>
      </c>
      <c r="H60" s="31">
        <f t="shared" si="5"/>
        <v>-2.2956841138659319E-2</v>
      </c>
    </row>
    <row r="61" spans="1:8" x14ac:dyDescent="0.2">
      <c r="A61" s="7" t="s">
        <v>107</v>
      </c>
      <c r="B61" s="30">
        <f>$B$29/$B$34*100</f>
        <v>0.38461538461538464</v>
      </c>
      <c r="C61" s="31">
        <f>$C$29/$C$34*100</f>
        <v>0.18039687312086591</v>
      </c>
      <c r="D61" s="30">
        <f>$D$29/$D$34*100</f>
        <v>0.19555120997311171</v>
      </c>
      <c r="E61" s="31">
        <f>$E$29/$E$34*100</f>
        <v>0.1147842056932966</v>
      </c>
      <c r="F61" s="32"/>
      <c r="G61" s="30">
        <f t="shared" si="4"/>
        <v>0.20421851149451872</v>
      </c>
      <c r="H61" s="31">
        <f t="shared" si="5"/>
        <v>8.0767004279815105E-2</v>
      </c>
    </row>
    <row r="62" spans="1:8" x14ac:dyDescent="0.2">
      <c r="A62" s="7" t="s">
        <v>108</v>
      </c>
      <c r="B62" s="30">
        <f>$B$30/$B$34*100</f>
        <v>2.2435897435897436</v>
      </c>
      <c r="C62" s="31">
        <f>$C$30/$C$34*100</f>
        <v>2.6458208057727002</v>
      </c>
      <c r="D62" s="30">
        <f>$D$30/$D$34*100</f>
        <v>2.2732828159374234</v>
      </c>
      <c r="E62" s="31">
        <f>$E$30/$E$34*100</f>
        <v>2.6400367309458215</v>
      </c>
      <c r="F62" s="32"/>
      <c r="G62" s="30">
        <f t="shared" si="4"/>
        <v>-0.40223106218295657</v>
      </c>
      <c r="H62" s="31">
        <f t="shared" si="5"/>
        <v>-0.36675391500839805</v>
      </c>
    </row>
    <row r="63" spans="1:8" x14ac:dyDescent="0.2">
      <c r="A63" s="7" t="s">
        <v>109</v>
      </c>
      <c r="B63" s="30">
        <f>$B$31/$B$34*100</f>
        <v>2.6923076923076925</v>
      </c>
      <c r="C63" s="31">
        <f>$C$31/$C$34*100</f>
        <v>1.142513529765484</v>
      </c>
      <c r="D63" s="30">
        <f>$D$31/$D$34*100</f>
        <v>2.6154974333903689</v>
      </c>
      <c r="E63" s="31">
        <f>$E$31/$E$34*100</f>
        <v>1.4692378328741964</v>
      </c>
      <c r="F63" s="32"/>
      <c r="G63" s="30">
        <f t="shared" si="4"/>
        <v>1.5497941625422085</v>
      </c>
      <c r="H63" s="31">
        <f t="shared" si="5"/>
        <v>1.1462596005161725</v>
      </c>
    </row>
    <row r="64" spans="1:8" x14ac:dyDescent="0.2">
      <c r="A64" s="7" t="s">
        <v>110</v>
      </c>
      <c r="B64" s="30">
        <f>$B$32/$B$34*100</f>
        <v>12.243589743589743</v>
      </c>
      <c r="C64" s="31">
        <f>$C$32/$C$34*100</f>
        <v>12.146722790138305</v>
      </c>
      <c r="D64" s="30">
        <f>$D$32/$D$34*100</f>
        <v>12.808604253238817</v>
      </c>
      <c r="E64" s="31">
        <f>$E$32/$E$34*100</f>
        <v>11.868686868686869</v>
      </c>
      <c r="F64" s="32"/>
      <c r="G64" s="30">
        <f t="shared" si="4"/>
        <v>9.6866953451437254E-2</v>
      </c>
      <c r="H64" s="31">
        <f t="shared" si="5"/>
        <v>0.93991738455194884</v>
      </c>
    </row>
    <row r="65" spans="1:8" x14ac:dyDescent="0.2">
      <c r="A65" s="142" t="s">
        <v>104</v>
      </c>
      <c r="B65" s="148">
        <f>$B$33/$B$34*100</f>
        <v>0.57692307692307698</v>
      </c>
      <c r="C65" s="149">
        <f>$C$33/$C$34*100</f>
        <v>0.84185207456404099</v>
      </c>
      <c r="D65" s="148">
        <f>$D$33/$D$34*100</f>
        <v>0.63554143241261307</v>
      </c>
      <c r="E65" s="149">
        <f>$E$33/$E$34*100</f>
        <v>0.75757575757575757</v>
      </c>
      <c r="F65" s="150"/>
      <c r="G65" s="148">
        <f t="shared" si="4"/>
        <v>-0.264928997640964</v>
      </c>
      <c r="H65" s="149">
        <f t="shared" si="5"/>
        <v>-0.1220343251631445</v>
      </c>
    </row>
    <row r="66" spans="1:8" s="43" customFormat="1" x14ac:dyDescent="0.2">
      <c r="A66" s="27" t="s">
        <v>0</v>
      </c>
      <c r="B66" s="46">
        <f>SUM(B46:B65)</f>
        <v>100</v>
      </c>
      <c r="C66" s="47">
        <f>SUM(C46:C65)</f>
        <v>100.00000000000001</v>
      </c>
      <c r="D66" s="46">
        <f>SUM(D46:D65)</f>
        <v>100.00000000000001</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2"/>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87</v>
      </c>
      <c r="B2" s="202" t="s">
        <v>77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3</v>
      </c>
      <c r="C6" s="66">
        <v>1</v>
      </c>
      <c r="D6" s="65">
        <v>8</v>
      </c>
      <c r="E6" s="66">
        <v>4</v>
      </c>
      <c r="F6" s="67"/>
      <c r="G6" s="65">
        <f t="shared" ref="G6:G50" si="0">B6-C6</f>
        <v>2</v>
      </c>
      <c r="H6" s="66">
        <f t="shared" ref="H6:H50" si="1">D6-E6</f>
        <v>4</v>
      </c>
      <c r="I6" s="20">
        <f t="shared" ref="I6:I50" si="2">IF(C6=0, "-", IF(G6/C6&lt;10, G6/C6, "&gt;999%"))</f>
        <v>2</v>
      </c>
      <c r="J6" s="21">
        <f t="shared" ref="J6:J50" si="3">IF(E6=0, "-", IF(H6/E6&lt;10, H6/E6, "&gt;999%"))</f>
        <v>1</v>
      </c>
    </row>
    <row r="7" spans="1:10" x14ac:dyDescent="0.2">
      <c r="A7" s="7" t="s">
        <v>32</v>
      </c>
      <c r="B7" s="65">
        <v>17</v>
      </c>
      <c r="C7" s="66">
        <v>42</v>
      </c>
      <c r="D7" s="65">
        <v>54</v>
      </c>
      <c r="E7" s="66">
        <v>81</v>
      </c>
      <c r="F7" s="67"/>
      <c r="G7" s="65">
        <f t="shared" si="0"/>
        <v>-25</v>
      </c>
      <c r="H7" s="66">
        <f t="shared" si="1"/>
        <v>-27</v>
      </c>
      <c r="I7" s="20">
        <f t="shared" si="2"/>
        <v>-0.59523809523809523</v>
      </c>
      <c r="J7" s="21">
        <f t="shared" si="3"/>
        <v>-0.33333333333333331</v>
      </c>
    </row>
    <row r="8" spans="1:10" x14ac:dyDescent="0.2">
      <c r="A8" s="7" t="s">
        <v>33</v>
      </c>
      <c r="B8" s="65">
        <v>27</v>
      </c>
      <c r="C8" s="66">
        <v>42</v>
      </c>
      <c r="D8" s="65">
        <v>97</v>
      </c>
      <c r="E8" s="66">
        <v>115</v>
      </c>
      <c r="F8" s="67"/>
      <c r="G8" s="65">
        <f t="shared" si="0"/>
        <v>-15</v>
      </c>
      <c r="H8" s="66">
        <f t="shared" si="1"/>
        <v>-18</v>
      </c>
      <c r="I8" s="20">
        <f t="shared" si="2"/>
        <v>-0.35714285714285715</v>
      </c>
      <c r="J8" s="21">
        <f t="shared" si="3"/>
        <v>-0.15652173913043479</v>
      </c>
    </row>
    <row r="9" spans="1:10" x14ac:dyDescent="0.2">
      <c r="A9" s="7" t="s">
        <v>34</v>
      </c>
      <c r="B9" s="65">
        <v>0</v>
      </c>
      <c r="C9" s="66">
        <v>0</v>
      </c>
      <c r="D9" s="65">
        <v>6</v>
      </c>
      <c r="E9" s="66">
        <v>3</v>
      </c>
      <c r="F9" s="67"/>
      <c r="G9" s="65">
        <f t="shared" si="0"/>
        <v>0</v>
      </c>
      <c r="H9" s="66">
        <f t="shared" si="1"/>
        <v>3</v>
      </c>
      <c r="I9" s="20" t="str">
        <f t="shared" si="2"/>
        <v>-</v>
      </c>
      <c r="J9" s="21">
        <f t="shared" si="3"/>
        <v>1</v>
      </c>
    </row>
    <row r="10" spans="1:10" x14ac:dyDescent="0.2">
      <c r="A10" s="7" t="s">
        <v>35</v>
      </c>
      <c r="B10" s="65">
        <v>0</v>
      </c>
      <c r="C10" s="66">
        <v>0</v>
      </c>
      <c r="D10" s="65">
        <v>0</v>
      </c>
      <c r="E10" s="66">
        <v>2</v>
      </c>
      <c r="F10" s="67"/>
      <c r="G10" s="65">
        <f t="shared" si="0"/>
        <v>0</v>
      </c>
      <c r="H10" s="66">
        <f t="shared" si="1"/>
        <v>-2</v>
      </c>
      <c r="I10" s="20" t="str">
        <f t="shared" si="2"/>
        <v>-</v>
      </c>
      <c r="J10" s="21">
        <f t="shared" si="3"/>
        <v>-1</v>
      </c>
    </row>
    <row r="11" spans="1:10" x14ac:dyDescent="0.2">
      <c r="A11" s="7" t="s">
        <v>36</v>
      </c>
      <c r="B11" s="65">
        <v>0</v>
      </c>
      <c r="C11" s="66">
        <v>0</v>
      </c>
      <c r="D11" s="65">
        <v>5</v>
      </c>
      <c r="E11" s="66">
        <v>2</v>
      </c>
      <c r="F11" s="67"/>
      <c r="G11" s="65">
        <f t="shared" si="0"/>
        <v>0</v>
      </c>
      <c r="H11" s="66">
        <f t="shared" si="1"/>
        <v>3</v>
      </c>
      <c r="I11" s="20" t="str">
        <f t="shared" si="2"/>
        <v>-</v>
      </c>
      <c r="J11" s="21">
        <f t="shared" si="3"/>
        <v>1.5</v>
      </c>
    </row>
    <row r="12" spans="1:10" x14ac:dyDescent="0.2">
      <c r="A12" s="7" t="s">
        <v>37</v>
      </c>
      <c r="B12" s="65">
        <v>1</v>
      </c>
      <c r="C12" s="66">
        <v>3</v>
      </c>
      <c r="D12" s="65">
        <v>6</v>
      </c>
      <c r="E12" s="66">
        <v>7</v>
      </c>
      <c r="F12" s="67"/>
      <c r="G12" s="65">
        <f t="shared" si="0"/>
        <v>-2</v>
      </c>
      <c r="H12" s="66">
        <f t="shared" si="1"/>
        <v>-1</v>
      </c>
      <c r="I12" s="20">
        <f t="shared" si="2"/>
        <v>-0.66666666666666663</v>
      </c>
      <c r="J12" s="21">
        <f t="shared" si="3"/>
        <v>-0.14285714285714285</v>
      </c>
    </row>
    <row r="13" spans="1:10" x14ac:dyDescent="0.2">
      <c r="A13" s="7" t="s">
        <v>38</v>
      </c>
      <c r="B13" s="65">
        <v>2</v>
      </c>
      <c r="C13" s="66">
        <v>2</v>
      </c>
      <c r="D13" s="65">
        <v>3</v>
      </c>
      <c r="E13" s="66">
        <v>2</v>
      </c>
      <c r="F13" s="67"/>
      <c r="G13" s="65">
        <f t="shared" si="0"/>
        <v>0</v>
      </c>
      <c r="H13" s="66">
        <f t="shared" si="1"/>
        <v>1</v>
      </c>
      <c r="I13" s="20">
        <f t="shared" si="2"/>
        <v>0</v>
      </c>
      <c r="J13" s="21">
        <f t="shared" si="3"/>
        <v>0.5</v>
      </c>
    </row>
    <row r="14" spans="1:10" x14ac:dyDescent="0.2">
      <c r="A14" s="7" t="s">
        <v>39</v>
      </c>
      <c r="B14" s="65">
        <v>52</v>
      </c>
      <c r="C14" s="66">
        <v>67</v>
      </c>
      <c r="D14" s="65">
        <v>169</v>
      </c>
      <c r="E14" s="66">
        <v>207</v>
      </c>
      <c r="F14" s="67"/>
      <c r="G14" s="65">
        <f t="shared" si="0"/>
        <v>-15</v>
      </c>
      <c r="H14" s="66">
        <f t="shared" si="1"/>
        <v>-38</v>
      </c>
      <c r="I14" s="20">
        <f t="shared" si="2"/>
        <v>-0.22388059701492538</v>
      </c>
      <c r="J14" s="21">
        <f t="shared" si="3"/>
        <v>-0.18357487922705315</v>
      </c>
    </row>
    <row r="15" spans="1:10" x14ac:dyDescent="0.2">
      <c r="A15" s="7" t="s">
        <v>41</v>
      </c>
      <c r="B15" s="65">
        <v>0</v>
      </c>
      <c r="C15" s="66">
        <v>0</v>
      </c>
      <c r="D15" s="65">
        <v>2</v>
      </c>
      <c r="E15" s="66">
        <v>0</v>
      </c>
      <c r="F15" s="67"/>
      <c r="G15" s="65">
        <f t="shared" si="0"/>
        <v>0</v>
      </c>
      <c r="H15" s="66">
        <f t="shared" si="1"/>
        <v>2</v>
      </c>
      <c r="I15" s="20" t="str">
        <f t="shared" si="2"/>
        <v>-</v>
      </c>
      <c r="J15" s="21" t="str">
        <f t="shared" si="3"/>
        <v>-</v>
      </c>
    </row>
    <row r="16" spans="1:10" x14ac:dyDescent="0.2">
      <c r="A16" s="7" t="s">
        <v>42</v>
      </c>
      <c r="B16" s="65">
        <v>22</v>
      </c>
      <c r="C16" s="66">
        <v>27</v>
      </c>
      <c r="D16" s="65">
        <v>43</v>
      </c>
      <c r="E16" s="66">
        <v>54</v>
      </c>
      <c r="F16" s="67"/>
      <c r="G16" s="65">
        <f t="shared" si="0"/>
        <v>-5</v>
      </c>
      <c r="H16" s="66">
        <f t="shared" si="1"/>
        <v>-11</v>
      </c>
      <c r="I16" s="20">
        <f t="shared" si="2"/>
        <v>-0.18518518518518517</v>
      </c>
      <c r="J16" s="21">
        <f t="shared" si="3"/>
        <v>-0.20370370370370369</v>
      </c>
    </row>
    <row r="17" spans="1:10" x14ac:dyDescent="0.2">
      <c r="A17" s="7" t="s">
        <v>44</v>
      </c>
      <c r="B17" s="65">
        <v>20</v>
      </c>
      <c r="C17" s="66">
        <v>82</v>
      </c>
      <c r="D17" s="65">
        <v>52</v>
      </c>
      <c r="E17" s="66">
        <v>209</v>
      </c>
      <c r="F17" s="67"/>
      <c r="G17" s="65">
        <f t="shared" si="0"/>
        <v>-62</v>
      </c>
      <c r="H17" s="66">
        <f t="shared" si="1"/>
        <v>-157</v>
      </c>
      <c r="I17" s="20">
        <f t="shared" si="2"/>
        <v>-0.75609756097560976</v>
      </c>
      <c r="J17" s="21">
        <f t="shared" si="3"/>
        <v>-0.75119617224880386</v>
      </c>
    </row>
    <row r="18" spans="1:10" x14ac:dyDescent="0.2">
      <c r="A18" s="7" t="s">
        <v>45</v>
      </c>
      <c r="B18" s="65">
        <v>103</v>
      </c>
      <c r="C18" s="66">
        <v>142</v>
      </c>
      <c r="D18" s="65">
        <v>313</v>
      </c>
      <c r="E18" s="66">
        <v>385</v>
      </c>
      <c r="F18" s="67"/>
      <c r="G18" s="65">
        <f t="shared" si="0"/>
        <v>-39</v>
      </c>
      <c r="H18" s="66">
        <f t="shared" si="1"/>
        <v>-72</v>
      </c>
      <c r="I18" s="20">
        <f t="shared" si="2"/>
        <v>-0.27464788732394368</v>
      </c>
      <c r="J18" s="21">
        <f t="shared" si="3"/>
        <v>-0.18701298701298702</v>
      </c>
    </row>
    <row r="19" spans="1:10" x14ac:dyDescent="0.2">
      <c r="A19" s="7" t="s">
        <v>47</v>
      </c>
      <c r="B19" s="65">
        <v>40</v>
      </c>
      <c r="C19" s="66">
        <v>25</v>
      </c>
      <c r="D19" s="65">
        <v>102</v>
      </c>
      <c r="E19" s="66">
        <v>71</v>
      </c>
      <c r="F19" s="67"/>
      <c r="G19" s="65">
        <f t="shared" si="0"/>
        <v>15</v>
      </c>
      <c r="H19" s="66">
        <f t="shared" si="1"/>
        <v>31</v>
      </c>
      <c r="I19" s="20">
        <f t="shared" si="2"/>
        <v>0.6</v>
      </c>
      <c r="J19" s="21">
        <f t="shared" si="3"/>
        <v>0.43661971830985913</v>
      </c>
    </row>
    <row r="20" spans="1:10" x14ac:dyDescent="0.2">
      <c r="A20" s="7" t="s">
        <v>49</v>
      </c>
      <c r="B20" s="65">
        <v>1</v>
      </c>
      <c r="C20" s="66">
        <v>5</v>
      </c>
      <c r="D20" s="65">
        <v>3</v>
      </c>
      <c r="E20" s="66">
        <v>13</v>
      </c>
      <c r="F20" s="67"/>
      <c r="G20" s="65">
        <f t="shared" si="0"/>
        <v>-4</v>
      </c>
      <c r="H20" s="66">
        <f t="shared" si="1"/>
        <v>-10</v>
      </c>
      <c r="I20" s="20">
        <f t="shared" si="2"/>
        <v>-0.8</v>
      </c>
      <c r="J20" s="21">
        <f t="shared" si="3"/>
        <v>-0.76923076923076927</v>
      </c>
    </row>
    <row r="21" spans="1:10" x14ac:dyDescent="0.2">
      <c r="A21" s="7" t="s">
        <v>50</v>
      </c>
      <c r="B21" s="65">
        <v>9</v>
      </c>
      <c r="C21" s="66">
        <v>12</v>
      </c>
      <c r="D21" s="65">
        <v>29</v>
      </c>
      <c r="E21" s="66">
        <v>27</v>
      </c>
      <c r="F21" s="67"/>
      <c r="G21" s="65">
        <f t="shared" si="0"/>
        <v>-3</v>
      </c>
      <c r="H21" s="66">
        <f t="shared" si="1"/>
        <v>2</v>
      </c>
      <c r="I21" s="20">
        <f t="shared" si="2"/>
        <v>-0.25</v>
      </c>
      <c r="J21" s="21">
        <f t="shared" si="3"/>
        <v>7.407407407407407E-2</v>
      </c>
    </row>
    <row r="22" spans="1:10" x14ac:dyDescent="0.2">
      <c r="A22" s="7" t="s">
        <v>51</v>
      </c>
      <c r="B22" s="65">
        <v>99</v>
      </c>
      <c r="C22" s="66">
        <v>53</v>
      </c>
      <c r="D22" s="65">
        <v>318</v>
      </c>
      <c r="E22" s="66">
        <v>212</v>
      </c>
      <c r="F22" s="67"/>
      <c r="G22" s="65">
        <f t="shared" si="0"/>
        <v>46</v>
      </c>
      <c r="H22" s="66">
        <f t="shared" si="1"/>
        <v>106</v>
      </c>
      <c r="I22" s="20">
        <f t="shared" si="2"/>
        <v>0.86792452830188682</v>
      </c>
      <c r="J22" s="21">
        <f t="shared" si="3"/>
        <v>0.5</v>
      </c>
    </row>
    <row r="23" spans="1:10" x14ac:dyDescent="0.2">
      <c r="A23" s="7" t="s">
        <v>52</v>
      </c>
      <c r="B23" s="65">
        <v>16</v>
      </c>
      <c r="C23" s="66">
        <v>16</v>
      </c>
      <c r="D23" s="65">
        <v>25</v>
      </c>
      <c r="E23" s="66">
        <v>55</v>
      </c>
      <c r="F23" s="67"/>
      <c r="G23" s="65">
        <f t="shared" si="0"/>
        <v>0</v>
      </c>
      <c r="H23" s="66">
        <f t="shared" si="1"/>
        <v>-30</v>
      </c>
      <c r="I23" s="20">
        <f t="shared" si="2"/>
        <v>0</v>
      </c>
      <c r="J23" s="21">
        <f t="shared" si="3"/>
        <v>-0.54545454545454541</v>
      </c>
    </row>
    <row r="24" spans="1:10" x14ac:dyDescent="0.2">
      <c r="A24" s="7" t="s">
        <v>53</v>
      </c>
      <c r="B24" s="65">
        <v>18</v>
      </c>
      <c r="C24" s="66">
        <v>15</v>
      </c>
      <c r="D24" s="65">
        <v>27</v>
      </c>
      <c r="E24" s="66">
        <v>33</v>
      </c>
      <c r="F24" s="67"/>
      <c r="G24" s="65">
        <f t="shared" si="0"/>
        <v>3</v>
      </c>
      <c r="H24" s="66">
        <f t="shared" si="1"/>
        <v>-6</v>
      </c>
      <c r="I24" s="20">
        <f t="shared" si="2"/>
        <v>0.2</v>
      </c>
      <c r="J24" s="21">
        <f t="shared" si="3"/>
        <v>-0.18181818181818182</v>
      </c>
    </row>
    <row r="25" spans="1:10" x14ac:dyDescent="0.2">
      <c r="A25" s="7" t="s">
        <v>54</v>
      </c>
      <c r="B25" s="65">
        <v>21</v>
      </c>
      <c r="C25" s="66">
        <v>18</v>
      </c>
      <c r="D25" s="65">
        <v>47</v>
      </c>
      <c r="E25" s="66">
        <v>49</v>
      </c>
      <c r="F25" s="67"/>
      <c r="G25" s="65">
        <f t="shared" si="0"/>
        <v>3</v>
      </c>
      <c r="H25" s="66">
        <f t="shared" si="1"/>
        <v>-2</v>
      </c>
      <c r="I25" s="20">
        <f t="shared" si="2"/>
        <v>0.16666666666666666</v>
      </c>
      <c r="J25" s="21">
        <f t="shared" si="3"/>
        <v>-4.0816326530612242E-2</v>
      </c>
    </row>
    <row r="26" spans="1:10" x14ac:dyDescent="0.2">
      <c r="A26" s="7" t="s">
        <v>55</v>
      </c>
      <c r="B26" s="65">
        <v>0</v>
      </c>
      <c r="C26" s="66">
        <v>0</v>
      </c>
      <c r="D26" s="65">
        <v>1</v>
      </c>
      <c r="E26" s="66">
        <v>1</v>
      </c>
      <c r="F26" s="67"/>
      <c r="G26" s="65">
        <f t="shared" si="0"/>
        <v>0</v>
      </c>
      <c r="H26" s="66">
        <f t="shared" si="1"/>
        <v>0</v>
      </c>
      <c r="I26" s="20" t="str">
        <f t="shared" si="2"/>
        <v>-</v>
      </c>
      <c r="J26" s="21">
        <f t="shared" si="3"/>
        <v>0</v>
      </c>
    </row>
    <row r="27" spans="1:10" x14ac:dyDescent="0.2">
      <c r="A27" s="7" t="s">
        <v>56</v>
      </c>
      <c r="B27" s="65">
        <v>0</v>
      </c>
      <c r="C27" s="66">
        <v>1</v>
      </c>
      <c r="D27" s="65">
        <v>1</v>
      </c>
      <c r="E27" s="66">
        <v>3</v>
      </c>
      <c r="F27" s="67"/>
      <c r="G27" s="65">
        <f t="shared" si="0"/>
        <v>-1</v>
      </c>
      <c r="H27" s="66">
        <f t="shared" si="1"/>
        <v>-2</v>
      </c>
      <c r="I27" s="20">
        <f t="shared" si="2"/>
        <v>-1</v>
      </c>
      <c r="J27" s="21">
        <f t="shared" si="3"/>
        <v>-0.66666666666666663</v>
      </c>
    </row>
    <row r="28" spans="1:10" x14ac:dyDescent="0.2">
      <c r="A28" s="7" t="s">
        <v>57</v>
      </c>
      <c r="B28" s="65">
        <v>218</v>
      </c>
      <c r="C28" s="66">
        <v>186</v>
      </c>
      <c r="D28" s="65">
        <v>554</v>
      </c>
      <c r="E28" s="66">
        <v>510</v>
      </c>
      <c r="F28" s="67"/>
      <c r="G28" s="65">
        <f t="shared" si="0"/>
        <v>32</v>
      </c>
      <c r="H28" s="66">
        <f t="shared" si="1"/>
        <v>44</v>
      </c>
      <c r="I28" s="20">
        <f t="shared" si="2"/>
        <v>0.17204301075268819</v>
      </c>
      <c r="J28" s="21">
        <f t="shared" si="3"/>
        <v>8.6274509803921567E-2</v>
      </c>
    </row>
    <row r="29" spans="1:10" x14ac:dyDescent="0.2">
      <c r="A29" s="7" t="s">
        <v>58</v>
      </c>
      <c r="B29" s="65">
        <v>22</v>
      </c>
      <c r="C29" s="66">
        <v>42</v>
      </c>
      <c r="D29" s="65">
        <v>61</v>
      </c>
      <c r="E29" s="66">
        <v>106</v>
      </c>
      <c r="F29" s="67"/>
      <c r="G29" s="65">
        <f t="shared" si="0"/>
        <v>-20</v>
      </c>
      <c r="H29" s="66">
        <f t="shared" si="1"/>
        <v>-45</v>
      </c>
      <c r="I29" s="20">
        <f t="shared" si="2"/>
        <v>-0.47619047619047616</v>
      </c>
      <c r="J29" s="21">
        <f t="shared" si="3"/>
        <v>-0.42452830188679247</v>
      </c>
    </row>
    <row r="30" spans="1:10" x14ac:dyDescent="0.2">
      <c r="A30" s="7" t="s">
        <v>59</v>
      </c>
      <c r="B30" s="65">
        <v>3</v>
      </c>
      <c r="C30" s="66">
        <v>3</v>
      </c>
      <c r="D30" s="65">
        <v>8</v>
      </c>
      <c r="E30" s="66">
        <v>5</v>
      </c>
      <c r="F30" s="67"/>
      <c r="G30" s="65">
        <f t="shared" si="0"/>
        <v>0</v>
      </c>
      <c r="H30" s="66">
        <f t="shared" si="1"/>
        <v>3</v>
      </c>
      <c r="I30" s="20">
        <f t="shared" si="2"/>
        <v>0</v>
      </c>
      <c r="J30" s="21">
        <f t="shared" si="3"/>
        <v>0.6</v>
      </c>
    </row>
    <row r="31" spans="1:10" x14ac:dyDescent="0.2">
      <c r="A31" s="7" t="s">
        <v>60</v>
      </c>
      <c r="B31" s="65">
        <v>30</v>
      </c>
      <c r="C31" s="66">
        <v>48</v>
      </c>
      <c r="D31" s="65">
        <v>155</v>
      </c>
      <c r="E31" s="66">
        <v>125</v>
      </c>
      <c r="F31" s="67"/>
      <c r="G31" s="65">
        <f t="shared" si="0"/>
        <v>-18</v>
      </c>
      <c r="H31" s="66">
        <f t="shared" si="1"/>
        <v>30</v>
      </c>
      <c r="I31" s="20">
        <f t="shared" si="2"/>
        <v>-0.375</v>
      </c>
      <c r="J31" s="21">
        <f t="shared" si="3"/>
        <v>0.24</v>
      </c>
    </row>
    <row r="32" spans="1:10" x14ac:dyDescent="0.2">
      <c r="A32" s="7" t="s">
        <v>61</v>
      </c>
      <c r="B32" s="65">
        <v>1</v>
      </c>
      <c r="C32" s="66">
        <v>3</v>
      </c>
      <c r="D32" s="65">
        <v>17</v>
      </c>
      <c r="E32" s="66">
        <v>12</v>
      </c>
      <c r="F32" s="67"/>
      <c r="G32" s="65">
        <f t="shared" si="0"/>
        <v>-2</v>
      </c>
      <c r="H32" s="66">
        <f t="shared" si="1"/>
        <v>5</v>
      </c>
      <c r="I32" s="20">
        <f t="shared" si="2"/>
        <v>-0.66666666666666663</v>
      </c>
      <c r="J32" s="21">
        <f t="shared" si="3"/>
        <v>0.41666666666666669</v>
      </c>
    </row>
    <row r="33" spans="1:10" x14ac:dyDescent="0.2">
      <c r="A33" s="7" t="s">
        <v>62</v>
      </c>
      <c r="B33" s="65">
        <v>118</v>
      </c>
      <c r="C33" s="66">
        <v>103</v>
      </c>
      <c r="D33" s="65">
        <v>278</v>
      </c>
      <c r="E33" s="66">
        <v>199</v>
      </c>
      <c r="F33" s="67"/>
      <c r="G33" s="65">
        <f t="shared" si="0"/>
        <v>15</v>
      </c>
      <c r="H33" s="66">
        <f t="shared" si="1"/>
        <v>79</v>
      </c>
      <c r="I33" s="20">
        <f t="shared" si="2"/>
        <v>0.14563106796116504</v>
      </c>
      <c r="J33" s="21">
        <f t="shared" si="3"/>
        <v>0.39698492462311558</v>
      </c>
    </row>
    <row r="34" spans="1:10" x14ac:dyDescent="0.2">
      <c r="A34" s="7" t="s">
        <v>63</v>
      </c>
      <c r="B34" s="65">
        <v>47</v>
      </c>
      <c r="C34" s="66">
        <v>65</v>
      </c>
      <c r="D34" s="65">
        <v>118</v>
      </c>
      <c r="E34" s="66">
        <v>150</v>
      </c>
      <c r="F34" s="67"/>
      <c r="G34" s="65">
        <f t="shared" si="0"/>
        <v>-18</v>
      </c>
      <c r="H34" s="66">
        <f t="shared" si="1"/>
        <v>-32</v>
      </c>
      <c r="I34" s="20">
        <f t="shared" si="2"/>
        <v>-0.27692307692307694</v>
      </c>
      <c r="J34" s="21">
        <f t="shared" si="3"/>
        <v>-0.21333333333333335</v>
      </c>
    </row>
    <row r="35" spans="1:10" x14ac:dyDescent="0.2">
      <c r="A35" s="7" t="s">
        <v>64</v>
      </c>
      <c r="B35" s="65">
        <v>4</v>
      </c>
      <c r="C35" s="66">
        <v>2</v>
      </c>
      <c r="D35" s="65">
        <v>12</v>
      </c>
      <c r="E35" s="66">
        <v>9</v>
      </c>
      <c r="F35" s="67"/>
      <c r="G35" s="65">
        <f t="shared" si="0"/>
        <v>2</v>
      </c>
      <c r="H35" s="66">
        <f t="shared" si="1"/>
        <v>3</v>
      </c>
      <c r="I35" s="20">
        <f t="shared" si="2"/>
        <v>1</v>
      </c>
      <c r="J35" s="21">
        <f t="shared" si="3"/>
        <v>0.33333333333333331</v>
      </c>
    </row>
    <row r="36" spans="1:10" x14ac:dyDescent="0.2">
      <c r="A36" s="7" t="s">
        <v>65</v>
      </c>
      <c r="B36" s="65">
        <v>11</v>
      </c>
      <c r="C36" s="66">
        <v>15</v>
      </c>
      <c r="D36" s="65">
        <v>28</v>
      </c>
      <c r="E36" s="66">
        <v>28</v>
      </c>
      <c r="F36" s="67"/>
      <c r="G36" s="65">
        <f t="shared" si="0"/>
        <v>-4</v>
      </c>
      <c r="H36" s="66">
        <f t="shared" si="1"/>
        <v>0</v>
      </c>
      <c r="I36" s="20">
        <f t="shared" si="2"/>
        <v>-0.26666666666666666</v>
      </c>
      <c r="J36" s="21">
        <f t="shared" si="3"/>
        <v>0</v>
      </c>
    </row>
    <row r="37" spans="1:10" x14ac:dyDescent="0.2">
      <c r="A37" s="7" t="s">
        <v>66</v>
      </c>
      <c r="B37" s="65">
        <v>3</v>
      </c>
      <c r="C37" s="66">
        <v>0</v>
      </c>
      <c r="D37" s="65">
        <v>11</v>
      </c>
      <c r="E37" s="66">
        <v>7</v>
      </c>
      <c r="F37" s="67"/>
      <c r="G37" s="65">
        <f t="shared" si="0"/>
        <v>3</v>
      </c>
      <c r="H37" s="66">
        <f t="shared" si="1"/>
        <v>4</v>
      </c>
      <c r="I37" s="20" t="str">
        <f t="shared" si="2"/>
        <v>-</v>
      </c>
      <c r="J37" s="21">
        <f t="shared" si="3"/>
        <v>0.5714285714285714</v>
      </c>
    </row>
    <row r="38" spans="1:10" x14ac:dyDescent="0.2">
      <c r="A38" s="7" t="s">
        <v>67</v>
      </c>
      <c r="B38" s="65">
        <v>6</v>
      </c>
      <c r="C38" s="66">
        <v>7</v>
      </c>
      <c r="D38" s="65">
        <v>22</v>
      </c>
      <c r="E38" s="66">
        <v>10</v>
      </c>
      <c r="F38" s="67"/>
      <c r="G38" s="65">
        <f t="shared" si="0"/>
        <v>-1</v>
      </c>
      <c r="H38" s="66">
        <f t="shared" si="1"/>
        <v>12</v>
      </c>
      <c r="I38" s="20">
        <f t="shared" si="2"/>
        <v>-0.14285714285714285</v>
      </c>
      <c r="J38" s="21">
        <f t="shared" si="3"/>
        <v>1.2</v>
      </c>
    </row>
    <row r="39" spans="1:10" x14ac:dyDescent="0.2">
      <c r="A39" s="7" t="s">
        <v>68</v>
      </c>
      <c r="B39" s="65">
        <v>19</v>
      </c>
      <c r="C39" s="66">
        <v>46</v>
      </c>
      <c r="D39" s="65">
        <v>55</v>
      </c>
      <c r="E39" s="66">
        <v>143</v>
      </c>
      <c r="F39" s="67"/>
      <c r="G39" s="65">
        <f t="shared" si="0"/>
        <v>-27</v>
      </c>
      <c r="H39" s="66">
        <f t="shared" si="1"/>
        <v>-88</v>
      </c>
      <c r="I39" s="20">
        <f t="shared" si="2"/>
        <v>-0.58695652173913049</v>
      </c>
      <c r="J39" s="21">
        <f t="shared" si="3"/>
        <v>-0.61538461538461542</v>
      </c>
    </row>
    <row r="40" spans="1:10" x14ac:dyDescent="0.2">
      <c r="A40" s="7" t="s">
        <v>69</v>
      </c>
      <c r="B40" s="65">
        <v>0</v>
      </c>
      <c r="C40" s="66">
        <v>1</v>
      </c>
      <c r="D40" s="65">
        <v>1</v>
      </c>
      <c r="E40" s="66">
        <v>3</v>
      </c>
      <c r="F40" s="67"/>
      <c r="G40" s="65">
        <f t="shared" si="0"/>
        <v>-1</v>
      </c>
      <c r="H40" s="66">
        <f t="shared" si="1"/>
        <v>-2</v>
      </c>
      <c r="I40" s="20">
        <f t="shared" si="2"/>
        <v>-1</v>
      </c>
      <c r="J40" s="21">
        <f t="shared" si="3"/>
        <v>-0.66666666666666663</v>
      </c>
    </row>
    <row r="41" spans="1:10" x14ac:dyDescent="0.2">
      <c r="A41" s="7" t="s">
        <v>70</v>
      </c>
      <c r="B41" s="65">
        <v>36</v>
      </c>
      <c r="C41" s="66">
        <v>127</v>
      </c>
      <c r="D41" s="65">
        <v>148</v>
      </c>
      <c r="E41" s="66">
        <v>261</v>
      </c>
      <c r="F41" s="67"/>
      <c r="G41" s="65">
        <f t="shared" si="0"/>
        <v>-91</v>
      </c>
      <c r="H41" s="66">
        <f t="shared" si="1"/>
        <v>-113</v>
      </c>
      <c r="I41" s="20">
        <f t="shared" si="2"/>
        <v>-0.71653543307086609</v>
      </c>
      <c r="J41" s="21">
        <f t="shared" si="3"/>
        <v>-0.43295019157088122</v>
      </c>
    </row>
    <row r="42" spans="1:10" x14ac:dyDescent="0.2">
      <c r="A42" s="7" t="s">
        <v>71</v>
      </c>
      <c r="B42" s="65">
        <v>28</v>
      </c>
      <c r="C42" s="66">
        <v>18</v>
      </c>
      <c r="D42" s="65">
        <v>77</v>
      </c>
      <c r="E42" s="66">
        <v>79</v>
      </c>
      <c r="F42" s="67"/>
      <c r="G42" s="65">
        <f t="shared" si="0"/>
        <v>10</v>
      </c>
      <c r="H42" s="66">
        <f t="shared" si="1"/>
        <v>-2</v>
      </c>
      <c r="I42" s="20">
        <f t="shared" si="2"/>
        <v>0.55555555555555558</v>
      </c>
      <c r="J42" s="21">
        <f t="shared" si="3"/>
        <v>-2.5316455696202531E-2</v>
      </c>
    </row>
    <row r="43" spans="1:10" x14ac:dyDescent="0.2">
      <c r="A43" s="7" t="s">
        <v>72</v>
      </c>
      <c r="B43" s="65">
        <v>177</v>
      </c>
      <c r="C43" s="66">
        <v>0</v>
      </c>
      <c r="D43" s="65">
        <v>177</v>
      </c>
      <c r="E43" s="66">
        <v>0</v>
      </c>
      <c r="F43" s="67"/>
      <c r="G43" s="65">
        <f t="shared" si="0"/>
        <v>177</v>
      </c>
      <c r="H43" s="66">
        <f t="shared" si="1"/>
        <v>177</v>
      </c>
      <c r="I43" s="20" t="str">
        <f t="shared" si="2"/>
        <v>-</v>
      </c>
      <c r="J43" s="21" t="str">
        <f t="shared" si="3"/>
        <v>-</v>
      </c>
    </row>
    <row r="44" spans="1:10" x14ac:dyDescent="0.2">
      <c r="A44" s="7" t="s">
        <v>73</v>
      </c>
      <c r="B44" s="65">
        <v>282</v>
      </c>
      <c r="C44" s="66">
        <v>321</v>
      </c>
      <c r="D44" s="65">
        <v>786</v>
      </c>
      <c r="E44" s="66">
        <v>826</v>
      </c>
      <c r="F44" s="67"/>
      <c r="G44" s="65">
        <f t="shared" si="0"/>
        <v>-39</v>
      </c>
      <c r="H44" s="66">
        <f t="shared" si="1"/>
        <v>-40</v>
      </c>
      <c r="I44" s="20">
        <f t="shared" si="2"/>
        <v>-0.12149532710280374</v>
      </c>
      <c r="J44" s="21">
        <f t="shared" si="3"/>
        <v>-4.8426150121065374E-2</v>
      </c>
    </row>
    <row r="45" spans="1:10" x14ac:dyDescent="0.2">
      <c r="A45" s="7" t="s">
        <v>74</v>
      </c>
      <c r="B45" s="65">
        <v>79</v>
      </c>
      <c r="C45" s="66">
        <v>96</v>
      </c>
      <c r="D45" s="65">
        <v>186</v>
      </c>
      <c r="E45" s="66">
        <v>260</v>
      </c>
      <c r="F45" s="67"/>
      <c r="G45" s="65">
        <f t="shared" si="0"/>
        <v>-17</v>
      </c>
      <c r="H45" s="66">
        <f t="shared" si="1"/>
        <v>-74</v>
      </c>
      <c r="I45" s="20">
        <f t="shared" si="2"/>
        <v>-0.17708333333333334</v>
      </c>
      <c r="J45" s="21">
        <f t="shared" si="3"/>
        <v>-0.2846153846153846</v>
      </c>
    </row>
    <row r="46" spans="1:10" x14ac:dyDescent="0.2">
      <c r="A46" s="7" t="s">
        <v>75</v>
      </c>
      <c r="B46" s="65">
        <v>20</v>
      </c>
      <c r="C46" s="66">
        <v>21</v>
      </c>
      <c r="D46" s="65">
        <v>70</v>
      </c>
      <c r="E46" s="66">
        <v>66</v>
      </c>
      <c r="F46" s="67"/>
      <c r="G46" s="65">
        <f t="shared" si="0"/>
        <v>-1</v>
      </c>
      <c r="H46" s="66">
        <f t="shared" si="1"/>
        <v>4</v>
      </c>
      <c r="I46" s="20">
        <f t="shared" si="2"/>
        <v>-4.7619047619047616E-2</v>
      </c>
      <c r="J46" s="21">
        <f t="shared" si="3"/>
        <v>6.0606060606060608E-2</v>
      </c>
    </row>
    <row r="47" spans="1:10" x14ac:dyDescent="0.2">
      <c r="A47" s="142" t="s">
        <v>40</v>
      </c>
      <c r="B47" s="143">
        <v>3</v>
      </c>
      <c r="C47" s="144">
        <v>0</v>
      </c>
      <c r="D47" s="143">
        <v>7</v>
      </c>
      <c r="E47" s="144">
        <v>1</v>
      </c>
      <c r="F47" s="145"/>
      <c r="G47" s="143">
        <f t="shared" si="0"/>
        <v>3</v>
      </c>
      <c r="H47" s="144">
        <f t="shared" si="1"/>
        <v>6</v>
      </c>
      <c r="I47" s="151" t="str">
        <f t="shared" si="2"/>
        <v>-</v>
      </c>
      <c r="J47" s="152">
        <f t="shared" si="3"/>
        <v>6</v>
      </c>
    </row>
    <row r="48" spans="1:10" x14ac:dyDescent="0.2">
      <c r="A48" s="7" t="s">
        <v>43</v>
      </c>
      <c r="B48" s="65">
        <v>0</v>
      </c>
      <c r="C48" s="66">
        <v>1</v>
      </c>
      <c r="D48" s="65">
        <v>0</v>
      </c>
      <c r="E48" s="66">
        <v>3</v>
      </c>
      <c r="F48" s="67"/>
      <c r="G48" s="65">
        <f t="shared" si="0"/>
        <v>-1</v>
      </c>
      <c r="H48" s="66">
        <f t="shared" si="1"/>
        <v>-3</v>
      </c>
      <c r="I48" s="20">
        <f t="shared" si="2"/>
        <v>-1</v>
      </c>
      <c r="J48" s="21">
        <f t="shared" si="3"/>
        <v>-1</v>
      </c>
    </row>
    <row r="49" spans="1:10" x14ac:dyDescent="0.2">
      <c r="A49" s="7" t="s">
        <v>46</v>
      </c>
      <c r="B49" s="65">
        <v>2</v>
      </c>
      <c r="C49" s="66">
        <v>5</v>
      </c>
      <c r="D49" s="65">
        <v>9</v>
      </c>
      <c r="E49" s="66">
        <v>17</v>
      </c>
      <c r="F49" s="67"/>
      <c r="G49" s="65">
        <f t="shared" si="0"/>
        <v>-3</v>
      </c>
      <c r="H49" s="66">
        <f t="shared" si="1"/>
        <v>-8</v>
      </c>
      <c r="I49" s="20">
        <f t="shared" si="2"/>
        <v>-0.6</v>
      </c>
      <c r="J49" s="21">
        <f t="shared" si="3"/>
        <v>-0.47058823529411764</v>
      </c>
    </row>
    <row r="50" spans="1:10" x14ac:dyDescent="0.2">
      <c r="A50" s="7" t="s">
        <v>48</v>
      </c>
      <c r="B50" s="65">
        <v>0</v>
      </c>
      <c r="C50" s="66">
        <v>0</v>
      </c>
      <c r="D50" s="65">
        <v>0</v>
      </c>
      <c r="E50" s="66">
        <v>1</v>
      </c>
      <c r="F50" s="67"/>
      <c r="G50" s="65">
        <f t="shared" si="0"/>
        <v>0</v>
      </c>
      <c r="H50" s="66">
        <f t="shared" si="1"/>
        <v>-1</v>
      </c>
      <c r="I50" s="20" t="str">
        <f t="shared" si="2"/>
        <v>-</v>
      </c>
      <c r="J50" s="21">
        <f t="shared" si="3"/>
        <v>-1</v>
      </c>
    </row>
    <row r="51" spans="1:10" x14ac:dyDescent="0.2">
      <c r="A51" s="1"/>
      <c r="B51" s="68"/>
      <c r="C51" s="69"/>
      <c r="D51" s="68"/>
      <c r="E51" s="69"/>
      <c r="F51" s="70"/>
      <c r="G51" s="68"/>
      <c r="H51" s="69"/>
      <c r="I51" s="5"/>
      <c r="J51" s="6"/>
    </row>
    <row r="52" spans="1:10" s="43" customFormat="1" x14ac:dyDescent="0.2">
      <c r="A52" s="27" t="s">
        <v>5</v>
      </c>
      <c r="B52" s="71">
        <f>SUM(B6:B51)</f>
        <v>1560</v>
      </c>
      <c r="C52" s="72">
        <f>SUM(C6:C51)</f>
        <v>1663</v>
      </c>
      <c r="D52" s="71">
        <f>SUM(D6:D51)</f>
        <v>4091</v>
      </c>
      <c r="E52" s="72">
        <f>SUM(E6:E51)</f>
        <v>4356</v>
      </c>
      <c r="F52" s="73"/>
      <c r="G52" s="71">
        <f>SUM(G6:G51)</f>
        <v>-103</v>
      </c>
      <c r="H52" s="72">
        <f>SUM(H6:H51)</f>
        <v>-265</v>
      </c>
      <c r="I52" s="37">
        <f>IF(C52=0, 0, G52/C52)</f>
        <v>-6.1936259771497297E-2</v>
      </c>
      <c r="J52" s="38">
        <f>IF(E52=0, 0, H52/E52)</f>
        <v>-6.0835629017447199E-2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2"/>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87</v>
      </c>
      <c r="B2" s="202" t="s">
        <v>77</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0.19230769230769199</v>
      </c>
      <c r="C6" s="17">
        <v>6.0132291040288603E-2</v>
      </c>
      <c r="D6" s="16">
        <v>0.19555120997311201</v>
      </c>
      <c r="E6" s="17">
        <v>9.1827364554637303E-2</v>
      </c>
      <c r="F6" s="12"/>
      <c r="G6" s="10">
        <f t="shared" ref="G6:G50" si="0">B6-C6</f>
        <v>0.13217540126740338</v>
      </c>
      <c r="H6" s="11">
        <f t="shared" ref="H6:H50" si="1">D6-E6</f>
        <v>0.10372384541847471</v>
      </c>
    </row>
    <row r="7" spans="1:8" x14ac:dyDescent="0.2">
      <c r="A7" s="7" t="s">
        <v>32</v>
      </c>
      <c r="B7" s="16">
        <v>1.0897435897435901</v>
      </c>
      <c r="C7" s="17">
        <v>2.5255562236921199</v>
      </c>
      <c r="D7" s="16">
        <v>1.3199706673184999</v>
      </c>
      <c r="E7" s="17">
        <v>1.8595041322314099</v>
      </c>
      <c r="F7" s="12"/>
      <c r="G7" s="10">
        <f t="shared" si="0"/>
        <v>-1.4358126339485298</v>
      </c>
      <c r="H7" s="11">
        <f t="shared" si="1"/>
        <v>-0.53953346491290999</v>
      </c>
    </row>
    <row r="8" spans="1:8" x14ac:dyDescent="0.2">
      <c r="A8" s="7" t="s">
        <v>33</v>
      </c>
      <c r="B8" s="16">
        <v>1.7307692307692302</v>
      </c>
      <c r="C8" s="17">
        <v>2.5255562236921199</v>
      </c>
      <c r="D8" s="16">
        <v>2.3710584209239798</v>
      </c>
      <c r="E8" s="17">
        <v>2.6400367309458201</v>
      </c>
      <c r="F8" s="12"/>
      <c r="G8" s="10">
        <f t="shared" si="0"/>
        <v>-0.79478699292288968</v>
      </c>
      <c r="H8" s="11">
        <f t="shared" si="1"/>
        <v>-0.26897831002184036</v>
      </c>
    </row>
    <row r="9" spans="1:8" x14ac:dyDescent="0.2">
      <c r="A9" s="7" t="s">
        <v>34</v>
      </c>
      <c r="B9" s="16">
        <v>0</v>
      </c>
      <c r="C9" s="17">
        <v>0</v>
      </c>
      <c r="D9" s="16">
        <v>0.146663407479834</v>
      </c>
      <c r="E9" s="17">
        <v>6.8870523415977991E-2</v>
      </c>
      <c r="F9" s="12"/>
      <c r="G9" s="10">
        <f t="shared" si="0"/>
        <v>0</v>
      </c>
      <c r="H9" s="11">
        <f t="shared" si="1"/>
        <v>7.779288406385601E-2</v>
      </c>
    </row>
    <row r="10" spans="1:8" x14ac:dyDescent="0.2">
      <c r="A10" s="7" t="s">
        <v>35</v>
      </c>
      <c r="B10" s="16">
        <v>0</v>
      </c>
      <c r="C10" s="17">
        <v>0</v>
      </c>
      <c r="D10" s="16">
        <v>0</v>
      </c>
      <c r="E10" s="17">
        <v>4.5913682277318603E-2</v>
      </c>
      <c r="F10" s="12"/>
      <c r="G10" s="10">
        <f t="shared" si="0"/>
        <v>0</v>
      </c>
      <c r="H10" s="11">
        <f t="shared" si="1"/>
        <v>-4.5913682277318603E-2</v>
      </c>
    </row>
    <row r="11" spans="1:8" x14ac:dyDescent="0.2">
      <c r="A11" s="7" t="s">
        <v>36</v>
      </c>
      <c r="B11" s="16">
        <v>0</v>
      </c>
      <c r="C11" s="17">
        <v>0</v>
      </c>
      <c r="D11" s="16">
        <v>0.12221950623319501</v>
      </c>
      <c r="E11" s="17">
        <v>4.5913682277318603E-2</v>
      </c>
      <c r="F11" s="12"/>
      <c r="G11" s="10">
        <f t="shared" si="0"/>
        <v>0</v>
      </c>
      <c r="H11" s="11">
        <f t="shared" si="1"/>
        <v>7.6305823955876401E-2</v>
      </c>
    </row>
    <row r="12" spans="1:8" x14ac:dyDescent="0.2">
      <c r="A12" s="7" t="s">
        <v>37</v>
      </c>
      <c r="B12" s="16">
        <v>6.4102564102564097E-2</v>
      </c>
      <c r="C12" s="17">
        <v>0.180396873120866</v>
      </c>
      <c r="D12" s="16">
        <v>0.146663407479834</v>
      </c>
      <c r="E12" s="17">
        <v>0.16069788797061499</v>
      </c>
      <c r="F12" s="12"/>
      <c r="G12" s="10">
        <f t="shared" si="0"/>
        <v>-0.1162943090183019</v>
      </c>
      <c r="H12" s="11">
        <f t="shared" si="1"/>
        <v>-1.4034480490780987E-2</v>
      </c>
    </row>
    <row r="13" spans="1:8" x14ac:dyDescent="0.2">
      <c r="A13" s="7" t="s">
        <v>38</v>
      </c>
      <c r="B13" s="16">
        <v>0.128205128205128</v>
      </c>
      <c r="C13" s="17">
        <v>0.120264582080577</v>
      </c>
      <c r="D13" s="16">
        <v>7.3331703739916904E-2</v>
      </c>
      <c r="E13" s="17">
        <v>4.5913682277318603E-2</v>
      </c>
      <c r="F13" s="12"/>
      <c r="G13" s="10">
        <f t="shared" si="0"/>
        <v>7.9405461245510012E-3</v>
      </c>
      <c r="H13" s="11">
        <f t="shared" si="1"/>
        <v>2.7418021462598301E-2</v>
      </c>
    </row>
    <row r="14" spans="1:8" x14ac:dyDescent="0.2">
      <c r="A14" s="7" t="s">
        <v>39</v>
      </c>
      <c r="B14" s="16">
        <v>3.3333333333333299</v>
      </c>
      <c r="C14" s="17">
        <v>4.02886349969934</v>
      </c>
      <c r="D14" s="16">
        <v>4.1310193106819799</v>
      </c>
      <c r="E14" s="17">
        <v>4.7520661157024797</v>
      </c>
      <c r="F14" s="12"/>
      <c r="G14" s="10">
        <f t="shared" si="0"/>
        <v>-0.69553016636601006</v>
      </c>
      <c r="H14" s="11">
        <f t="shared" si="1"/>
        <v>-0.6210468050204998</v>
      </c>
    </row>
    <row r="15" spans="1:8" x14ac:dyDescent="0.2">
      <c r="A15" s="7" t="s">
        <v>41</v>
      </c>
      <c r="B15" s="16">
        <v>0</v>
      </c>
      <c r="C15" s="17">
        <v>0</v>
      </c>
      <c r="D15" s="16">
        <v>4.8887802493277906E-2</v>
      </c>
      <c r="E15" s="17">
        <v>0</v>
      </c>
      <c r="F15" s="12"/>
      <c r="G15" s="10">
        <f t="shared" si="0"/>
        <v>0</v>
      </c>
      <c r="H15" s="11">
        <f t="shared" si="1"/>
        <v>4.8887802493277906E-2</v>
      </c>
    </row>
    <row r="16" spans="1:8" x14ac:dyDescent="0.2">
      <c r="A16" s="7" t="s">
        <v>42</v>
      </c>
      <c r="B16" s="16">
        <v>1.4102564102564099</v>
      </c>
      <c r="C16" s="17">
        <v>1.62357185808779</v>
      </c>
      <c r="D16" s="16">
        <v>1.0510877536054799</v>
      </c>
      <c r="E16" s="17">
        <v>1.2396694214876001</v>
      </c>
      <c r="F16" s="12"/>
      <c r="G16" s="10">
        <f t="shared" si="0"/>
        <v>-0.21331544783138012</v>
      </c>
      <c r="H16" s="11">
        <f t="shared" si="1"/>
        <v>-0.18858166788212016</v>
      </c>
    </row>
    <row r="17" spans="1:8" x14ac:dyDescent="0.2">
      <c r="A17" s="7" t="s">
        <v>44</v>
      </c>
      <c r="B17" s="16">
        <v>1.2820512820512799</v>
      </c>
      <c r="C17" s="17">
        <v>4.9308478653036696</v>
      </c>
      <c r="D17" s="16">
        <v>1.2710828648252299</v>
      </c>
      <c r="E17" s="17">
        <v>4.7979797979797993</v>
      </c>
      <c r="F17" s="12"/>
      <c r="G17" s="10">
        <f t="shared" si="0"/>
        <v>-3.6487965832523894</v>
      </c>
      <c r="H17" s="11">
        <f t="shared" si="1"/>
        <v>-3.5268969331545694</v>
      </c>
    </row>
    <row r="18" spans="1:8" x14ac:dyDescent="0.2">
      <c r="A18" s="7" t="s">
        <v>45</v>
      </c>
      <c r="B18" s="16">
        <v>6.6025641025640995</v>
      </c>
      <c r="C18" s="17">
        <v>8.5387853277209889</v>
      </c>
      <c r="D18" s="16">
        <v>7.6509410901980006</v>
      </c>
      <c r="E18" s="17">
        <v>8.8383838383838391</v>
      </c>
      <c r="F18" s="12"/>
      <c r="G18" s="10">
        <f t="shared" si="0"/>
        <v>-1.9362212251568893</v>
      </c>
      <c r="H18" s="11">
        <f t="shared" si="1"/>
        <v>-1.1874427481858385</v>
      </c>
    </row>
    <row r="19" spans="1:8" x14ac:dyDescent="0.2">
      <c r="A19" s="7" t="s">
        <v>47</v>
      </c>
      <c r="B19" s="16">
        <v>2.5641025641025599</v>
      </c>
      <c r="C19" s="17">
        <v>1.5033072760072199</v>
      </c>
      <c r="D19" s="16">
        <v>2.4932779271571701</v>
      </c>
      <c r="E19" s="17">
        <v>1.62993572084481</v>
      </c>
      <c r="F19" s="12"/>
      <c r="G19" s="10">
        <f t="shared" si="0"/>
        <v>1.06079528809534</v>
      </c>
      <c r="H19" s="11">
        <f t="shared" si="1"/>
        <v>0.86334220631236014</v>
      </c>
    </row>
    <row r="20" spans="1:8" x14ac:dyDescent="0.2">
      <c r="A20" s="7" t="s">
        <v>49</v>
      </c>
      <c r="B20" s="16">
        <v>6.4102564102564097E-2</v>
      </c>
      <c r="C20" s="17">
        <v>0.300661455201443</v>
      </c>
      <c r="D20" s="16">
        <v>7.3331703739916904E-2</v>
      </c>
      <c r="E20" s="17">
        <v>0.298438934802571</v>
      </c>
      <c r="F20" s="12"/>
      <c r="G20" s="10">
        <f t="shared" si="0"/>
        <v>-0.2365588910988789</v>
      </c>
      <c r="H20" s="11">
        <f t="shared" si="1"/>
        <v>-0.2251072310626541</v>
      </c>
    </row>
    <row r="21" spans="1:8" x14ac:dyDescent="0.2">
      <c r="A21" s="7" t="s">
        <v>50</v>
      </c>
      <c r="B21" s="16">
        <v>0.57692307692307709</v>
      </c>
      <c r="C21" s="17">
        <v>0.72158749248346399</v>
      </c>
      <c r="D21" s="16">
        <v>0.70887313615253</v>
      </c>
      <c r="E21" s="17">
        <v>0.61983471074380203</v>
      </c>
      <c r="F21" s="12"/>
      <c r="G21" s="10">
        <f t="shared" si="0"/>
        <v>-0.14466441556038689</v>
      </c>
      <c r="H21" s="11">
        <f t="shared" si="1"/>
        <v>8.9038425408727973E-2</v>
      </c>
    </row>
    <row r="22" spans="1:8" x14ac:dyDescent="0.2">
      <c r="A22" s="7" t="s">
        <v>51</v>
      </c>
      <c r="B22" s="16">
        <v>6.3461538461538503</v>
      </c>
      <c r="C22" s="17">
        <v>3.1870114251352999</v>
      </c>
      <c r="D22" s="16">
        <v>7.7731605964311905</v>
      </c>
      <c r="E22" s="17">
        <v>4.8668503213957797</v>
      </c>
      <c r="F22" s="12"/>
      <c r="G22" s="10">
        <f t="shared" si="0"/>
        <v>3.1591424210185504</v>
      </c>
      <c r="H22" s="11">
        <f t="shared" si="1"/>
        <v>2.9063102750354108</v>
      </c>
    </row>
    <row r="23" spans="1:8" x14ac:dyDescent="0.2">
      <c r="A23" s="7" t="s">
        <v>52</v>
      </c>
      <c r="B23" s="16">
        <v>1.02564102564103</v>
      </c>
      <c r="C23" s="17">
        <v>0.96211665664461798</v>
      </c>
      <c r="D23" s="16">
        <v>0.61109753116597398</v>
      </c>
      <c r="E23" s="17">
        <v>1.2626262626262601</v>
      </c>
      <c r="F23" s="12"/>
      <c r="G23" s="10">
        <f t="shared" si="0"/>
        <v>6.3524368996412006E-2</v>
      </c>
      <c r="H23" s="11">
        <f t="shared" si="1"/>
        <v>-0.65152873146028611</v>
      </c>
    </row>
    <row r="24" spans="1:8" x14ac:dyDescent="0.2">
      <c r="A24" s="7" t="s">
        <v>53</v>
      </c>
      <c r="B24" s="16">
        <v>1.15384615384615</v>
      </c>
      <c r="C24" s="17">
        <v>0.90198436560432993</v>
      </c>
      <c r="D24" s="16">
        <v>0.65998533365925194</v>
      </c>
      <c r="E24" s="17">
        <v>0.75757575757575801</v>
      </c>
      <c r="F24" s="12"/>
      <c r="G24" s="10">
        <f t="shared" si="0"/>
        <v>0.25186178824182004</v>
      </c>
      <c r="H24" s="11">
        <f t="shared" si="1"/>
        <v>-9.7590423916506075E-2</v>
      </c>
    </row>
    <row r="25" spans="1:8" x14ac:dyDescent="0.2">
      <c r="A25" s="7" t="s">
        <v>54</v>
      </c>
      <c r="B25" s="16">
        <v>1.34615384615385</v>
      </c>
      <c r="C25" s="17">
        <v>1.0823812387252001</v>
      </c>
      <c r="D25" s="16">
        <v>1.14886335859203</v>
      </c>
      <c r="E25" s="17">
        <v>1.1248852157943099</v>
      </c>
      <c r="F25" s="12"/>
      <c r="G25" s="10">
        <f t="shared" si="0"/>
        <v>0.26377260742864994</v>
      </c>
      <c r="H25" s="11">
        <f t="shared" si="1"/>
        <v>2.3978142797720148E-2</v>
      </c>
    </row>
    <row r="26" spans="1:8" x14ac:dyDescent="0.2">
      <c r="A26" s="7" t="s">
        <v>55</v>
      </c>
      <c r="B26" s="16">
        <v>0</v>
      </c>
      <c r="C26" s="17">
        <v>0</v>
      </c>
      <c r="D26" s="16">
        <v>2.4443901246639001E-2</v>
      </c>
      <c r="E26" s="17">
        <v>2.2956841138659301E-2</v>
      </c>
      <c r="F26" s="12"/>
      <c r="G26" s="10">
        <f t="shared" si="0"/>
        <v>0</v>
      </c>
      <c r="H26" s="11">
        <f t="shared" si="1"/>
        <v>1.4870601079797E-3</v>
      </c>
    </row>
    <row r="27" spans="1:8" x14ac:dyDescent="0.2">
      <c r="A27" s="7" t="s">
        <v>56</v>
      </c>
      <c r="B27" s="16">
        <v>0</v>
      </c>
      <c r="C27" s="17">
        <v>6.0132291040288603E-2</v>
      </c>
      <c r="D27" s="16">
        <v>2.4443901246639001E-2</v>
      </c>
      <c r="E27" s="17">
        <v>6.8870523415977991E-2</v>
      </c>
      <c r="F27" s="12"/>
      <c r="G27" s="10">
        <f t="shared" si="0"/>
        <v>-6.0132291040288603E-2</v>
      </c>
      <c r="H27" s="11">
        <f t="shared" si="1"/>
        <v>-4.4426622169338986E-2</v>
      </c>
    </row>
    <row r="28" spans="1:8" x14ac:dyDescent="0.2">
      <c r="A28" s="7" t="s">
        <v>57</v>
      </c>
      <c r="B28" s="16">
        <v>13.974358974358999</v>
      </c>
      <c r="C28" s="17">
        <v>11.1846061334937</v>
      </c>
      <c r="D28" s="16">
        <v>13.541921290638001</v>
      </c>
      <c r="E28" s="17">
        <v>11.7079889807163</v>
      </c>
      <c r="F28" s="12"/>
      <c r="G28" s="10">
        <f t="shared" si="0"/>
        <v>2.7897528408652992</v>
      </c>
      <c r="H28" s="11">
        <f t="shared" si="1"/>
        <v>1.8339323099217015</v>
      </c>
    </row>
    <row r="29" spans="1:8" x14ac:dyDescent="0.2">
      <c r="A29" s="7" t="s">
        <v>58</v>
      </c>
      <c r="B29" s="16">
        <v>1.4102564102564099</v>
      </c>
      <c r="C29" s="17">
        <v>2.5255562236921199</v>
      </c>
      <c r="D29" s="16">
        <v>1.4910779760449799</v>
      </c>
      <c r="E29" s="17">
        <v>2.4334251606978898</v>
      </c>
      <c r="F29" s="12"/>
      <c r="G29" s="10">
        <f t="shared" si="0"/>
        <v>-1.1152998134357099</v>
      </c>
      <c r="H29" s="11">
        <f t="shared" si="1"/>
        <v>-0.9423471846529099</v>
      </c>
    </row>
    <row r="30" spans="1:8" x14ac:dyDescent="0.2">
      <c r="A30" s="7" t="s">
        <v>59</v>
      </c>
      <c r="B30" s="16">
        <v>0.19230769230769199</v>
      </c>
      <c r="C30" s="17">
        <v>0.180396873120866</v>
      </c>
      <c r="D30" s="16">
        <v>0.19555120997311201</v>
      </c>
      <c r="E30" s="17">
        <v>0.114784205693297</v>
      </c>
      <c r="F30" s="12"/>
      <c r="G30" s="10">
        <f t="shared" si="0"/>
        <v>1.1910819186825988E-2</v>
      </c>
      <c r="H30" s="11">
        <f t="shared" si="1"/>
        <v>8.0767004279815008E-2</v>
      </c>
    </row>
    <row r="31" spans="1:8" x14ac:dyDescent="0.2">
      <c r="A31" s="7" t="s">
        <v>60</v>
      </c>
      <c r="B31" s="16">
        <v>1.92307692307692</v>
      </c>
      <c r="C31" s="17">
        <v>2.8863499699338502</v>
      </c>
      <c r="D31" s="16">
        <v>3.7888046932290398</v>
      </c>
      <c r="E31" s="17">
        <v>2.86960514233242</v>
      </c>
      <c r="F31" s="12"/>
      <c r="G31" s="10">
        <f t="shared" si="0"/>
        <v>-0.96327304685693016</v>
      </c>
      <c r="H31" s="11">
        <f t="shared" si="1"/>
        <v>0.91919955089661975</v>
      </c>
    </row>
    <row r="32" spans="1:8" x14ac:dyDescent="0.2">
      <c r="A32" s="7" t="s">
        <v>61</v>
      </c>
      <c r="B32" s="16">
        <v>6.4102564102564097E-2</v>
      </c>
      <c r="C32" s="17">
        <v>0.180396873120866</v>
      </c>
      <c r="D32" s="16">
        <v>0.41554632119286206</v>
      </c>
      <c r="E32" s="17">
        <v>0.27548209366391196</v>
      </c>
      <c r="F32" s="12"/>
      <c r="G32" s="10">
        <f t="shared" si="0"/>
        <v>-0.1162943090183019</v>
      </c>
      <c r="H32" s="11">
        <f t="shared" si="1"/>
        <v>0.14006422752895009</v>
      </c>
    </row>
    <row r="33" spans="1:8" x14ac:dyDescent="0.2">
      <c r="A33" s="7" t="s">
        <v>62</v>
      </c>
      <c r="B33" s="16">
        <v>7.5641025641025594</v>
      </c>
      <c r="C33" s="17">
        <v>6.19362597714973</v>
      </c>
      <c r="D33" s="16">
        <v>6.7954045465656296</v>
      </c>
      <c r="E33" s="17">
        <v>4.5684113865931995</v>
      </c>
      <c r="F33" s="12"/>
      <c r="G33" s="10">
        <f t="shared" si="0"/>
        <v>1.3704765869528295</v>
      </c>
      <c r="H33" s="11">
        <f t="shared" si="1"/>
        <v>2.2269931599724302</v>
      </c>
    </row>
    <row r="34" spans="1:8" x14ac:dyDescent="0.2">
      <c r="A34" s="7" t="s">
        <v>63</v>
      </c>
      <c r="B34" s="16">
        <v>3.0128205128205101</v>
      </c>
      <c r="C34" s="17">
        <v>3.9085989176187601</v>
      </c>
      <c r="D34" s="16">
        <v>2.8843803471034</v>
      </c>
      <c r="E34" s="17">
        <v>3.4435261707989002</v>
      </c>
      <c r="F34" s="12"/>
      <c r="G34" s="10">
        <f t="shared" si="0"/>
        <v>-0.89577840479824999</v>
      </c>
      <c r="H34" s="11">
        <f t="shared" si="1"/>
        <v>-0.55914582369550025</v>
      </c>
    </row>
    <row r="35" spans="1:8" x14ac:dyDescent="0.2">
      <c r="A35" s="7" t="s">
        <v>64</v>
      </c>
      <c r="B35" s="16">
        <v>0.256410256410256</v>
      </c>
      <c r="C35" s="17">
        <v>0.120264582080577</v>
      </c>
      <c r="D35" s="16">
        <v>0.293326814959668</v>
      </c>
      <c r="E35" s="17">
        <v>0.20661157024793403</v>
      </c>
      <c r="F35" s="12"/>
      <c r="G35" s="10">
        <f t="shared" si="0"/>
        <v>0.136145674329679</v>
      </c>
      <c r="H35" s="11">
        <f t="shared" si="1"/>
        <v>8.6715244711733974E-2</v>
      </c>
    </row>
    <row r="36" spans="1:8" x14ac:dyDescent="0.2">
      <c r="A36" s="7" t="s">
        <v>65</v>
      </c>
      <c r="B36" s="16">
        <v>0.70512820512820495</v>
      </c>
      <c r="C36" s="17">
        <v>0.90198436560432993</v>
      </c>
      <c r="D36" s="16">
        <v>0.68442923490589103</v>
      </c>
      <c r="E36" s="17">
        <v>0.64279155188246107</v>
      </c>
      <c r="F36" s="12"/>
      <c r="G36" s="10">
        <f t="shared" si="0"/>
        <v>-0.19685616047612498</v>
      </c>
      <c r="H36" s="11">
        <f t="shared" si="1"/>
        <v>4.1637683023429961E-2</v>
      </c>
    </row>
    <row r="37" spans="1:8" x14ac:dyDescent="0.2">
      <c r="A37" s="7" t="s">
        <v>66</v>
      </c>
      <c r="B37" s="16">
        <v>0.19230769230769199</v>
      </c>
      <c r="C37" s="17">
        <v>0</v>
      </c>
      <c r="D37" s="16">
        <v>0.26888291371302897</v>
      </c>
      <c r="E37" s="17">
        <v>0.16069788797061499</v>
      </c>
      <c r="F37" s="12"/>
      <c r="G37" s="10">
        <f t="shared" si="0"/>
        <v>0.19230769230769199</v>
      </c>
      <c r="H37" s="11">
        <f t="shared" si="1"/>
        <v>0.10818502574241398</v>
      </c>
    </row>
    <row r="38" spans="1:8" x14ac:dyDescent="0.2">
      <c r="A38" s="7" t="s">
        <v>67</v>
      </c>
      <c r="B38" s="16">
        <v>0.38461538461538497</v>
      </c>
      <c r="C38" s="17">
        <v>0.42092603728202005</v>
      </c>
      <c r="D38" s="16">
        <v>0.53776582742605705</v>
      </c>
      <c r="E38" s="17">
        <v>0.22956841138659298</v>
      </c>
      <c r="F38" s="12"/>
      <c r="G38" s="10">
        <f t="shared" si="0"/>
        <v>-3.6310652666635079E-2</v>
      </c>
      <c r="H38" s="11">
        <f t="shared" si="1"/>
        <v>0.30819741603946404</v>
      </c>
    </row>
    <row r="39" spans="1:8" x14ac:dyDescent="0.2">
      <c r="A39" s="7" t="s">
        <v>68</v>
      </c>
      <c r="B39" s="16">
        <v>1.2179487179487201</v>
      </c>
      <c r="C39" s="17">
        <v>2.7660853878532801</v>
      </c>
      <c r="D39" s="16">
        <v>1.3444145685651399</v>
      </c>
      <c r="E39" s="17">
        <v>3.2828282828282798</v>
      </c>
      <c r="F39" s="12"/>
      <c r="G39" s="10">
        <f t="shared" si="0"/>
        <v>-1.54813666990456</v>
      </c>
      <c r="H39" s="11">
        <f t="shared" si="1"/>
        <v>-1.9384137142631399</v>
      </c>
    </row>
    <row r="40" spans="1:8" x14ac:dyDescent="0.2">
      <c r="A40" s="7" t="s">
        <v>69</v>
      </c>
      <c r="B40" s="16">
        <v>0</v>
      </c>
      <c r="C40" s="17">
        <v>6.0132291040288603E-2</v>
      </c>
      <c r="D40" s="16">
        <v>2.4443901246639001E-2</v>
      </c>
      <c r="E40" s="17">
        <v>6.8870523415977991E-2</v>
      </c>
      <c r="F40" s="12"/>
      <c r="G40" s="10">
        <f t="shared" si="0"/>
        <v>-6.0132291040288603E-2</v>
      </c>
      <c r="H40" s="11">
        <f t="shared" si="1"/>
        <v>-4.4426622169338986E-2</v>
      </c>
    </row>
    <row r="41" spans="1:8" x14ac:dyDescent="0.2">
      <c r="A41" s="7" t="s">
        <v>70</v>
      </c>
      <c r="B41" s="16">
        <v>2.3076923076923097</v>
      </c>
      <c r="C41" s="17">
        <v>7.6368009621166602</v>
      </c>
      <c r="D41" s="16">
        <v>3.6176973845025704</v>
      </c>
      <c r="E41" s="17">
        <v>5.9917355371900802</v>
      </c>
      <c r="F41" s="12"/>
      <c r="G41" s="10">
        <f t="shared" si="0"/>
        <v>-5.3291086544243509</v>
      </c>
      <c r="H41" s="11">
        <f t="shared" si="1"/>
        <v>-2.3740381526875098</v>
      </c>
    </row>
    <row r="42" spans="1:8" x14ac:dyDescent="0.2">
      <c r="A42" s="7" t="s">
        <v>71</v>
      </c>
      <c r="B42" s="16">
        <v>1.7948717948717898</v>
      </c>
      <c r="C42" s="17">
        <v>1.0823812387252001</v>
      </c>
      <c r="D42" s="16">
        <v>1.8821803959911998</v>
      </c>
      <c r="E42" s="17">
        <v>1.81359044995409</v>
      </c>
      <c r="F42" s="12"/>
      <c r="G42" s="10">
        <f t="shared" si="0"/>
        <v>0.71249055614658974</v>
      </c>
      <c r="H42" s="11">
        <f t="shared" si="1"/>
        <v>6.8589946037109772E-2</v>
      </c>
    </row>
    <row r="43" spans="1:8" x14ac:dyDescent="0.2">
      <c r="A43" s="7" t="s">
        <v>72</v>
      </c>
      <c r="B43" s="16">
        <v>11.346153846153801</v>
      </c>
      <c r="C43" s="17">
        <v>0</v>
      </c>
      <c r="D43" s="16">
        <v>4.3265705206550997</v>
      </c>
      <c r="E43" s="17">
        <v>0</v>
      </c>
      <c r="F43" s="12"/>
      <c r="G43" s="10">
        <f t="shared" si="0"/>
        <v>11.346153846153801</v>
      </c>
      <c r="H43" s="11">
        <f t="shared" si="1"/>
        <v>4.3265705206550997</v>
      </c>
    </row>
    <row r="44" spans="1:8" x14ac:dyDescent="0.2">
      <c r="A44" s="7" t="s">
        <v>73</v>
      </c>
      <c r="B44" s="16">
        <v>18.076923076923098</v>
      </c>
      <c r="C44" s="17">
        <v>19.302465423932698</v>
      </c>
      <c r="D44" s="16">
        <v>19.2129063798582</v>
      </c>
      <c r="E44" s="17">
        <v>18.962350780532599</v>
      </c>
      <c r="F44" s="12"/>
      <c r="G44" s="10">
        <f t="shared" si="0"/>
        <v>-1.2255423470096005</v>
      </c>
      <c r="H44" s="11">
        <f t="shared" si="1"/>
        <v>0.25055559932560101</v>
      </c>
    </row>
    <row r="45" spans="1:8" x14ac:dyDescent="0.2">
      <c r="A45" s="7" t="s">
        <v>74</v>
      </c>
      <c r="B45" s="16">
        <v>5.0641025641025603</v>
      </c>
      <c r="C45" s="17">
        <v>5.7726999398677101</v>
      </c>
      <c r="D45" s="16">
        <v>4.5465656318748504</v>
      </c>
      <c r="E45" s="17">
        <v>5.9687786960514204</v>
      </c>
      <c r="F45" s="12"/>
      <c r="G45" s="10">
        <f t="shared" si="0"/>
        <v>-0.70859737576514981</v>
      </c>
      <c r="H45" s="11">
        <f t="shared" si="1"/>
        <v>-1.42221306417657</v>
      </c>
    </row>
    <row r="46" spans="1:8" x14ac:dyDescent="0.2">
      <c r="A46" s="7" t="s">
        <v>75</v>
      </c>
      <c r="B46" s="16">
        <v>1.2820512820512799</v>
      </c>
      <c r="C46" s="17">
        <v>1.2627781118460599</v>
      </c>
      <c r="D46" s="16">
        <v>1.71107308726473</v>
      </c>
      <c r="E46" s="17">
        <v>1.51515151515152</v>
      </c>
      <c r="F46" s="12"/>
      <c r="G46" s="10">
        <f t="shared" si="0"/>
        <v>1.9273170205220014E-2</v>
      </c>
      <c r="H46" s="11">
        <f t="shared" si="1"/>
        <v>0.19592157211320993</v>
      </c>
    </row>
    <row r="47" spans="1:8" x14ac:dyDescent="0.2">
      <c r="A47" s="142" t="s">
        <v>40</v>
      </c>
      <c r="B47" s="153">
        <v>0.19230769230769199</v>
      </c>
      <c r="C47" s="154">
        <v>0</v>
      </c>
      <c r="D47" s="153">
        <v>0.17110730872647301</v>
      </c>
      <c r="E47" s="154">
        <v>2.2956841138659301E-2</v>
      </c>
      <c r="F47" s="155"/>
      <c r="G47" s="156">
        <f t="shared" si="0"/>
        <v>0.19230769230769199</v>
      </c>
      <c r="H47" s="157">
        <f t="shared" si="1"/>
        <v>0.14815046758781369</v>
      </c>
    </row>
    <row r="48" spans="1:8" x14ac:dyDescent="0.2">
      <c r="A48" s="7" t="s">
        <v>43</v>
      </c>
      <c r="B48" s="16">
        <v>0</v>
      </c>
      <c r="C48" s="17">
        <v>6.0132291040288603E-2</v>
      </c>
      <c r="D48" s="16">
        <v>0</v>
      </c>
      <c r="E48" s="17">
        <v>6.8870523415977991E-2</v>
      </c>
      <c r="F48" s="12"/>
      <c r="G48" s="10">
        <f t="shared" si="0"/>
        <v>-6.0132291040288603E-2</v>
      </c>
      <c r="H48" s="11">
        <f t="shared" si="1"/>
        <v>-6.8870523415977991E-2</v>
      </c>
    </row>
    <row r="49" spans="1:8" x14ac:dyDescent="0.2">
      <c r="A49" s="7" t="s">
        <v>46</v>
      </c>
      <c r="B49" s="16">
        <v>0.128205128205128</v>
      </c>
      <c r="C49" s="17">
        <v>0.300661455201443</v>
      </c>
      <c r="D49" s="16">
        <v>0.21999511121975099</v>
      </c>
      <c r="E49" s="17">
        <v>0.39026629935720802</v>
      </c>
      <c r="F49" s="12"/>
      <c r="G49" s="10">
        <f t="shared" si="0"/>
        <v>-0.172456326996315</v>
      </c>
      <c r="H49" s="11">
        <f t="shared" si="1"/>
        <v>-0.17027118813745704</v>
      </c>
    </row>
    <row r="50" spans="1:8" x14ac:dyDescent="0.2">
      <c r="A50" s="7" t="s">
        <v>48</v>
      </c>
      <c r="B50" s="16">
        <v>0</v>
      </c>
      <c r="C50" s="17">
        <v>0</v>
      </c>
      <c r="D50" s="16">
        <v>0</v>
      </c>
      <c r="E50" s="17">
        <v>2.2956841138659301E-2</v>
      </c>
      <c r="F50" s="12"/>
      <c r="G50" s="10">
        <f t="shared" si="0"/>
        <v>0</v>
      </c>
      <c r="H50" s="11">
        <f t="shared" si="1"/>
        <v>-2.2956841138659301E-2</v>
      </c>
    </row>
    <row r="51" spans="1:8" x14ac:dyDescent="0.2">
      <c r="A51" s="1"/>
      <c r="B51" s="18"/>
      <c r="C51" s="19"/>
      <c r="D51" s="18"/>
      <c r="E51" s="19"/>
      <c r="F51" s="15"/>
      <c r="G51" s="13"/>
      <c r="H51" s="14"/>
    </row>
    <row r="52" spans="1:8" s="43" customFormat="1" x14ac:dyDescent="0.2">
      <c r="A52" s="27" t="s">
        <v>5</v>
      </c>
      <c r="B52" s="44">
        <f>SUM(B6:B51)</f>
        <v>99.999999999999972</v>
      </c>
      <c r="C52" s="45">
        <f>SUM(C6:C51)</f>
        <v>100.00000000000009</v>
      </c>
      <c r="D52" s="44">
        <f>SUM(D6:D51)</f>
        <v>100.00000000000001</v>
      </c>
      <c r="E52" s="45">
        <f>SUM(E6:E51)</f>
        <v>100.00000000000007</v>
      </c>
      <c r="F52" s="49"/>
      <c r="G52" s="50">
        <f>SUM(G6:G51)</f>
        <v>-9.3258734068513149E-14</v>
      </c>
      <c r="H52" s="51">
        <f>SUM(H6:H51)</f>
        <v>-5.0588006006435648E-14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87</v>
      </c>
      <c r="B2" s="202" t="s">
        <v>77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88</v>
      </c>
      <c r="B7" s="78">
        <f>SUM($B8:$B11)</f>
        <v>460</v>
      </c>
      <c r="C7" s="79">
        <f>SUM($C8:$C11)</f>
        <v>454</v>
      </c>
      <c r="D7" s="78">
        <f>SUM($D8:$D11)</f>
        <v>1128</v>
      </c>
      <c r="E7" s="79">
        <f>SUM($E8:$E11)</f>
        <v>1298</v>
      </c>
      <c r="F7" s="80"/>
      <c r="G7" s="78">
        <f>B7-C7</f>
        <v>6</v>
      </c>
      <c r="H7" s="79">
        <f>D7-E7</f>
        <v>-170</v>
      </c>
      <c r="I7" s="54">
        <f>IF(C7=0, "-", IF(G7/C7&lt;10, G7/C7, "&gt;999%"))</f>
        <v>1.3215859030837005E-2</v>
      </c>
      <c r="J7" s="55">
        <f>IF(E7=0, "-", IF(H7/E7&lt;10, H7/E7, "&gt;999%"))</f>
        <v>-0.13097072419106318</v>
      </c>
    </row>
    <row r="8" spans="1:10" x14ac:dyDescent="0.2">
      <c r="A8" s="158" t="s">
        <v>135</v>
      </c>
      <c r="B8" s="65">
        <v>345</v>
      </c>
      <c r="C8" s="66">
        <v>307</v>
      </c>
      <c r="D8" s="65">
        <v>828</v>
      </c>
      <c r="E8" s="66">
        <v>940</v>
      </c>
      <c r="F8" s="67"/>
      <c r="G8" s="65">
        <f>B8-C8</f>
        <v>38</v>
      </c>
      <c r="H8" s="66">
        <f>D8-E8</f>
        <v>-112</v>
      </c>
      <c r="I8" s="8">
        <f>IF(C8=0, "-", IF(G8/C8&lt;10, G8/C8, "&gt;999%"))</f>
        <v>0.12377850162866449</v>
      </c>
      <c r="J8" s="9">
        <f>IF(E8=0, "-", IF(H8/E8&lt;10, H8/E8, "&gt;999%"))</f>
        <v>-0.11914893617021277</v>
      </c>
    </row>
    <row r="9" spans="1:10" x14ac:dyDescent="0.2">
      <c r="A9" s="158" t="s">
        <v>136</v>
      </c>
      <c r="B9" s="65">
        <v>108</v>
      </c>
      <c r="C9" s="66">
        <v>103</v>
      </c>
      <c r="D9" s="65">
        <v>259</v>
      </c>
      <c r="E9" s="66">
        <v>292</v>
      </c>
      <c r="F9" s="67"/>
      <c r="G9" s="65">
        <f>B9-C9</f>
        <v>5</v>
      </c>
      <c r="H9" s="66">
        <f>D9-E9</f>
        <v>-33</v>
      </c>
      <c r="I9" s="8">
        <f>IF(C9=0, "-", IF(G9/C9&lt;10, G9/C9, "&gt;999%"))</f>
        <v>4.8543689320388349E-2</v>
      </c>
      <c r="J9" s="9">
        <f>IF(E9=0, "-", IF(H9/E9&lt;10, H9/E9, "&gt;999%"))</f>
        <v>-0.11301369863013698</v>
      </c>
    </row>
    <row r="10" spans="1:10" x14ac:dyDescent="0.2">
      <c r="A10" s="158" t="s">
        <v>137</v>
      </c>
      <c r="B10" s="65">
        <v>6</v>
      </c>
      <c r="C10" s="66">
        <v>17</v>
      </c>
      <c r="D10" s="65">
        <v>21</v>
      </c>
      <c r="E10" s="66">
        <v>30</v>
      </c>
      <c r="F10" s="67"/>
      <c r="G10" s="65">
        <f>B10-C10</f>
        <v>-11</v>
      </c>
      <c r="H10" s="66">
        <f>D10-E10</f>
        <v>-9</v>
      </c>
      <c r="I10" s="8">
        <f>IF(C10=0, "-", IF(G10/C10&lt;10, G10/C10, "&gt;999%"))</f>
        <v>-0.6470588235294118</v>
      </c>
      <c r="J10" s="9">
        <f>IF(E10=0, "-", IF(H10/E10&lt;10, H10/E10, "&gt;999%"))</f>
        <v>-0.3</v>
      </c>
    </row>
    <row r="11" spans="1:10" x14ac:dyDescent="0.2">
      <c r="A11" s="158" t="s">
        <v>138</v>
      </c>
      <c r="B11" s="65">
        <v>1</v>
      </c>
      <c r="C11" s="66">
        <v>27</v>
      </c>
      <c r="D11" s="65">
        <v>20</v>
      </c>
      <c r="E11" s="66">
        <v>36</v>
      </c>
      <c r="F11" s="67"/>
      <c r="G11" s="65">
        <f>B11-C11</f>
        <v>-26</v>
      </c>
      <c r="H11" s="66">
        <f>D11-E11</f>
        <v>-16</v>
      </c>
      <c r="I11" s="8">
        <f>IF(C11=0, "-", IF(G11/C11&lt;10, G11/C11, "&gt;999%"))</f>
        <v>-0.96296296296296291</v>
      </c>
      <c r="J11" s="9">
        <f>IF(E11=0, "-", IF(H11/E11&lt;10, H11/E11, "&gt;999%"))</f>
        <v>-0.44444444444444442</v>
      </c>
    </row>
    <row r="12" spans="1:10" x14ac:dyDescent="0.2">
      <c r="A12" s="7"/>
      <c r="B12" s="65"/>
      <c r="C12" s="66"/>
      <c r="D12" s="65"/>
      <c r="E12" s="66"/>
      <c r="F12" s="67"/>
      <c r="G12" s="65"/>
      <c r="H12" s="66"/>
      <c r="I12" s="8"/>
      <c r="J12" s="9"/>
    </row>
    <row r="13" spans="1:10" s="160" customFormat="1" x14ac:dyDescent="0.2">
      <c r="A13" s="159" t="s">
        <v>97</v>
      </c>
      <c r="B13" s="78">
        <f>SUM($B14:$B17)</f>
        <v>814</v>
      </c>
      <c r="C13" s="79">
        <f>SUM($C14:$C17)</f>
        <v>923</v>
      </c>
      <c r="D13" s="78">
        <f>SUM($D14:$D17)</f>
        <v>2198</v>
      </c>
      <c r="E13" s="79">
        <f>SUM($E14:$E17)</f>
        <v>2316</v>
      </c>
      <c r="F13" s="80"/>
      <c r="G13" s="78">
        <f>B13-C13</f>
        <v>-109</v>
      </c>
      <c r="H13" s="79">
        <f>D13-E13</f>
        <v>-118</v>
      </c>
      <c r="I13" s="54">
        <f>IF(C13=0, "-", IF(G13/C13&lt;10, G13/C13, "&gt;999%"))</f>
        <v>-0.1180931744312026</v>
      </c>
      <c r="J13" s="55">
        <f>IF(E13=0, "-", IF(H13/E13&lt;10, H13/E13, "&gt;999%"))</f>
        <v>-5.0949913644214161E-2</v>
      </c>
    </row>
    <row r="14" spans="1:10" x14ac:dyDescent="0.2">
      <c r="A14" s="158" t="s">
        <v>135</v>
      </c>
      <c r="B14" s="65">
        <v>590</v>
      </c>
      <c r="C14" s="66">
        <v>585</v>
      </c>
      <c r="D14" s="65">
        <v>1566</v>
      </c>
      <c r="E14" s="66">
        <v>1508</v>
      </c>
      <c r="F14" s="67"/>
      <c r="G14" s="65">
        <f>B14-C14</f>
        <v>5</v>
      </c>
      <c r="H14" s="66">
        <f>D14-E14</f>
        <v>58</v>
      </c>
      <c r="I14" s="8">
        <f>IF(C14=0, "-", IF(G14/C14&lt;10, G14/C14, "&gt;999%"))</f>
        <v>8.5470085470085479E-3</v>
      </c>
      <c r="J14" s="9">
        <f>IF(E14=0, "-", IF(H14/E14&lt;10, H14/E14, "&gt;999%"))</f>
        <v>3.8461538461538464E-2</v>
      </c>
    </row>
    <row r="15" spans="1:10" x14ac:dyDescent="0.2">
      <c r="A15" s="158" t="s">
        <v>136</v>
      </c>
      <c r="B15" s="65">
        <v>200</v>
      </c>
      <c r="C15" s="66">
        <v>237</v>
      </c>
      <c r="D15" s="65">
        <v>522</v>
      </c>
      <c r="E15" s="66">
        <v>644</v>
      </c>
      <c r="F15" s="67"/>
      <c r="G15" s="65">
        <f>B15-C15</f>
        <v>-37</v>
      </c>
      <c r="H15" s="66">
        <f>D15-E15</f>
        <v>-122</v>
      </c>
      <c r="I15" s="8">
        <f>IF(C15=0, "-", IF(G15/C15&lt;10, G15/C15, "&gt;999%"))</f>
        <v>-0.15611814345991562</v>
      </c>
      <c r="J15" s="9">
        <f>IF(E15=0, "-", IF(H15/E15&lt;10, H15/E15, "&gt;999%"))</f>
        <v>-0.18944099378881987</v>
      </c>
    </row>
    <row r="16" spans="1:10" x14ac:dyDescent="0.2">
      <c r="A16" s="158" t="s">
        <v>137</v>
      </c>
      <c r="B16" s="65">
        <v>16</v>
      </c>
      <c r="C16" s="66">
        <v>16</v>
      </c>
      <c r="D16" s="65">
        <v>66</v>
      </c>
      <c r="E16" s="66">
        <v>36</v>
      </c>
      <c r="F16" s="67"/>
      <c r="G16" s="65">
        <f>B16-C16</f>
        <v>0</v>
      </c>
      <c r="H16" s="66">
        <f>D16-E16</f>
        <v>30</v>
      </c>
      <c r="I16" s="8">
        <f>IF(C16=0, "-", IF(G16/C16&lt;10, G16/C16, "&gt;999%"))</f>
        <v>0</v>
      </c>
      <c r="J16" s="9">
        <f>IF(E16=0, "-", IF(H16/E16&lt;10, H16/E16, "&gt;999%"))</f>
        <v>0.83333333333333337</v>
      </c>
    </row>
    <row r="17" spans="1:10" x14ac:dyDescent="0.2">
      <c r="A17" s="158" t="s">
        <v>138</v>
      </c>
      <c r="B17" s="65">
        <v>8</v>
      </c>
      <c r="C17" s="66">
        <v>85</v>
      </c>
      <c r="D17" s="65">
        <v>44</v>
      </c>
      <c r="E17" s="66">
        <v>128</v>
      </c>
      <c r="F17" s="67"/>
      <c r="G17" s="65">
        <f>B17-C17</f>
        <v>-77</v>
      </c>
      <c r="H17" s="66">
        <f>D17-E17</f>
        <v>-84</v>
      </c>
      <c r="I17" s="8">
        <f>IF(C17=0, "-", IF(G17/C17&lt;10, G17/C17, "&gt;999%"))</f>
        <v>-0.90588235294117647</v>
      </c>
      <c r="J17" s="9">
        <f>IF(E17=0, "-", IF(H17/E17&lt;10, H17/E17, "&gt;999%"))</f>
        <v>-0.65625</v>
      </c>
    </row>
    <row r="18" spans="1:10" x14ac:dyDescent="0.2">
      <c r="A18" s="22"/>
      <c r="B18" s="74"/>
      <c r="C18" s="75"/>
      <c r="D18" s="74"/>
      <c r="E18" s="75"/>
      <c r="F18" s="76"/>
      <c r="G18" s="74"/>
      <c r="H18" s="75"/>
      <c r="I18" s="23"/>
      <c r="J18" s="24"/>
    </row>
    <row r="19" spans="1:10" s="160" customFormat="1" x14ac:dyDescent="0.2">
      <c r="A19" s="159" t="s">
        <v>103</v>
      </c>
      <c r="B19" s="78">
        <f>SUM($B20:$B23)</f>
        <v>277</v>
      </c>
      <c r="C19" s="79">
        <f>SUM($C20:$C23)</f>
        <v>272</v>
      </c>
      <c r="D19" s="78">
        <f>SUM($D20:$D23)</f>
        <v>739</v>
      </c>
      <c r="E19" s="79">
        <f>SUM($E20:$E23)</f>
        <v>709</v>
      </c>
      <c r="F19" s="80"/>
      <c r="G19" s="78">
        <f>B19-C19</f>
        <v>5</v>
      </c>
      <c r="H19" s="79">
        <f>D19-E19</f>
        <v>30</v>
      </c>
      <c r="I19" s="54">
        <f>IF(C19=0, "-", IF(G19/C19&lt;10, G19/C19, "&gt;999%"))</f>
        <v>1.8382352941176471E-2</v>
      </c>
      <c r="J19" s="55">
        <f>IF(E19=0, "-", IF(H19/E19&lt;10, H19/E19, "&gt;999%"))</f>
        <v>4.2313117066290547E-2</v>
      </c>
    </row>
    <row r="20" spans="1:10" x14ac:dyDescent="0.2">
      <c r="A20" s="158" t="s">
        <v>135</v>
      </c>
      <c r="B20" s="65">
        <v>100</v>
      </c>
      <c r="C20" s="66">
        <v>95</v>
      </c>
      <c r="D20" s="65">
        <v>284</v>
      </c>
      <c r="E20" s="66">
        <v>265</v>
      </c>
      <c r="F20" s="67"/>
      <c r="G20" s="65">
        <f>B20-C20</f>
        <v>5</v>
      </c>
      <c r="H20" s="66">
        <f>D20-E20</f>
        <v>19</v>
      </c>
      <c r="I20" s="8">
        <f>IF(C20=0, "-", IF(G20/C20&lt;10, G20/C20, "&gt;999%"))</f>
        <v>5.2631578947368418E-2</v>
      </c>
      <c r="J20" s="9">
        <f>IF(E20=0, "-", IF(H20/E20&lt;10, H20/E20, "&gt;999%"))</f>
        <v>7.1698113207547168E-2</v>
      </c>
    </row>
    <row r="21" spans="1:10" x14ac:dyDescent="0.2">
      <c r="A21" s="158" t="s">
        <v>136</v>
      </c>
      <c r="B21" s="65">
        <v>156</v>
      </c>
      <c r="C21" s="66">
        <v>163</v>
      </c>
      <c r="D21" s="65">
        <v>390</v>
      </c>
      <c r="E21" s="66">
        <v>392</v>
      </c>
      <c r="F21" s="67"/>
      <c r="G21" s="65">
        <f>B21-C21</f>
        <v>-7</v>
      </c>
      <c r="H21" s="66">
        <f>D21-E21</f>
        <v>-2</v>
      </c>
      <c r="I21" s="8">
        <f>IF(C21=0, "-", IF(G21/C21&lt;10, G21/C21, "&gt;999%"))</f>
        <v>-4.2944785276073622E-2</v>
      </c>
      <c r="J21" s="9">
        <f>IF(E21=0, "-", IF(H21/E21&lt;10, H21/E21, "&gt;999%"))</f>
        <v>-5.1020408163265302E-3</v>
      </c>
    </row>
    <row r="22" spans="1:10" x14ac:dyDescent="0.2">
      <c r="A22" s="158" t="s">
        <v>137</v>
      </c>
      <c r="B22" s="65">
        <v>21</v>
      </c>
      <c r="C22" s="66">
        <v>13</v>
      </c>
      <c r="D22" s="65">
        <v>63</v>
      </c>
      <c r="E22" s="66">
        <v>49</v>
      </c>
      <c r="F22" s="67"/>
      <c r="G22" s="65">
        <f>B22-C22</f>
        <v>8</v>
      </c>
      <c r="H22" s="66">
        <f>D22-E22</f>
        <v>14</v>
      </c>
      <c r="I22" s="8">
        <f>IF(C22=0, "-", IF(G22/C22&lt;10, G22/C22, "&gt;999%"))</f>
        <v>0.61538461538461542</v>
      </c>
      <c r="J22" s="9">
        <f>IF(E22=0, "-", IF(H22/E22&lt;10, H22/E22, "&gt;999%"))</f>
        <v>0.2857142857142857</v>
      </c>
    </row>
    <row r="23" spans="1:10" x14ac:dyDescent="0.2">
      <c r="A23" s="158" t="s">
        <v>138</v>
      </c>
      <c r="B23" s="65">
        <v>0</v>
      </c>
      <c r="C23" s="66">
        <v>1</v>
      </c>
      <c r="D23" s="65">
        <v>2</v>
      </c>
      <c r="E23" s="66">
        <v>3</v>
      </c>
      <c r="F23" s="67"/>
      <c r="G23" s="65">
        <f>B23-C23</f>
        <v>-1</v>
      </c>
      <c r="H23" s="66">
        <f>D23-E23</f>
        <v>-1</v>
      </c>
      <c r="I23" s="8">
        <f>IF(C23=0, "-", IF(G23/C23&lt;10, G23/C23, "&gt;999%"))</f>
        <v>-1</v>
      </c>
      <c r="J23" s="9">
        <f>IF(E23=0, "-", IF(H23/E23&lt;10, H23/E23, "&gt;999%"))</f>
        <v>-0.33333333333333331</v>
      </c>
    </row>
    <row r="24" spans="1:10" x14ac:dyDescent="0.2">
      <c r="A24" s="7"/>
      <c r="B24" s="65"/>
      <c r="C24" s="66"/>
      <c r="D24" s="65"/>
      <c r="E24" s="66"/>
      <c r="F24" s="67"/>
      <c r="G24" s="65"/>
      <c r="H24" s="66"/>
      <c r="I24" s="8"/>
      <c r="J24" s="9"/>
    </row>
    <row r="25" spans="1:10" s="43" customFormat="1" x14ac:dyDescent="0.2">
      <c r="A25" s="53" t="s">
        <v>29</v>
      </c>
      <c r="B25" s="78">
        <f>SUM($B26:$B29)</f>
        <v>1551</v>
      </c>
      <c r="C25" s="79">
        <f>SUM($C26:$C29)</f>
        <v>1649</v>
      </c>
      <c r="D25" s="78">
        <f>SUM($D26:$D29)</f>
        <v>4065</v>
      </c>
      <c r="E25" s="79">
        <f>SUM($E26:$E29)</f>
        <v>4323</v>
      </c>
      <c r="F25" s="80"/>
      <c r="G25" s="78">
        <f>B25-C25</f>
        <v>-98</v>
      </c>
      <c r="H25" s="79">
        <f>D25-E25</f>
        <v>-258</v>
      </c>
      <c r="I25" s="54">
        <f>IF(C25=0, "-", IF(G25/C25&lt;10, G25/C25, "&gt;999%"))</f>
        <v>-5.9429957550030318E-2</v>
      </c>
      <c r="J25" s="55">
        <f>IF(E25=0, "-", IF(H25/E25&lt;10, H25/E25, "&gt;999%"))</f>
        <v>-5.9680777238029149E-2</v>
      </c>
    </row>
    <row r="26" spans="1:10" x14ac:dyDescent="0.2">
      <c r="A26" s="158" t="s">
        <v>135</v>
      </c>
      <c r="B26" s="65">
        <v>1035</v>
      </c>
      <c r="C26" s="66">
        <v>987</v>
      </c>
      <c r="D26" s="65">
        <v>2678</v>
      </c>
      <c r="E26" s="66">
        <v>2713</v>
      </c>
      <c r="F26" s="67"/>
      <c r="G26" s="65">
        <f>B26-C26</f>
        <v>48</v>
      </c>
      <c r="H26" s="66">
        <f>D26-E26</f>
        <v>-35</v>
      </c>
      <c r="I26" s="8">
        <f>IF(C26=0, "-", IF(G26/C26&lt;10, G26/C26, "&gt;999%"))</f>
        <v>4.8632218844984802E-2</v>
      </c>
      <c r="J26" s="9">
        <f>IF(E26=0, "-", IF(H26/E26&lt;10, H26/E26, "&gt;999%"))</f>
        <v>-1.2900847769996313E-2</v>
      </c>
    </row>
    <row r="27" spans="1:10" x14ac:dyDescent="0.2">
      <c r="A27" s="158" t="s">
        <v>136</v>
      </c>
      <c r="B27" s="65">
        <v>464</v>
      </c>
      <c r="C27" s="66">
        <v>503</v>
      </c>
      <c r="D27" s="65">
        <v>1171</v>
      </c>
      <c r="E27" s="66">
        <v>1328</v>
      </c>
      <c r="F27" s="67"/>
      <c r="G27" s="65">
        <f>B27-C27</f>
        <v>-39</v>
      </c>
      <c r="H27" s="66">
        <f>D27-E27</f>
        <v>-157</v>
      </c>
      <c r="I27" s="8">
        <f>IF(C27=0, "-", IF(G27/C27&lt;10, G27/C27, "&gt;999%"))</f>
        <v>-7.7534791252485094E-2</v>
      </c>
      <c r="J27" s="9">
        <f>IF(E27=0, "-", IF(H27/E27&lt;10, H27/E27, "&gt;999%"))</f>
        <v>-0.11822289156626506</v>
      </c>
    </row>
    <row r="28" spans="1:10" x14ac:dyDescent="0.2">
      <c r="A28" s="158" t="s">
        <v>137</v>
      </c>
      <c r="B28" s="65">
        <v>43</v>
      </c>
      <c r="C28" s="66">
        <v>46</v>
      </c>
      <c r="D28" s="65">
        <v>150</v>
      </c>
      <c r="E28" s="66">
        <v>115</v>
      </c>
      <c r="F28" s="67"/>
      <c r="G28" s="65">
        <f>B28-C28</f>
        <v>-3</v>
      </c>
      <c r="H28" s="66">
        <f>D28-E28</f>
        <v>35</v>
      </c>
      <c r="I28" s="8">
        <f>IF(C28=0, "-", IF(G28/C28&lt;10, G28/C28, "&gt;999%"))</f>
        <v>-6.5217391304347824E-2</v>
      </c>
      <c r="J28" s="9">
        <f>IF(E28=0, "-", IF(H28/E28&lt;10, H28/E28, "&gt;999%"))</f>
        <v>0.30434782608695654</v>
      </c>
    </row>
    <row r="29" spans="1:10" x14ac:dyDescent="0.2">
      <c r="A29" s="158" t="s">
        <v>138</v>
      </c>
      <c r="B29" s="65">
        <v>9</v>
      </c>
      <c r="C29" s="66">
        <v>113</v>
      </c>
      <c r="D29" s="65">
        <v>66</v>
      </c>
      <c r="E29" s="66">
        <v>167</v>
      </c>
      <c r="F29" s="67"/>
      <c r="G29" s="65">
        <f>B29-C29</f>
        <v>-104</v>
      </c>
      <c r="H29" s="66">
        <f>D29-E29</f>
        <v>-101</v>
      </c>
      <c r="I29" s="8">
        <f>IF(C29=0, "-", IF(G29/C29&lt;10, G29/C29, "&gt;999%"))</f>
        <v>-0.92035398230088494</v>
      </c>
      <c r="J29" s="9">
        <f>IF(E29=0, "-", IF(H29/E29&lt;10, H29/E29, "&gt;999%"))</f>
        <v>-0.60479041916167664</v>
      </c>
    </row>
    <row r="30" spans="1:10" x14ac:dyDescent="0.2">
      <c r="A30" s="7"/>
      <c r="B30" s="65"/>
      <c r="C30" s="66"/>
      <c r="D30" s="65"/>
      <c r="E30" s="66"/>
      <c r="F30" s="67"/>
      <c r="G30" s="65"/>
      <c r="H30" s="66"/>
      <c r="I30" s="8"/>
      <c r="J30" s="9"/>
    </row>
    <row r="31" spans="1:10" s="43" customFormat="1" x14ac:dyDescent="0.2">
      <c r="A31" s="22" t="s">
        <v>104</v>
      </c>
      <c r="B31" s="78">
        <v>9</v>
      </c>
      <c r="C31" s="79">
        <v>14</v>
      </c>
      <c r="D31" s="78">
        <v>26</v>
      </c>
      <c r="E31" s="79">
        <v>33</v>
      </c>
      <c r="F31" s="80"/>
      <c r="G31" s="78">
        <f>B31-C31</f>
        <v>-5</v>
      </c>
      <c r="H31" s="79">
        <f>D31-E31</f>
        <v>-7</v>
      </c>
      <c r="I31" s="54">
        <f>IF(C31=0, "-", IF(G31/C31&lt;10, G31/C31, "&gt;999%"))</f>
        <v>-0.35714285714285715</v>
      </c>
      <c r="J31" s="55">
        <f>IF(E31=0, "-", IF(H31/E31&lt;10, H31/E31, "&gt;999%"))</f>
        <v>-0.21212121212121213</v>
      </c>
    </row>
    <row r="32" spans="1:10" x14ac:dyDescent="0.2">
      <c r="A32" s="1"/>
      <c r="B32" s="68"/>
      <c r="C32" s="69"/>
      <c r="D32" s="68"/>
      <c r="E32" s="69"/>
      <c r="F32" s="70"/>
      <c r="G32" s="68"/>
      <c r="H32" s="69"/>
      <c r="I32" s="5"/>
      <c r="J32" s="6"/>
    </row>
    <row r="33" spans="1:10" s="43" customFormat="1" x14ac:dyDescent="0.2">
      <c r="A33" s="27" t="s">
        <v>5</v>
      </c>
      <c r="B33" s="71">
        <f>SUM(B26:B32)</f>
        <v>1560</v>
      </c>
      <c r="C33" s="77">
        <f>SUM(C26:C32)</f>
        <v>1663</v>
      </c>
      <c r="D33" s="71">
        <f>SUM(D26:D32)</f>
        <v>4091</v>
      </c>
      <c r="E33" s="77">
        <f>SUM(E26:E32)</f>
        <v>4356</v>
      </c>
      <c r="F33" s="73"/>
      <c r="G33" s="71">
        <f>B33-C33</f>
        <v>-103</v>
      </c>
      <c r="H33" s="72">
        <f>D33-E33</f>
        <v>-265</v>
      </c>
      <c r="I33" s="37">
        <f>IF(C33=0, 0, G33/C33)</f>
        <v>-6.1936259771497297E-2</v>
      </c>
      <c r="J33" s="38">
        <f>IF(E33=0, 0, H33/E33)</f>
        <v>-6.0835629017447199E-2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87</v>
      </c>
      <c r="B2" s="202" t="s">
        <v>77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88</v>
      </c>
      <c r="B7" s="65"/>
      <c r="C7" s="66"/>
      <c r="D7" s="65"/>
      <c r="E7" s="66"/>
      <c r="F7" s="67"/>
      <c r="G7" s="65"/>
      <c r="H7" s="66"/>
      <c r="I7" s="20"/>
      <c r="J7" s="21"/>
    </row>
    <row r="8" spans="1:10" x14ac:dyDescent="0.2">
      <c r="A8" s="158" t="s">
        <v>139</v>
      </c>
      <c r="B8" s="65">
        <v>17</v>
      </c>
      <c r="C8" s="66">
        <v>16</v>
      </c>
      <c r="D8" s="65">
        <v>39</v>
      </c>
      <c r="E8" s="66">
        <v>29</v>
      </c>
      <c r="F8" s="67"/>
      <c r="G8" s="65">
        <f>B8-C8</f>
        <v>1</v>
      </c>
      <c r="H8" s="66">
        <f>D8-E8</f>
        <v>10</v>
      </c>
      <c r="I8" s="20">
        <f>IF(C8=0, "-", IF(G8/C8&lt;10, G8/C8, "&gt;999%"))</f>
        <v>6.25E-2</v>
      </c>
      <c r="J8" s="21">
        <f>IF(E8=0, "-", IF(H8/E8&lt;10, H8/E8, "&gt;999%"))</f>
        <v>0.34482758620689657</v>
      </c>
    </row>
    <row r="9" spans="1:10" x14ac:dyDescent="0.2">
      <c r="A9" s="158" t="s">
        <v>140</v>
      </c>
      <c r="B9" s="65">
        <v>193</v>
      </c>
      <c r="C9" s="66">
        <v>13</v>
      </c>
      <c r="D9" s="65">
        <v>211</v>
      </c>
      <c r="E9" s="66">
        <v>23</v>
      </c>
      <c r="F9" s="67"/>
      <c r="G9" s="65">
        <f>B9-C9</f>
        <v>180</v>
      </c>
      <c r="H9" s="66">
        <f>D9-E9</f>
        <v>188</v>
      </c>
      <c r="I9" s="20" t="str">
        <f>IF(C9=0, "-", IF(G9/C9&lt;10, G9/C9, "&gt;999%"))</f>
        <v>&gt;999%</v>
      </c>
      <c r="J9" s="21">
        <f>IF(E9=0, "-", IF(H9/E9&lt;10, H9/E9, "&gt;999%"))</f>
        <v>8.1739130434782616</v>
      </c>
    </row>
    <row r="10" spans="1:10" x14ac:dyDescent="0.2">
      <c r="A10" s="158" t="s">
        <v>141</v>
      </c>
      <c r="B10" s="65">
        <v>38</v>
      </c>
      <c r="C10" s="66">
        <v>76</v>
      </c>
      <c r="D10" s="65">
        <v>138</v>
      </c>
      <c r="E10" s="66">
        <v>167</v>
      </c>
      <c r="F10" s="67"/>
      <c r="G10" s="65">
        <f>B10-C10</f>
        <v>-38</v>
      </c>
      <c r="H10" s="66">
        <f>D10-E10</f>
        <v>-29</v>
      </c>
      <c r="I10" s="20">
        <f>IF(C10=0, "-", IF(G10/C10&lt;10, G10/C10, "&gt;999%"))</f>
        <v>-0.5</v>
      </c>
      <c r="J10" s="21">
        <f>IF(E10=0, "-", IF(H10/E10&lt;10, H10/E10, "&gt;999%"))</f>
        <v>-0.17365269461077845</v>
      </c>
    </row>
    <row r="11" spans="1:10" x14ac:dyDescent="0.2">
      <c r="A11" s="158" t="s">
        <v>142</v>
      </c>
      <c r="B11" s="65">
        <v>212</v>
      </c>
      <c r="C11" s="66">
        <v>346</v>
      </c>
      <c r="D11" s="65">
        <v>737</v>
      </c>
      <c r="E11" s="66">
        <v>1070</v>
      </c>
      <c r="F11" s="67"/>
      <c r="G11" s="65">
        <f>B11-C11</f>
        <v>-134</v>
      </c>
      <c r="H11" s="66">
        <f>D11-E11</f>
        <v>-333</v>
      </c>
      <c r="I11" s="20">
        <f>IF(C11=0, "-", IF(G11/C11&lt;10, G11/C11, "&gt;999%"))</f>
        <v>-0.38728323699421963</v>
      </c>
      <c r="J11" s="21">
        <f>IF(E11=0, "-", IF(H11/E11&lt;10, H11/E11, "&gt;999%"))</f>
        <v>-0.31121495327102805</v>
      </c>
    </row>
    <row r="12" spans="1:10" x14ac:dyDescent="0.2">
      <c r="A12" s="158" t="s">
        <v>143</v>
      </c>
      <c r="B12" s="65">
        <v>0</v>
      </c>
      <c r="C12" s="66">
        <v>3</v>
      </c>
      <c r="D12" s="65">
        <v>3</v>
      </c>
      <c r="E12" s="66">
        <v>9</v>
      </c>
      <c r="F12" s="67"/>
      <c r="G12" s="65">
        <f>B12-C12</f>
        <v>-3</v>
      </c>
      <c r="H12" s="66">
        <f>D12-E12</f>
        <v>-6</v>
      </c>
      <c r="I12" s="20">
        <f>IF(C12=0, "-", IF(G12/C12&lt;10, G12/C12, "&gt;999%"))</f>
        <v>-1</v>
      </c>
      <c r="J12" s="21">
        <f>IF(E12=0, "-", IF(H12/E12&lt;10, H12/E12, "&gt;999%"))</f>
        <v>-0.66666666666666663</v>
      </c>
    </row>
    <row r="13" spans="1:10" x14ac:dyDescent="0.2">
      <c r="A13" s="7"/>
      <c r="B13" s="65"/>
      <c r="C13" s="66"/>
      <c r="D13" s="65"/>
      <c r="E13" s="66"/>
      <c r="F13" s="67"/>
      <c r="G13" s="65"/>
      <c r="H13" s="66"/>
      <c r="I13" s="20"/>
      <c r="J13" s="21"/>
    </row>
    <row r="14" spans="1:10" s="139" customFormat="1" x14ac:dyDescent="0.2">
      <c r="A14" s="159" t="s">
        <v>97</v>
      </c>
      <c r="B14" s="65"/>
      <c r="C14" s="66"/>
      <c r="D14" s="65"/>
      <c r="E14" s="66"/>
      <c r="F14" s="67"/>
      <c r="G14" s="65"/>
      <c r="H14" s="66"/>
      <c r="I14" s="20"/>
      <c r="J14" s="21"/>
    </row>
    <row r="15" spans="1:10" x14ac:dyDescent="0.2">
      <c r="A15" s="158" t="s">
        <v>139</v>
      </c>
      <c r="B15" s="65">
        <v>124</v>
      </c>
      <c r="C15" s="66">
        <v>127</v>
      </c>
      <c r="D15" s="65">
        <v>366</v>
      </c>
      <c r="E15" s="66">
        <v>329</v>
      </c>
      <c r="F15" s="67"/>
      <c r="G15" s="65">
        <f>B15-C15</f>
        <v>-3</v>
      </c>
      <c r="H15" s="66">
        <f>D15-E15</f>
        <v>37</v>
      </c>
      <c r="I15" s="20">
        <f>IF(C15=0, "-", IF(G15/C15&lt;10, G15/C15, "&gt;999%"))</f>
        <v>-2.3622047244094488E-2</v>
      </c>
      <c r="J15" s="21">
        <f>IF(E15=0, "-", IF(H15/E15&lt;10, H15/E15, "&gt;999%"))</f>
        <v>0.11246200607902736</v>
      </c>
    </row>
    <row r="16" spans="1:10" x14ac:dyDescent="0.2">
      <c r="A16" s="158" t="s">
        <v>140</v>
      </c>
      <c r="B16" s="65">
        <v>23</v>
      </c>
      <c r="C16" s="66">
        <v>7</v>
      </c>
      <c r="D16" s="65">
        <v>58</v>
      </c>
      <c r="E16" s="66">
        <v>20</v>
      </c>
      <c r="F16" s="67"/>
      <c r="G16" s="65">
        <f>B16-C16</f>
        <v>16</v>
      </c>
      <c r="H16" s="66">
        <f>D16-E16</f>
        <v>38</v>
      </c>
      <c r="I16" s="20">
        <f>IF(C16=0, "-", IF(G16/C16&lt;10, G16/C16, "&gt;999%"))</f>
        <v>2.2857142857142856</v>
      </c>
      <c r="J16" s="21">
        <f>IF(E16=0, "-", IF(H16/E16&lt;10, H16/E16, "&gt;999%"))</f>
        <v>1.9</v>
      </c>
    </row>
    <row r="17" spans="1:10" x14ac:dyDescent="0.2">
      <c r="A17" s="158" t="s">
        <v>141</v>
      </c>
      <c r="B17" s="65">
        <v>119</v>
      </c>
      <c r="C17" s="66">
        <v>78</v>
      </c>
      <c r="D17" s="65">
        <v>272</v>
      </c>
      <c r="E17" s="66">
        <v>210</v>
      </c>
      <c r="F17" s="67"/>
      <c r="G17" s="65">
        <f>B17-C17</f>
        <v>41</v>
      </c>
      <c r="H17" s="66">
        <f>D17-E17</f>
        <v>62</v>
      </c>
      <c r="I17" s="20">
        <f>IF(C17=0, "-", IF(G17/C17&lt;10, G17/C17, "&gt;999%"))</f>
        <v>0.52564102564102566</v>
      </c>
      <c r="J17" s="21">
        <f>IF(E17=0, "-", IF(H17/E17&lt;10, H17/E17, "&gt;999%"))</f>
        <v>0.29523809523809524</v>
      </c>
    </row>
    <row r="18" spans="1:10" x14ac:dyDescent="0.2">
      <c r="A18" s="158" t="s">
        <v>142</v>
      </c>
      <c r="B18" s="65">
        <v>534</v>
      </c>
      <c r="C18" s="66">
        <v>707</v>
      </c>
      <c r="D18" s="65">
        <v>1466</v>
      </c>
      <c r="E18" s="66">
        <v>1741</v>
      </c>
      <c r="F18" s="67"/>
      <c r="G18" s="65">
        <f>B18-C18</f>
        <v>-173</v>
      </c>
      <c r="H18" s="66">
        <f>D18-E18</f>
        <v>-275</v>
      </c>
      <c r="I18" s="20">
        <f>IF(C18=0, "-", IF(G18/C18&lt;10, G18/C18, "&gt;999%"))</f>
        <v>-0.24469589816124471</v>
      </c>
      <c r="J18" s="21">
        <f>IF(E18=0, "-", IF(H18/E18&lt;10, H18/E18, "&gt;999%"))</f>
        <v>-0.15795519816197587</v>
      </c>
    </row>
    <row r="19" spans="1:10" x14ac:dyDescent="0.2">
      <c r="A19" s="158" t="s">
        <v>143</v>
      </c>
      <c r="B19" s="65">
        <v>14</v>
      </c>
      <c r="C19" s="66">
        <v>4</v>
      </c>
      <c r="D19" s="65">
        <v>36</v>
      </c>
      <c r="E19" s="66">
        <v>16</v>
      </c>
      <c r="F19" s="67"/>
      <c r="G19" s="65">
        <f>B19-C19</f>
        <v>10</v>
      </c>
      <c r="H19" s="66">
        <f>D19-E19</f>
        <v>20</v>
      </c>
      <c r="I19" s="20">
        <f>IF(C19=0, "-", IF(G19/C19&lt;10, G19/C19, "&gt;999%"))</f>
        <v>2.5</v>
      </c>
      <c r="J19" s="21">
        <f>IF(E19=0, "-", IF(H19/E19&lt;10, H19/E19, "&gt;999%"))</f>
        <v>1.25</v>
      </c>
    </row>
    <row r="20" spans="1:10" x14ac:dyDescent="0.2">
      <c r="A20" s="7"/>
      <c r="B20" s="65"/>
      <c r="C20" s="66"/>
      <c r="D20" s="65"/>
      <c r="E20" s="66"/>
      <c r="F20" s="67"/>
      <c r="G20" s="65"/>
      <c r="H20" s="66"/>
      <c r="I20" s="20"/>
      <c r="J20" s="21"/>
    </row>
    <row r="21" spans="1:10" s="139" customFormat="1" x14ac:dyDescent="0.2">
      <c r="A21" s="159" t="s">
        <v>103</v>
      </c>
      <c r="B21" s="65"/>
      <c r="C21" s="66"/>
      <c r="D21" s="65"/>
      <c r="E21" s="66"/>
      <c r="F21" s="67"/>
      <c r="G21" s="65"/>
      <c r="H21" s="66"/>
      <c r="I21" s="20"/>
      <c r="J21" s="21"/>
    </row>
    <row r="22" spans="1:10" x14ac:dyDescent="0.2">
      <c r="A22" s="158" t="s">
        <v>139</v>
      </c>
      <c r="B22" s="65">
        <v>253</v>
      </c>
      <c r="C22" s="66">
        <v>251</v>
      </c>
      <c r="D22" s="65">
        <v>661</v>
      </c>
      <c r="E22" s="66">
        <v>644</v>
      </c>
      <c r="F22" s="67"/>
      <c r="G22" s="65">
        <f>B22-C22</f>
        <v>2</v>
      </c>
      <c r="H22" s="66">
        <f>D22-E22</f>
        <v>17</v>
      </c>
      <c r="I22" s="20">
        <f>IF(C22=0, "-", IF(G22/C22&lt;10, G22/C22, "&gt;999%"))</f>
        <v>7.9681274900398405E-3</v>
      </c>
      <c r="J22" s="21">
        <f>IF(E22=0, "-", IF(H22/E22&lt;10, H22/E22, "&gt;999%"))</f>
        <v>2.6397515527950312E-2</v>
      </c>
    </row>
    <row r="23" spans="1:10" x14ac:dyDescent="0.2">
      <c r="A23" s="158" t="s">
        <v>142</v>
      </c>
      <c r="B23" s="65">
        <v>24</v>
      </c>
      <c r="C23" s="66">
        <v>21</v>
      </c>
      <c r="D23" s="65">
        <v>78</v>
      </c>
      <c r="E23" s="66">
        <v>65</v>
      </c>
      <c r="F23" s="67"/>
      <c r="G23" s="65">
        <f>B23-C23</f>
        <v>3</v>
      </c>
      <c r="H23" s="66">
        <f>D23-E23</f>
        <v>13</v>
      </c>
      <c r="I23" s="20">
        <f>IF(C23=0, "-", IF(G23/C23&lt;10, G23/C23, "&gt;999%"))</f>
        <v>0.14285714285714285</v>
      </c>
      <c r="J23" s="21">
        <f>IF(E23=0, "-", IF(H23/E23&lt;10, H23/E23, "&gt;999%"))</f>
        <v>0.2</v>
      </c>
    </row>
    <row r="24" spans="1:10" x14ac:dyDescent="0.2">
      <c r="A24" s="7"/>
      <c r="B24" s="65"/>
      <c r="C24" s="66"/>
      <c r="D24" s="65"/>
      <c r="E24" s="66"/>
      <c r="F24" s="67"/>
      <c r="G24" s="65"/>
      <c r="H24" s="66"/>
      <c r="I24" s="20"/>
      <c r="J24" s="21"/>
    </row>
    <row r="25" spans="1:10" x14ac:dyDescent="0.2">
      <c r="A25" s="7" t="s">
        <v>104</v>
      </c>
      <c r="B25" s="65">
        <v>9</v>
      </c>
      <c r="C25" s="66">
        <v>14</v>
      </c>
      <c r="D25" s="65">
        <v>26</v>
      </c>
      <c r="E25" s="66">
        <v>33</v>
      </c>
      <c r="F25" s="67"/>
      <c r="G25" s="65">
        <f>B25-C25</f>
        <v>-5</v>
      </c>
      <c r="H25" s="66">
        <f>D25-E25</f>
        <v>-7</v>
      </c>
      <c r="I25" s="20">
        <f>IF(C25=0, "-", IF(G25/C25&lt;10, G25/C25, "&gt;999%"))</f>
        <v>-0.35714285714285715</v>
      </c>
      <c r="J25" s="21">
        <f>IF(E25=0, "-", IF(H25/E25&lt;10, H25/E25, "&gt;999%"))</f>
        <v>-0.21212121212121213</v>
      </c>
    </row>
    <row r="26" spans="1:10" x14ac:dyDescent="0.2">
      <c r="A26" s="1"/>
      <c r="B26" s="68"/>
      <c r="C26" s="69"/>
      <c r="D26" s="68"/>
      <c r="E26" s="69"/>
      <c r="F26" s="70"/>
      <c r="G26" s="68"/>
      <c r="H26" s="69"/>
      <c r="I26" s="5"/>
      <c r="J26" s="6"/>
    </row>
    <row r="27" spans="1:10" s="43" customFormat="1" x14ac:dyDescent="0.2">
      <c r="A27" s="27" t="s">
        <v>5</v>
      </c>
      <c r="B27" s="71">
        <f>SUM(B6:B26)</f>
        <v>1560</v>
      </c>
      <c r="C27" s="77">
        <f>SUM(C6:C26)</f>
        <v>1663</v>
      </c>
      <c r="D27" s="71">
        <f>SUM(D6:D26)</f>
        <v>4091</v>
      </c>
      <c r="E27" s="77">
        <f>SUM(E6:E26)</f>
        <v>4356</v>
      </c>
      <c r="F27" s="73"/>
      <c r="G27" s="71">
        <f>B27-C27</f>
        <v>-103</v>
      </c>
      <c r="H27" s="72">
        <f>D27-E27</f>
        <v>-265</v>
      </c>
      <c r="I27" s="37">
        <f>IF(C27=0, 0, G27/C27)</f>
        <v>-6.1936259771497297E-2</v>
      </c>
      <c r="J27" s="38">
        <f>IF(E27=0, 0, H27/E27)</f>
        <v>-6.0835629017447199E-2</v>
      </c>
    </row>
    <row r="28" spans="1:10" s="43" customFormat="1" x14ac:dyDescent="0.2">
      <c r="A28" s="22"/>
      <c r="B28" s="78"/>
      <c r="C28" s="98"/>
      <c r="D28" s="78"/>
      <c r="E28" s="98"/>
      <c r="F28" s="80"/>
      <c r="G28" s="78"/>
      <c r="H28" s="79"/>
      <c r="I28" s="54"/>
      <c r="J28" s="55"/>
    </row>
    <row r="29" spans="1:10" s="139" customFormat="1" x14ac:dyDescent="0.2">
      <c r="A29" s="161" t="s">
        <v>144</v>
      </c>
      <c r="B29" s="74"/>
      <c r="C29" s="75"/>
      <c r="D29" s="74"/>
      <c r="E29" s="75"/>
      <c r="F29" s="76"/>
      <c r="G29" s="74"/>
      <c r="H29" s="75"/>
      <c r="I29" s="23"/>
      <c r="J29" s="24"/>
    </row>
    <row r="30" spans="1:10" x14ac:dyDescent="0.2">
      <c r="A30" s="7" t="s">
        <v>139</v>
      </c>
      <c r="B30" s="65">
        <v>394</v>
      </c>
      <c r="C30" s="66">
        <v>394</v>
      </c>
      <c r="D30" s="65">
        <v>1066</v>
      </c>
      <c r="E30" s="66">
        <v>1002</v>
      </c>
      <c r="F30" s="67"/>
      <c r="G30" s="65">
        <f>B30-C30</f>
        <v>0</v>
      </c>
      <c r="H30" s="66">
        <f>D30-E30</f>
        <v>64</v>
      </c>
      <c r="I30" s="20">
        <f>IF(C30=0, "-", IF(G30/C30&lt;10, G30/C30, "&gt;999%"))</f>
        <v>0</v>
      </c>
      <c r="J30" s="21">
        <f>IF(E30=0, "-", IF(H30/E30&lt;10, H30/E30, "&gt;999%"))</f>
        <v>6.3872255489021951E-2</v>
      </c>
    </row>
    <row r="31" spans="1:10" x14ac:dyDescent="0.2">
      <c r="A31" s="7" t="s">
        <v>140</v>
      </c>
      <c r="B31" s="65">
        <v>216</v>
      </c>
      <c r="C31" s="66">
        <v>20</v>
      </c>
      <c r="D31" s="65">
        <v>269</v>
      </c>
      <c r="E31" s="66">
        <v>43</v>
      </c>
      <c r="F31" s="67"/>
      <c r="G31" s="65">
        <f>B31-C31</f>
        <v>196</v>
      </c>
      <c r="H31" s="66">
        <f>D31-E31</f>
        <v>226</v>
      </c>
      <c r="I31" s="20">
        <f>IF(C31=0, "-", IF(G31/C31&lt;10, G31/C31, "&gt;999%"))</f>
        <v>9.8000000000000007</v>
      </c>
      <c r="J31" s="21">
        <f>IF(E31=0, "-", IF(H31/E31&lt;10, H31/E31, "&gt;999%"))</f>
        <v>5.2558139534883717</v>
      </c>
    </row>
    <row r="32" spans="1:10" x14ac:dyDescent="0.2">
      <c r="A32" s="7" t="s">
        <v>141</v>
      </c>
      <c r="B32" s="65">
        <v>157</v>
      </c>
      <c r="C32" s="66">
        <v>154</v>
      </c>
      <c r="D32" s="65">
        <v>410</v>
      </c>
      <c r="E32" s="66">
        <v>377</v>
      </c>
      <c r="F32" s="67"/>
      <c r="G32" s="65">
        <f>B32-C32</f>
        <v>3</v>
      </c>
      <c r="H32" s="66">
        <f>D32-E32</f>
        <v>33</v>
      </c>
      <c r="I32" s="20">
        <f>IF(C32=0, "-", IF(G32/C32&lt;10, G32/C32, "&gt;999%"))</f>
        <v>1.948051948051948E-2</v>
      </c>
      <c r="J32" s="21">
        <f>IF(E32=0, "-", IF(H32/E32&lt;10, H32/E32, "&gt;999%"))</f>
        <v>8.7533156498673742E-2</v>
      </c>
    </row>
    <row r="33" spans="1:10" x14ac:dyDescent="0.2">
      <c r="A33" s="7" t="s">
        <v>142</v>
      </c>
      <c r="B33" s="65">
        <v>770</v>
      </c>
      <c r="C33" s="66">
        <v>1074</v>
      </c>
      <c r="D33" s="65">
        <v>2281</v>
      </c>
      <c r="E33" s="66">
        <v>2876</v>
      </c>
      <c r="F33" s="67"/>
      <c r="G33" s="65">
        <f>B33-C33</f>
        <v>-304</v>
      </c>
      <c r="H33" s="66">
        <f>D33-E33</f>
        <v>-595</v>
      </c>
      <c r="I33" s="20">
        <f>IF(C33=0, "-", IF(G33/C33&lt;10, G33/C33, "&gt;999%"))</f>
        <v>-0.28305400372439476</v>
      </c>
      <c r="J33" s="21">
        <f>IF(E33=0, "-", IF(H33/E33&lt;10, H33/E33, "&gt;999%"))</f>
        <v>-0.20688456189151599</v>
      </c>
    </row>
    <row r="34" spans="1:10" x14ac:dyDescent="0.2">
      <c r="A34" s="7" t="s">
        <v>143</v>
      </c>
      <c r="B34" s="65">
        <v>14</v>
      </c>
      <c r="C34" s="66">
        <v>7</v>
      </c>
      <c r="D34" s="65">
        <v>39</v>
      </c>
      <c r="E34" s="66">
        <v>25</v>
      </c>
      <c r="F34" s="67"/>
      <c r="G34" s="65">
        <f>B34-C34</f>
        <v>7</v>
      </c>
      <c r="H34" s="66">
        <f>D34-E34</f>
        <v>14</v>
      </c>
      <c r="I34" s="20">
        <f>IF(C34=0, "-", IF(G34/C34&lt;10, G34/C34, "&gt;999%"))</f>
        <v>1</v>
      </c>
      <c r="J34" s="21">
        <f>IF(E34=0, "-", IF(H34/E34&lt;10, H34/E34, "&gt;999%"))</f>
        <v>0.56000000000000005</v>
      </c>
    </row>
    <row r="35" spans="1:10" x14ac:dyDescent="0.2">
      <c r="A35" s="7"/>
      <c r="B35" s="65"/>
      <c r="C35" s="66"/>
      <c r="D35" s="65"/>
      <c r="E35" s="66"/>
      <c r="F35" s="67"/>
      <c r="G35" s="65"/>
      <c r="H35" s="66"/>
      <c r="I35" s="20"/>
      <c r="J35" s="21"/>
    </row>
    <row r="36" spans="1:10" x14ac:dyDescent="0.2">
      <c r="A36" s="7" t="s">
        <v>104</v>
      </c>
      <c r="B36" s="65">
        <v>9</v>
      </c>
      <c r="C36" s="66">
        <v>14</v>
      </c>
      <c r="D36" s="65">
        <v>26</v>
      </c>
      <c r="E36" s="66">
        <v>33</v>
      </c>
      <c r="F36" s="67"/>
      <c r="G36" s="65">
        <f>B36-C36</f>
        <v>-5</v>
      </c>
      <c r="H36" s="66">
        <f>D36-E36</f>
        <v>-7</v>
      </c>
      <c r="I36" s="20">
        <f>IF(C36=0, "-", IF(G36/C36&lt;10, G36/C36, "&gt;999%"))</f>
        <v>-0.35714285714285715</v>
      </c>
      <c r="J36" s="21">
        <f>IF(E36=0, "-", IF(H36/E36&lt;10, H36/E36, "&gt;999%"))</f>
        <v>-0.21212121212121213</v>
      </c>
    </row>
    <row r="37" spans="1:10" x14ac:dyDescent="0.2">
      <c r="A37" s="7"/>
      <c r="B37" s="65"/>
      <c r="C37" s="66"/>
      <c r="D37" s="65"/>
      <c r="E37" s="66"/>
      <c r="F37" s="67"/>
      <c r="G37" s="65"/>
      <c r="H37" s="66"/>
      <c r="I37" s="20"/>
      <c r="J37" s="21"/>
    </row>
    <row r="38" spans="1:10" s="43" customFormat="1" x14ac:dyDescent="0.2">
      <c r="A38" s="27" t="s">
        <v>5</v>
      </c>
      <c r="B38" s="71">
        <f>SUM(B28:B37)</f>
        <v>1560</v>
      </c>
      <c r="C38" s="77">
        <f>SUM(C28:C37)</f>
        <v>1663</v>
      </c>
      <c r="D38" s="71">
        <f>SUM(D28:D37)</f>
        <v>4091</v>
      </c>
      <c r="E38" s="77">
        <f>SUM(E28:E37)</f>
        <v>4356</v>
      </c>
      <c r="F38" s="73"/>
      <c r="G38" s="71">
        <f>B38-C38</f>
        <v>-103</v>
      </c>
      <c r="H38" s="72">
        <f>D38-E38</f>
        <v>-265</v>
      </c>
      <c r="I38" s="37">
        <f>IF(C38=0, 0, G38/C38)</f>
        <v>-6.1936259771497297E-2</v>
      </c>
      <c r="J38" s="38">
        <f>IF(E38=0, 0, H38/E38)</f>
        <v>-6.0835629017447199E-2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3"/>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87</v>
      </c>
      <c r="B2" s="202" t="s">
        <v>77</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170</v>
      </c>
      <c r="B15" s="65">
        <v>4</v>
      </c>
      <c r="C15" s="66">
        <v>19</v>
      </c>
      <c r="D15" s="65">
        <v>26</v>
      </c>
      <c r="E15" s="66">
        <v>51</v>
      </c>
      <c r="F15" s="67"/>
      <c r="G15" s="65">
        <f t="shared" ref="G15:G40" si="0">B15-C15</f>
        <v>-15</v>
      </c>
      <c r="H15" s="66">
        <f t="shared" ref="H15:H40" si="1">D15-E15</f>
        <v>-25</v>
      </c>
      <c r="I15" s="20">
        <f t="shared" ref="I15:I40" si="2">IF(C15=0, "-", IF(G15/C15&lt;10, G15/C15, "&gt;999%"))</f>
        <v>-0.78947368421052633</v>
      </c>
      <c r="J15" s="21">
        <f t="shared" ref="J15:J40" si="3">IF(E15=0, "-", IF(H15/E15&lt;10, H15/E15, "&gt;999%"))</f>
        <v>-0.49019607843137253</v>
      </c>
    </row>
    <row r="16" spans="1:10" x14ac:dyDescent="0.2">
      <c r="A16" s="7" t="s">
        <v>169</v>
      </c>
      <c r="B16" s="65">
        <v>4</v>
      </c>
      <c r="C16" s="66">
        <v>2</v>
      </c>
      <c r="D16" s="65">
        <v>10</v>
      </c>
      <c r="E16" s="66">
        <v>7</v>
      </c>
      <c r="F16" s="67"/>
      <c r="G16" s="65">
        <f t="shared" si="0"/>
        <v>2</v>
      </c>
      <c r="H16" s="66">
        <f t="shared" si="1"/>
        <v>3</v>
      </c>
      <c r="I16" s="20">
        <f t="shared" si="2"/>
        <v>1</v>
      </c>
      <c r="J16" s="21">
        <f t="shared" si="3"/>
        <v>0.42857142857142855</v>
      </c>
    </row>
    <row r="17" spans="1:10" x14ac:dyDescent="0.2">
      <c r="A17" s="7" t="s">
        <v>168</v>
      </c>
      <c r="B17" s="65">
        <v>5</v>
      </c>
      <c r="C17" s="66">
        <v>1</v>
      </c>
      <c r="D17" s="65">
        <v>16</v>
      </c>
      <c r="E17" s="66">
        <v>8</v>
      </c>
      <c r="F17" s="67"/>
      <c r="G17" s="65">
        <f t="shared" si="0"/>
        <v>4</v>
      </c>
      <c r="H17" s="66">
        <f t="shared" si="1"/>
        <v>8</v>
      </c>
      <c r="I17" s="20">
        <f t="shared" si="2"/>
        <v>4</v>
      </c>
      <c r="J17" s="21">
        <f t="shared" si="3"/>
        <v>1</v>
      </c>
    </row>
    <row r="18" spans="1:10" x14ac:dyDescent="0.2">
      <c r="A18" s="7" t="s">
        <v>167</v>
      </c>
      <c r="B18" s="65">
        <v>263</v>
      </c>
      <c r="C18" s="66">
        <v>97</v>
      </c>
      <c r="D18" s="65">
        <v>454</v>
      </c>
      <c r="E18" s="66">
        <v>231</v>
      </c>
      <c r="F18" s="67"/>
      <c r="G18" s="65">
        <f t="shared" si="0"/>
        <v>166</v>
      </c>
      <c r="H18" s="66">
        <f t="shared" si="1"/>
        <v>223</v>
      </c>
      <c r="I18" s="20">
        <f t="shared" si="2"/>
        <v>1.7113402061855669</v>
      </c>
      <c r="J18" s="21">
        <f t="shared" si="3"/>
        <v>0.96536796536796532</v>
      </c>
    </row>
    <row r="19" spans="1:10" x14ac:dyDescent="0.2">
      <c r="A19" s="7" t="s">
        <v>166</v>
      </c>
      <c r="B19" s="65">
        <v>19</v>
      </c>
      <c r="C19" s="66">
        <v>46</v>
      </c>
      <c r="D19" s="65">
        <v>58</v>
      </c>
      <c r="E19" s="66">
        <v>150</v>
      </c>
      <c r="F19" s="67"/>
      <c r="G19" s="65">
        <f t="shared" si="0"/>
        <v>-27</v>
      </c>
      <c r="H19" s="66">
        <f t="shared" si="1"/>
        <v>-92</v>
      </c>
      <c r="I19" s="20">
        <f t="shared" si="2"/>
        <v>-0.58695652173913049</v>
      </c>
      <c r="J19" s="21">
        <f t="shared" si="3"/>
        <v>-0.61333333333333329</v>
      </c>
    </row>
    <row r="20" spans="1:10" x14ac:dyDescent="0.2">
      <c r="A20" s="7" t="s">
        <v>165</v>
      </c>
      <c r="B20" s="65">
        <v>23</v>
      </c>
      <c r="C20" s="66">
        <v>45</v>
      </c>
      <c r="D20" s="65">
        <v>51</v>
      </c>
      <c r="E20" s="66">
        <v>133</v>
      </c>
      <c r="F20" s="67"/>
      <c r="G20" s="65">
        <f t="shared" si="0"/>
        <v>-22</v>
      </c>
      <c r="H20" s="66">
        <f t="shared" si="1"/>
        <v>-82</v>
      </c>
      <c r="I20" s="20">
        <f t="shared" si="2"/>
        <v>-0.48888888888888887</v>
      </c>
      <c r="J20" s="21">
        <f t="shared" si="3"/>
        <v>-0.61654135338345861</v>
      </c>
    </row>
    <row r="21" spans="1:10" x14ac:dyDescent="0.2">
      <c r="A21" s="7" t="s">
        <v>164</v>
      </c>
      <c r="B21" s="65">
        <v>2</v>
      </c>
      <c r="C21" s="66">
        <v>3</v>
      </c>
      <c r="D21" s="65">
        <v>2</v>
      </c>
      <c r="E21" s="66">
        <v>5</v>
      </c>
      <c r="F21" s="67"/>
      <c r="G21" s="65">
        <f t="shared" si="0"/>
        <v>-1</v>
      </c>
      <c r="H21" s="66">
        <f t="shared" si="1"/>
        <v>-3</v>
      </c>
      <c r="I21" s="20">
        <f t="shared" si="2"/>
        <v>-0.33333333333333331</v>
      </c>
      <c r="J21" s="21">
        <f t="shared" si="3"/>
        <v>-0.6</v>
      </c>
    </row>
    <row r="22" spans="1:10" x14ac:dyDescent="0.2">
      <c r="A22" s="7" t="s">
        <v>163</v>
      </c>
      <c r="B22" s="65">
        <v>7</v>
      </c>
      <c r="C22" s="66">
        <v>6</v>
      </c>
      <c r="D22" s="65">
        <v>26</v>
      </c>
      <c r="E22" s="66">
        <v>17</v>
      </c>
      <c r="F22" s="67"/>
      <c r="G22" s="65">
        <f t="shared" si="0"/>
        <v>1</v>
      </c>
      <c r="H22" s="66">
        <f t="shared" si="1"/>
        <v>9</v>
      </c>
      <c r="I22" s="20">
        <f t="shared" si="2"/>
        <v>0.16666666666666666</v>
      </c>
      <c r="J22" s="21">
        <f t="shared" si="3"/>
        <v>0.52941176470588236</v>
      </c>
    </row>
    <row r="23" spans="1:10" x14ac:dyDescent="0.2">
      <c r="A23" s="7" t="s">
        <v>162</v>
      </c>
      <c r="B23" s="65">
        <v>65</v>
      </c>
      <c r="C23" s="66">
        <v>73</v>
      </c>
      <c r="D23" s="65">
        <v>147</v>
      </c>
      <c r="E23" s="66">
        <v>203</v>
      </c>
      <c r="F23" s="67"/>
      <c r="G23" s="65">
        <f t="shared" si="0"/>
        <v>-8</v>
      </c>
      <c r="H23" s="66">
        <f t="shared" si="1"/>
        <v>-56</v>
      </c>
      <c r="I23" s="20">
        <f t="shared" si="2"/>
        <v>-0.1095890410958904</v>
      </c>
      <c r="J23" s="21">
        <f t="shared" si="3"/>
        <v>-0.27586206896551724</v>
      </c>
    </row>
    <row r="24" spans="1:10" x14ac:dyDescent="0.2">
      <c r="A24" s="7" t="s">
        <v>161</v>
      </c>
      <c r="B24" s="65">
        <v>8</v>
      </c>
      <c r="C24" s="66">
        <v>20</v>
      </c>
      <c r="D24" s="65">
        <v>29</v>
      </c>
      <c r="E24" s="66">
        <v>40</v>
      </c>
      <c r="F24" s="67"/>
      <c r="G24" s="65">
        <f t="shared" si="0"/>
        <v>-12</v>
      </c>
      <c r="H24" s="66">
        <f t="shared" si="1"/>
        <v>-11</v>
      </c>
      <c r="I24" s="20">
        <f t="shared" si="2"/>
        <v>-0.6</v>
      </c>
      <c r="J24" s="21">
        <f t="shared" si="3"/>
        <v>-0.27500000000000002</v>
      </c>
    </row>
    <row r="25" spans="1:10" x14ac:dyDescent="0.2">
      <c r="A25" s="7" t="s">
        <v>160</v>
      </c>
      <c r="B25" s="65">
        <v>5</v>
      </c>
      <c r="C25" s="66">
        <v>9</v>
      </c>
      <c r="D25" s="65">
        <v>19</v>
      </c>
      <c r="E25" s="66">
        <v>35</v>
      </c>
      <c r="F25" s="67"/>
      <c r="G25" s="65">
        <f t="shared" si="0"/>
        <v>-4</v>
      </c>
      <c r="H25" s="66">
        <f t="shared" si="1"/>
        <v>-16</v>
      </c>
      <c r="I25" s="20">
        <f t="shared" si="2"/>
        <v>-0.44444444444444442</v>
      </c>
      <c r="J25" s="21">
        <f t="shared" si="3"/>
        <v>-0.45714285714285713</v>
      </c>
    </row>
    <row r="26" spans="1:10" x14ac:dyDescent="0.2">
      <c r="A26" s="7" t="s">
        <v>159</v>
      </c>
      <c r="B26" s="65">
        <v>6</v>
      </c>
      <c r="C26" s="66">
        <v>4</v>
      </c>
      <c r="D26" s="65">
        <v>15</v>
      </c>
      <c r="E26" s="66">
        <v>10</v>
      </c>
      <c r="F26" s="67"/>
      <c r="G26" s="65">
        <f t="shared" si="0"/>
        <v>2</v>
      </c>
      <c r="H26" s="66">
        <f t="shared" si="1"/>
        <v>5</v>
      </c>
      <c r="I26" s="20">
        <f t="shared" si="2"/>
        <v>0.5</v>
      </c>
      <c r="J26" s="21">
        <f t="shared" si="3"/>
        <v>0.5</v>
      </c>
    </row>
    <row r="27" spans="1:10" x14ac:dyDescent="0.2">
      <c r="A27" s="7" t="s">
        <v>158</v>
      </c>
      <c r="B27" s="65">
        <v>538</v>
      </c>
      <c r="C27" s="66">
        <v>663</v>
      </c>
      <c r="D27" s="65">
        <v>1503</v>
      </c>
      <c r="E27" s="66">
        <v>1622</v>
      </c>
      <c r="F27" s="67"/>
      <c r="G27" s="65">
        <f t="shared" si="0"/>
        <v>-125</v>
      </c>
      <c r="H27" s="66">
        <f t="shared" si="1"/>
        <v>-119</v>
      </c>
      <c r="I27" s="20">
        <f t="shared" si="2"/>
        <v>-0.18853695324283559</v>
      </c>
      <c r="J27" s="21">
        <f t="shared" si="3"/>
        <v>-7.3366214549938344E-2</v>
      </c>
    </row>
    <row r="28" spans="1:10" x14ac:dyDescent="0.2">
      <c r="A28" s="7" t="s">
        <v>157</v>
      </c>
      <c r="B28" s="65">
        <v>202</v>
      </c>
      <c r="C28" s="66">
        <v>199</v>
      </c>
      <c r="D28" s="65">
        <v>629</v>
      </c>
      <c r="E28" s="66">
        <v>596</v>
      </c>
      <c r="F28" s="67"/>
      <c r="G28" s="65">
        <f t="shared" si="0"/>
        <v>3</v>
      </c>
      <c r="H28" s="66">
        <f t="shared" si="1"/>
        <v>33</v>
      </c>
      <c r="I28" s="20">
        <f t="shared" si="2"/>
        <v>1.507537688442211E-2</v>
      </c>
      <c r="J28" s="21">
        <f t="shared" si="3"/>
        <v>5.5369127516778527E-2</v>
      </c>
    </row>
    <row r="29" spans="1:10" x14ac:dyDescent="0.2">
      <c r="A29" s="7" t="s">
        <v>156</v>
      </c>
      <c r="B29" s="65">
        <v>11</v>
      </c>
      <c r="C29" s="66">
        <v>47</v>
      </c>
      <c r="D29" s="65">
        <v>53</v>
      </c>
      <c r="E29" s="66">
        <v>86</v>
      </c>
      <c r="F29" s="67"/>
      <c r="G29" s="65">
        <f t="shared" si="0"/>
        <v>-36</v>
      </c>
      <c r="H29" s="66">
        <f t="shared" si="1"/>
        <v>-33</v>
      </c>
      <c r="I29" s="20">
        <f t="shared" si="2"/>
        <v>-0.76595744680851063</v>
      </c>
      <c r="J29" s="21">
        <f t="shared" si="3"/>
        <v>-0.38372093023255816</v>
      </c>
    </row>
    <row r="30" spans="1:10" x14ac:dyDescent="0.2">
      <c r="A30" s="7" t="s">
        <v>154</v>
      </c>
      <c r="B30" s="65">
        <v>6</v>
      </c>
      <c r="C30" s="66">
        <v>9</v>
      </c>
      <c r="D30" s="65">
        <v>16</v>
      </c>
      <c r="E30" s="66">
        <v>15</v>
      </c>
      <c r="F30" s="67"/>
      <c r="G30" s="65">
        <f t="shared" si="0"/>
        <v>-3</v>
      </c>
      <c r="H30" s="66">
        <f t="shared" si="1"/>
        <v>1</v>
      </c>
      <c r="I30" s="20">
        <f t="shared" si="2"/>
        <v>-0.33333333333333331</v>
      </c>
      <c r="J30" s="21">
        <f t="shared" si="3"/>
        <v>6.6666666666666666E-2</v>
      </c>
    </row>
    <row r="31" spans="1:10" x14ac:dyDescent="0.2">
      <c r="A31" s="7" t="s">
        <v>153</v>
      </c>
      <c r="B31" s="65">
        <v>16</v>
      </c>
      <c r="C31" s="66">
        <v>4</v>
      </c>
      <c r="D31" s="65">
        <v>27</v>
      </c>
      <c r="E31" s="66">
        <v>16</v>
      </c>
      <c r="F31" s="67"/>
      <c r="G31" s="65">
        <f t="shared" si="0"/>
        <v>12</v>
      </c>
      <c r="H31" s="66">
        <f t="shared" si="1"/>
        <v>11</v>
      </c>
      <c r="I31" s="20">
        <f t="shared" si="2"/>
        <v>3</v>
      </c>
      <c r="J31" s="21">
        <f t="shared" si="3"/>
        <v>0.6875</v>
      </c>
    </row>
    <row r="32" spans="1:10" x14ac:dyDescent="0.2">
      <c r="A32" s="7" t="s">
        <v>152</v>
      </c>
      <c r="B32" s="65">
        <v>1</v>
      </c>
      <c r="C32" s="66">
        <v>6</v>
      </c>
      <c r="D32" s="65">
        <v>2</v>
      </c>
      <c r="E32" s="66">
        <v>11</v>
      </c>
      <c r="F32" s="67"/>
      <c r="G32" s="65">
        <f t="shared" si="0"/>
        <v>-5</v>
      </c>
      <c r="H32" s="66">
        <f t="shared" si="1"/>
        <v>-9</v>
      </c>
      <c r="I32" s="20">
        <f t="shared" si="2"/>
        <v>-0.83333333333333337</v>
      </c>
      <c r="J32" s="21">
        <f t="shared" si="3"/>
        <v>-0.81818181818181823</v>
      </c>
    </row>
    <row r="33" spans="1:10" x14ac:dyDescent="0.2">
      <c r="A33" s="7" t="s">
        <v>151</v>
      </c>
      <c r="B33" s="65">
        <v>11</v>
      </c>
      <c r="C33" s="66">
        <v>5</v>
      </c>
      <c r="D33" s="65">
        <v>25</v>
      </c>
      <c r="E33" s="66">
        <v>26</v>
      </c>
      <c r="F33" s="67"/>
      <c r="G33" s="65">
        <f t="shared" si="0"/>
        <v>6</v>
      </c>
      <c r="H33" s="66">
        <f t="shared" si="1"/>
        <v>-1</v>
      </c>
      <c r="I33" s="20">
        <f t="shared" si="2"/>
        <v>1.2</v>
      </c>
      <c r="J33" s="21">
        <f t="shared" si="3"/>
        <v>-3.8461538461538464E-2</v>
      </c>
    </row>
    <row r="34" spans="1:10" x14ac:dyDescent="0.2">
      <c r="A34" s="7" t="s">
        <v>150</v>
      </c>
      <c r="B34" s="65">
        <v>11</v>
      </c>
      <c r="C34" s="66">
        <v>33</v>
      </c>
      <c r="D34" s="65">
        <v>46</v>
      </c>
      <c r="E34" s="66">
        <v>111</v>
      </c>
      <c r="F34" s="67"/>
      <c r="G34" s="65">
        <f t="shared" si="0"/>
        <v>-22</v>
      </c>
      <c r="H34" s="66">
        <f t="shared" si="1"/>
        <v>-65</v>
      </c>
      <c r="I34" s="20">
        <f t="shared" si="2"/>
        <v>-0.66666666666666663</v>
      </c>
      <c r="J34" s="21">
        <f t="shared" si="3"/>
        <v>-0.5855855855855856</v>
      </c>
    </row>
    <row r="35" spans="1:10" x14ac:dyDescent="0.2">
      <c r="A35" s="7" t="s">
        <v>149</v>
      </c>
      <c r="B35" s="65">
        <v>21</v>
      </c>
      <c r="C35" s="66">
        <v>30</v>
      </c>
      <c r="D35" s="65">
        <v>55</v>
      </c>
      <c r="E35" s="66">
        <v>71</v>
      </c>
      <c r="F35" s="67"/>
      <c r="G35" s="65">
        <f t="shared" si="0"/>
        <v>-9</v>
      </c>
      <c r="H35" s="66">
        <f t="shared" si="1"/>
        <v>-16</v>
      </c>
      <c r="I35" s="20">
        <f t="shared" si="2"/>
        <v>-0.3</v>
      </c>
      <c r="J35" s="21">
        <f t="shared" si="3"/>
        <v>-0.22535211267605634</v>
      </c>
    </row>
    <row r="36" spans="1:10" x14ac:dyDescent="0.2">
      <c r="A36" s="7" t="s">
        <v>148</v>
      </c>
      <c r="B36" s="65">
        <v>0</v>
      </c>
      <c r="C36" s="66">
        <v>13</v>
      </c>
      <c r="D36" s="65">
        <v>4</v>
      </c>
      <c r="E36" s="66">
        <v>38</v>
      </c>
      <c r="F36" s="67"/>
      <c r="G36" s="65">
        <f t="shared" si="0"/>
        <v>-13</v>
      </c>
      <c r="H36" s="66">
        <f t="shared" si="1"/>
        <v>-34</v>
      </c>
      <c r="I36" s="20">
        <f t="shared" si="2"/>
        <v>-1</v>
      </c>
      <c r="J36" s="21">
        <f t="shared" si="3"/>
        <v>-0.89473684210526316</v>
      </c>
    </row>
    <row r="37" spans="1:10" x14ac:dyDescent="0.2">
      <c r="A37" s="7" t="s">
        <v>147</v>
      </c>
      <c r="B37" s="65">
        <v>281</v>
      </c>
      <c r="C37" s="66">
        <v>291</v>
      </c>
      <c r="D37" s="65">
        <v>736</v>
      </c>
      <c r="E37" s="66">
        <v>747</v>
      </c>
      <c r="F37" s="67"/>
      <c r="G37" s="65">
        <f t="shared" si="0"/>
        <v>-10</v>
      </c>
      <c r="H37" s="66">
        <f t="shared" si="1"/>
        <v>-11</v>
      </c>
      <c r="I37" s="20">
        <f t="shared" si="2"/>
        <v>-3.4364261168384883E-2</v>
      </c>
      <c r="J37" s="21">
        <f t="shared" si="3"/>
        <v>-1.4725568942436412E-2</v>
      </c>
    </row>
    <row r="38" spans="1:10" x14ac:dyDescent="0.2">
      <c r="A38" s="7" t="s">
        <v>146</v>
      </c>
      <c r="B38" s="65">
        <v>5</v>
      </c>
      <c r="C38" s="66">
        <v>5</v>
      </c>
      <c r="D38" s="65">
        <v>12</v>
      </c>
      <c r="E38" s="66">
        <v>14</v>
      </c>
      <c r="F38" s="67"/>
      <c r="G38" s="65">
        <f t="shared" si="0"/>
        <v>0</v>
      </c>
      <c r="H38" s="66">
        <f t="shared" si="1"/>
        <v>-2</v>
      </c>
      <c r="I38" s="20">
        <f t="shared" si="2"/>
        <v>0</v>
      </c>
      <c r="J38" s="21">
        <f t="shared" si="3"/>
        <v>-0.14285714285714285</v>
      </c>
    </row>
    <row r="39" spans="1:10" x14ac:dyDescent="0.2">
      <c r="A39" s="7" t="s">
        <v>145</v>
      </c>
      <c r="B39" s="65">
        <v>41</v>
      </c>
      <c r="C39" s="66">
        <v>27</v>
      </c>
      <c r="D39" s="65">
        <v>114</v>
      </c>
      <c r="E39" s="66">
        <v>91</v>
      </c>
      <c r="F39" s="67"/>
      <c r="G39" s="65">
        <f t="shared" si="0"/>
        <v>14</v>
      </c>
      <c r="H39" s="66">
        <f t="shared" si="1"/>
        <v>23</v>
      </c>
      <c r="I39" s="20">
        <f t="shared" si="2"/>
        <v>0.51851851851851849</v>
      </c>
      <c r="J39" s="21">
        <f t="shared" si="3"/>
        <v>0.25274725274725274</v>
      </c>
    </row>
    <row r="40" spans="1:10" x14ac:dyDescent="0.2">
      <c r="A40" s="7" t="s">
        <v>155</v>
      </c>
      <c r="B40" s="65">
        <v>5</v>
      </c>
      <c r="C40" s="66">
        <v>6</v>
      </c>
      <c r="D40" s="65">
        <v>16</v>
      </c>
      <c r="E40" s="66">
        <v>22</v>
      </c>
      <c r="F40" s="67"/>
      <c r="G40" s="65">
        <f t="shared" si="0"/>
        <v>-1</v>
      </c>
      <c r="H40" s="66">
        <f t="shared" si="1"/>
        <v>-6</v>
      </c>
      <c r="I40" s="20">
        <f t="shared" si="2"/>
        <v>-0.16666666666666666</v>
      </c>
      <c r="J40" s="21">
        <f t="shared" si="3"/>
        <v>-0.27272727272727271</v>
      </c>
    </row>
    <row r="41" spans="1:10" x14ac:dyDescent="0.2">
      <c r="A41" s="7"/>
      <c r="B41" s="65"/>
      <c r="C41" s="66"/>
      <c r="D41" s="65"/>
      <c r="E41" s="66"/>
      <c r="F41" s="67"/>
      <c r="G41" s="65"/>
      <c r="H41" s="66"/>
      <c r="I41" s="20"/>
      <c r="J41" s="21"/>
    </row>
    <row r="42" spans="1:10" s="43" customFormat="1" x14ac:dyDescent="0.2">
      <c r="A42" s="27" t="s">
        <v>28</v>
      </c>
      <c r="B42" s="71">
        <f>SUM(B15:B41)</f>
        <v>1560</v>
      </c>
      <c r="C42" s="72">
        <f>SUM(C15:C41)</f>
        <v>1663</v>
      </c>
      <c r="D42" s="71">
        <f>SUM(D15:D41)</f>
        <v>4091</v>
      </c>
      <c r="E42" s="72">
        <f>SUM(E15:E41)</f>
        <v>4356</v>
      </c>
      <c r="F42" s="73"/>
      <c r="G42" s="71">
        <f>B42-C42</f>
        <v>-103</v>
      </c>
      <c r="H42" s="72">
        <f>D42-E42</f>
        <v>-265</v>
      </c>
      <c r="I42" s="37">
        <f>IF(C42=0, "-", G42/C42)</f>
        <v>-6.1936259771497297E-2</v>
      </c>
      <c r="J42" s="38">
        <f>IF(E42=0, "-", H42/E42)</f>
        <v>-6.0835629017447199E-2</v>
      </c>
    </row>
    <row r="43" spans="1:10" s="43" customFormat="1" x14ac:dyDescent="0.2">
      <c r="A43" s="27" t="s">
        <v>0</v>
      </c>
      <c r="B43" s="71">
        <f>B11+B42</f>
        <v>1560</v>
      </c>
      <c r="C43" s="77">
        <f>C11+C42</f>
        <v>1663</v>
      </c>
      <c r="D43" s="71">
        <f>D11+D42</f>
        <v>4091</v>
      </c>
      <c r="E43" s="77">
        <f>E11+E42</f>
        <v>4356</v>
      </c>
      <c r="F43" s="73"/>
      <c r="G43" s="71">
        <f>B43-C43</f>
        <v>-103</v>
      </c>
      <c r="H43" s="72">
        <f>D43-E43</f>
        <v>-265</v>
      </c>
      <c r="I43" s="37">
        <f>IF(C43=0, "-", G43/C43)</f>
        <v>-6.1936259771497297E-2</v>
      </c>
      <c r="J43" s="38">
        <f>IF(E43=0, "-", H43/E43)</f>
        <v>-6.0835629017447199E-2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03"/>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87</v>
      </c>
      <c r="B2" s="202" t="s">
        <v>77</v>
      </c>
      <c r="C2" s="198"/>
      <c r="D2" s="198"/>
      <c r="E2" s="203"/>
      <c r="F2" s="203"/>
      <c r="G2" s="203"/>
      <c r="H2" s="203"/>
      <c r="I2" s="203"/>
      <c r="J2" s="203"/>
      <c r="K2" s="203"/>
    </row>
    <row r="4" spans="1:11" ht="15.75" x14ac:dyDescent="0.25">
      <c r="A4" s="164" t="s">
        <v>89</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89</v>
      </c>
      <c r="B6" s="61" t="s">
        <v>12</v>
      </c>
      <c r="C6" s="62" t="s">
        <v>13</v>
      </c>
      <c r="D6" s="61" t="s">
        <v>12</v>
      </c>
      <c r="E6" s="63" t="s">
        <v>13</v>
      </c>
      <c r="F6" s="62" t="s">
        <v>12</v>
      </c>
      <c r="G6" s="62" t="s">
        <v>13</v>
      </c>
      <c r="H6" s="61" t="s">
        <v>12</v>
      </c>
      <c r="I6" s="63" t="s">
        <v>13</v>
      </c>
      <c r="J6" s="61"/>
      <c r="K6" s="63"/>
    </row>
    <row r="7" spans="1:11" x14ac:dyDescent="0.2">
      <c r="A7" s="7" t="s">
        <v>171</v>
      </c>
      <c r="B7" s="65">
        <v>1</v>
      </c>
      <c r="C7" s="34">
        <f>IF(B11=0, "-", B7/B11)</f>
        <v>0.1111111111111111</v>
      </c>
      <c r="D7" s="65">
        <v>3</v>
      </c>
      <c r="E7" s="9">
        <f>IF(D11=0, "-", D7/D11)</f>
        <v>0.375</v>
      </c>
      <c r="F7" s="81">
        <v>6</v>
      </c>
      <c r="G7" s="34">
        <f>IF(F11=0, "-", F7/F11)</f>
        <v>0.18181818181818182</v>
      </c>
      <c r="H7" s="65">
        <v>7</v>
      </c>
      <c r="I7" s="9">
        <f>IF(H11=0, "-", H7/H11)</f>
        <v>0.17948717948717949</v>
      </c>
      <c r="J7" s="8">
        <f>IF(D7=0, "-", IF((B7-D7)/D7&lt;10, (B7-D7)/D7, "&gt;999%"))</f>
        <v>-0.66666666666666663</v>
      </c>
      <c r="K7" s="9">
        <f>IF(H7=0, "-", IF((F7-H7)/H7&lt;10, (F7-H7)/H7, "&gt;999%"))</f>
        <v>-0.14285714285714285</v>
      </c>
    </row>
    <row r="8" spans="1:11" x14ac:dyDescent="0.2">
      <c r="A8" s="7" t="s">
        <v>172</v>
      </c>
      <c r="B8" s="65">
        <v>5</v>
      </c>
      <c r="C8" s="34">
        <f>IF(B11=0, "-", B8/B11)</f>
        <v>0.55555555555555558</v>
      </c>
      <c r="D8" s="65">
        <v>3</v>
      </c>
      <c r="E8" s="9">
        <f>IF(D11=0, "-", D8/D11)</f>
        <v>0.375</v>
      </c>
      <c r="F8" s="81">
        <v>19</v>
      </c>
      <c r="G8" s="34">
        <f>IF(F11=0, "-", F8/F11)</f>
        <v>0.5757575757575758</v>
      </c>
      <c r="H8" s="65">
        <v>30</v>
      </c>
      <c r="I8" s="9">
        <f>IF(H11=0, "-", H8/H11)</f>
        <v>0.76923076923076927</v>
      </c>
      <c r="J8" s="8">
        <f>IF(D8=0, "-", IF((B8-D8)/D8&lt;10, (B8-D8)/D8, "&gt;999%"))</f>
        <v>0.66666666666666663</v>
      </c>
      <c r="K8" s="9">
        <f>IF(H8=0, "-", IF((F8-H8)/H8&lt;10, (F8-H8)/H8, "&gt;999%"))</f>
        <v>-0.36666666666666664</v>
      </c>
    </row>
    <row r="9" spans="1:11" x14ac:dyDescent="0.2">
      <c r="A9" s="7" t="s">
        <v>173</v>
      </c>
      <c r="B9" s="65">
        <v>3</v>
      </c>
      <c r="C9" s="34">
        <f>IF(B11=0, "-", B9/B11)</f>
        <v>0.33333333333333331</v>
      </c>
      <c r="D9" s="65">
        <v>2</v>
      </c>
      <c r="E9" s="9">
        <f>IF(D11=0, "-", D9/D11)</f>
        <v>0.25</v>
      </c>
      <c r="F9" s="81">
        <v>8</v>
      </c>
      <c r="G9" s="34">
        <f>IF(F11=0, "-", F9/F11)</f>
        <v>0.24242424242424243</v>
      </c>
      <c r="H9" s="65">
        <v>2</v>
      </c>
      <c r="I9" s="9">
        <f>IF(H11=0, "-", H9/H11)</f>
        <v>5.128205128205128E-2</v>
      </c>
      <c r="J9" s="8">
        <f>IF(D9=0, "-", IF((B9-D9)/D9&lt;10, (B9-D9)/D9, "&gt;999%"))</f>
        <v>0.5</v>
      </c>
      <c r="K9" s="9">
        <f>IF(H9=0, "-", IF((F9-H9)/H9&lt;10, (F9-H9)/H9, "&gt;999%"))</f>
        <v>3</v>
      </c>
    </row>
    <row r="10" spans="1:11" x14ac:dyDescent="0.2">
      <c r="A10" s="2"/>
      <c r="B10" s="68"/>
      <c r="C10" s="33"/>
      <c r="D10" s="68"/>
      <c r="E10" s="6"/>
      <c r="F10" s="82"/>
      <c r="G10" s="33"/>
      <c r="H10" s="68"/>
      <c r="I10" s="6"/>
      <c r="J10" s="5"/>
      <c r="K10" s="6"/>
    </row>
    <row r="11" spans="1:11" s="43" customFormat="1" x14ac:dyDescent="0.2">
      <c r="A11" s="162" t="s">
        <v>469</v>
      </c>
      <c r="B11" s="71">
        <f>SUM(B7:B10)</f>
        <v>9</v>
      </c>
      <c r="C11" s="40">
        <f>B11/1560</f>
        <v>5.7692307692307696E-3</v>
      </c>
      <c r="D11" s="71">
        <f>SUM(D7:D10)</f>
        <v>8</v>
      </c>
      <c r="E11" s="41">
        <f>D11/1663</f>
        <v>4.810583283223091E-3</v>
      </c>
      <c r="F11" s="77">
        <f>SUM(F7:F10)</f>
        <v>33</v>
      </c>
      <c r="G11" s="42">
        <f>F11/4091</f>
        <v>8.0664874113908578E-3</v>
      </c>
      <c r="H11" s="71">
        <f>SUM(H7:H10)</f>
        <v>39</v>
      </c>
      <c r="I11" s="41">
        <f>H11/4356</f>
        <v>8.9531680440771352E-3</v>
      </c>
      <c r="J11" s="37">
        <f>IF(D11=0, "-", IF((B11-D11)/D11&lt;10, (B11-D11)/D11, "&gt;999%"))</f>
        <v>0.125</v>
      </c>
      <c r="K11" s="38">
        <f>IF(H11=0, "-", IF((F11-H11)/H11&lt;10, (F11-H11)/H11, "&gt;999%"))</f>
        <v>-0.15384615384615385</v>
      </c>
    </row>
    <row r="12" spans="1:11" x14ac:dyDescent="0.2">
      <c r="B12" s="83"/>
      <c r="D12" s="83"/>
      <c r="F12" s="83"/>
      <c r="H12" s="83"/>
    </row>
    <row r="13" spans="1:11" s="43" customFormat="1" x14ac:dyDescent="0.2">
      <c r="A13" s="162" t="s">
        <v>469</v>
      </c>
      <c r="B13" s="71">
        <v>9</v>
      </c>
      <c r="C13" s="40">
        <f>B13/1560</f>
        <v>5.7692307692307696E-3</v>
      </c>
      <c r="D13" s="71">
        <v>8</v>
      </c>
      <c r="E13" s="41">
        <f>D13/1663</f>
        <v>4.810583283223091E-3</v>
      </c>
      <c r="F13" s="77">
        <v>33</v>
      </c>
      <c r="G13" s="42">
        <f>F13/4091</f>
        <v>8.0664874113908578E-3</v>
      </c>
      <c r="H13" s="71">
        <v>39</v>
      </c>
      <c r="I13" s="41">
        <f>H13/4356</f>
        <v>8.9531680440771352E-3</v>
      </c>
      <c r="J13" s="37">
        <f>IF(D13=0, "-", IF((B13-D13)/D13&lt;10, (B13-D13)/D13, "&gt;999%"))</f>
        <v>0.125</v>
      </c>
      <c r="K13" s="38">
        <f>IF(H13=0, "-", IF((F13-H13)/H13&lt;10, (F13-H13)/H13, "&gt;999%"))</f>
        <v>-0.15384615384615385</v>
      </c>
    </row>
    <row r="14" spans="1:11" x14ac:dyDescent="0.2">
      <c r="B14" s="83"/>
      <c r="D14" s="83"/>
      <c r="F14" s="83"/>
      <c r="H14" s="83"/>
    </row>
    <row r="15" spans="1:11" ht="15.75" x14ac:dyDescent="0.25">
      <c r="A15" s="164" t="s">
        <v>90</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112</v>
      </c>
      <c r="B17" s="61" t="s">
        <v>12</v>
      </c>
      <c r="C17" s="62" t="s">
        <v>13</v>
      </c>
      <c r="D17" s="61" t="s">
        <v>12</v>
      </c>
      <c r="E17" s="63" t="s">
        <v>13</v>
      </c>
      <c r="F17" s="62" t="s">
        <v>12</v>
      </c>
      <c r="G17" s="62" t="s">
        <v>13</v>
      </c>
      <c r="H17" s="61" t="s">
        <v>12</v>
      </c>
      <c r="I17" s="63" t="s">
        <v>13</v>
      </c>
      <c r="J17" s="61"/>
      <c r="K17" s="63"/>
    </row>
    <row r="18" spans="1:11" x14ac:dyDescent="0.2">
      <c r="A18" s="7" t="s">
        <v>174</v>
      </c>
      <c r="B18" s="65">
        <v>0</v>
      </c>
      <c r="C18" s="34">
        <f>IF(B30=0, "-", B18/B30)</f>
        <v>0</v>
      </c>
      <c r="D18" s="65">
        <v>0</v>
      </c>
      <c r="E18" s="9">
        <f>IF(D30=0, "-", D18/D30)</f>
        <v>0</v>
      </c>
      <c r="F18" s="81">
        <v>0</v>
      </c>
      <c r="G18" s="34">
        <f>IF(F30=0, "-", F18/F30)</f>
        <v>0</v>
      </c>
      <c r="H18" s="65">
        <v>5</v>
      </c>
      <c r="I18" s="9">
        <f>IF(H30=0, "-", H18/H30)</f>
        <v>1.5105740181268883E-2</v>
      </c>
      <c r="J18" s="8" t="str">
        <f t="shared" ref="J18:J28" si="0">IF(D18=0, "-", IF((B18-D18)/D18&lt;10, (B18-D18)/D18, "&gt;999%"))</f>
        <v>-</v>
      </c>
      <c r="K18" s="9">
        <f t="shared" ref="K18:K28" si="1">IF(H18=0, "-", IF((F18-H18)/H18&lt;10, (F18-H18)/H18, "&gt;999%"))</f>
        <v>-1</v>
      </c>
    </row>
    <row r="19" spans="1:11" x14ac:dyDescent="0.2">
      <c r="A19" s="7" t="s">
        <v>175</v>
      </c>
      <c r="B19" s="65">
        <v>0</v>
      </c>
      <c r="C19" s="34">
        <f>IF(B30=0, "-", B19/B30)</f>
        <v>0</v>
      </c>
      <c r="D19" s="65">
        <v>1</v>
      </c>
      <c r="E19" s="9">
        <f>IF(D30=0, "-", D19/D30)</f>
        <v>1.0101010101010102E-2</v>
      </c>
      <c r="F19" s="81">
        <v>0</v>
      </c>
      <c r="G19" s="34">
        <f>IF(F30=0, "-", F19/F30)</f>
        <v>0</v>
      </c>
      <c r="H19" s="65">
        <v>18</v>
      </c>
      <c r="I19" s="9">
        <f>IF(H30=0, "-", H19/H30)</f>
        <v>5.4380664652567974E-2</v>
      </c>
      <c r="J19" s="8">
        <f t="shared" si="0"/>
        <v>-1</v>
      </c>
      <c r="K19" s="9">
        <f t="shared" si="1"/>
        <v>-1</v>
      </c>
    </row>
    <row r="20" spans="1:11" x14ac:dyDescent="0.2">
      <c r="A20" s="7" t="s">
        <v>176</v>
      </c>
      <c r="B20" s="65">
        <v>0</v>
      </c>
      <c r="C20" s="34">
        <f>IF(B30=0, "-", B20/B30)</f>
        <v>0</v>
      </c>
      <c r="D20" s="65">
        <v>0</v>
      </c>
      <c r="E20" s="9">
        <f>IF(D30=0, "-", D20/D30)</f>
        <v>0</v>
      </c>
      <c r="F20" s="81">
        <v>6</v>
      </c>
      <c r="G20" s="34">
        <f>IF(F30=0, "-", F20/F30)</f>
        <v>2.9850746268656716E-2</v>
      </c>
      <c r="H20" s="65">
        <v>0</v>
      </c>
      <c r="I20" s="9">
        <f>IF(H30=0, "-", H20/H30)</f>
        <v>0</v>
      </c>
      <c r="J20" s="8" t="str">
        <f t="shared" si="0"/>
        <v>-</v>
      </c>
      <c r="K20" s="9" t="str">
        <f t="shared" si="1"/>
        <v>-</v>
      </c>
    </row>
    <row r="21" spans="1:11" x14ac:dyDescent="0.2">
      <c r="A21" s="7" t="s">
        <v>177</v>
      </c>
      <c r="B21" s="65">
        <v>2</v>
      </c>
      <c r="C21" s="34">
        <f>IF(B30=0, "-", B21/B30)</f>
        <v>5.5555555555555552E-2</v>
      </c>
      <c r="D21" s="65">
        <v>15</v>
      </c>
      <c r="E21" s="9">
        <f>IF(D30=0, "-", D21/D30)</f>
        <v>0.15151515151515152</v>
      </c>
      <c r="F21" s="81">
        <v>12</v>
      </c>
      <c r="G21" s="34">
        <f>IF(F30=0, "-", F21/F30)</f>
        <v>5.9701492537313432E-2</v>
      </c>
      <c r="H21" s="65">
        <v>30</v>
      </c>
      <c r="I21" s="9">
        <f>IF(H30=0, "-", H21/H30)</f>
        <v>9.0634441087613288E-2</v>
      </c>
      <c r="J21" s="8">
        <f t="shared" si="0"/>
        <v>-0.8666666666666667</v>
      </c>
      <c r="K21" s="9">
        <f t="shared" si="1"/>
        <v>-0.6</v>
      </c>
    </row>
    <row r="22" spans="1:11" x14ac:dyDescent="0.2">
      <c r="A22" s="7" t="s">
        <v>178</v>
      </c>
      <c r="B22" s="65">
        <v>6</v>
      </c>
      <c r="C22" s="34">
        <f>IF(B30=0, "-", B22/B30)</f>
        <v>0.16666666666666666</v>
      </c>
      <c r="D22" s="65">
        <v>5</v>
      </c>
      <c r="E22" s="9">
        <f>IF(D30=0, "-", D22/D30)</f>
        <v>5.0505050505050504E-2</v>
      </c>
      <c r="F22" s="81">
        <v>31</v>
      </c>
      <c r="G22" s="34">
        <f>IF(F30=0, "-", F22/F30)</f>
        <v>0.15422885572139303</v>
      </c>
      <c r="H22" s="65">
        <v>35</v>
      </c>
      <c r="I22" s="9">
        <f>IF(H30=0, "-", H22/H30)</f>
        <v>0.10574018126888217</v>
      </c>
      <c r="J22" s="8">
        <f t="shared" si="0"/>
        <v>0.2</v>
      </c>
      <c r="K22" s="9">
        <f t="shared" si="1"/>
        <v>-0.11428571428571428</v>
      </c>
    </row>
    <row r="23" spans="1:11" x14ac:dyDescent="0.2">
      <c r="A23" s="7" t="s">
        <v>179</v>
      </c>
      <c r="B23" s="65">
        <v>12</v>
      </c>
      <c r="C23" s="34">
        <f>IF(B30=0, "-", B23/B30)</f>
        <v>0.33333333333333331</v>
      </c>
      <c r="D23" s="65">
        <v>25</v>
      </c>
      <c r="E23" s="9">
        <f>IF(D30=0, "-", D23/D30)</f>
        <v>0.25252525252525254</v>
      </c>
      <c r="F23" s="81">
        <v>81</v>
      </c>
      <c r="G23" s="34">
        <f>IF(F30=0, "-", F23/F30)</f>
        <v>0.40298507462686567</v>
      </c>
      <c r="H23" s="65">
        <v>62</v>
      </c>
      <c r="I23" s="9">
        <f>IF(H30=0, "-", H23/H30)</f>
        <v>0.18731117824773413</v>
      </c>
      <c r="J23" s="8">
        <f t="shared" si="0"/>
        <v>-0.52</v>
      </c>
      <c r="K23" s="9">
        <f t="shared" si="1"/>
        <v>0.30645161290322581</v>
      </c>
    </row>
    <row r="24" spans="1:11" x14ac:dyDescent="0.2">
      <c r="A24" s="7" t="s">
        <v>180</v>
      </c>
      <c r="B24" s="65">
        <v>0</v>
      </c>
      <c r="C24" s="34">
        <f>IF(B30=0, "-", B24/B30)</f>
        <v>0</v>
      </c>
      <c r="D24" s="65">
        <v>7</v>
      </c>
      <c r="E24" s="9">
        <f>IF(D30=0, "-", D24/D30)</f>
        <v>7.0707070707070704E-2</v>
      </c>
      <c r="F24" s="81">
        <v>3</v>
      </c>
      <c r="G24" s="34">
        <f>IF(F30=0, "-", F24/F30)</f>
        <v>1.4925373134328358E-2</v>
      </c>
      <c r="H24" s="65">
        <v>14</v>
      </c>
      <c r="I24" s="9">
        <f>IF(H30=0, "-", H24/H30)</f>
        <v>4.2296072507552872E-2</v>
      </c>
      <c r="J24" s="8">
        <f t="shared" si="0"/>
        <v>-1</v>
      </c>
      <c r="K24" s="9">
        <f t="shared" si="1"/>
        <v>-0.7857142857142857</v>
      </c>
    </row>
    <row r="25" spans="1:11" x14ac:dyDescent="0.2">
      <c r="A25" s="7" t="s">
        <v>181</v>
      </c>
      <c r="B25" s="65">
        <v>5</v>
      </c>
      <c r="C25" s="34">
        <f>IF(B30=0, "-", B25/B30)</f>
        <v>0.1388888888888889</v>
      </c>
      <c r="D25" s="65">
        <v>6</v>
      </c>
      <c r="E25" s="9">
        <f>IF(D30=0, "-", D25/D30)</f>
        <v>6.0606060606060608E-2</v>
      </c>
      <c r="F25" s="81">
        <v>19</v>
      </c>
      <c r="G25" s="34">
        <f>IF(F30=0, "-", F25/F30)</f>
        <v>9.4527363184079602E-2</v>
      </c>
      <c r="H25" s="65">
        <v>30</v>
      </c>
      <c r="I25" s="9">
        <f>IF(H30=0, "-", H25/H30)</f>
        <v>9.0634441087613288E-2</v>
      </c>
      <c r="J25" s="8">
        <f t="shared" si="0"/>
        <v>-0.16666666666666666</v>
      </c>
      <c r="K25" s="9">
        <f t="shared" si="1"/>
        <v>-0.36666666666666664</v>
      </c>
    </row>
    <row r="26" spans="1:11" x14ac:dyDescent="0.2">
      <c r="A26" s="7" t="s">
        <v>182</v>
      </c>
      <c r="B26" s="65">
        <v>3</v>
      </c>
      <c r="C26" s="34">
        <f>IF(B30=0, "-", B26/B30)</f>
        <v>8.3333333333333329E-2</v>
      </c>
      <c r="D26" s="65">
        <v>6</v>
      </c>
      <c r="E26" s="9">
        <f>IF(D30=0, "-", D26/D30)</f>
        <v>6.0606060606060608E-2</v>
      </c>
      <c r="F26" s="81">
        <v>11</v>
      </c>
      <c r="G26" s="34">
        <f>IF(F30=0, "-", F26/F30)</f>
        <v>5.4726368159203981E-2</v>
      </c>
      <c r="H26" s="65">
        <v>29</v>
      </c>
      <c r="I26" s="9">
        <f>IF(H30=0, "-", H26/H30)</f>
        <v>8.7613293051359523E-2</v>
      </c>
      <c r="J26" s="8">
        <f t="shared" si="0"/>
        <v>-0.5</v>
      </c>
      <c r="K26" s="9">
        <f t="shared" si="1"/>
        <v>-0.62068965517241381</v>
      </c>
    </row>
    <row r="27" spans="1:11" x14ac:dyDescent="0.2">
      <c r="A27" s="7" t="s">
        <v>183</v>
      </c>
      <c r="B27" s="65">
        <v>1</v>
      </c>
      <c r="C27" s="34">
        <f>IF(B30=0, "-", B27/B30)</f>
        <v>2.7777777777777776E-2</v>
      </c>
      <c r="D27" s="65">
        <v>20</v>
      </c>
      <c r="E27" s="9">
        <f>IF(D30=0, "-", D27/D30)</f>
        <v>0.20202020202020202</v>
      </c>
      <c r="F27" s="81">
        <v>8</v>
      </c>
      <c r="G27" s="34">
        <f>IF(F30=0, "-", F27/F30)</f>
        <v>3.9800995024875621E-2</v>
      </c>
      <c r="H27" s="65">
        <v>44</v>
      </c>
      <c r="I27" s="9">
        <f>IF(H30=0, "-", H27/H30)</f>
        <v>0.13293051359516617</v>
      </c>
      <c r="J27" s="8">
        <f t="shared" si="0"/>
        <v>-0.95</v>
      </c>
      <c r="K27" s="9">
        <f t="shared" si="1"/>
        <v>-0.81818181818181823</v>
      </c>
    </row>
    <row r="28" spans="1:11" x14ac:dyDescent="0.2">
      <c r="A28" s="7" t="s">
        <v>184</v>
      </c>
      <c r="B28" s="65">
        <v>7</v>
      </c>
      <c r="C28" s="34">
        <f>IF(B30=0, "-", B28/B30)</f>
        <v>0.19444444444444445</v>
      </c>
      <c r="D28" s="65">
        <v>14</v>
      </c>
      <c r="E28" s="9">
        <f>IF(D30=0, "-", D28/D30)</f>
        <v>0.14141414141414141</v>
      </c>
      <c r="F28" s="81">
        <v>30</v>
      </c>
      <c r="G28" s="34">
        <f>IF(F30=0, "-", F28/F30)</f>
        <v>0.14925373134328357</v>
      </c>
      <c r="H28" s="65">
        <v>64</v>
      </c>
      <c r="I28" s="9">
        <f>IF(H30=0, "-", H28/H30)</f>
        <v>0.19335347432024169</v>
      </c>
      <c r="J28" s="8">
        <f t="shared" si="0"/>
        <v>-0.5</v>
      </c>
      <c r="K28" s="9">
        <f t="shared" si="1"/>
        <v>-0.53125</v>
      </c>
    </row>
    <row r="29" spans="1:11" x14ac:dyDescent="0.2">
      <c r="A29" s="2"/>
      <c r="B29" s="68"/>
      <c r="C29" s="33"/>
      <c r="D29" s="68"/>
      <c r="E29" s="6"/>
      <c r="F29" s="82"/>
      <c r="G29" s="33"/>
      <c r="H29" s="68"/>
      <c r="I29" s="6"/>
      <c r="J29" s="5"/>
      <c r="K29" s="6"/>
    </row>
    <row r="30" spans="1:11" s="43" customFormat="1" x14ac:dyDescent="0.2">
      <c r="A30" s="162" t="s">
        <v>468</v>
      </c>
      <c r="B30" s="71">
        <f>SUM(B18:B29)</f>
        <v>36</v>
      </c>
      <c r="C30" s="40">
        <f>B30/1560</f>
        <v>2.3076923076923078E-2</v>
      </c>
      <c r="D30" s="71">
        <f>SUM(D18:D29)</f>
        <v>99</v>
      </c>
      <c r="E30" s="41">
        <f>D30/1663</f>
        <v>5.9530968129885752E-2</v>
      </c>
      <c r="F30" s="77">
        <f>SUM(F18:F29)</f>
        <v>201</v>
      </c>
      <c r="G30" s="42">
        <f>F30/4091</f>
        <v>4.9132241505744315E-2</v>
      </c>
      <c r="H30" s="71">
        <f>SUM(H18:H29)</f>
        <v>331</v>
      </c>
      <c r="I30" s="41">
        <f>H30/4356</f>
        <v>7.5987144168962351E-2</v>
      </c>
      <c r="J30" s="37">
        <f>IF(D30=0, "-", IF((B30-D30)/D30&lt;10, (B30-D30)/D30, "&gt;999%"))</f>
        <v>-0.63636363636363635</v>
      </c>
      <c r="K30" s="38">
        <f>IF(H30=0, "-", IF((F30-H30)/H30&lt;10, (F30-H30)/H30, "&gt;999%"))</f>
        <v>-0.39274924471299094</v>
      </c>
    </row>
    <row r="31" spans="1:11" x14ac:dyDescent="0.2">
      <c r="B31" s="83"/>
      <c r="D31" s="83"/>
      <c r="F31" s="83"/>
      <c r="H31" s="83"/>
    </row>
    <row r="32" spans="1:11" x14ac:dyDescent="0.2">
      <c r="A32" s="163" t="s">
        <v>113</v>
      </c>
      <c r="B32" s="61" t="s">
        <v>12</v>
      </c>
      <c r="C32" s="62" t="s">
        <v>13</v>
      </c>
      <c r="D32" s="61" t="s">
        <v>12</v>
      </c>
      <c r="E32" s="63" t="s">
        <v>13</v>
      </c>
      <c r="F32" s="62" t="s">
        <v>12</v>
      </c>
      <c r="G32" s="62" t="s">
        <v>13</v>
      </c>
      <c r="H32" s="61" t="s">
        <v>12</v>
      </c>
      <c r="I32" s="63" t="s">
        <v>13</v>
      </c>
      <c r="J32" s="61"/>
      <c r="K32" s="63"/>
    </row>
    <row r="33" spans="1:11" x14ac:dyDescent="0.2">
      <c r="A33" s="7" t="s">
        <v>185</v>
      </c>
      <c r="B33" s="65">
        <v>0</v>
      </c>
      <c r="C33" s="34">
        <f>IF(B37=0, "-", B33/B37)</f>
        <v>0</v>
      </c>
      <c r="D33" s="65">
        <v>4</v>
      </c>
      <c r="E33" s="9">
        <f>IF(D37=0, "-", D33/D37)</f>
        <v>0.66666666666666663</v>
      </c>
      <c r="F33" s="81">
        <v>3</v>
      </c>
      <c r="G33" s="34">
        <f>IF(F37=0, "-", F33/F37)</f>
        <v>0.2</v>
      </c>
      <c r="H33" s="65">
        <v>9</v>
      </c>
      <c r="I33" s="9">
        <f>IF(H37=0, "-", H33/H37)</f>
        <v>0.52941176470588236</v>
      </c>
      <c r="J33" s="8">
        <f>IF(D33=0, "-", IF((B33-D33)/D33&lt;10, (B33-D33)/D33, "&gt;999%"))</f>
        <v>-1</v>
      </c>
      <c r="K33" s="9">
        <f>IF(H33=0, "-", IF((F33-H33)/H33&lt;10, (F33-H33)/H33, "&gt;999%"))</f>
        <v>-0.66666666666666663</v>
      </c>
    </row>
    <row r="34" spans="1:11" x14ac:dyDescent="0.2">
      <c r="A34" s="7" t="s">
        <v>186</v>
      </c>
      <c r="B34" s="65">
        <v>0</v>
      </c>
      <c r="C34" s="34">
        <f>IF(B37=0, "-", B34/B37)</f>
        <v>0</v>
      </c>
      <c r="D34" s="65">
        <v>0</v>
      </c>
      <c r="E34" s="9">
        <f>IF(D37=0, "-", D34/D37)</f>
        <v>0</v>
      </c>
      <c r="F34" s="81">
        <v>1</v>
      </c>
      <c r="G34" s="34">
        <f>IF(F37=0, "-", F34/F37)</f>
        <v>6.6666666666666666E-2</v>
      </c>
      <c r="H34" s="65">
        <v>2</v>
      </c>
      <c r="I34" s="9">
        <f>IF(H37=0, "-", H34/H37)</f>
        <v>0.11764705882352941</v>
      </c>
      <c r="J34" s="8" t="str">
        <f>IF(D34=0, "-", IF((B34-D34)/D34&lt;10, (B34-D34)/D34, "&gt;999%"))</f>
        <v>-</v>
      </c>
      <c r="K34" s="9">
        <f>IF(H34=0, "-", IF((F34-H34)/H34&lt;10, (F34-H34)/H34, "&gt;999%"))</f>
        <v>-0.5</v>
      </c>
    </row>
    <row r="35" spans="1:11" x14ac:dyDescent="0.2">
      <c r="A35" s="7" t="s">
        <v>187</v>
      </c>
      <c r="B35" s="65">
        <v>1</v>
      </c>
      <c r="C35" s="34">
        <f>IF(B37=0, "-", B35/B37)</f>
        <v>1</v>
      </c>
      <c r="D35" s="65">
        <v>2</v>
      </c>
      <c r="E35" s="9">
        <f>IF(D37=0, "-", D35/D37)</f>
        <v>0.33333333333333331</v>
      </c>
      <c r="F35" s="81">
        <v>11</v>
      </c>
      <c r="G35" s="34">
        <f>IF(F37=0, "-", F35/F37)</f>
        <v>0.73333333333333328</v>
      </c>
      <c r="H35" s="65">
        <v>6</v>
      </c>
      <c r="I35" s="9">
        <f>IF(H37=0, "-", H35/H37)</f>
        <v>0.35294117647058826</v>
      </c>
      <c r="J35" s="8">
        <f>IF(D35=0, "-", IF((B35-D35)/D35&lt;10, (B35-D35)/D35, "&gt;999%"))</f>
        <v>-0.5</v>
      </c>
      <c r="K35" s="9">
        <f>IF(H35=0, "-", IF((F35-H35)/H35&lt;10, (F35-H35)/H35, "&gt;999%"))</f>
        <v>0.83333333333333337</v>
      </c>
    </row>
    <row r="36" spans="1:11" x14ac:dyDescent="0.2">
      <c r="A36" s="2"/>
      <c r="B36" s="68"/>
      <c r="C36" s="33"/>
      <c r="D36" s="68"/>
      <c r="E36" s="6"/>
      <c r="F36" s="82"/>
      <c r="G36" s="33"/>
      <c r="H36" s="68"/>
      <c r="I36" s="6"/>
      <c r="J36" s="5"/>
      <c r="K36" s="6"/>
    </row>
    <row r="37" spans="1:11" s="43" customFormat="1" x14ac:dyDescent="0.2">
      <c r="A37" s="162" t="s">
        <v>467</v>
      </c>
      <c r="B37" s="71">
        <f>SUM(B33:B36)</f>
        <v>1</v>
      </c>
      <c r="C37" s="40">
        <f>B37/1560</f>
        <v>6.4102564102564103E-4</v>
      </c>
      <c r="D37" s="71">
        <f>SUM(D33:D36)</f>
        <v>6</v>
      </c>
      <c r="E37" s="41">
        <f>D37/1663</f>
        <v>3.6079374624173183E-3</v>
      </c>
      <c r="F37" s="77">
        <f>SUM(F33:F36)</f>
        <v>15</v>
      </c>
      <c r="G37" s="42">
        <f>F37/4091</f>
        <v>3.6665851869958446E-3</v>
      </c>
      <c r="H37" s="71">
        <f>SUM(H33:H36)</f>
        <v>17</v>
      </c>
      <c r="I37" s="41">
        <f>H37/4356</f>
        <v>3.9026629935720843E-3</v>
      </c>
      <c r="J37" s="37">
        <f>IF(D37=0, "-", IF((B37-D37)/D37&lt;10, (B37-D37)/D37, "&gt;999%"))</f>
        <v>-0.83333333333333337</v>
      </c>
      <c r="K37" s="38">
        <f>IF(H37=0, "-", IF((F37-H37)/H37&lt;10, (F37-H37)/H37, "&gt;999%"))</f>
        <v>-0.11764705882352941</v>
      </c>
    </row>
    <row r="38" spans="1:11" x14ac:dyDescent="0.2">
      <c r="B38" s="83"/>
      <c r="D38" s="83"/>
      <c r="F38" s="83"/>
      <c r="H38" s="83"/>
    </row>
    <row r="39" spans="1:11" s="43" customFormat="1" x14ac:dyDescent="0.2">
      <c r="A39" s="162" t="s">
        <v>466</v>
      </c>
      <c r="B39" s="71">
        <v>37</v>
      </c>
      <c r="C39" s="40">
        <f>B39/1560</f>
        <v>2.3717948717948717E-2</v>
      </c>
      <c r="D39" s="71">
        <v>105</v>
      </c>
      <c r="E39" s="41">
        <f>D39/1663</f>
        <v>6.3138905592303063E-2</v>
      </c>
      <c r="F39" s="77">
        <v>216</v>
      </c>
      <c r="G39" s="42">
        <f>F39/4091</f>
        <v>5.2798826692740164E-2</v>
      </c>
      <c r="H39" s="71">
        <v>348</v>
      </c>
      <c r="I39" s="41">
        <f>H39/4356</f>
        <v>7.9889807162534437E-2</v>
      </c>
      <c r="J39" s="37">
        <f>IF(D39=0, "-", IF((B39-D39)/D39&lt;10, (B39-D39)/D39, "&gt;999%"))</f>
        <v>-0.64761904761904765</v>
      </c>
      <c r="K39" s="38">
        <f>IF(H39=0, "-", IF((F39-H39)/H39&lt;10, (F39-H39)/H39, "&gt;999%"))</f>
        <v>-0.37931034482758619</v>
      </c>
    </row>
    <row r="40" spans="1:11" x14ac:dyDescent="0.2">
      <c r="B40" s="83"/>
      <c r="D40" s="83"/>
      <c r="F40" s="83"/>
      <c r="H40" s="83"/>
    </row>
    <row r="41" spans="1:11" ht="15.75" x14ac:dyDescent="0.25">
      <c r="A41" s="164" t="s">
        <v>91</v>
      </c>
      <c r="B41" s="196" t="s">
        <v>1</v>
      </c>
      <c r="C41" s="200"/>
      <c r="D41" s="200"/>
      <c r="E41" s="197"/>
      <c r="F41" s="196" t="s">
        <v>14</v>
      </c>
      <c r="G41" s="200"/>
      <c r="H41" s="200"/>
      <c r="I41" s="197"/>
      <c r="J41" s="196" t="s">
        <v>15</v>
      </c>
      <c r="K41" s="197"/>
    </row>
    <row r="42" spans="1:11" x14ac:dyDescent="0.2">
      <c r="A42" s="22"/>
      <c r="B42" s="196">
        <f>VALUE(RIGHT($B$2, 4))</f>
        <v>2022</v>
      </c>
      <c r="C42" s="197"/>
      <c r="D42" s="196">
        <f>B42-1</f>
        <v>2021</v>
      </c>
      <c r="E42" s="204"/>
      <c r="F42" s="196">
        <f>B42</f>
        <v>2022</v>
      </c>
      <c r="G42" s="204"/>
      <c r="H42" s="196">
        <f>D42</f>
        <v>2021</v>
      </c>
      <c r="I42" s="204"/>
      <c r="J42" s="140" t="s">
        <v>4</v>
      </c>
      <c r="K42" s="141" t="s">
        <v>2</v>
      </c>
    </row>
    <row r="43" spans="1:11" x14ac:dyDescent="0.2">
      <c r="A43" s="163" t="s">
        <v>114</v>
      </c>
      <c r="B43" s="61" t="s">
        <v>12</v>
      </c>
      <c r="C43" s="62" t="s">
        <v>13</v>
      </c>
      <c r="D43" s="61" t="s">
        <v>12</v>
      </c>
      <c r="E43" s="63" t="s">
        <v>13</v>
      </c>
      <c r="F43" s="62" t="s">
        <v>12</v>
      </c>
      <c r="G43" s="62" t="s">
        <v>13</v>
      </c>
      <c r="H43" s="61" t="s">
        <v>12</v>
      </c>
      <c r="I43" s="63" t="s">
        <v>13</v>
      </c>
      <c r="J43" s="61"/>
      <c r="K43" s="63"/>
    </row>
    <row r="44" spans="1:11" x14ac:dyDescent="0.2">
      <c r="A44" s="7" t="s">
        <v>188</v>
      </c>
      <c r="B44" s="65">
        <v>1</v>
      </c>
      <c r="C44" s="34">
        <f>IF(B59=0, "-", B44/B59)</f>
        <v>7.6335877862595417E-3</v>
      </c>
      <c r="D44" s="65">
        <v>5</v>
      </c>
      <c r="E44" s="9">
        <f>IF(D59=0, "-", D44/D59)</f>
        <v>2.4509803921568627E-2</v>
      </c>
      <c r="F44" s="81">
        <v>2</v>
      </c>
      <c r="G44" s="34">
        <f>IF(F59=0, "-", F44/F59)</f>
        <v>4.7732696897374704E-3</v>
      </c>
      <c r="H44" s="65">
        <v>20</v>
      </c>
      <c r="I44" s="9">
        <f>IF(H59=0, "-", H44/H59)</f>
        <v>3.3840947546531303E-2</v>
      </c>
      <c r="J44" s="8">
        <f t="shared" ref="J44:J57" si="2">IF(D44=0, "-", IF((B44-D44)/D44&lt;10, (B44-D44)/D44, "&gt;999%"))</f>
        <v>-0.8</v>
      </c>
      <c r="K44" s="9">
        <f t="shared" ref="K44:K57" si="3">IF(H44=0, "-", IF((F44-H44)/H44&lt;10, (F44-H44)/H44, "&gt;999%"))</f>
        <v>-0.9</v>
      </c>
    </row>
    <row r="45" spans="1:11" x14ac:dyDescent="0.2">
      <c r="A45" s="7" t="s">
        <v>189</v>
      </c>
      <c r="B45" s="65">
        <v>1</v>
      </c>
      <c r="C45" s="34">
        <f>IF(B59=0, "-", B45/B59)</f>
        <v>7.6335877862595417E-3</v>
      </c>
      <c r="D45" s="65">
        <v>14</v>
      </c>
      <c r="E45" s="9">
        <f>IF(D59=0, "-", D45/D59)</f>
        <v>6.8627450980392163E-2</v>
      </c>
      <c r="F45" s="81">
        <v>1</v>
      </c>
      <c r="G45" s="34">
        <f>IF(F59=0, "-", F45/F59)</f>
        <v>2.3866348448687352E-3</v>
      </c>
      <c r="H45" s="65">
        <v>46</v>
      </c>
      <c r="I45" s="9">
        <f>IF(H59=0, "-", H45/H59)</f>
        <v>7.7834179357021999E-2</v>
      </c>
      <c r="J45" s="8">
        <f t="shared" si="2"/>
        <v>-0.9285714285714286</v>
      </c>
      <c r="K45" s="9">
        <f t="shared" si="3"/>
        <v>-0.97826086956521741</v>
      </c>
    </row>
    <row r="46" spans="1:11" x14ac:dyDescent="0.2">
      <c r="A46" s="7" t="s">
        <v>190</v>
      </c>
      <c r="B46" s="65">
        <v>30</v>
      </c>
      <c r="C46" s="34">
        <f>IF(B59=0, "-", B46/B59)</f>
        <v>0.22900763358778625</v>
      </c>
      <c r="D46" s="65">
        <v>57</v>
      </c>
      <c r="E46" s="9">
        <f>IF(D59=0, "-", D46/D59)</f>
        <v>0.27941176470588236</v>
      </c>
      <c r="F46" s="81">
        <v>87</v>
      </c>
      <c r="G46" s="34">
        <f>IF(F59=0, "-", F46/F59)</f>
        <v>0.20763723150357996</v>
      </c>
      <c r="H46" s="65">
        <v>153</v>
      </c>
      <c r="I46" s="9">
        <f>IF(H59=0, "-", H46/H59)</f>
        <v>0.25888324873096447</v>
      </c>
      <c r="J46" s="8">
        <f t="shared" si="2"/>
        <v>-0.47368421052631576</v>
      </c>
      <c r="K46" s="9">
        <f t="shared" si="3"/>
        <v>-0.43137254901960786</v>
      </c>
    </row>
    <row r="47" spans="1:11" x14ac:dyDescent="0.2">
      <c r="A47" s="7" t="s">
        <v>191</v>
      </c>
      <c r="B47" s="65">
        <v>6</v>
      </c>
      <c r="C47" s="34">
        <f>IF(B59=0, "-", B47/B59)</f>
        <v>4.5801526717557252E-2</v>
      </c>
      <c r="D47" s="65">
        <v>1</v>
      </c>
      <c r="E47" s="9">
        <f>IF(D59=0, "-", D47/D59)</f>
        <v>4.9019607843137254E-3</v>
      </c>
      <c r="F47" s="81">
        <v>19</v>
      </c>
      <c r="G47" s="34">
        <f>IF(F59=0, "-", F47/F59)</f>
        <v>4.5346062052505964E-2</v>
      </c>
      <c r="H47" s="65">
        <v>5</v>
      </c>
      <c r="I47" s="9">
        <f>IF(H59=0, "-", H47/H59)</f>
        <v>8.4602368866328256E-3</v>
      </c>
      <c r="J47" s="8">
        <f t="shared" si="2"/>
        <v>5</v>
      </c>
      <c r="K47" s="9">
        <f t="shared" si="3"/>
        <v>2.8</v>
      </c>
    </row>
    <row r="48" spans="1:11" x14ac:dyDescent="0.2">
      <c r="A48" s="7" t="s">
        <v>192</v>
      </c>
      <c r="B48" s="65">
        <v>25</v>
      </c>
      <c r="C48" s="34">
        <f>IF(B59=0, "-", B48/B59)</f>
        <v>0.19083969465648856</v>
      </c>
      <c r="D48" s="65">
        <v>11</v>
      </c>
      <c r="E48" s="9">
        <f>IF(D59=0, "-", D48/D59)</f>
        <v>5.3921568627450983E-2</v>
      </c>
      <c r="F48" s="81">
        <v>83</v>
      </c>
      <c r="G48" s="34">
        <f>IF(F59=0, "-", F48/F59)</f>
        <v>0.19809069212410502</v>
      </c>
      <c r="H48" s="65">
        <v>53</v>
      </c>
      <c r="I48" s="9">
        <f>IF(H59=0, "-", H48/H59)</f>
        <v>8.9678510998307953E-2</v>
      </c>
      <c r="J48" s="8">
        <f t="shared" si="2"/>
        <v>1.2727272727272727</v>
      </c>
      <c r="K48" s="9">
        <f t="shared" si="3"/>
        <v>0.56603773584905659</v>
      </c>
    </row>
    <row r="49" spans="1:11" x14ac:dyDescent="0.2">
      <c r="A49" s="7" t="s">
        <v>193</v>
      </c>
      <c r="B49" s="65">
        <v>28</v>
      </c>
      <c r="C49" s="34">
        <f>IF(B59=0, "-", B49/B59)</f>
        <v>0.21374045801526717</v>
      </c>
      <c r="D49" s="65">
        <v>29</v>
      </c>
      <c r="E49" s="9">
        <f>IF(D59=0, "-", D49/D59)</f>
        <v>0.14215686274509803</v>
      </c>
      <c r="F49" s="81">
        <v>93</v>
      </c>
      <c r="G49" s="34">
        <f>IF(F59=0, "-", F49/F59)</f>
        <v>0.22195704057279236</v>
      </c>
      <c r="H49" s="65">
        <v>91</v>
      </c>
      <c r="I49" s="9">
        <f>IF(H59=0, "-", H49/H59)</f>
        <v>0.15397631133671744</v>
      </c>
      <c r="J49" s="8">
        <f t="shared" si="2"/>
        <v>-3.4482758620689655E-2</v>
      </c>
      <c r="K49" s="9">
        <f t="shared" si="3"/>
        <v>2.197802197802198E-2</v>
      </c>
    </row>
    <row r="50" spans="1:11" x14ac:dyDescent="0.2">
      <c r="A50" s="7" t="s">
        <v>194</v>
      </c>
      <c r="B50" s="65">
        <v>2</v>
      </c>
      <c r="C50" s="34">
        <f>IF(B59=0, "-", B50/B59)</f>
        <v>1.5267175572519083E-2</v>
      </c>
      <c r="D50" s="65">
        <v>0</v>
      </c>
      <c r="E50" s="9">
        <f>IF(D59=0, "-", D50/D59)</f>
        <v>0</v>
      </c>
      <c r="F50" s="81">
        <v>3</v>
      </c>
      <c r="G50" s="34">
        <f>IF(F59=0, "-", F50/F59)</f>
        <v>7.1599045346062056E-3</v>
      </c>
      <c r="H50" s="65">
        <v>0</v>
      </c>
      <c r="I50" s="9">
        <f>IF(H59=0, "-", H50/H59)</f>
        <v>0</v>
      </c>
      <c r="J50" s="8" t="str">
        <f t="shared" si="2"/>
        <v>-</v>
      </c>
      <c r="K50" s="9" t="str">
        <f t="shared" si="3"/>
        <v>-</v>
      </c>
    </row>
    <row r="51" spans="1:11" x14ac:dyDescent="0.2">
      <c r="A51" s="7" t="s">
        <v>195</v>
      </c>
      <c r="B51" s="65">
        <v>1</v>
      </c>
      <c r="C51" s="34">
        <f>IF(B59=0, "-", B51/B59)</f>
        <v>7.6335877862595417E-3</v>
      </c>
      <c r="D51" s="65">
        <v>10</v>
      </c>
      <c r="E51" s="9">
        <f>IF(D59=0, "-", D51/D59)</f>
        <v>4.9019607843137254E-2</v>
      </c>
      <c r="F51" s="81">
        <v>8</v>
      </c>
      <c r="G51" s="34">
        <f>IF(F59=0, "-", F51/F59)</f>
        <v>1.9093078758949882E-2</v>
      </c>
      <c r="H51" s="65">
        <v>23</v>
      </c>
      <c r="I51" s="9">
        <f>IF(H59=0, "-", H51/H59)</f>
        <v>3.8917089678510999E-2</v>
      </c>
      <c r="J51" s="8">
        <f t="shared" si="2"/>
        <v>-0.9</v>
      </c>
      <c r="K51" s="9">
        <f t="shared" si="3"/>
        <v>-0.65217391304347827</v>
      </c>
    </row>
    <row r="52" spans="1:11" x14ac:dyDescent="0.2">
      <c r="A52" s="7" t="s">
        <v>196</v>
      </c>
      <c r="B52" s="65">
        <v>0</v>
      </c>
      <c r="C52" s="34">
        <f>IF(B59=0, "-", B52/B59)</f>
        <v>0</v>
      </c>
      <c r="D52" s="65">
        <v>11</v>
      </c>
      <c r="E52" s="9">
        <f>IF(D59=0, "-", D52/D59)</f>
        <v>5.3921568627450983E-2</v>
      </c>
      <c r="F52" s="81">
        <v>12</v>
      </c>
      <c r="G52" s="34">
        <f>IF(F59=0, "-", F52/F59)</f>
        <v>2.8639618138424822E-2</v>
      </c>
      <c r="H52" s="65">
        <v>23</v>
      </c>
      <c r="I52" s="9">
        <f>IF(H59=0, "-", H52/H59)</f>
        <v>3.8917089678510999E-2</v>
      </c>
      <c r="J52" s="8">
        <f t="shared" si="2"/>
        <v>-1</v>
      </c>
      <c r="K52" s="9">
        <f t="shared" si="3"/>
        <v>-0.47826086956521741</v>
      </c>
    </row>
    <row r="53" spans="1:11" x14ac:dyDescent="0.2">
      <c r="A53" s="7" t="s">
        <v>197</v>
      </c>
      <c r="B53" s="65">
        <v>0</v>
      </c>
      <c r="C53" s="34">
        <f>IF(B59=0, "-", B53/B59)</f>
        <v>0</v>
      </c>
      <c r="D53" s="65">
        <v>3</v>
      </c>
      <c r="E53" s="9">
        <f>IF(D59=0, "-", D53/D59)</f>
        <v>1.4705882352941176E-2</v>
      </c>
      <c r="F53" s="81">
        <v>0</v>
      </c>
      <c r="G53" s="34">
        <f>IF(F59=0, "-", F53/F59)</f>
        <v>0</v>
      </c>
      <c r="H53" s="65">
        <v>9</v>
      </c>
      <c r="I53" s="9">
        <f>IF(H59=0, "-", H53/H59)</f>
        <v>1.5228426395939087E-2</v>
      </c>
      <c r="J53" s="8">
        <f t="shared" si="2"/>
        <v>-1</v>
      </c>
      <c r="K53" s="9">
        <f t="shared" si="3"/>
        <v>-1</v>
      </c>
    </row>
    <row r="54" spans="1:11" x14ac:dyDescent="0.2">
      <c r="A54" s="7" t="s">
        <v>198</v>
      </c>
      <c r="B54" s="65">
        <v>29</v>
      </c>
      <c r="C54" s="34">
        <f>IF(B59=0, "-", B54/B59)</f>
        <v>0.22137404580152673</v>
      </c>
      <c r="D54" s="65">
        <v>61</v>
      </c>
      <c r="E54" s="9">
        <f>IF(D59=0, "-", D54/D59)</f>
        <v>0.29901960784313725</v>
      </c>
      <c r="F54" s="81">
        <v>96</v>
      </c>
      <c r="G54" s="34">
        <f>IF(F59=0, "-", F54/F59)</f>
        <v>0.22911694510739858</v>
      </c>
      <c r="H54" s="65">
        <v>163</v>
      </c>
      <c r="I54" s="9">
        <f>IF(H59=0, "-", H54/H59)</f>
        <v>0.27580372250423013</v>
      </c>
      <c r="J54" s="8">
        <f t="shared" si="2"/>
        <v>-0.52459016393442626</v>
      </c>
      <c r="K54" s="9">
        <f t="shared" si="3"/>
        <v>-0.41104294478527609</v>
      </c>
    </row>
    <row r="55" spans="1:11" x14ac:dyDescent="0.2">
      <c r="A55" s="7" t="s">
        <v>199</v>
      </c>
      <c r="B55" s="65">
        <v>0</v>
      </c>
      <c r="C55" s="34">
        <f>IF(B59=0, "-", B55/B59)</f>
        <v>0</v>
      </c>
      <c r="D55" s="65">
        <v>1</v>
      </c>
      <c r="E55" s="9">
        <f>IF(D59=0, "-", D55/D59)</f>
        <v>4.9019607843137254E-3</v>
      </c>
      <c r="F55" s="81">
        <v>1</v>
      </c>
      <c r="G55" s="34">
        <f>IF(F59=0, "-", F55/F59)</f>
        <v>2.3866348448687352E-3</v>
      </c>
      <c r="H55" s="65">
        <v>1</v>
      </c>
      <c r="I55" s="9">
        <f>IF(H59=0, "-", H55/H59)</f>
        <v>1.6920473773265651E-3</v>
      </c>
      <c r="J55" s="8">
        <f t="shared" si="2"/>
        <v>-1</v>
      </c>
      <c r="K55" s="9">
        <f t="shared" si="3"/>
        <v>0</v>
      </c>
    </row>
    <row r="56" spans="1:11" x14ac:dyDescent="0.2">
      <c r="A56" s="7" t="s">
        <v>200</v>
      </c>
      <c r="B56" s="65">
        <v>0</v>
      </c>
      <c r="C56" s="34">
        <f>IF(B59=0, "-", B56/B59)</f>
        <v>0</v>
      </c>
      <c r="D56" s="65">
        <v>0</v>
      </c>
      <c r="E56" s="9">
        <f>IF(D59=0, "-", D56/D59)</f>
        <v>0</v>
      </c>
      <c r="F56" s="81">
        <v>0</v>
      </c>
      <c r="G56" s="34">
        <f>IF(F59=0, "-", F56/F59)</f>
        <v>0</v>
      </c>
      <c r="H56" s="65">
        <v>2</v>
      </c>
      <c r="I56" s="9">
        <f>IF(H59=0, "-", H56/H59)</f>
        <v>3.3840947546531302E-3</v>
      </c>
      <c r="J56" s="8" t="str">
        <f t="shared" si="2"/>
        <v>-</v>
      </c>
      <c r="K56" s="9">
        <f t="shared" si="3"/>
        <v>-1</v>
      </c>
    </row>
    <row r="57" spans="1:11" x14ac:dyDescent="0.2">
      <c r="A57" s="7" t="s">
        <v>201</v>
      </c>
      <c r="B57" s="65">
        <v>8</v>
      </c>
      <c r="C57" s="34">
        <f>IF(B59=0, "-", B57/B59)</f>
        <v>6.1068702290076333E-2</v>
      </c>
      <c r="D57" s="65">
        <v>1</v>
      </c>
      <c r="E57" s="9">
        <f>IF(D59=0, "-", D57/D59)</f>
        <v>4.9019607843137254E-3</v>
      </c>
      <c r="F57" s="81">
        <v>14</v>
      </c>
      <c r="G57" s="34">
        <f>IF(F59=0, "-", F57/F59)</f>
        <v>3.3412887828162291E-2</v>
      </c>
      <c r="H57" s="65">
        <v>2</v>
      </c>
      <c r="I57" s="9">
        <f>IF(H59=0, "-", H57/H59)</f>
        <v>3.3840947546531302E-3</v>
      </c>
      <c r="J57" s="8">
        <f t="shared" si="2"/>
        <v>7</v>
      </c>
      <c r="K57" s="9">
        <f t="shared" si="3"/>
        <v>6</v>
      </c>
    </row>
    <row r="58" spans="1:11" x14ac:dyDescent="0.2">
      <c r="A58" s="2"/>
      <c r="B58" s="68"/>
      <c r="C58" s="33"/>
      <c r="D58" s="68"/>
      <c r="E58" s="6"/>
      <c r="F58" s="82"/>
      <c r="G58" s="33"/>
      <c r="H58" s="68"/>
      <c r="I58" s="6"/>
      <c r="J58" s="5"/>
      <c r="K58" s="6"/>
    </row>
    <row r="59" spans="1:11" s="43" customFormat="1" x14ac:dyDescent="0.2">
      <c r="A59" s="162" t="s">
        <v>465</v>
      </c>
      <c r="B59" s="71">
        <f>SUM(B44:B58)</f>
        <v>131</v>
      </c>
      <c r="C59" s="40">
        <f>B59/1560</f>
        <v>8.3974358974358967E-2</v>
      </c>
      <c r="D59" s="71">
        <f>SUM(D44:D58)</f>
        <v>204</v>
      </c>
      <c r="E59" s="41">
        <f>D59/1663</f>
        <v>0.12266987372218882</v>
      </c>
      <c r="F59" s="77">
        <f>SUM(F44:F58)</f>
        <v>419</v>
      </c>
      <c r="G59" s="42">
        <f>F59/4091</f>
        <v>0.10241994622341725</v>
      </c>
      <c r="H59" s="71">
        <f>SUM(H44:H58)</f>
        <v>591</v>
      </c>
      <c r="I59" s="41">
        <f>H59/4356</f>
        <v>0.13567493112947659</v>
      </c>
      <c r="J59" s="37">
        <f>IF(D59=0, "-", IF((B59-D59)/D59&lt;10, (B59-D59)/D59, "&gt;999%"))</f>
        <v>-0.35784313725490197</v>
      </c>
      <c r="K59" s="38">
        <f>IF(H59=0, "-", IF((F59-H59)/H59&lt;10, (F59-H59)/H59, "&gt;999%"))</f>
        <v>-0.29103214890016921</v>
      </c>
    </row>
    <row r="60" spans="1:11" x14ac:dyDescent="0.2">
      <c r="B60" s="83"/>
      <c r="D60" s="83"/>
      <c r="F60" s="83"/>
      <c r="H60" s="83"/>
    </row>
    <row r="61" spans="1:11" x14ac:dyDescent="0.2">
      <c r="A61" s="163" t="s">
        <v>115</v>
      </c>
      <c r="B61" s="61" t="s">
        <v>12</v>
      </c>
      <c r="C61" s="62" t="s">
        <v>13</v>
      </c>
      <c r="D61" s="61" t="s">
        <v>12</v>
      </c>
      <c r="E61" s="63" t="s">
        <v>13</v>
      </c>
      <c r="F61" s="62" t="s">
        <v>12</v>
      </c>
      <c r="G61" s="62" t="s">
        <v>13</v>
      </c>
      <c r="H61" s="61" t="s">
        <v>12</v>
      </c>
      <c r="I61" s="63" t="s">
        <v>13</v>
      </c>
      <c r="J61" s="61"/>
      <c r="K61" s="63"/>
    </row>
    <row r="62" spans="1:11" x14ac:dyDescent="0.2">
      <c r="A62" s="7" t="s">
        <v>202</v>
      </c>
      <c r="B62" s="65">
        <v>4</v>
      </c>
      <c r="C62" s="34">
        <f>IF(B69=0, "-", B62/B69)</f>
        <v>0.2857142857142857</v>
      </c>
      <c r="D62" s="65">
        <v>1</v>
      </c>
      <c r="E62" s="9">
        <f>IF(D69=0, "-", D62/D69)</f>
        <v>4.1666666666666664E-2</v>
      </c>
      <c r="F62" s="81">
        <v>5</v>
      </c>
      <c r="G62" s="34">
        <f>IF(F69=0, "-", F62/F69)</f>
        <v>0.15151515151515152</v>
      </c>
      <c r="H62" s="65">
        <v>5</v>
      </c>
      <c r="I62" s="9">
        <f>IF(H69=0, "-", H62/H69)</f>
        <v>7.6923076923076927E-2</v>
      </c>
      <c r="J62" s="8">
        <f t="shared" ref="J62:J67" si="4">IF(D62=0, "-", IF((B62-D62)/D62&lt;10, (B62-D62)/D62, "&gt;999%"))</f>
        <v>3</v>
      </c>
      <c r="K62" s="9">
        <f t="shared" ref="K62:K67" si="5">IF(H62=0, "-", IF((F62-H62)/H62&lt;10, (F62-H62)/H62, "&gt;999%"))</f>
        <v>0</v>
      </c>
    </row>
    <row r="63" spans="1:11" x14ac:dyDescent="0.2">
      <c r="A63" s="7" t="s">
        <v>203</v>
      </c>
      <c r="B63" s="65">
        <v>1</v>
      </c>
      <c r="C63" s="34">
        <f>IF(B69=0, "-", B63/B69)</f>
        <v>7.1428571428571425E-2</v>
      </c>
      <c r="D63" s="65">
        <v>4</v>
      </c>
      <c r="E63" s="9">
        <f>IF(D69=0, "-", D63/D69)</f>
        <v>0.16666666666666666</v>
      </c>
      <c r="F63" s="81">
        <v>7</v>
      </c>
      <c r="G63" s="34">
        <f>IF(F69=0, "-", F63/F69)</f>
        <v>0.21212121212121213</v>
      </c>
      <c r="H63" s="65">
        <v>16</v>
      </c>
      <c r="I63" s="9">
        <f>IF(H69=0, "-", H63/H69)</f>
        <v>0.24615384615384617</v>
      </c>
      <c r="J63" s="8">
        <f t="shared" si="4"/>
        <v>-0.75</v>
      </c>
      <c r="K63" s="9">
        <f t="shared" si="5"/>
        <v>-0.5625</v>
      </c>
    </row>
    <row r="64" spans="1:11" x14ac:dyDescent="0.2">
      <c r="A64" s="7" t="s">
        <v>204</v>
      </c>
      <c r="B64" s="65">
        <v>0</v>
      </c>
      <c r="C64" s="34">
        <f>IF(B69=0, "-", B64/B69)</f>
        <v>0</v>
      </c>
      <c r="D64" s="65">
        <v>4</v>
      </c>
      <c r="E64" s="9">
        <f>IF(D69=0, "-", D64/D69)</f>
        <v>0.16666666666666666</v>
      </c>
      <c r="F64" s="81">
        <v>3</v>
      </c>
      <c r="G64" s="34">
        <f>IF(F69=0, "-", F64/F69)</f>
        <v>9.0909090909090912E-2</v>
      </c>
      <c r="H64" s="65">
        <v>11</v>
      </c>
      <c r="I64" s="9">
        <f>IF(H69=0, "-", H64/H69)</f>
        <v>0.16923076923076924</v>
      </c>
      <c r="J64" s="8">
        <f t="shared" si="4"/>
        <v>-1</v>
      </c>
      <c r="K64" s="9">
        <f t="shared" si="5"/>
        <v>-0.72727272727272729</v>
      </c>
    </row>
    <row r="65" spans="1:11" x14ac:dyDescent="0.2">
      <c r="A65" s="7" t="s">
        <v>205</v>
      </c>
      <c r="B65" s="65">
        <v>3</v>
      </c>
      <c r="C65" s="34">
        <f>IF(B69=0, "-", B65/B69)</f>
        <v>0.21428571428571427</v>
      </c>
      <c r="D65" s="65">
        <v>6</v>
      </c>
      <c r="E65" s="9">
        <f>IF(D69=0, "-", D65/D69)</f>
        <v>0.25</v>
      </c>
      <c r="F65" s="81">
        <v>8</v>
      </c>
      <c r="G65" s="34">
        <f>IF(F69=0, "-", F65/F69)</f>
        <v>0.24242424242424243</v>
      </c>
      <c r="H65" s="65">
        <v>17</v>
      </c>
      <c r="I65" s="9">
        <f>IF(H69=0, "-", H65/H69)</f>
        <v>0.26153846153846155</v>
      </c>
      <c r="J65" s="8">
        <f t="shared" si="4"/>
        <v>-0.5</v>
      </c>
      <c r="K65" s="9">
        <f t="shared" si="5"/>
        <v>-0.52941176470588236</v>
      </c>
    </row>
    <row r="66" spans="1:11" x14ac:dyDescent="0.2">
      <c r="A66" s="7" t="s">
        <v>206</v>
      </c>
      <c r="B66" s="65">
        <v>0</v>
      </c>
      <c r="C66" s="34">
        <f>IF(B69=0, "-", B66/B69)</f>
        <v>0</v>
      </c>
      <c r="D66" s="65">
        <v>0</v>
      </c>
      <c r="E66" s="9">
        <f>IF(D69=0, "-", D66/D69)</f>
        <v>0</v>
      </c>
      <c r="F66" s="81">
        <v>2</v>
      </c>
      <c r="G66" s="34">
        <f>IF(F69=0, "-", F66/F69)</f>
        <v>6.0606060606060608E-2</v>
      </c>
      <c r="H66" s="65">
        <v>1</v>
      </c>
      <c r="I66" s="9">
        <f>IF(H69=0, "-", H66/H69)</f>
        <v>1.5384615384615385E-2</v>
      </c>
      <c r="J66" s="8" t="str">
        <f t="shared" si="4"/>
        <v>-</v>
      </c>
      <c r="K66" s="9">
        <f t="shared" si="5"/>
        <v>1</v>
      </c>
    </row>
    <row r="67" spans="1:11" x14ac:dyDescent="0.2">
      <c r="A67" s="7" t="s">
        <v>207</v>
      </c>
      <c r="B67" s="65">
        <v>6</v>
      </c>
      <c r="C67" s="34">
        <f>IF(B69=0, "-", B67/B69)</f>
        <v>0.42857142857142855</v>
      </c>
      <c r="D67" s="65">
        <v>9</v>
      </c>
      <c r="E67" s="9">
        <f>IF(D69=0, "-", D67/D69)</f>
        <v>0.375</v>
      </c>
      <c r="F67" s="81">
        <v>8</v>
      </c>
      <c r="G67" s="34">
        <f>IF(F69=0, "-", F67/F69)</f>
        <v>0.24242424242424243</v>
      </c>
      <c r="H67" s="65">
        <v>15</v>
      </c>
      <c r="I67" s="9">
        <f>IF(H69=0, "-", H67/H69)</f>
        <v>0.23076923076923078</v>
      </c>
      <c r="J67" s="8">
        <f t="shared" si="4"/>
        <v>-0.33333333333333331</v>
      </c>
      <c r="K67" s="9">
        <f t="shared" si="5"/>
        <v>-0.46666666666666667</v>
      </c>
    </row>
    <row r="68" spans="1:11" x14ac:dyDescent="0.2">
      <c r="A68" s="2"/>
      <c r="B68" s="68"/>
      <c r="C68" s="33"/>
      <c r="D68" s="68"/>
      <c r="E68" s="6"/>
      <c r="F68" s="82"/>
      <c r="G68" s="33"/>
      <c r="H68" s="68"/>
      <c r="I68" s="6"/>
      <c r="J68" s="5"/>
      <c r="K68" s="6"/>
    </row>
    <row r="69" spans="1:11" s="43" customFormat="1" x14ac:dyDescent="0.2">
      <c r="A69" s="162" t="s">
        <v>464</v>
      </c>
      <c r="B69" s="71">
        <f>SUM(B62:B68)</f>
        <v>14</v>
      </c>
      <c r="C69" s="40">
        <f>B69/1560</f>
        <v>8.9743589743589737E-3</v>
      </c>
      <c r="D69" s="71">
        <f>SUM(D62:D68)</f>
        <v>24</v>
      </c>
      <c r="E69" s="41">
        <f>D69/1663</f>
        <v>1.4431749849669273E-2</v>
      </c>
      <c r="F69" s="77">
        <f>SUM(F62:F68)</f>
        <v>33</v>
      </c>
      <c r="G69" s="42">
        <f>F69/4091</f>
        <v>8.0664874113908578E-3</v>
      </c>
      <c r="H69" s="71">
        <f>SUM(H62:H68)</f>
        <v>65</v>
      </c>
      <c r="I69" s="41">
        <f>H69/4356</f>
        <v>1.4921946740128558E-2</v>
      </c>
      <c r="J69" s="37">
        <f>IF(D69=0, "-", IF((B69-D69)/D69&lt;10, (B69-D69)/D69, "&gt;999%"))</f>
        <v>-0.41666666666666669</v>
      </c>
      <c r="K69" s="38">
        <f>IF(H69=0, "-", IF((F69-H69)/H69&lt;10, (F69-H69)/H69, "&gt;999%"))</f>
        <v>-0.49230769230769234</v>
      </c>
    </row>
    <row r="70" spans="1:11" x14ac:dyDescent="0.2">
      <c r="B70" s="83"/>
      <c r="D70" s="83"/>
      <c r="F70" s="83"/>
      <c r="H70" s="83"/>
    </row>
    <row r="71" spans="1:11" s="43" customFormat="1" x14ac:dyDescent="0.2">
      <c r="A71" s="162" t="s">
        <v>463</v>
      </c>
      <c r="B71" s="71">
        <v>145</v>
      </c>
      <c r="C71" s="40">
        <f>B71/1560</f>
        <v>9.2948717948717952E-2</v>
      </c>
      <c r="D71" s="71">
        <v>228</v>
      </c>
      <c r="E71" s="41">
        <f>D71/1663</f>
        <v>0.13710162357185809</v>
      </c>
      <c r="F71" s="77">
        <v>452</v>
      </c>
      <c r="G71" s="42">
        <f>F71/4091</f>
        <v>0.11048643363480812</v>
      </c>
      <c r="H71" s="71">
        <v>656</v>
      </c>
      <c r="I71" s="41">
        <f>H71/4356</f>
        <v>0.15059687786960516</v>
      </c>
      <c r="J71" s="37">
        <f>IF(D71=0, "-", IF((B71-D71)/D71&lt;10, (B71-D71)/D71, "&gt;999%"))</f>
        <v>-0.36403508771929827</v>
      </c>
      <c r="K71" s="38">
        <f>IF(H71=0, "-", IF((F71-H71)/H71&lt;10, (F71-H71)/H71, "&gt;999%"))</f>
        <v>-0.31097560975609756</v>
      </c>
    </row>
    <row r="72" spans="1:11" x14ac:dyDescent="0.2">
      <c r="B72" s="83"/>
      <c r="D72" s="83"/>
      <c r="F72" s="83"/>
      <c r="H72" s="83"/>
    </row>
    <row r="73" spans="1:11" ht="15.75" x14ac:dyDescent="0.25">
      <c r="A73" s="164" t="s">
        <v>92</v>
      </c>
      <c r="B73" s="196" t="s">
        <v>1</v>
      </c>
      <c r="C73" s="200"/>
      <c r="D73" s="200"/>
      <c r="E73" s="197"/>
      <c r="F73" s="196" t="s">
        <v>14</v>
      </c>
      <c r="G73" s="200"/>
      <c r="H73" s="200"/>
      <c r="I73" s="197"/>
      <c r="J73" s="196" t="s">
        <v>15</v>
      </c>
      <c r="K73" s="197"/>
    </row>
    <row r="74" spans="1:11" x14ac:dyDescent="0.2">
      <c r="A74" s="22"/>
      <c r="B74" s="196">
        <f>VALUE(RIGHT($B$2, 4))</f>
        <v>2022</v>
      </c>
      <c r="C74" s="197"/>
      <c r="D74" s="196">
        <f>B74-1</f>
        <v>2021</v>
      </c>
      <c r="E74" s="204"/>
      <c r="F74" s="196">
        <f>B74</f>
        <v>2022</v>
      </c>
      <c r="G74" s="204"/>
      <c r="H74" s="196">
        <f>D74</f>
        <v>2021</v>
      </c>
      <c r="I74" s="204"/>
      <c r="J74" s="140" t="s">
        <v>4</v>
      </c>
      <c r="K74" s="141" t="s">
        <v>2</v>
      </c>
    </row>
    <row r="75" spans="1:11" x14ac:dyDescent="0.2">
      <c r="A75" s="163" t="s">
        <v>116</v>
      </c>
      <c r="B75" s="61" t="s">
        <v>12</v>
      </c>
      <c r="C75" s="62" t="s">
        <v>13</v>
      </c>
      <c r="D75" s="61" t="s">
        <v>12</v>
      </c>
      <c r="E75" s="63" t="s">
        <v>13</v>
      </c>
      <c r="F75" s="62" t="s">
        <v>12</v>
      </c>
      <c r="G75" s="62" t="s">
        <v>13</v>
      </c>
      <c r="H75" s="61" t="s">
        <v>12</v>
      </c>
      <c r="I75" s="63" t="s">
        <v>13</v>
      </c>
      <c r="J75" s="61"/>
      <c r="K75" s="63"/>
    </row>
    <row r="76" spans="1:11" x14ac:dyDescent="0.2">
      <c r="A76" s="7" t="s">
        <v>208</v>
      </c>
      <c r="B76" s="65">
        <v>0</v>
      </c>
      <c r="C76" s="34">
        <f>IF(B85=0, "-", B76/B85)</f>
        <v>0</v>
      </c>
      <c r="D76" s="65">
        <v>0</v>
      </c>
      <c r="E76" s="9">
        <f>IF(D85=0, "-", D76/D85)</f>
        <v>0</v>
      </c>
      <c r="F76" s="81">
        <v>0</v>
      </c>
      <c r="G76" s="34">
        <f>IF(F85=0, "-", F76/F85)</f>
        <v>0</v>
      </c>
      <c r="H76" s="65">
        <v>2</v>
      </c>
      <c r="I76" s="9">
        <f>IF(H85=0, "-", H76/H85)</f>
        <v>2.7027027027027029E-2</v>
      </c>
      <c r="J76" s="8" t="str">
        <f t="shared" ref="J76:J83" si="6">IF(D76=0, "-", IF((B76-D76)/D76&lt;10, (B76-D76)/D76, "&gt;999%"))</f>
        <v>-</v>
      </c>
      <c r="K76" s="9">
        <f t="shared" ref="K76:K83" si="7">IF(H76=0, "-", IF((F76-H76)/H76&lt;10, (F76-H76)/H76, "&gt;999%"))</f>
        <v>-1</v>
      </c>
    </row>
    <row r="77" spans="1:11" x14ac:dyDescent="0.2">
      <c r="A77" s="7" t="s">
        <v>209</v>
      </c>
      <c r="B77" s="65">
        <v>0</v>
      </c>
      <c r="C77" s="34">
        <f>IF(B85=0, "-", B77/B85)</f>
        <v>0</v>
      </c>
      <c r="D77" s="65">
        <v>0</v>
      </c>
      <c r="E77" s="9">
        <f>IF(D85=0, "-", D77/D85)</f>
        <v>0</v>
      </c>
      <c r="F77" s="81">
        <v>8</v>
      </c>
      <c r="G77" s="34">
        <f>IF(F85=0, "-", F77/F85)</f>
        <v>8.5106382978723402E-2</v>
      </c>
      <c r="H77" s="65">
        <v>0</v>
      </c>
      <c r="I77" s="9">
        <f>IF(H85=0, "-", H77/H85)</f>
        <v>0</v>
      </c>
      <c r="J77" s="8" t="str">
        <f t="shared" si="6"/>
        <v>-</v>
      </c>
      <c r="K77" s="9" t="str">
        <f t="shared" si="7"/>
        <v>-</v>
      </c>
    </row>
    <row r="78" spans="1:11" x14ac:dyDescent="0.2">
      <c r="A78" s="7" t="s">
        <v>210</v>
      </c>
      <c r="B78" s="65">
        <v>4</v>
      </c>
      <c r="C78" s="34">
        <f>IF(B85=0, "-", B78/B85)</f>
        <v>0.13333333333333333</v>
      </c>
      <c r="D78" s="65">
        <v>6</v>
      </c>
      <c r="E78" s="9">
        <f>IF(D85=0, "-", D78/D85)</f>
        <v>0.17647058823529413</v>
      </c>
      <c r="F78" s="81">
        <v>10</v>
      </c>
      <c r="G78" s="34">
        <f>IF(F85=0, "-", F78/F85)</f>
        <v>0.10638297872340426</v>
      </c>
      <c r="H78" s="65">
        <v>10</v>
      </c>
      <c r="I78" s="9">
        <f>IF(H85=0, "-", H78/H85)</f>
        <v>0.13513513513513514</v>
      </c>
      <c r="J78" s="8">
        <f t="shared" si="6"/>
        <v>-0.33333333333333331</v>
      </c>
      <c r="K78" s="9">
        <f t="shared" si="7"/>
        <v>0</v>
      </c>
    </row>
    <row r="79" spans="1:11" x14ac:dyDescent="0.2">
      <c r="A79" s="7" t="s">
        <v>211</v>
      </c>
      <c r="B79" s="65">
        <v>0</v>
      </c>
      <c r="C79" s="34">
        <f>IF(B85=0, "-", B79/B85)</f>
        <v>0</v>
      </c>
      <c r="D79" s="65">
        <v>0</v>
      </c>
      <c r="E79" s="9">
        <f>IF(D85=0, "-", D79/D85)</f>
        <v>0</v>
      </c>
      <c r="F79" s="81">
        <v>0</v>
      </c>
      <c r="G79" s="34">
        <f>IF(F85=0, "-", F79/F85)</f>
        <v>0</v>
      </c>
      <c r="H79" s="65">
        <v>1</v>
      </c>
      <c r="I79" s="9">
        <f>IF(H85=0, "-", H79/H85)</f>
        <v>1.3513513513513514E-2</v>
      </c>
      <c r="J79" s="8" t="str">
        <f t="shared" si="6"/>
        <v>-</v>
      </c>
      <c r="K79" s="9">
        <f t="shared" si="7"/>
        <v>-1</v>
      </c>
    </row>
    <row r="80" spans="1:11" x14ac:dyDescent="0.2">
      <c r="A80" s="7" t="s">
        <v>212</v>
      </c>
      <c r="B80" s="65">
        <v>8</v>
      </c>
      <c r="C80" s="34">
        <f>IF(B85=0, "-", B80/B85)</f>
        <v>0.26666666666666666</v>
      </c>
      <c r="D80" s="65">
        <v>5</v>
      </c>
      <c r="E80" s="9">
        <f>IF(D85=0, "-", D80/D85)</f>
        <v>0.14705882352941177</v>
      </c>
      <c r="F80" s="81">
        <v>16</v>
      </c>
      <c r="G80" s="34">
        <f>IF(F85=0, "-", F80/F85)</f>
        <v>0.1702127659574468</v>
      </c>
      <c r="H80" s="65">
        <v>15</v>
      </c>
      <c r="I80" s="9">
        <f>IF(H85=0, "-", H80/H85)</f>
        <v>0.20270270270270271</v>
      </c>
      <c r="J80" s="8">
        <f t="shared" si="6"/>
        <v>0.6</v>
      </c>
      <c r="K80" s="9">
        <f t="shared" si="7"/>
        <v>6.6666666666666666E-2</v>
      </c>
    </row>
    <row r="81" spans="1:11" x14ac:dyDescent="0.2">
      <c r="A81" s="7" t="s">
        <v>213</v>
      </c>
      <c r="B81" s="65">
        <v>0</v>
      </c>
      <c r="C81" s="34">
        <f>IF(B85=0, "-", B81/B85)</f>
        <v>0</v>
      </c>
      <c r="D81" s="65">
        <v>0</v>
      </c>
      <c r="E81" s="9">
        <f>IF(D85=0, "-", D81/D85)</f>
        <v>0</v>
      </c>
      <c r="F81" s="81">
        <v>0</v>
      </c>
      <c r="G81" s="34">
        <f>IF(F85=0, "-", F81/F85)</f>
        <v>0</v>
      </c>
      <c r="H81" s="65">
        <v>4</v>
      </c>
      <c r="I81" s="9">
        <f>IF(H85=0, "-", H81/H85)</f>
        <v>5.4054054054054057E-2</v>
      </c>
      <c r="J81" s="8" t="str">
        <f t="shared" si="6"/>
        <v>-</v>
      </c>
      <c r="K81" s="9">
        <f t="shared" si="7"/>
        <v>-1</v>
      </c>
    </row>
    <row r="82" spans="1:11" x14ac:dyDescent="0.2">
      <c r="A82" s="7" t="s">
        <v>214</v>
      </c>
      <c r="B82" s="65">
        <v>16</v>
      </c>
      <c r="C82" s="34">
        <f>IF(B85=0, "-", B82/B85)</f>
        <v>0.53333333333333333</v>
      </c>
      <c r="D82" s="65">
        <v>22</v>
      </c>
      <c r="E82" s="9">
        <f>IF(D85=0, "-", D82/D85)</f>
        <v>0.6470588235294118</v>
      </c>
      <c r="F82" s="81">
        <v>57</v>
      </c>
      <c r="G82" s="34">
        <f>IF(F85=0, "-", F82/F85)</f>
        <v>0.6063829787234043</v>
      </c>
      <c r="H82" s="65">
        <v>40</v>
      </c>
      <c r="I82" s="9">
        <f>IF(H85=0, "-", H82/H85)</f>
        <v>0.54054054054054057</v>
      </c>
      <c r="J82" s="8">
        <f t="shared" si="6"/>
        <v>-0.27272727272727271</v>
      </c>
      <c r="K82" s="9">
        <f t="shared" si="7"/>
        <v>0.42499999999999999</v>
      </c>
    </row>
    <row r="83" spans="1:11" x14ac:dyDescent="0.2">
      <c r="A83" s="7" t="s">
        <v>215</v>
      </c>
      <c r="B83" s="65">
        <v>2</v>
      </c>
      <c r="C83" s="34">
        <f>IF(B85=0, "-", B83/B85)</f>
        <v>6.6666666666666666E-2</v>
      </c>
      <c r="D83" s="65">
        <v>1</v>
      </c>
      <c r="E83" s="9">
        <f>IF(D85=0, "-", D83/D85)</f>
        <v>2.9411764705882353E-2</v>
      </c>
      <c r="F83" s="81">
        <v>3</v>
      </c>
      <c r="G83" s="34">
        <f>IF(F85=0, "-", F83/F85)</f>
        <v>3.1914893617021274E-2</v>
      </c>
      <c r="H83" s="65">
        <v>2</v>
      </c>
      <c r="I83" s="9">
        <f>IF(H85=0, "-", H83/H85)</f>
        <v>2.7027027027027029E-2</v>
      </c>
      <c r="J83" s="8">
        <f t="shared" si="6"/>
        <v>1</v>
      </c>
      <c r="K83" s="9">
        <f t="shared" si="7"/>
        <v>0.5</v>
      </c>
    </row>
    <row r="84" spans="1:11" x14ac:dyDescent="0.2">
      <c r="A84" s="2"/>
      <c r="B84" s="68"/>
      <c r="C84" s="33"/>
      <c r="D84" s="68"/>
      <c r="E84" s="6"/>
      <c r="F84" s="82"/>
      <c r="G84" s="33"/>
      <c r="H84" s="68"/>
      <c r="I84" s="6"/>
      <c r="J84" s="5"/>
      <c r="K84" s="6"/>
    </row>
    <row r="85" spans="1:11" s="43" customFormat="1" x14ac:dyDescent="0.2">
      <c r="A85" s="162" t="s">
        <v>462</v>
      </c>
      <c r="B85" s="71">
        <f>SUM(B76:B84)</f>
        <v>30</v>
      </c>
      <c r="C85" s="40">
        <f>B85/1560</f>
        <v>1.9230769230769232E-2</v>
      </c>
      <c r="D85" s="71">
        <f>SUM(D76:D84)</f>
        <v>34</v>
      </c>
      <c r="E85" s="41">
        <f>D85/1663</f>
        <v>2.0444978953698137E-2</v>
      </c>
      <c r="F85" s="77">
        <f>SUM(F76:F84)</f>
        <v>94</v>
      </c>
      <c r="G85" s="42">
        <f>F85/4091</f>
        <v>2.2977267171840624E-2</v>
      </c>
      <c r="H85" s="71">
        <f>SUM(H76:H84)</f>
        <v>74</v>
      </c>
      <c r="I85" s="41">
        <f>H85/4356</f>
        <v>1.6988062442607896E-2</v>
      </c>
      <c r="J85" s="37">
        <f>IF(D85=0, "-", IF((B85-D85)/D85&lt;10, (B85-D85)/D85, "&gt;999%"))</f>
        <v>-0.11764705882352941</v>
      </c>
      <c r="K85" s="38">
        <f>IF(H85=0, "-", IF((F85-H85)/H85&lt;10, (F85-H85)/H85, "&gt;999%"))</f>
        <v>0.27027027027027029</v>
      </c>
    </row>
    <row r="86" spans="1:11" x14ac:dyDescent="0.2">
      <c r="B86" s="83"/>
      <c r="D86" s="83"/>
      <c r="F86" s="83"/>
      <c r="H86" s="83"/>
    </row>
    <row r="87" spans="1:11" x14ac:dyDescent="0.2">
      <c r="A87" s="163" t="s">
        <v>117</v>
      </c>
      <c r="B87" s="61" t="s">
        <v>12</v>
      </c>
      <c r="C87" s="62" t="s">
        <v>13</v>
      </c>
      <c r="D87" s="61" t="s">
        <v>12</v>
      </c>
      <c r="E87" s="63" t="s">
        <v>13</v>
      </c>
      <c r="F87" s="62" t="s">
        <v>12</v>
      </c>
      <c r="G87" s="62" t="s">
        <v>13</v>
      </c>
      <c r="H87" s="61" t="s">
        <v>12</v>
      </c>
      <c r="I87" s="63" t="s">
        <v>13</v>
      </c>
      <c r="J87" s="61"/>
      <c r="K87" s="63"/>
    </row>
    <row r="88" spans="1:11" x14ac:dyDescent="0.2">
      <c r="A88" s="7" t="s">
        <v>216</v>
      </c>
      <c r="B88" s="65">
        <v>2</v>
      </c>
      <c r="C88" s="34">
        <f>IF(B102=0, "-", B88/B102)</f>
        <v>1.0362694300518135E-2</v>
      </c>
      <c r="D88" s="65">
        <v>0</v>
      </c>
      <c r="E88" s="9">
        <f>IF(D102=0, "-", D88/D102)</f>
        <v>0</v>
      </c>
      <c r="F88" s="81">
        <v>2</v>
      </c>
      <c r="G88" s="34">
        <f>IF(F102=0, "-", F88/F102)</f>
        <v>9.0909090909090905E-3</v>
      </c>
      <c r="H88" s="65">
        <v>1</v>
      </c>
      <c r="I88" s="9">
        <f>IF(H102=0, "-", H88/H102)</f>
        <v>1.7241379310344827E-2</v>
      </c>
      <c r="J88" s="8" t="str">
        <f t="shared" ref="J88:J100" si="8">IF(D88=0, "-", IF((B88-D88)/D88&lt;10, (B88-D88)/D88, "&gt;999%"))</f>
        <v>-</v>
      </c>
      <c r="K88" s="9">
        <f t="shared" ref="K88:K100" si="9">IF(H88=0, "-", IF((F88-H88)/H88&lt;10, (F88-H88)/H88, "&gt;999%"))</f>
        <v>1</v>
      </c>
    </row>
    <row r="89" spans="1:11" x14ac:dyDescent="0.2">
      <c r="A89" s="7" t="s">
        <v>217</v>
      </c>
      <c r="B89" s="65">
        <v>0</v>
      </c>
      <c r="C89" s="34">
        <f>IF(B102=0, "-", B89/B102)</f>
        <v>0</v>
      </c>
      <c r="D89" s="65">
        <v>1</v>
      </c>
      <c r="E89" s="9">
        <f>IF(D102=0, "-", D89/D102)</f>
        <v>3.3333333333333333E-2</v>
      </c>
      <c r="F89" s="81">
        <v>1</v>
      </c>
      <c r="G89" s="34">
        <f>IF(F102=0, "-", F89/F102)</f>
        <v>4.5454545454545452E-3</v>
      </c>
      <c r="H89" s="65">
        <v>1</v>
      </c>
      <c r="I89" s="9">
        <f>IF(H102=0, "-", H89/H102)</f>
        <v>1.7241379310344827E-2</v>
      </c>
      <c r="J89" s="8">
        <f t="shared" si="8"/>
        <v>-1</v>
      </c>
      <c r="K89" s="9">
        <f t="shared" si="9"/>
        <v>0</v>
      </c>
    </row>
    <row r="90" spans="1:11" x14ac:dyDescent="0.2">
      <c r="A90" s="7" t="s">
        <v>218</v>
      </c>
      <c r="B90" s="65">
        <v>0</v>
      </c>
      <c r="C90" s="34">
        <f>IF(B102=0, "-", B90/B102)</f>
        <v>0</v>
      </c>
      <c r="D90" s="65">
        <v>4</v>
      </c>
      <c r="E90" s="9">
        <f>IF(D102=0, "-", D90/D102)</f>
        <v>0.13333333333333333</v>
      </c>
      <c r="F90" s="81">
        <v>0</v>
      </c>
      <c r="G90" s="34">
        <f>IF(F102=0, "-", F90/F102)</f>
        <v>0</v>
      </c>
      <c r="H90" s="65">
        <v>7</v>
      </c>
      <c r="I90" s="9">
        <f>IF(H102=0, "-", H90/H102)</f>
        <v>0.1206896551724138</v>
      </c>
      <c r="J90" s="8">
        <f t="shared" si="8"/>
        <v>-1</v>
      </c>
      <c r="K90" s="9">
        <f t="shared" si="9"/>
        <v>-1</v>
      </c>
    </row>
    <row r="91" spans="1:11" x14ac:dyDescent="0.2">
      <c r="A91" s="7" t="s">
        <v>219</v>
      </c>
      <c r="B91" s="65">
        <v>4</v>
      </c>
      <c r="C91" s="34">
        <f>IF(B102=0, "-", B91/B102)</f>
        <v>2.072538860103627E-2</v>
      </c>
      <c r="D91" s="65">
        <v>9</v>
      </c>
      <c r="E91" s="9">
        <f>IF(D102=0, "-", D91/D102)</f>
        <v>0.3</v>
      </c>
      <c r="F91" s="81">
        <v>13</v>
      </c>
      <c r="G91" s="34">
        <f>IF(F102=0, "-", F91/F102)</f>
        <v>5.909090909090909E-2</v>
      </c>
      <c r="H91" s="65">
        <v>12</v>
      </c>
      <c r="I91" s="9">
        <f>IF(H102=0, "-", H91/H102)</f>
        <v>0.20689655172413793</v>
      </c>
      <c r="J91" s="8">
        <f t="shared" si="8"/>
        <v>-0.55555555555555558</v>
      </c>
      <c r="K91" s="9">
        <f t="shared" si="9"/>
        <v>8.3333333333333329E-2</v>
      </c>
    </row>
    <row r="92" spans="1:11" x14ac:dyDescent="0.2">
      <c r="A92" s="7" t="s">
        <v>220</v>
      </c>
      <c r="B92" s="65">
        <v>1</v>
      </c>
      <c r="C92" s="34">
        <f>IF(B102=0, "-", B92/B102)</f>
        <v>5.1813471502590676E-3</v>
      </c>
      <c r="D92" s="65">
        <v>0</v>
      </c>
      <c r="E92" s="9">
        <f>IF(D102=0, "-", D92/D102)</f>
        <v>0</v>
      </c>
      <c r="F92" s="81">
        <v>4</v>
      </c>
      <c r="G92" s="34">
        <f>IF(F102=0, "-", F92/F102)</f>
        <v>1.8181818181818181E-2</v>
      </c>
      <c r="H92" s="65">
        <v>0</v>
      </c>
      <c r="I92" s="9">
        <f>IF(H102=0, "-", H92/H102)</f>
        <v>0</v>
      </c>
      <c r="J92" s="8" t="str">
        <f t="shared" si="8"/>
        <v>-</v>
      </c>
      <c r="K92" s="9" t="str">
        <f t="shared" si="9"/>
        <v>-</v>
      </c>
    </row>
    <row r="93" spans="1:11" x14ac:dyDescent="0.2">
      <c r="A93" s="7" t="s">
        <v>221</v>
      </c>
      <c r="B93" s="65">
        <v>3</v>
      </c>
      <c r="C93" s="34">
        <f>IF(B102=0, "-", B93/B102)</f>
        <v>1.5544041450777202E-2</v>
      </c>
      <c r="D93" s="65">
        <v>0</v>
      </c>
      <c r="E93" s="9">
        <f>IF(D102=0, "-", D93/D102)</f>
        <v>0</v>
      </c>
      <c r="F93" s="81">
        <v>3</v>
      </c>
      <c r="G93" s="34">
        <f>IF(F102=0, "-", F93/F102)</f>
        <v>1.3636363636363636E-2</v>
      </c>
      <c r="H93" s="65">
        <v>0</v>
      </c>
      <c r="I93" s="9">
        <f>IF(H102=0, "-", H93/H102)</f>
        <v>0</v>
      </c>
      <c r="J93" s="8" t="str">
        <f t="shared" si="8"/>
        <v>-</v>
      </c>
      <c r="K93" s="9" t="str">
        <f t="shared" si="9"/>
        <v>-</v>
      </c>
    </row>
    <row r="94" spans="1:11" x14ac:dyDescent="0.2">
      <c r="A94" s="7" t="s">
        <v>222</v>
      </c>
      <c r="B94" s="65">
        <v>1</v>
      </c>
      <c r="C94" s="34">
        <f>IF(B102=0, "-", B94/B102)</f>
        <v>5.1813471502590676E-3</v>
      </c>
      <c r="D94" s="65">
        <v>0</v>
      </c>
      <c r="E94" s="9">
        <f>IF(D102=0, "-", D94/D102)</f>
        <v>0</v>
      </c>
      <c r="F94" s="81">
        <v>8</v>
      </c>
      <c r="G94" s="34">
        <f>IF(F102=0, "-", F94/F102)</f>
        <v>3.6363636363636362E-2</v>
      </c>
      <c r="H94" s="65">
        <v>3</v>
      </c>
      <c r="I94" s="9">
        <f>IF(H102=0, "-", H94/H102)</f>
        <v>5.1724137931034482E-2</v>
      </c>
      <c r="J94" s="8" t="str">
        <f t="shared" si="8"/>
        <v>-</v>
      </c>
      <c r="K94" s="9">
        <f t="shared" si="9"/>
        <v>1.6666666666666667</v>
      </c>
    </row>
    <row r="95" spans="1:11" x14ac:dyDescent="0.2">
      <c r="A95" s="7" t="s">
        <v>223</v>
      </c>
      <c r="B95" s="65">
        <v>0</v>
      </c>
      <c r="C95" s="34">
        <f>IF(B102=0, "-", B95/B102)</f>
        <v>0</v>
      </c>
      <c r="D95" s="65">
        <v>3</v>
      </c>
      <c r="E95" s="9">
        <f>IF(D102=0, "-", D95/D102)</f>
        <v>0.1</v>
      </c>
      <c r="F95" s="81">
        <v>0</v>
      </c>
      <c r="G95" s="34">
        <f>IF(F102=0, "-", F95/F102)</f>
        <v>0</v>
      </c>
      <c r="H95" s="65">
        <v>8</v>
      </c>
      <c r="I95" s="9">
        <f>IF(H102=0, "-", H95/H102)</f>
        <v>0.13793103448275862</v>
      </c>
      <c r="J95" s="8">
        <f t="shared" si="8"/>
        <v>-1</v>
      </c>
      <c r="K95" s="9">
        <f t="shared" si="9"/>
        <v>-1</v>
      </c>
    </row>
    <row r="96" spans="1:11" x14ac:dyDescent="0.2">
      <c r="A96" s="7" t="s">
        <v>224</v>
      </c>
      <c r="B96" s="65">
        <v>1</v>
      </c>
      <c r="C96" s="34">
        <f>IF(B102=0, "-", B96/B102)</f>
        <v>5.1813471502590676E-3</v>
      </c>
      <c r="D96" s="65">
        <v>12</v>
      </c>
      <c r="E96" s="9">
        <f>IF(D102=0, "-", D96/D102)</f>
        <v>0.4</v>
      </c>
      <c r="F96" s="81">
        <v>3</v>
      </c>
      <c r="G96" s="34">
        <f>IF(F102=0, "-", F96/F102)</f>
        <v>1.3636363636363636E-2</v>
      </c>
      <c r="H96" s="65">
        <v>22</v>
      </c>
      <c r="I96" s="9">
        <f>IF(H102=0, "-", H96/H102)</f>
        <v>0.37931034482758619</v>
      </c>
      <c r="J96" s="8">
        <f t="shared" si="8"/>
        <v>-0.91666666666666663</v>
      </c>
      <c r="K96" s="9">
        <f t="shared" si="9"/>
        <v>-0.86363636363636365</v>
      </c>
    </row>
    <row r="97" spans="1:11" x14ac:dyDescent="0.2">
      <c r="A97" s="7" t="s">
        <v>225</v>
      </c>
      <c r="B97" s="65">
        <v>0</v>
      </c>
      <c r="C97" s="34">
        <f>IF(B102=0, "-", B97/B102)</f>
        <v>0</v>
      </c>
      <c r="D97" s="65">
        <v>1</v>
      </c>
      <c r="E97" s="9">
        <f>IF(D102=0, "-", D97/D102)</f>
        <v>3.3333333333333333E-2</v>
      </c>
      <c r="F97" s="81">
        <v>2</v>
      </c>
      <c r="G97" s="34">
        <f>IF(F102=0, "-", F97/F102)</f>
        <v>9.0909090909090905E-3</v>
      </c>
      <c r="H97" s="65">
        <v>3</v>
      </c>
      <c r="I97" s="9">
        <f>IF(H102=0, "-", H97/H102)</f>
        <v>5.1724137931034482E-2</v>
      </c>
      <c r="J97" s="8">
        <f t="shared" si="8"/>
        <v>-1</v>
      </c>
      <c r="K97" s="9">
        <f t="shared" si="9"/>
        <v>-0.33333333333333331</v>
      </c>
    </row>
    <row r="98" spans="1:11" x14ac:dyDescent="0.2">
      <c r="A98" s="7" t="s">
        <v>226</v>
      </c>
      <c r="B98" s="65">
        <v>177</v>
      </c>
      <c r="C98" s="34">
        <f>IF(B102=0, "-", B98/B102)</f>
        <v>0.91709844559585496</v>
      </c>
      <c r="D98" s="65">
        <v>0</v>
      </c>
      <c r="E98" s="9">
        <f>IF(D102=0, "-", D98/D102)</f>
        <v>0</v>
      </c>
      <c r="F98" s="81">
        <v>177</v>
      </c>
      <c r="G98" s="34">
        <f>IF(F102=0, "-", F98/F102)</f>
        <v>0.80454545454545456</v>
      </c>
      <c r="H98" s="65">
        <v>0</v>
      </c>
      <c r="I98" s="9">
        <f>IF(H102=0, "-", H98/H102)</f>
        <v>0</v>
      </c>
      <c r="J98" s="8" t="str">
        <f t="shared" si="8"/>
        <v>-</v>
      </c>
      <c r="K98" s="9" t="str">
        <f t="shared" si="9"/>
        <v>-</v>
      </c>
    </row>
    <row r="99" spans="1:11" x14ac:dyDescent="0.2">
      <c r="A99" s="7" t="s">
        <v>227</v>
      </c>
      <c r="B99" s="65">
        <v>4</v>
      </c>
      <c r="C99" s="34">
        <f>IF(B102=0, "-", B99/B102)</f>
        <v>2.072538860103627E-2</v>
      </c>
      <c r="D99" s="65">
        <v>0</v>
      </c>
      <c r="E99" s="9">
        <f>IF(D102=0, "-", D99/D102)</f>
        <v>0</v>
      </c>
      <c r="F99" s="81">
        <v>6</v>
      </c>
      <c r="G99" s="34">
        <f>IF(F102=0, "-", F99/F102)</f>
        <v>2.7272727272727271E-2</v>
      </c>
      <c r="H99" s="65">
        <v>0</v>
      </c>
      <c r="I99" s="9">
        <f>IF(H102=0, "-", H99/H102)</f>
        <v>0</v>
      </c>
      <c r="J99" s="8" t="str">
        <f t="shared" si="8"/>
        <v>-</v>
      </c>
      <c r="K99" s="9" t="str">
        <f t="shared" si="9"/>
        <v>-</v>
      </c>
    </row>
    <row r="100" spans="1:11" x14ac:dyDescent="0.2">
      <c r="A100" s="7" t="s">
        <v>228</v>
      </c>
      <c r="B100" s="65">
        <v>0</v>
      </c>
      <c r="C100" s="34">
        <f>IF(B102=0, "-", B100/B102)</f>
        <v>0</v>
      </c>
      <c r="D100" s="65">
        <v>0</v>
      </c>
      <c r="E100" s="9">
        <f>IF(D102=0, "-", D100/D102)</f>
        <v>0</v>
      </c>
      <c r="F100" s="81">
        <v>1</v>
      </c>
      <c r="G100" s="34">
        <f>IF(F102=0, "-", F100/F102)</f>
        <v>4.5454545454545452E-3</v>
      </c>
      <c r="H100" s="65">
        <v>1</v>
      </c>
      <c r="I100" s="9">
        <f>IF(H102=0, "-", H100/H102)</f>
        <v>1.7241379310344827E-2</v>
      </c>
      <c r="J100" s="8" t="str">
        <f t="shared" si="8"/>
        <v>-</v>
      </c>
      <c r="K100" s="9">
        <f t="shared" si="9"/>
        <v>0</v>
      </c>
    </row>
    <row r="101" spans="1:11" x14ac:dyDescent="0.2">
      <c r="A101" s="2"/>
      <c r="B101" s="68"/>
      <c r="C101" s="33"/>
      <c r="D101" s="68"/>
      <c r="E101" s="6"/>
      <c r="F101" s="82"/>
      <c r="G101" s="33"/>
      <c r="H101" s="68"/>
      <c r="I101" s="6"/>
      <c r="J101" s="5"/>
      <c r="K101" s="6"/>
    </row>
    <row r="102" spans="1:11" s="43" customFormat="1" x14ac:dyDescent="0.2">
      <c r="A102" s="162" t="s">
        <v>461</v>
      </c>
      <c r="B102" s="71">
        <f>SUM(B88:B101)</f>
        <v>193</v>
      </c>
      <c r="C102" s="40">
        <f>B102/1560</f>
        <v>0.12371794871794872</v>
      </c>
      <c r="D102" s="71">
        <f>SUM(D88:D101)</f>
        <v>30</v>
      </c>
      <c r="E102" s="41">
        <f>D102/1663</f>
        <v>1.8039687312086591E-2</v>
      </c>
      <c r="F102" s="77">
        <f>SUM(F88:F101)</f>
        <v>220</v>
      </c>
      <c r="G102" s="42">
        <f>F102/4091</f>
        <v>5.3776582742605723E-2</v>
      </c>
      <c r="H102" s="71">
        <f>SUM(H88:H101)</f>
        <v>58</v>
      </c>
      <c r="I102" s="41">
        <f>H102/4356</f>
        <v>1.3314967860422406E-2</v>
      </c>
      <c r="J102" s="37">
        <f>IF(D102=0, "-", IF((B102-D102)/D102&lt;10, (B102-D102)/D102, "&gt;999%"))</f>
        <v>5.4333333333333336</v>
      </c>
      <c r="K102" s="38">
        <f>IF(H102=0, "-", IF((F102-H102)/H102&lt;10, (F102-H102)/H102, "&gt;999%"))</f>
        <v>2.7931034482758621</v>
      </c>
    </row>
    <row r="103" spans="1:11" x14ac:dyDescent="0.2">
      <c r="B103" s="83"/>
      <c r="D103" s="83"/>
      <c r="F103" s="83"/>
      <c r="H103" s="83"/>
    </row>
    <row r="104" spans="1:11" s="43" customFormat="1" x14ac:dyDescent="0.2">
      <c r="A104" s="162" t="s">
        <v>460</v>
      </c>
      <c r="B104" s="71">
        <v>223</v>
      </c>
      <c r="C104" s="40">
        <f>B104/1560</f>
        <v>0.14294871794871794</v>
      </c>
      <c r="D104" s="71">
        <v>64</v>
      </c>
      <c r="E104" s="41">
        <f>D104/1663</f>
        <v>3.8484666265784728E-2</v>
      </c>
      <c r="F104" s="77">
        <v>314</v>
      </c>
      <c r="G104" s="42">
        <f>F104/4091</f>
        <v>7.6753849914446351E-2</v>
      </c>
      <c r="H104" s="71">
        <v>132</v>
      </c>
      <c r="I104" s="41">
        <f>H104/4356</f>
        <v>3.0303030303030304E-2</v>
      </c>
      <c r="J104" s="37">
        <f>IF(D104=0, "-", IF((B104-D104)/D104&lt;10, (B104-D104)/D104, "&gt;999%"))</f>
        <v>2.484375</v>
      </c>
      <c r="K104" s="38">
        <f>IF(H104=0, "-", IF((F104-H104)/H104&lt;10, (F104-H104)/H104, "&gt;999%"))</f>
        <v>1.3787878787878789</v>
      </c>
    </row>
    <row r="105" spans="1:11" x14ac:dyDescent="0.2">
      <c r="B105" s="83"/>
      <c r="D105" s="83"/>
      <c r="F105" s="83"/>
      <c r="H105" s="83"/>
    </row>
    <row r="106" spans="1:11" ht="15.75" x14ac:dyDescent="0.25">
      <c r="A106" s="164" t="s">
        <v>93</v>
      </c>
      <c r="B106" s="196" t="s">
        <v>1</v>
      </c>
      <c r="C106" s="200"/>
      <c r="D106" s="200"/>
      <c r="E106" s="197"/>
      <c r="F106" s="196" t="s">
        <v>14</v>
      </c>
      <c r="G106" s="200"/>
      <c r="H106" s="200"/>
      <c r="I106" s="197"/>
      <c r="J106" s="196" t="s">
        <v>15</v>
      </c>
      <c r="K106" s="197"/>
    </row>
    <row r="107" spans="1:11" x14ac:dyDescent="0.2">
      <c r="A107" s="22"/>
      <c r="B107" s="196">
        <f>VALUE(RIGHT($B$2, 4))</f>
        <v>2022</v>
      </c>
      <c r="C107" s="197"/>
      <c r="D107" s="196">
        <f>B107-1</f>
        <v>2021</v>
      </c>
      <c r="E107" s="204"/>
      <c r="F107" s="196">
        <f>B107</f>
        <v>2022</v>
      </c>
      <c r="G107" s="204"/>
      <c r="H107" s="196">
        <f>D107</f>
        <v>2021</v>
      </c>
      <c r="I107" s="204"/>
      <c r="J107" s="140" t="s">
        <v>4</v>
      </c>
      <c r="K107" s="141" t="s">
        <v>2</v>
      </c>
    </row>
    <row r="108" spans="1:11" x14ac:dyDescent="0.2">
      <c r="A108" s="163" t="s">
        <v>118</v>
      </c>
      <c r="B108" s="61" t="s">
        <v>12</v>
      </c>
      <c r="C108" s="62" t="s">
        <v>13</v>
      </c>
      <c r="D108" s="61" t="s">
        <v>12</v>
      </c>
      <c r="E108" s="63" t="s">
        <v>13</v>
      </c>
      <c r="F108" s="62" t="s">
        <v>12</v>
      </c>
      <c r="G108" s="62" t="s">
        <v>13</v>
      </c>
      <c r="H108" s="61" t="s">
        <v>12</v>
      </c>
      <c r="I108" s="63" t="s">
        <v>13</v>
      </c>
      <c r="J108" s="61"/>
      <c r="K108" s="63"/>
    </row>
    <row r="109" spans="1:11" x14ac:dyDescent="0.2">
      <c r="A109" s="7" t="s">
        <v>229</v>
      </c>
      <c r="B109" s="65">
        <v>8</v>
      </c>
      <c r="C109" s="34">
        <f>IF(B112=0, "-", B109/B112)</f>
        <v>1</v>
      </c>
      <c r="D109" s="65">
        <v>4</v>
      </c>
      <c r="E109" s="9">
        <f>IF(D112=0, "-", D109/D112)</f>
        <v>0.66666666666666663</v>
      </c>
      <c r="F109" s="81">
        <v>18</v>
      </c>
      <c r="G109" s="34">
        <f>IF(F112=0, "-", F109/F112)</f>
        <v>0.78260869565217395</v>
      </c>
      <c r="H109" s="65">
        <v>11</v>
      </c>
      <c r="I109" s="9">
        <f>IF(H112=0, "-", H109/H112)</f>
        <v>0.61111111111111116</v>
      </c>
      <c r="J109" s="8">
        <f>IF(D109=0, "-", IF((B109-D109)/D109&lt;10, (B109-D109)/D109, "&gt;999%"))</f>
        <v>1</v>
      </c>
      <c r="K109" s="9">
        <f>IF(H109=0, "-", IF((F109-H109)/H109&lt;10, (F109-H109)/H109, "&gt;999%"))</f>
        <v>0.63636363636363635</v>
      </c>
    </row>
    <row r="110" spans="1:11" x14ac:dyDescent="0.2">
      <c r="A110" s="7" t="s">
        <v>230</v>
      </c>
      <c r="B110" s="65">
        <v>0</v>
      </c>
      <c r="C110" s="34">
        <f>IF(B112=0, "-", B110/B112)</f>
        <v>0</v>
      </c>
      <c r="D110" s="65">
        <v>2</v>
      </c>
      <c r="E110" s="9">
        <f>IF(D112=0, "-", D110/D112)</f>
        <v>0.33333333333333331</v>
      </c>
      <c r="F110" s="81">
        <v>5</v>
      </c>
      <c r="G110" s="34">
        <f>IF(F112=0, "-", F110/F112)</f>
        <v>0.21739130434782608</v>
      </c>
      <c r="H110" s="65">
        <v>7</v>
      </c>
      <c r="I110" s="9">
        <f>IF(H112=0, "-", H110/H112)</f>
        <v>0.3888888888888889</v>
      </c>
      <c r="J110" s="8">
        <f>IF(D110=0, "-", IF((B110-D110)/D110&lt;10, (B110-D110)/D110, "&gt;999%"))</f>
        <v>-1</v>
      </c>
      <c r="K110" s="9">
        <f>IF(H110=0, "-", IF((F110-H110)/H110&lt;10, (F110-H110)/H110, "&gt;999%"))</f>
        <v>-0.2857142857142857</v>
      </c>
    </row>
    <row r="111" spans="1:11" x14ac:dyDescent="0.2">
      <c r="A111" s="2"/>
      <c r="B111" s="68"/>
      <c r="C111" s="33"/>
      <c r="D111" s="68"/>
      <c r="E111" s="6"/>
      <c r="F111" s="82"/>
      <c r="G111" s="33"/>
      <c r="H111" s="68"/>
      <c r="I111" s="6"/>
      <c r="J111" s="5"/>
      <c r="K111" s="6"/>
    </row>
    <row r="112" spans="1:11" s="43" customFormat="1" x14ac:dyDescent="0.2">
      <c r="A112" s="162" t="s">
        <v>459</v>
      </c>
      <c r="B112" s="71">
        <f>SUM(B109:B111)</f>
        <v>8</v>
      </c>
      <c r="C112" s="40">
        <f>B112/1560</f>
        <v>5.1282051282051282E-3</v>
      </c>
      <c r="D112" s="71">
        <f>SUM(D109:D111)</f>
        <v>6</v>
      </c>
      <c r="E112" s="41">
        <f>D112/1663</f>
        <v>3.6079374624173183E-3</v>
      </c>
      <c r="F112" s="77">
        <f>SUM(F109:F111)</f>
        <v>23</v>
      </c>
      <c r="G112" s="42">
        <f>F112/4091</f>
        <v>5.622097286726962E-3</v>
      </c>
      <c r="H112" s="71">
        <f>SUM(H109:H111)</f>
        <v>18</v>
      </c>
      <c r="I112" s="41">
        <f>H112/4356</f>
        <v>4.1322314049586778E-3</v>
      </c>
      <c r="J112" s="37">
        <f>IF(D112=0, "-", IF((B112-D112)/D112&lt;10, (B112-D112)/D112, "&gt;999%"))</f>
        <v>0.33333333333333331</v>
      </c>
      <c r="K112" s="38">
        <f>IF(H112=0, "-", IF((F112-H112)/H112&lt;10, (F112-H112)/H112, "&gt;999%"))</f>
        <v>0.27777777777777779</v>
      </c>
    </row>
    <row r="113" spans="1:11" x14ac:dyDescent="0.2">
      <c r="B113" s="83"/>
      <c r="D113" s="83"/>
      <c r="F113" s="83"/>
      <c r="H113" s="83"/>
    </row>
    <row r="114" spans="1:11" x14ac:dyDescent="0.2">
      <c r="A114" s="163" t="s">
        <v>119</v>
      </c>
      <c r="B114" s="61" t="s">
        <v>12</v>
      </c>
      <c r="C114" s="62" t="s">
        <v>13</v>
      </c>
      <c r="D114" s="61" t="s">
        <v>12</v>
      </c>
      <c r="E114" s="63" t="s">
        <v>13</v>
      </c>
      <c r="F114" s="62" t="s">
        <v>12</v>
      </c>
      <c r="G114" s="62" t="s">
        <v>13</v>
      </c>
      <c r="H114" s="61" t="s">
        <v>12</v>
      </c>
      <c r="I114" s="63" t="s">
        <v>13</v>
      </c>
      <c r="J114" s="61"/>
      <c r="K114" s="63"/>
    </row>
    <row r="115" spans="1:11" x14ac:dyDescent="0.2">
      <c r="A115" s="7" t="s">
        <v>231</v>
      </c>
      <c r="B115" s="65">
        <v>2</v>
      </c>
      <c r="C115" s="34">
        <f>IF(B120=0, "-", B115/B120)</f>
        <v>0.33333333333333331</v>
      </c>
      <c r="D115" s="65">
        <v>2</v>
      </c>
      <c r="E115" s="9">
        <f>IF(D120=0, "-", D115/D120)</f>
        <v>0.33333333333333331</v>
      </c>
      <c r="F115" s="81">
        <v>2</v>
      </c>
      <c r="G115" s="34">
        <f>IF(F120=0, "-", F115/F120)</f>
        <v>0.18181818181818182</v>
      </c>
      <c r="H115" s="65">
        <v>4</v>
      </c>
      <c r="I115" s="9">
        <f>IF(H120=0, "-", H115/H120)</f>
        <v>0.30769230769230771</v>
      </c>
      <c r="J115" s="8">
        <f>IF(D115=0, "-", IF((B115-D115)/D115&lt;10, (B115-D115)/D115, "&gt;999%"))</f>
        <v>0</v>
      </c>
      <c r="K115" s="9">
        <f>IF(H115=0, "-", IF((F115-H115)/H115&lt;10, (F115-H115)/H115, "&gt;999%"))</f>
        <v>-0.5</v>
      </c>
    </row>
    <row r="116" spans="1:11" x14ac:dyDescent="0.2">
      <c r="A116" s="7" t="s">
        <v>232</v>
      </c>
      <c r="B116" s="65">
        <v>0</v>
      </c>
      <c r="C116" s="34">
        <f>IF(B120=0, "-", B116/B120)</f>
        <v>0</v>
      </c>
      <c r="D116" s="65">
        <v>0</v>
      </c>
      <c r="E116" s="9">
        <f>IF(D120=0, "-", D116/D120)</f>
        <v>0</v>
      </c>
      <c r="F116" s="81">
        <v>1</v>
      </c>
      <c r="G116" s="34">
        <f>IF(F120=0, "-", F116/F120)</f>
        <v>9.0909090909090912E-2</v>
      </c>
      <c r="H116" s="65">
        <v>1</v>
      </c>
      <c r="I116" s="9">
        <f>IF(H120=0, "-", H116/H120)</f>
        <v>7.6923076923076927E-2</v>
      </c>
      <c r="J116" s="8" t="str">
        <f>IF(D116=0, "-", IF((B116-D116)/D116&lt;10, (B116-D116)/D116, "&gt;999%"))</f>
        <v>-</v>
      </c>
      <c r="K116" s="9">
        <f>IF(H116=0, "-", IF((F116-H116)/H116&lt;10, (F116-H116)/H116, "&gt;999%"))</f>
        <v>0</v>
      </c>
    </row>
    <row r="117" spans="1:11" x14ac:dyDescent="0.2">
      <c r="A117" s="7" t="s">
        <v>233</v>
      </c>
      <c r="B117" s="65">
        <v>3</v>
      </c>
      <c r="C117" s="34">
        <f>IF(B120=0, "-", B117/B120)</f>
        <v>0.5</v>
      </c>
      <c r="D117" s="65">
        <v>0</v>
      </c>
      <c r="E117" s="9">
        <f>IF(D120=0, "-", D117/D120)</f>
        <v>0</v>
      </c>
      <c r="F117" s="81">
        <v>4</v>
      </c>
      <c r="G117" s="34">
        <f>IF(F120=0, "-", F117/F120)</f>
        <v>0.36363636363636365</v>
      </c>
      <c r="H117" s="65">
        <v>2</v>
      </c>
      <c r="I117" s="9">
        <f>IF(H120=0, "-", H117/H120)</f>
        <v>0.15384615384615385</v>
      </c>
      <c r="J117" s="8" t="str">
        <f>IF(D117=0, "-", IF((B117-D117)/D117&lt;10, (B117-D117)/D117, "&gt;999%"))</f>
        <v>-</v>
      </c>
      <c r="K117" s="9">
        <f>IF(H117=0, "-", IF((F117-H117)/H117&lt;10, (F117-H117)/H117, "&gt;999%"))</f>
        <v>1</v>
      </c>
    </row>
    <row r="118" spans="1:11" x14ac:dyDescent="0.2">
      <c r="A118" s="7" t="s">
        <v>234</v>
      </c>
      <c r="B118" s="65">
        <v>1</v>
      </c>
      <c r="C118" s="34">
        <f>IF(B120=0, "-", B118/B120)</f>
        <v>0.16666666666666666</v>
      </c>
      <c r="D118" s="65">
        <v>4</v>
      </c>
      <c r="E118" s="9">
        <f>IF(D120=0, "-", D118/D120)</f>
        <v>0.66666666666666663</v>
      </c>
      <c r="F118" s="81">
        <v>4</v>
      </c>
      <c r="G118" s="34">
        <f>IF(F120=0, "-", F118/F120)</f>
        <v>0.36363636363636365</v>
      </c>
      <c r="H118" s="65">
        <v>6</v>
      </c>
      <c r="I118" s="9">
        <f>IF(H120=0, "-", H118/H120)</f>
        <v>0.46153846153846156</v>
      </c>
      <c r="J118" s="8">
        <f>IF(D118=0, "-", IF((B118-D118)/D118&lt;10, (B118-D118)/D118, "&gt;999%"))</f>
        <v>-0.75</v>
      </c>
      <c r="K118" s="9">
        <f>IF(H118=0, "-", IF((F118-H118)/H118&lt;10, (F118-H118)/H118, "&gt;999%"))</f>
        <v>-0.33333333333333331</v>
      </c>
    </row>
    <row r="119" spans="1:11" x14ac:dyDescent="0.2">
      <c r="A119" s="2"/>
      <c r="B119" s="68"/>
      <c r="C119" s="33"/>
      <c r="D119" s="68"/>
      <c r="E119" s="6"/>
      <c r="F119" s="82"/>
      <c r="G119" s="33"/>
      <c r="H119" s="68"/>
      <c r="I119" s="6"/>
      <c r="J119" s="5"/>
      <c r="K119" s="6"/>
    </row>
    <row r="120" spans="1:11" s="43" customFormat="1" x14ac:dyDescent="0.2">
      <c r="A120" s="162" t="s">
        <v>458</v>
      </c>
      <c r="B120" s="71">
        <f>SUM(B115:B119)</f>
        <v>6</v>
      </c>
      <c r="C120" s="40">
        <f>B120/1560</f>
        <v>3.8461538461538464E-3</v>
      </c>
      <c r="D120" s="71">
        <f>SUM(D115:D119)</f>
        <v>6</v>
      </c>
      <c r="E120" s="41">
        <f>D120/1663</f>
        <v>3.6079374624173183E-3</v>
      </c>
      <c r="F120" s="77">
        <f>SUM(F115:F119)</f>
        <v>11</v>
      </c>
      <c r="G120" s="42">
        <f>F120/4091</f>
        <v>2.6888291371302861E-3</v>
      </c>
      <c r="H120" s="71">
        <f>SUM(H115:H119)</f>
        <v>13</v>
      </c>
      <c r="I120" s="41">
        <f>H120/4356</f>
        <v>2.9843893480257116E-3</v>
      </c>
      <c r="J120" s="37">
        <f>IF(D120=0, "-", IF((B120-D120)/D120&lt;10, (B120-D120)/D120, "&gt;999%"))</f>
        <v>0</v>
      </c>
      <c r="K120" s="38">
        <f>IF(H120=0, "-", IF((F120-H120)/H120&lt;10, (F120-H120)/H120, "&gt;999%"))</f>
        <v>-0.15384615384615385</v>
      </c>
    </row>
    <row r="121" spans="1:11" x14ac:dyDescent="0.2">
      <c r="B121" s="83"/>
      <c r="D121" s="83"/>
      <c r="F121" s="83"/>
      <c r="H121" s="83"/>
    </row>
    <row r="122" spans="1:11" s="43" customFormat="1" x14ac:dyDescent="0.2">
      <c r="A122" s="162" t="s">
        <v>457</v>
      </c>
      <c r="B122" s="71">
        <v>14</v>
      </c>
      <c r="C122" s="40">
        <f>B122/1560</f>
        <v>8.9743589743589737E-3</v>
      </c>
      <c r="D122" s="71">
        <v>12</v>
      </c>
      <c r="E122" s="41">
        <f>D122/1663</f>
        <v>7.2158749248346366E-3</v>
      </c>
      <c r="F122" s="77">
        <v>34</v>
      </c>
      <c r="G122" s="42">
        <f>F122/4091</f>
        <v>8.3109264238572476E-3</v>
      </c>
      <c r="H122" s="71">
        <v>31</v>
      </c>
      <c r="I122" s="41">
        <f>H122/4356</f>
        <v>7.116620752984389E-3</v>
      </c>
      <c r="J122" s="37">
        <f>IF(D122=0, "-", IF((B122-D122)/D122&lt;10, (B122-D122)/D122, "&gt;999%"))</f>
        <v>0.16666666666666666</v>
      </c>
      <c r="K122" s="38">
        <f>IF(H122=0, "-", IF((F122-H122)/H122&lt;10, (F122-H122)/H122, "&gt;999%"))</f>
        <v>9.6774193548387094E-2</v>
      </c>
    </row>
    <row r="123" spans="1:11" x14ac:dyDescent="0.2">
      <c r="B123" s="83"/>
      <c r="D123" s="83"/>
      <c r="F123" s="83"/>
      <c r="H123" s="83"/>
    </row>
    <row r="124" spans="1:11" ht="15.75" x14ac:dyDescent="0.25">
      <c r="A124" s="164" t="s">
        <v>94</v>
      </c>
      <c r="B124" s="196" t="s">
        <v>1</v>
      </c>
      <c r="C124" s="200"/>
      <c r="D124" s="200"/>
      <c r="E124" s="197"/>
      <c r="F124" s="196" t="s">
        <v>14</v>
      </c>
      <c r="G124" s="200"/>
      <c r="H124" s="200"/>
      <c r="I124" s="197"/>
      <c r="J124" s="196" t="s">
        <v>15</v>
      </c>
      <c r="K124" s="197"/>
    </row>
    <row r="125" spans="1:11" x14ac:dyDescent="0.2">
      <c r="A125" s="22"/>
      <c r="B125" s="196">
        <f>VALUE(RIGHT($B$2, 4))</f>
        <v>2022</v>
      </c>
      <c r="C125" s="197"/>
      <c r="D125" s="196">
        <f>B125-1</f>
        <v>2021</v>
      </c>
      <c r="E125" s="204"/>
      <c r="F125" s="196">
        <f>B125</f>
        <v>2022</v>
      </c>
      <c r="G125" s="204"/>
      <c r="H125" s="196">
        <f>D125</f>
        <v>2021</v>
      </c>
      <c r="I125" s="204"/>
      <c r="J125" s="140" t="s">
        <v>4</v>
      </c>
      <c r="K125" s="141" t="s">
        <v>2</v>
      </c>
    </row>
    <row r="126" spans="1:11" x14ac:dyDescent="0.2">
      <c r="A126" s="163" t="s">
        <v>120</v>
      </c>
      <c r="B126" s="61" t="s">
        <v>12</v>
      </c>
      <c r="C126" s="62" t="s">
        <v>13</v>
      </c>
      <c r="D126" s="61" t="s">
        <v>12</v>
      </c>
      <c r="E126" s="63" t="s">
        <v>13</v>
      </c>
      <c r="F126" s="62" t="s">
        <v>12</v>
      </c>
      <c r="G126" s="62" t="s">
        <v>13</v>
      </c>
      <c r="H126" s="61" t="s">
        <v>12</v>
      </c>
      <c r="I126" s="63" t="s">
        <v>13</v>
      </c>
      <c r="J126" s="61"/>
      <c r="K126" s="63"/>
    </row>
    <row r="127" spans="1:11" x14ac:dyDescent="0.2">
      <c r="A127" s="7" t="s">
        <v>235</v>
      </c>
      <c r="B127" s="65">
        <v>0</v>
      </c>
      <c r="C127" s="34" t="str">
        <f>IF(B129=0, "-", B127/B129)</f>
        <v>-</v>
      </c>
      <c r="D127" s="65">
        <v>0</v>
      </c>
      <c r="E127" s="9" t="str">
        <f>IF(D129=0, "-", D127/D129)</f>
        <v>-</v>
      </c>
      <c r="F127" s="81">
        <v>0</v>
      </c>
      <c r="G127" s="34" t="str">
        <f>IF(F129=0, "-", F127/F129)</f>
        <v>-</v>
      </c>
      <c r="H127" s="65">
        <v>2</v>
      </c>
      <c r="I127" s="9">
        <f>IF(H129=0, "-", H127/H129)</f>
        <v>1</v>
      </c>
      <c r="J127" s="8" t="str">
        <f>IF(D127=0, "-", IF((B127-D127)/D127&lt;10, (B127-D127)/D127, "&gt;999%"))</f>
        <v>-</v>
      </c>
      <c r="K127" s="9">
        <f>IF(H127=0, "-", IF((F127-H127)/H127&lt;10, (F127-H127)/H127, "&gt;999%"))</f>
        <v>-1</v>
      </c>
    </row>
    <row r="128" spans="1:11" x14ac:dyDescent="0.2">
      <c r="A128" s="2"/>
      <c r="B128" s="68"/>
      <c r="C128" s="33"/>
      <c r="D128" s="68"/>
      <c r="E128" s="6"/>
      <c r="F128" s="82"/>
      <c r="G128" s="33"/>
      <c r="H128" s="68"/>
      <c r="I128" s="6"/>
      <c r="J128" s="5"/>
      <c r="K128" s="6"/>
    </row>
    <row r="129" spans="1:11" s="43" customFormat="1" x14ac:dyDescent="0.2">
      <c r="A129" s="162" t="s">
        <v>456</v>
      </c>
      <c r="B129" s="71">
        <f>SUM(B127:B128)</f>
        <v>0</v>
      </c>
      <c r="C129" s="40">
        <f>B129/1560</f>
        <v>0</v>
      </c>
      <c r="D129" s="71">
        <f>SUM(D127:D128)</f>
        <v>0</v>
      </c>
      <c r="E129" s="41">
        <f>D129/1663</f>
        <v>0</v>
      </c>
      <c r="F129" s="77">
        <f>SUM(F127:F128)</f>
        <v>0</v>
      </c>
      <c r="G129" s="42">
        <f>F129/4091</f>
        <v>0</v>
      </c>
      <c r="H129" s="71">
        <f>SUM(H127:H128)</f>
        <v>2</v>
      </c>
      <c r="I129" s="41">
        <f>H129/4356</f>
        <v>4.591368227731864E-4</v>
      </c>
      <c r="J129" s="37" t="str">
        <f>IF(D129=0, "-", IF((B129-D129)/D129&lt;10, (B129-D129)/D129, "&gt;999%"))</f>
        <v>-</v>
      </c>
      <c r="K129" s="38">
        <f>IF(H129=0, "-", IF((F129-H129)/H129&lt;10, (F129-H129)/H129, "&gt;999%"))</f>
        <v>-1</v>
      </c>
    </row>
    <row r="130" spans="1:11" x14ac:dyDescent="0.2">
      <c r="B130" s="83"/>
      <c r="D130" s="83"/>
      <c r="F130" s="83"/>
      <c r="H130" s="83"/>
    </row>
    <row r="131" spans="1:11" x14ac:dyDescent="0.2">
      <c r="A131" s="163" t="s">
        <v>121</v>
      </c>
      <c r="B131" s="61" t="s">
        <v>12</v>
      </c>
      <c r="C131" s="62" t="s">
        <v>13</v>
      </c>
      <c r="D131" s="61" t="s">
        <v>12</v>
      </c>
      <c r="E131" s="63" t="s">
        <v>13</v>
      </c>
      <c r="F131" s="62" t="s">
        <v>12</v>
      </c>
      <c r="G131" s="62" t="s">
        <v>13</v>
      </c>
      <c r="H131" s="61" t="s">
        <v>12</v>
      </c>
      <c r="I131" s="63" t="s">
        <v>13</v>
      </c>
      <c r="J131" s="61"/>
      <c r="K131" s="63"/>
    </row>
    <row r="132" spans="1:11" x14ac:dyDescent="0.2">
      <c r="A132" s="7" t="s">
        <v>236</v>
      </c>
      <c r="B132" s="65">
        <v>0</v>
      </c>
      <c r="C132" s="34">
        <f>IF(B135=0, "-", B132/B135)</f>
        <v>0</v>
      </c>
      <c r="D132" s="65">
        <v>0</v>
      </c>
      <c r="E132" s="9" t="str">
        <f>IF(D135=0, "-", D132/D135)</f>
        <v>-</v>
      </c>
      <c r="F132" s="81">
        <v>1</v>
      </c>
      <c r="G132" s="34">
        <f>IF(F135=0, "-", F132/F135)</f>
        <v>0.5</v>
      </c>
      <c r="H132" s="65">
        <v>0</v>
      </c>
      <c r="I132" s="9" t="str">
        <f>IF(H135=0, "-", H132/H135)</f>
        <v>-</v>
      </c>
      <c r="J132" s="8" t="str">
        <f>IF(D132=0, "-", IF((B132-D132)/D132&lt;10, (B132-D132)/D132, "&gt;999%"))</f>
        <v>-</v>
      </c>
      <c r="K132" s="9" t="str">
        <f>IF(H132=0, "-", IF((F132-H132)/H132&lt;10, (F132-H132)/H132, "&gt;999%"))</f>
        <v>-</v>
      </c>
    </row>
    <row r="133" spans="1:11" x14ac:dyDescent="0.2">
      <c r="A133" s="7" t="s">
        <v>237</v>
      </c>
      <c r="B133" s="65">
        <v>1</v>
      </c>
      <c r="C133" s="34">
        <f>IF(B135=0, "-", B133/B135)</f>
        <v>1</v>
      </c>
      <c r="D133" s="65">
        <v>0</v>
      </c>
      <c r="E133" s="9" t="str">
        <f>IF(D135=0, "-", D133/D135)</f>
        <v>-</v>
      </c>
      <c r="F133" s="81">
        <v>1</v>
      </c>
      <c r="G133" s="34">
        <f>IF(F135=0, "-", F133/F135)</f>
        <v>0.5</v>
      </c>
      <c r="H133" s="65">
        <v>0</v>
      </c>
      <c r="I133" s="9" t="str">
        <f>IF(H135=0, "-", H133/H135)</f>
        <v>-</v>
      </c>
      <c r="J133" s="8" t="str">
        <f>IF(D133=0, "-", IF((B133-D133)/D133&lt;10, (B133-D133)/D133, "&gt;999%"))</f>
        <v>-</v>
      </c>
      <c r="K133" s="9" t="str">
        <f>IF(H133=0, "-", IF((F133-H133)/H133&lt;10, (F133-H133)/H133, "&gt;999%"))</f>
        <v>-</v>
      </c>
    </row>
    <row r="134" spans="1:11" x14ac:dyDescent="0.2">
      <c r="A134" s="2"/>
      <c r="B134" s="68"/>
      <c r="C134" s="33"/>
      <c r="D134" s="68"/>
      <c r="E134" s="6"/>
      <c r="F134" s="82"/>
      <c r="G134" s="33"/>
      <c r="H134" s="68"/>
      <c r="I134" s="6"/>
      <c r="J134" s="5"/>
      <c r="K134" s="6"/>
    </row>
    <row r="135" spans="1:11" s="43" customFormat="1" x14ac:dyDescent="0.2">
      <c r="A135" s="162" t="s">
        <v>455</v>
      </c>
      <c r="B135" s="71">
        <f>SUM(B132:B134)</f>
        <v>1</v>
      </c>
      <c r="C135" s="40">
        <f>B135/1560</f>
        <v>6.4102564102564103E-4</v>
      </c>
      <c r="D135" s="71">
        <f>SUM(D132:D134)</f>
        <v>0</v>
      </c>
      <c r="E135" s="41">
        <f>D135/1663</f>
        <v>0</v>
      </c>
      <c r="F135" s="77">
        <f>SUM(F132:F134)</f>
        <v>2</v>
      </c>
      <c r="G135" s="42">
        <f>F135/4091</f>
        <v>4.8887802493277925E-4</v>
      </c>
      <c r="H135" s="71">
        <f>SUM(H132:H134)</f>
        <v>0</v>
      </c>
      <c r="I135" s="41">
        <f>H135/4356</f>
        <v>0</v>
      </c>
      <c r="J135" s="37" t="str">
        <f>IF(D135=0, "-", IF((B135-D135)/D135&lt;10, (B135-D135)/D135, "&gt;999%"))</f>
        <v>-</v>
      </c>
      <c r="K135" s="38" t="str">
        <f>IF(H135=0, "-", IF((F135-H135)/H135&lt;10, (F135-H135)/H135, "&gt;999%"))</f>
        <v>-</v>
      </c>
    </row>
    <row r="136" spans="1:11" x14ac:dyDescent="0.2">
      <c r="B136" s="83"/>
      <c r="D136" s="83"/>
      <c r="F136" s="83"/>
      <c r="H136" s="83"/>
    </row>
    <row r="137" spans="1:11" s="43" customFormat="1" x14ac:dyDescent="0.2">
      <c r="A137" s="162" t="s">
        <v>454</v>
      </c>
      <c r="B137" s="71">
        <v>1</v>
      </c>
      <c r="C137" s="40">
        <f>B137/1560</f>
        <v>6.4102564102564103E-4</v>
      </c>
      <c r="D137" s="71">
        <v>0</v>
      </c>
      <c r="E137" s="41">
        <f>D137/1663</f>
        <v>0</v>
      </c>
      <c r="F137" s="77">
        <v>2</v>
      </c>
      <c r="G137" s="42">
        <f>F137/4091</f>
        <v>4.8887802493277925E-4</v>
      </c>
      <c r="H137" s="71">
        <v>2</v>
      </c>
      <c r="I137" s="41">
        <f>H137/4356</f>
        <v>4.591368227731864E-4</v>
      </c>
      <c r="J137" s="37" t="str">
        <f>IF(D137=0, "-", IF((B137-D137)/D137&lt;10, (B137-D137)/D137, "&gt;999%"))</f>
        <v>-</v>
      </c>
      <c r="K137" s="38">
        <f>IF(H137=0, "-", IF((F137-H137)/H137&lt;10, (F137-H137)/H137, "&gt;999%"))</f>
        <v>0</v>
      </c>
    </row>
    <row r="138" spans="1:11" x14ac:dyDescent="0.2">
      <c r="B138" s="83"/>
      <c r="D138" s="83"/>
      <c r="F138" s="83"/>
      <c r="H138" s="83"/>
    </row>
    <row r="139" spans="1:11" ht="15.75" x14ac:dyDescent="0.25">
      <c r="A139" s="164" t="s">
        <v>95</v>
      </c>
      <c r="B139" s="196" t="s">
        <v>1</v>
      </c>
      <c r="C139" s="200"/>
      <c r="D139" s="200"/>
      <c r="E139" s="197"/>
      <c r="F139" s="196" t="s">
        <v>14</v>
      </c>
      <c r="G139" s="200"/>
      <c r="H139" s="200"/>
      <c r="I139" s="197"/>
      <c r="J139" s="196" t="s">
        <v>15</v>
      </c>
      <c r="K139" s="197"/>
    </row>
    <row r="140" spans="1:11" x14ac:dyDescent="0.2">
      <c r="A140" s="22"/>
      <c r="B140" s="196">
        <f>VALUE(RIGHT($B$2, 4))</f>
        <v>2022</v>
      </c>
      <c r="C140" s="197"/>
      <c r="D140" s="196">
        <f>B140-1</f>
        <v>2021</v>
      </c>
      <c r="E140" s="204"/>
      <c r="F140" s="196">
        <f>B140</f>
        <v>2022</v>
      </c>
      <c r="G140" s="204"/>
      <c r="H140" s="196">
        <f>D140</f>
        <v>2021</v>
      </c>
      <c r="I140" s="204"/>
      <c r="J140" s="140" t="s">
        <v>4</v>
      </c>
      <c r="K140" s="141" t="s">
        <v>2</v>
      </c>
    </row>
    <row r="141" spans="1:11" x14ac:dyDescent="0.2">
      <c r="A141" s="163" t="s">
        <v>122</v>
      </c>
      <c r="B141" s="61" t="s">
        <v>12</v>
      </c>
      <c r="C141" s="62" t="s">
        <v>13</v>
      </c>
      <c r="D141" s="61" t="s">
        <v>12</v>
      </c>
      <c r="E141" s="63" t="s">
        <v>13</v>
      </c>
      <c r="F141" s="62" t="s">
        <v>12</v>
      </c>
      <c r="G141" s="62" t="s">
        <v>13</v>
      </c>
      <c r="H141" s="61" t="s">
        <v>12</v>
      </c>
      <c r="I141" s="63" t="s">
        <v>13</v>
      </c>
      <c r="J141" s="61"/>
      <c r="K141" s="63"/>
    </row>
    <row r="142" spans="1:11" x14ac:dyDescent="0.2">
      <c r="A142" s="7" t="s">
        <v>238</v>
      </c>
      <c r="B142" s="65">
        <v>5</v>
      </c>
      <c r="C142" s="34">
        <f>IF(B151=0, "-", B142/B151)</f>
        <v>0.25</v>
      </c>
      <c r="D142" s="65">
        <v>3</v>
      </c>
      <c r="E142" s="9">
        <f>IF(D151=0, "-", D142/D151)</f>
        <v>0.17647058823529413</v>
      </c>
      <c r="F142" s="81">
        <v>8</v>
      </c>
      <c r="G142" s="34">
        <f>IF(F151=0, "-", F142/F151)</f>
        <v>0.18604651162790697</v>
      </c>
      <c r="H142" s="65">
        <v>13</v>
      </c>
      <c r="I142" s="9">
        <f>IF(H151=0, "-", H142/H151)</f>
        <v>0.32500000000000001</v>
      </c>
      <c r="J142" s="8">
        <f t="shared" ref="J142:J149" si="10">IF(D142=0, "-", IF((B142-D142)/D142&lt;10, (B142-D142)/D142, "&gt;999%"))</f>
        <v>0.66666666666666663</v>
      </c>
      <c r="K142" s="9">
        <f t="shared" ref="K142:K149" si="11">IF(H142=0, "-", IF((F142-H142)/H142&lt;10, (F142-H142)/H142, "&gt;999%"))</f>
        <v>-0.38461538461538464</v>
      </c>
    </row>
    <row r="143" spans="1:11" x14ac:dyDescent="0.2">
      <c r="A143" s="7" t="s">
        <v>239</v>
      </c>
      <c r="B143" s="65">
        <v>0</v>
      </c>
      <c r="C143" s="34">
        <f>IF(B151=0, "-", B143/B151)</f>
        <v>0</v>
      </c>
      <c r="D143" s="65">
        <v>2</v>
      </c>
      <c r="E143" s="9">
        <f>IF(D151=0, "-", D143/D151)</f>
        <v>0.11764705882352941</v>
      </c>
      <c r="F143" s="81">
        <v>0</v>
      </c>
      <c r="G143" s="34">
        <f>IF(F151=0, "-", F143/F151)</f>
        <v>0</v>
      </c>
      <c r="H143" s="65">
        <v>3</v>
      </c>
      <c r="I143" s="9">
        <f>IF(H151=0, "-", H143/H151)</f>
        <v>7.4999999999999997E-2</v>
      </c>
      <c r="J143" s="8">
        <f t="shared" si="10"/>
        <v>-1</v>
      </c>
      <c r="K143" s="9">
        <f t="shared" si="11"/>
        <v>-1</v>
      </c>
    </row>
    <row r="144" spans="1:11" x14ac:dyDescent="0.2">
      <c r="A144" s="7" t="s">
        <v>240</v>
      </c>
      <c r="B144" s="65">
        <v>2</v>
      </c>
      <c r="C144" s="34">
        <f>IF(B151=0, "-", B144/B151)</f>
        <v>0.1</v>
      </c>
      <c r="D144" s="65">
        <v>0</v>
      </c>
      <c r="E144" s="9">
        <f>IF(D151=0, "-", D144/D151)</f>
        <v>0</v>
      </c>
      <c r="F144" s="81">
        <v>5</v>
      </c>
      <c r="G144" s="34">
        <f>IF(F151=0, "-", F144/F151)</f>
        <v>0.11627906976744186</v>
      </c>
      <c r="H144" s="65">
        <v>0</v>
      </c>
      <c r="I144" s="9">
        <f>IF(H151=0, "-", H144/H151)</f>
        <v>0</v>
      </c>
      <c r="J144" s="8" t="str">
        <f t="shared" si="10"/>
        <v>-</v>
      </c>
      <c r="K144" s="9" t="str">
        <f t="shared" si="11"/>
        <v>-</v>
      </c>
    </row>
    <row r="145" spans="1:11" x14ac:dyDescent="0.2">
      <c r="A145" s="7" t="s">
        <v>241</v>
      </c>
      <c r="B145" s="65">
        <v>10</v>
      </c>
      <c r="C145" s="34">
        <f>IF(B151=0, "-", B145/B151)</f>
        <v>0.5</v>
      </c>
      <c r="D145" s="65">
        <v>7</v>
      </c>
      <c r="E145" s="9">
        <f>IF(D151=0, "-", D145/D151)</f>
        <v>0.41176470588235292</v>
      </c>
      <c r="F145" s="81">
        <v>23</v>
      </c>
      <c r="G145" s="34">
        <f>IF(F151=0, "-", F145/F151)</f>
        <v>0.53488372093023251</v>
      </c>
      <c r="H145" s="65">
        <v>17</v>
      </c>
      <c r="I145" s="9">
        <f>IF(H151=0, "-", H145/H151)</f>
        <v>0.42499999999999999</v>
      </c>
      <c r="J145" s="8">
        <f t="shared" si="10"/>
        <v>0.42857142857142855</v>
      </c>
      <c r="K145" s="9">
        <f t="shared" si="11"/>
        <v>0.35294117647058826</v>
      </c>
    </row>
    <row r="146" spans="1:11" x14ac:dyDescent="0.2">
      <c r="A146" s="7" t="s">
        <v>242</v>
      </c>
      <c r="B146" s="65">
        <v>1</v>
      </c>
      <c r="C146" s="34">
        <f>IF(B151=0, "-", B146/B151)</f>
        <v>0.05</v>
      </c>
      <c r="D146" s="65">
        <v>2</v>
      </c>
      <c r="E146" s="9">
        <f>IF(D151=0, "-", D146/D151)</f>
        <v>0.11764705882352941</v>
      </c>
      <c r="F146" s="81">
        <v>1</v>
      </c>
      <c r="G146" s="34">
        <f>IF(F151=0, "-", F146/F151)</f>
        <v>2.3255813953488372E-2</v>
      </c>
      <c r="H146" s="65">
        <v>2</v>
      </c>
      <c r="I146" s="9">
        <f>IF(H151=0, "-", H146/H151)</f>
        <v>0.05</v>
      </c>
      <c r="J146" s="8">
        <f t="shared" si="10"/>
        <v>-0.5</v>
      </c>
      <c r="K146" s="9">
        <f t="shared" si="11"/>
        <v>-0.5</v>
      </c>
    </row>
    <row r="147" spans="1:11" x14ac:dyDescent="0.2">
      <c r="A147" s="7" t="s">
        <v>243</v>
      </c>
      <c r="B147" s="65">
        <v>1</v>
      </c>
      <c r="C147" s="34">
        <f>IF(B151=0, "-", B147/B151)</f>
        <v>0.05</v>
      </c>
      <c r="D147" s="65">
        <v>1</v>
      </c>
      <c r="E147" s="9">
        <f>IF(D151=0, "-", D147/D151)</f>
        <v>5.8823529411764705E-2</v>
      </c>
      <c r="F147" s="81">
        <v>3</v>
      </c>
      <c r="G147" s="34">
        <f>IF(F151=0, "-", F147/F151)</f>
        <v>6.9767441860465115E-2</v>
      </c>
      <c r="H147" s="65">
        <v>1</v>
      </c>
      <c r="I147" s="9">
        <f>IF(H151=0, "-", H147/H151)</f>
        <v>2.5000000000000001E-2</v>
      </c>
      <c r="J147" s="8">
        <f t="shared" si="10"/>
        <v>0</v>
      </c>
      <c r="K147" s="9">
        <f t="shared" si="11"/>
        <v>2</v>
      </c>
    </row>
    <row r="148" spans="1:11" x14ac:dyDescent="0.2">
      <c r="A148" s="7" t="s">
        <v>244</v>
      </c>
      <c r="B148" s="65">
        <v>1</v>
      </c>
      <c r="C148" s="34">
        <f>IF(B151=0, "-", B148/B151)</f>
        <v>0.05</v>
      </c>
      <c r="D148" s="65">
        <v>0</v>
      </c>
      <c r="E148" s="9">
        <f>IF(D151=0, "-", D148/D151)</f>
        <v>0</v>
      </c>
      <c r="F148" s="81">
        <v>1</v>
      </c>
      <c r="G148" s="34">
        <f>IF(F151=0, "-", F148/F151)</f>
        <v>2.3255813953488372E-2</v>
      </c>
      <c r="H148" s="65">
        <v>0</v>
      </c>
      <c r="I148" s="9">
        <f>IF(H151=0, "-", H148/H151)</f>
        <v>0</v>
      </c>
      <c r="J148" s="8" t="str">
        <f t="shared" si="10"/>
        <v>-</v>
      </c>
      <c r="K148" s="9" t="str">
        <f t="shared" si="11"/>
        <v>-</v>
      </c>
    </row>
    <row r="149" spans="1:11" x14ac:dyDescent="0.2">
      <c r="A149" s="7" t="s">
        <v>245</v>
      </c>
      <c r="B149" s="65">
        <v>0</v>
      </c>
      <c r="C149" s="34">
        <f>IF(B151=0, "-", B149/B151)</f>
        <v>0</v>
      </c>
      <c r="D149" s="65">
        <v>2</v>
      </c>
      <c r="E149" s="9">
        <f>IF(D151=0, "-", D149/D151)</f>
        <v>0.11764705882352941</v>
      </c>
      <c r="F149" s="81">
        <v>2</v>
      </c>
      <c r="G149" s="34">
        <f>IF(F151=0, "-", F149/F151)</f>
        <v>4.6511627906976744E-2</v>
      </c>
      <c r="H149" s="65">
        <v>4</v>
      </c>
      <c r="I149" s="9">
        <f>IF(H151=0, "-", H149/H151)</f>
        <v>0.1</v>
      </c>
      <c r="J149" s="8">
        <f t="shared" si="10"/>
        <v>-1</v>
      </c>
      <c r="K149" s="9">
        <f t="shared" si="11"/>
        <v>-0.5</v>
      </c>
    </row>
    <row r="150" spans="1:11" x14ac:dyDescent="0.2">
      <c r="A150" s="2"/>
      <c r="B150" s="68"/>
      <c r="C150" s="33"/>
      <c r="D150" s="68"/>
      <c r="E150" s="6"/>
      <c r="F150" s="82"/>
      <c r="G150" s="33"/>
      <c r="H150" s="68"/>
      <c r="I150" s="6"/>
      <c r="J150" s="5"/>
      <c r="K150" s="6"/>
    </row>
    <row r="151" spans="1:11" s="43" customFormat="1" x14ac:dyDescent="0.2">
      <c r="A151" s="162" t="s">
        <v>453</v>
      </c>
      <c r="B151" s="71">
        <f>SUM(B142:B150)</f>
        <v>20</v>
      </c>
      <c r="C151" s="40">
        <f>B151/1560</f>
        <v>1.282051282051282E-2</v>
      </c>
      <c r="D151" s="71">
        <f>SUM(D142:D150)</f>
        <v>17</v>
      </c>
      <c r="E151" s="41">
        <f>D151/1663</f>
        <v>1.0222489476849068E-2</v>
      </c>
      <c r="F151" s="77">
        <f>SUM(F142:F150)</f>
        <v>43</v>
      </c>
      <c r="G151" s="42">
        <f>F151/4091</f>
        <v>1.0510877536054754E-2</v>
      </c>
      <c r="H151" s="71">
        <f>SUM(H142:H150)</f>
        <v>40</v>
      </c>
      <c r="I151" s="41">
        <f>H151/4356</f>
        <v>9.1827364554637279E-3</v>
      </c>
      <c r="J151" s="37">
        <f>IF(D151=0, "-", IF((B151-D151)/D151&lt;10, (B151-D151)/D151, "&gt;999%"))</f>
        <v>0.17647058823529413</v>
      </c>
      <c r="K151" s="38">
        <f>IF(H151=0, "-", IF((F151-H151)/H151&lt;10, (F151-H151)/H151, "&gt;999%"))</f>
        <v>7.4999999999999997E-2</v>
      </c>
    </row>
    <row r="152" spans="1:11" x14ac:dyDescent="0.2">
      <c r="B152" s="83"/>
      <c r="D152" s="83"/>
      <c r="F152" s="83"/>
      <c r="H152" s="83"/>
    </row>
    <row r="153" spans="1:11" x14ac:dyDescent="0.2">
      <c r="A153" s="163" t="s">
        <v>123</v>
      </c>
      <c r="B153" s="61" t="s">
        <v>12</v>
      </c>
      <c r="C153" s="62" t="s">
        <v>13</v>
      </c>
      <c r="D153" s="61" t="s">
        <v>12</v>
      </c>
      <c r="E153" s="63" t="s">
        <v>13</v>
      </c>
      <c r="F153" s="62" t="s">
        <v>12</v>
      </c>
      <c r="G153" s="62" t="s">
        <v>13</v>
      </c>
      <c r="H153" s="61" t="s">
        <v>12</v>
      </c>
      <c r="I153" s="63" t="s">
        <v>13</v>
      </c>
      <c r="J153" s="61"/>
      <c r="K153" s="63"/>
    </row>
    <row r="154" spans="1:11" x14ac:dyDescent="0.2">
      <c r="A154" s="7" t="s">
        <v>246</v>
      </c>
      <c r="B154" s="65">
        <v>0</v>
      </c>
      <c r="C154" s="34">
        <f>IF(B159=0, "-", B154/B159)</f>
        <v>0</v>
      </c>
      <c r="D154" s="65">
        <v>0</v>
      </c>
      <c r="E154" s="9">
        <f>IF(D159=0, "-", D154/D159)</f>
        <v>0</v>
      </c>
      <c r="F154" s="81">
        <v>1</v>
      </c>
      <c r="G154" s="34">
        <f>IF(F159=0, "-", F154/F159)</f>
        <v>0.2</v>
      </c>
      <c r="H154" s="65">
        <v>0</v>
      </c>
      <c r="I154" s="9">
        <f>IF(H159=0, "-", H154/H159)</f>
        <v>0</v>
      </c>
      <c r="J154" s="8" t="str">
        <f>IF(D154=0, "-", IF((B154-D154)/D154&lt;10, (B154-D154)/D154, "&gt;999%"))</f>
        <v>-</v>
      </c>
      <c r="K154" s="9" t="str">
        <f>IF(H154=0, "-", IF((F154-H154)/H154&lt;10, (F154-H154)/H154, "&gt;999%"))</f>
        <v>-</v>
      </c>
    </row>
    <row r="155" spans="1:11" x14ac:dyDescent="0.2">
      <c r="A155" s="7" t="s">
        <v>247</v>
      </c>
      <c r="B155" s="65">
        <v>2</v>
      </c>
      <c r="C155" s="34">
        <f>IF(B159=0, "-", B155/B159)</f>
        <v>0.66666666666666663</v>
      </c>
      <c r="D155" s="65">
        <v>2</v>
      </c>
      <c r="E155" s="9">
        <f>IF(D159=0, "-", D155/D159)</f>
        <v>0.33333333333333331</v>
      </c>
      <c r="F155" s="81">
        <v>2</v>
      </c>
      <c r="G155" s="34">
        <f>IF(F159=0, "-", F155/F159)</f>
        <v>0.4</v>
      </c>
      <c r="H155" s="65">
        <v>3</v>
      </c>
      <c r="I155" s="9">
        <f>IF(H159=0, "-", H155/H159)</f>
        <v>0.27272727272727271</v>
      </c>
      <c r="J155" s="8">
        <f>IF(D155=0, "-", IF((B155-D155)/D155&lt;10, (B155-D155)/D155, "&gt;999%"))</f>
        <v>0</v>
      </c>
      <c r="K155" s="9">
        <f>IF(H155=0, "-", IF((F155-H155)/H155&lt;10, (F155-H155)/H155, "&gt;999%"))</f>
        <v>-0.33333333333333331</v>
      </c>
    </row>
    <row r="156" spans="1:11" x14ac:dyDescent="0.2">
      <c r="A156" s="7" t="s">
        <v>248</v>
      </c>
      <c r="B156" s="65">
        <v>1</v>
      </c>
      <c r="C156" s="34">
        <f>IF(B159=0, "-", B156/B159)</f>
        <v>0.33333333333333331</v>
      </c>
      <c r="D156" s="65">
        <v>2</v>
      </c>
      <c r="E156" s="9">
        <f>IF(D159=0, "-", D156/D159)</f>
        <v>0.33333333333333331</v>
      </c>
      <c r="F156" s="81">
        <v>2</v>
      </c>
      <c r="G156" s="34">
        <f>IF(F159=0, "-", F156/F159)</f>
        <v>0.4</v>
      </c>
      <c r="H156" s="65">
        <v>6</v>
      </c>
      <c r="I156" s="9">
        <f>IF(H159=0, "-", H156/H159)</f>
        <v>0.54545454545454541</v>
      </c>
      <c r="J156" s="8">
        <f>IF(D156=0, "-", IF((B156-D156)/D156&lt;10, (B156-D156)/D156, "&gt;999%"))</f>
        <v>-0.5</v>
      </c>
      <c r="K156" s="9">
        <f>IF(H156=0, "-", IF((F156-H156)/H156&lt;10, (F156-H156)/H156, "&gt;999%"))</f>
        <v>-0.66666666666666663</v>
      </c>
    </row>
    <row r="157" spans="1:11" x14ac:dyDescent="0.2">
      <c r="A157" s="7" t="s">
        <v>249</v>
      </c>
      <c r="B157" s="65">
        <v>0</v>
      </c>
      <c r="C157" s="34">
        <f>IF(B159=0, "-", B157/B159)</f>
        <v>0</v>
      </c>
      <c r="D157" s="65">
        <v>2</v>
      </c>
      <c r="E157" s="9">
        <f>IF(D159=0, "-", D157/D159)</f>
        <v>0.33333333333333331</v>
      </c>
      <c r="F157" s="81">
        <v>0</v>
      </c>
      <c r="G157" s="34">
        <f>IF(F159=0, "-", F157/F159)</f>
        <v>0</v>
      </c>
      <c r="H157" s="65">
        <v>2</v>
      </c>
      <c r="I157" s="9">
        <f>IF(H159=0, "-", H157/H159)</f>
        <v>0.18181818181818182</v>
      </c>
      <c r="J157" s="8">
        <f>IF(D157=0, "-", IF((B157-D157)/D157&lt;10, (B157-D157)/D157, "&gt;999%"))</f>
        <v>-1</v>
      </c>
      <c r="K157" s="9">
        <f>IF(H157=0, "-", IF((F157-H157)/H157&lt;10, (F157-H157)/H157, "&gt;999%"))</f>
        <v>-1</v>
      </c>
    </row>
    <row r="158" spans="1:11" x14ac:dyDescent="0.2">
      <c r="A158" s="2"/>
      <c r="B158" s="68"/>
      <c r="C158" s="33"/>
      <c r="D158" s="68"/>
      <c r="E158" s="6"/>
      <c r="F158" s="82"/>
      <c r="G158" s="33"/>
      <c r="H158" s="68"/>
      <c r="I158" s="6"/>
      <c r="J158" s="5"/>
      <c r="K158" s="6"/>
    </row>
    <row r="159" spans="1:11" s="43" customFormat="1" x14ac:dyDescent="0.2">
      <c r="A159" s="162" t="s">
        <v>452</v>
      </c>
      <c r="B159" s="71">
        <f>SUM(B154:B158)</f>
        <v>3</v>
      </c>
      <c r="C159" s="40">
        <f>B159/1560</f>
        <v>1.9230769230769232E-3</v>
      </c>
      <c r="D159" s="71">
        <f>SUM(D154:D158)</f>
        <v>6</v>
      </c>
      <c r="E159" s="41">
        <f>D159/1663</f>
        <v>3.6079374624173183E-3</v>
      </c>
      <c r="F159" s="77">
        <f>SUM(F154:F158)</f>
        <v>5</v>
      </c>
      <c r="G159" s="42">
        <f>F159/4091</f>
        <v>1.2221950623319481E-3</v>
      </c>
      <c r="H159" s="71">
        <f>SUM(H154:H158)</f>
        <v>11</v>
      </c>
      <c r="I159" s="41">
        <f>H159/4356</f>
        <v>2.5252525252525255E-3</v>
      </c>
      <c r="J159" s="37">
        <f>IF(D159=0, "-", IF((B159-D159)/D159&lt;10, (B159-D159)/D159, "&gt;999%"))</f>
        <v>-0.5</v>
      </c>
      <c r="K159" s="38">
        <f>IF(H159=0, "-", IF((F159-H159)/H159&lt;10, (F159-H159)/H159, "&gt;999%"))</f>
        <v>-0.54545454545454541</v>
      </c>
    </row>
    <row r="160" spans="1:11" x14ac:dyDescent="0.2">
      <c r="B160" s="83"/>
      <c r="D160" s="83"/>
      <c r="F160" s="83"/>
      <c r="H160" s="83"/>
    </row>
    <row r="161" spans="1:11" s="43" customFormat="1" x14ac:dyDescent="0.2">
      <c r="A161" s="162" t="s">
        <v>451</v>
      </c>
      <c r="B161" s="71">
        <v>23</v>
      </c>
      <c r="C161" s="40">
        <f>B161/1560</f>
        <v>1.4743589743589743E-2</v>
      </c>
      <c r="D161" s="71">
        <v>23</v>
      </c>
      <c r="E161" s="41">
        <f>D161/1663</f>
        <v>1.3830426939266387E-2</v>
      </c>
      <c r="F161" s="77">
        <v>48</v>
      </c>
      <c r="G161" s="42">
        <f>F161/4091</f>
        <v>1.1733072598386702E-2</v>
      </c>
      <c r="H161" s="71">
        <v>51</v>
      </c>
      <c r="I161" s="41">
        <f>H161/4356</f>
        <v>1.1707988980716254E-2</v>
      </c>
      <c r="J161" s="37">
        <f>IF(D161=0, "-", IF((B161-D161)/D161&lt;10, (B161-D161)/D161, "&gt;999%"))</f>
        <v>0</v>
      </c>
      <c r="K161" s="38">
        <f>IF(H161=0, "-", IF((F161-H161)/H161&lt;10, (F161-H161)/H161, "&gt;999%"))</f>
        <v>-5.8823529411764705E-2</v>
      </c>
    </row>
    <row r="162" spans="1:11" x14ac:dyDescent="0.2">
      <c r="B162" s="83"/>
      <c r="D162" s="83"/>
      <c r="F162" s="83"/>
      <c r="H162" s="83"/>
    </row>
    <row r="163" spans="1:11" ht="15.75" x14ac:dyDescent="0.25">
      <c r="A163" s="164" t="s">
        <v>96</v>
      </c>
      <c r="B163" s="196" t="s">
        <v>1</v>
      </c>
      <c r="C163" s="200"/>
      <c r="D163" s="200"/>
      <c r="E163" s="197"/>
      <c r="F163" s="196" t="s">
        <v>14</v>
      </c>
      <c r="G163" s="200"/>
      <c r="H163" s="200"/>
      <c r="I163" s="197"/>
      <c r="J163" s="196" t="s">
        <v>15</v>
      </c>
      <c r="K163" s="197"/>
    </row>
    <row r="164" spans="1:11" x14ac:dyDescent="0.2">
      <c r="A164" s="22"/>
      <c r="B164" s="196">
        <f>VALUE(RIGHT($B$2, 4))</f>
        <v>2022</v>
      </c>
      <c r="C164" s="197"/>
      <c r="D164" s="196">
        <f>B164-1</f>
        <v>2021</v>
      </c>
      <c r="E164" s="204"/>
      <c r="F164" s="196">
        <f>B164</f>
        <v>2022</v>
      </c>
      <c r="G164" s="204"/>
      <c r="H164" s="196">
        <f>D164</f>
        <v>2021</v>
      </c>
      <c r="I164" s="204"/>
      <c r="J164" s="140" t="s">
        <v>4</v>
      </c>
      <c r="K164" s="141" t="s">
        <v>2</v>
      </c>
    </row>
    <row r="165" spans="1:11" x14ac:dyDescent="0.2">
      <c r="A165" s="163" t="s">
        <v>124</v>
      </c>
      <c r="B165" s="61" t="s">
        <v>12</v>
      </c>
      <c r="C165" s="62" t="s">
        <v>13</v>
      </c>
      <c r="D165" s="61" t="s">
        <v>12</v>
      </c>
      <c r="E165" s="63" t="s">
        <v>13</v>
      </c>
      <c r="F165" s="62" t="s">
        <v>12</v>
      </c>
      <c r="G165" s="62" t="s">
        <v>13</v>
      </c>
      <c r="H165" s="61" t="s">
        <v>12</v>
      </c>
      <c r="I165" s="63" t="s">
        <v>13</v>
      </c>
      <c r="J165" s="61"/>
      <c r="K165" s="63"/>
    </row>
    <row r="166" spans="1:11" x14ac:dyDescent="0.2">
      <c r="A166" s="7" t="s">
        <v>250</v>
      </c>
      <c r="B166" s="65">
        <v>1</v>
      </c>
      <c r="C166" s="34">
        <f>IF(B174=0, "-", B166/B174)</f>
        <v>0.2</v>
      </c>
      <c r="D166" s="65">
        <v>1</v>
      </c>
      <c r="E166" s="9">
        <f>IF(D174=0, "-", D166/D174)</f>
        <v>0.16666666666666666</v>
      </c>
      <c r="F166" s="81">
        <v>3</v>
      </c>
      <c r="G166" s="34">
        <f>IF(F174=0, "-", F166/F174)</f>
        <v>0.25</v>
      </c>
      <c r="H166" s="65">
        <v>3</v>
      </c>
      <c r="I166" s="9">
        <f>IF(H174=0, "-", H166/H174)</f>
        <v>0.15</v>
      </c>
      <c r="J166" s="8">
        <f t="shared" ref="J166:J172" si="12">IF(D166=0, "-", IF((B166-D166)/D166&lt;10, (B166-D166)/D166, "&gt;999%"))</f>
        <v>0</v>
      </c>
      <c r="K166" s="9">
        <f t="shared" ref="K166:K172" si="13">IF(H166=0, "-", IF((F166-H166)/H166&lt;10, (F166-H166)/H166, "&gt;999%"))</f>
        <v>0</v>
      </c>
    </row>
    <row r="167" spans="1:11" x14ac:dyDescent="0.2">
      <c r="A167" s="7" t="s">
        <v>251</v>
      </c>
      <c r="B167" s="65">
        <v>1</v>
      </c>
      <c r="C167" s="34">
        <f>IF(B174=0, "-", B167/B174)</f>
        <v>0.2</v>
      </c>
      <c r="D167" s="65">
        <v>2</v>
      </c>
      <c r="E167" s="9">
        <f>IF(D174=0, "-", D167/D174)</f>
        <v>0.33333333333333331</v>
      </c>
      <c r="F167" s="81">
        <v>1</v>
      </c>
      <c r="G167" s="34">
        <f>IF(F174=0, "-", F167/F174)</f>
        <v>8.3333333333333329E-2</v>
      </c>
      <c r="H167" s="65">
        <v>7</v>
      </c>
      <c r="I167" s="9">
        <f>IF(H174=0, "-", H167/H174)</f>
        <v>0.35</v>
      </c>
      <c r="J167" s="8">
        <f t="shared" si="12"/>
        <v>-0.5</v>
      </c>
      <c r="K167" s="9">
        <f t="shared" si="13"/>
        <v>-0.8571428571428571</v>
      </c>
    </row>
    <row r="168" spans="1:11" x14ac:dyDescent="0.2">
      <c r="A168" s="7" t="s">
        <v>252</v>
      </c>
      <c r="B168" s="65">
        <v>0</v>
      </c>
      <c r="C168" s="34">
        <f>IF(B174=0, "-", B168/B174)</f>
        <v>0</v>
      </c>
      <c r="D168" s="65">
        <v>0</v>
      </c>
      <c r="E168" s="9">
        <f>IF(D174=0, "-", D168/D174)</f>
        <v>0</v>
      </c>
      <c r="F168" s="81">
        <v>0</v>
      </c>
      <c r="G168" s="34">
        <f>IF(F174=0, "-", F168/F174)</f>
        <v>0</v>
      </c>
      <c r="H168" s="65">
        <v>1</v>
      </c>
      <c r="I168" s="9">
        <f>IF(H174=0, "-", H168/H174)</f>
        <v>0.05</v>
      </c>
      <c r="J168" s="8" t="str">
        <f t="shared" si="12"/>
        <v>-</v>
      </c>
      <c r="K168" s="9">
        <f t="shared" si="13"/>
        <v>-1</v>
      </c>
    </row>
    <row r="169" spans="1:11" x14ac:dyDescent="0.2">
      <c r="A169" s="7" t="s">
        <v>253</v>
      </c>
      <c r="B169" s="65">
        <v>2</v>
      </c>
      <c r="C169" s="34">
        <f>IF(B174=0, "-", B169/B174)</f>
        <v>0.4</v>
      </c>
      <c r="D169" s="65">
        <v>1</v>
      </c>
      <c r="E169" s="9">
        <f>IF(D174=0, "-", D169/D174)</f>
        <v>0.16666666666666666</v>
      </c>
      <c r="F169" s="81">
        <v>2</v>
      </c>
      <c r="G169" s="34">
        <f>IF(F174=0, "-", F169/F174)</f>
        <v>0.16666666666666666</v>
      </c>
      <c r="H169" s="65">
        <v>5</v>
      </c>
      <c r="I169" s="9">
        <f>IF(H174=0, "-", H169/H174)</f>
        <v>0.25</v>
      </c>
      <c r="J169" s="8">
        <f t="shared" si="12"/>
        <v>1</v>
      </c>
      <c r="K169" s="9">
        <f t="shared" si="13"/>
        <v>-0.6</v>
      </c>
    </row>
    <row r="170" spans="1:11" x14ac:dyDescent="0.2">
      <c r="A170" s="7" t="s">
        <v>254</v>
      </c>
      <c r="B170" s="65">
        <v>0</v>
      </c>
      <c r="C170" s="34">
        <f>IF(B174=0, "-", B170/B174)</f>
        <v>0</v>
      </c>
      <c r="D170" s="65">
        <v>0</v>
      </c>
      <c r="E170" s="9">
        <f>IF(D174=0, "-", D170/D174)</f>
        <v>0</v>
      </c>
      <c r="F170" s="81">
        <v>1</v>
      </c>
      <c r="G170" s="34">
        <f>IF(F174=0, "-", F170/F174)</f>
        <v>8.3333333333333329E-2</v>
      </c>
      <c r="H170" s="65">
        <v>1</v>
      </c>
      <c r="I170" s="9">
        <f>IF(H174=0, "-", H170/H174)</f>
        <v>0.05</v>
      </c>
      <c r="J170" s="8" t="str">
        <f t="shared" si="12"/>
        <v>-</v>
      </c>
      <c r="K170" s="9">
        <f t="shared" si="13"/>
        <v>0</v>
      </c>
    </row>
    <row r="171" spans="1:11" x14ac:dyDescent="0.2">
      <c r="A171" s="7" t="s">
        <v>255</v>
      </c>
      <c r="B171" s="65">
        <v>1</v>
      </c>
      <c r="C171" s="34">
        <f>IF(B174=0, "-", B171/B174)</f>
        <v>0.2</v>
      </c>
      <c r="D171" s="65">
        <v>1</v>
      </c>
      <c r="E171" s="9">
        <f>IF(D174=0, "-", D171/D174)</f>
        <v>0.16666666666666666</v>
      </c>
      <c r="F171" s="81">
        <v>5</v>
      </c>
      <c r="G171" s="34">
        <f>IF(F174=0, "-", F171/F174)</f>
        <v>0.41666666666666669</v>
      </c>
      <c r="H171" s="65">
        <v>1</v>
      </c>
      <c r="I171" s="9">
        <f>IF(H174=0, "-", H171/H174)</f>
        <v>0.05</v>
      </c>
      <c r="J171" s="8">
        <f t="shared" si="12"/>
        <v>0</v>
      </c>
      <c r="K171" s="9">
        <f t="shared" si="13"/>
        <v>4</v>
      </c>
    </row>
    <row r="172" spans="1:11" x14ac:dyDescent="0.2">
      <c r="A172" s="7" t="s">
        <v>256</v>
      </c>
      <c r="B172" s="65">
        <v>0</v>
      </c>
      <c r="C172" s="34">
        <f>IF(B174=0, "-", B172/B174)</f>
        <v>0</v>
      </c>
      <c r="D172" s="65">
        <v>1</v>
      </c>
      <c r="E172" s="9">
        <f>IF(D174=0, "-", D172/D174)</f>
        <v>0.16666666666666666</v>
      </c>
      <c r="F172" s="81">
        <v>0</v>
      </c>
      <c r="G172" s="34">
        <f>IF(F174=0, "-", F172/F174)</f>
        <v>0</v>
      </c>
      <c r="H172" s="65">
        <v>2</v>
      </c>
      <c r="I172" s="9">
        <f>IF(H174=0, "-", H172/H174)</f>
        <v>0.1</v>
      </c>
      <c r="J172" s="8">
        <f t="shared" si="12"/>
        <v>-1</v>
      </c>
      <c r="K172" s="9">
        <f t="shared" si="13"/>
        <v>-1</v>
      </c>
    </row>
    <row r="173" spans="1:11" x14ac:dyDescent="0.2">
      <c r="A173" s="2"/>
      <c r="B173" s="68"/>
      <c r="C173" s="33"/>
      <c r="D173" s="68"/>
      <c r="E173" s="6"/>
      <c r="F173" s="82"/>
      <c r="G173" s="33"/>
      <c r="H173" s="68"/>
      <c r="I173" s="6"/>
      <c r="J173" s="5"/>
      <c r="K173" s="6"/>
    </row>
    <row r="174" spans="1:11" s="43" customFormat="1" x14ac:dyDescent="0.2">
      <c r="A174" s="162" t="s">
        <v>450</v>
      </c>
      <c r="B174" s="71">
        <f>SUM(B166:B173)</f>
        <v>5</v>
      </c>
      <c r="C174" s="40">
        <f>B174/1560</f>
        <v>3.205128205128205E-3</v>
      </c>
      <c r="D174" s="71">
        <f>SUM(D166:D173)</f>
        <v>6</v>
      </c>
      <c r="E174" s="41">
        <f>D174/1663</f>
        <v>3.6079374624173183E-3</v>
      </c>
      <c r="F174" s="77">
        <f>SUM(F166:F173)</f>
        <v>12</v>
      </c>
      <c r="G174" s="42">
        <f>F174/4091</f>
        <v>2.9332681495966755E-3</v>
      </c>
      <c r="H174" s="71">
        <f>SUM(H166:H173)</f>
        <v>20</v>
      </c>
      <c r="I174" s="41">
        <f>H174/4356</f>
        <v>4.5913682277318639E-3</v>
      </c>
      <c r="J174" s="37">
        <f>IF(D174=0, "-", IF((B174-D174)/D174&lt;10, (B174-D174)/D174, "&gt;999%"))</f>
        <v>-0.16666666666666666</v>
      </c>
      <c r="K174" s="38">
        <f>IF(H174=0, "-", IF((F174-H174)/H174&lt;10, (F174-H174)/H174, "&gt;999%"))</f>
        <v>-0.4</v>
      </c>
    </row>
    <row r="175" spans="1:11" x14ac:dyDescent="0.2">
      <c r="B175" s="83"/>
      <c r="D175" s="83"/>
      <c r="F175" s="83"/>
      <c r="H175" s="83"/>
    </row>
    <row r="176" spans="1:11" x14ac:dyDescent="0.2">
      <c r="A176" s="163" t="s">
        <v>125</v>
      </c>
      <c r="B176" s="61" t="s">
        <v>12</v>
      </c>
      <c r="C176" s="62" t="s">
        <v>13</v>
      </c>
      <c r="D176" s="61" t="s">
        <v>12</v>
      </c>
      <c r="E176" s="63" t="s">
        <v>13</v>
      </c>
      <c r="F176" s="62" t="s">
        <v>12</v>
      </c>
      <c r="G176" s="62" t="s">
        <v>13</v>
      </c>
      <c r="H176" s="61" t="s">
        <v>12</v>
      </c>
      <c r="I176" s="63" t="s">
        <v>13</v>
      </c>
      <c r="J176" s="61"/>
      <c r="K176" s="63"/>
    </row>
    <row r="177" spans="1:11" x14ac:dyDescent="0.2">
      <c r="A177" s="7" t="s">
        <v>257</v>
      </c>
      <c r="B177" s="65">
        <v>0</v>
      </c>
      <c r="C177" s="34">
        <f>IF(B189=0, "-", B177/B189)</f>
        <v>0</v>
      </c>
      <c r="D177" s="65">
        <v>0</v>
      </c>
      <c r="E177" s="9">
        <f>IF(D189=0, "-", D177/D189)</f>
        <v>0</v>
      </c>
      <c r="F177" s="81">
        <v>1</v>
      </c>
      <c r="G177" s="34">
        <f>IF(F189=0, "-", F177/F189)</f>
        <v>7.1428571428571425E-2</v>
      </c>
      <c r="H177" s="65">
        <v>1</v>
      </c>
      <c r="I177" s="9">
        <f>IF(H189=0, "-", H177/H189)</f>
        <v>5.5555555555555552E-2</v>
      </c>
      <c r="J177" s="8" t="str">
        <f t="shared" ref="J177:J187" si="14">IF(D177=0, "-", IF((B177-D177)/D177&lt;10, (B177-D177)/D177, "&gt;999%"))</f>
        <v>-</v>
      </c>
      <c r="K177" s="9">
        <f t="shared" ref="K177:K187" si="15">IF(H177=0, "-", IF((F177-H177)/H177&lt;10, (F177-H177)/H177, "&gt;999%"))</f>
        <v>0</v>
      </c>
    </row>
    <row r="178" spans="1:11" x14ac:dyDescent="0.2">
      <c r="A178" s="7" t="s">
        <v>258</v>
      </c>
      <c r="B178" s="65">
        <v>1</v>
      </c>
      <c r="C178" s="34">
        <f>IF(B189=0, "-", B178/B189)</f>
        <v>0.5</v>
      </c>
      <c r="D178" s="65">
        <v>0</v>
      </c>
      <c r="E178" s="9">
        <f>IF(D189=0, "-", D178/D189)</f>
        <v>0</v>
      </c>
      <c r="F178" s="81">
        <v>1</v>
      </c>
      <c r="G178" s="34">
        <f>IF(F189=0, "-", F178/F189)</f>
        <v>7.1428571428571425E-2</v>
      </c>
      <c r="H178" s="65">
        <v>0</v>
      </c>
      <c r="I178" s="9">
        <f>IF(H189=0, "-", H178/H189)</f>
        <v>0</v>
      </c>
      <c r="J178" s="8" t="str">
        <f t="shared" si="14"/>
        <v>-</v>
      </c>
      <c r="K178" s="9" t="str">
        <f t="shared" si="15"/>
        <v>-</v>
      </c>
    </row>
    <row r="179" spans="1:11" x14ac:dyDescent="0.2">
      <c r="A179" s="7" t="s">
        <v>259</v>
      </c>
      <c r="B179" s="65">
        <v>0</v>
      </c>
      <c r="C179" s="34">
        <f>IF(B189=0, "-", B179/B189)</f>
        <v>0</v>
      </c>
      <c r="D179" s="65">
        <v>0</v>
      </c>
      <c r="E179" s="9">
        <f>IF(D189=0, "-", D179/D189)</f>
        <v>0</v>
      </c>
      <c r="F179" s="81">
        <v>5</v>
      </c>
      <c r="G179" s="34">
        <f>IF(F189=0, "-", F179/F189)</f>
        <v>0.35714285714285715</v>
      </c>
      <c r="H179" s="65">
        <v>4</v>
      </c>
      <c r="I179" s="9">
        <f>IF(H189=0, "-", H179/H189)</f>
        <v>0.22222222222222221</v>
      </c>
      <c r="J179" s="8" t="str">
        <f t="shared" si="14"/>
        <v>-</v>
      </c>
      <c r="K179" s="9">
        <f t="shared" si="15"/>
        <v>0.25</v>
      </c>
    </row>
    <row r="180" spans="1:11" x14ac:dyDescent="0.2">
      <c r="A180" s="7" t="s">
        <v>260</v>
      </c>
      <c r="B180" s="65">
        <v>0</v>
      </c>
      <c r="C180" s="34">
        <f>IF(B189=0, "-", B180/B189)</f>
        <v>0</v>
      </c>
      <c r="D180" s="65">
        <v>0</v>
      </c>
      <c r="E180" s="9">
        <f>IF(D189=0, "-", D180/D189)</f>
        <v>0</v>
      </c>
      <c r="F180" s="81">
        <v>2</v>
      </c>
      <c r="G180" s="34">
        <f>IF(F189=0, "-", F180/F189)</f>
        <v>0.14285714285714285</v>
      </c>
      <c r="H180" s="65">
        <v>0</v>
      </c>
      <c r="I180" s="9">
        <f>IF(H189=0, "-", H180/H189)</f>
        <v>0</v>
      </c>
      <c r="J180" s="8" t="str">
        <f t="shared" si="14"/>
        <v>-</v>
      </c>
      <c r="K180" s="9" t="str">
        <f t="shared" si="15"/>
        <v>-</v>
      </c>
    </row>
    <row r="181" spans="1:11" x14ac:dyDescent="0.2">
      <c r="A181" s="7" t="s">
        <v>261</v>
      </c>
      <c r="B181" s="65">
        <v>0</v>
      </c>
      <c r="C181" s="34">
        <f>IF(B189=0, "-", B181/B189)</f>
        <v>0</v>
      </c>
      <c r="D181" s="65">
        <v>1</v>
      </c>
      <c r="E181" s="9">
        <f>IF(D189=0, "-", D181/D189)</f>
        <v>0.14285714285714285</v>
      </c>
      <c r="F181" s="81">
        <v>0</v>
      </c>
      <c r="G181" s="34">
        <f>IF(F189=0, "-", F181/F189)</f>
        <v>0</v>
      </c>
      <c r="H181" s="65">
        <v>1</v>
      </c>
      <c r="I181" s="9">
        <f>IF(H189=0, "-", H181/H189)</f>
        <v>5.5555555555555552E-2</v>
      </c>
      <c r="J181" s="8">
        <f t="shared" si="14"/>
        <v>-1</v>
      </c>
      <c r="K181" s="9">
        <f t="shared" si="15"/>
        <v>-1</v>
      </c>
    </row>
    <row r="182" spans="1:11" x14ac:dyDescent="0.2">
      <c r="A182" s="7" t="s">
        <v>262</v>
      </c>
      <c r="B182" s="65">
        <v>0</v>
      </c>
      <c r="C182" s="34">
        <f>IF(B189=0, "-", B182/B189)</f>
        <v>0</v>
      </c>
      <c r="D182" s="65">
        <v>0</v>
      </c>
      <c r="E182" s="9">
        <f>IF(D189=0, "-", D182/D189)</f>
        <v>0</v>
      </c>
      <c r="F182" s="81">
        <v>0</v>
      </c>
      <c r="G182" s="34">
        <f>IF(F189=0, "-", F182/F189)</f>
        <v>0</v>
      </c>
      <c r="H182" s="65">
        <v>1</v>
      </c>
      <c r="I182" s="9">
        <f>IF(H189=0, "-", H182/H189)</f>
        <v>5.5555555555555552E-2</v>
      </c>
      <c r="J182" s="8" t="str">
        <f t="shared" si="14"/>
        <v>-</v>
      </c>
      <c r="K182" s="9">
        <f t="shared" si="15"/>
        <v>-1</v>
      </c>
    </row>
    <row r="183" spans="1:11" x14ac:dyDescent="0.2">
      <c r="A183" s="7" t="s">
        <v>263</v>
      </c>
      <c r="B183" s="65">
        <v>0</v>
      </c>
      <c r="C183" s="34">
        <f>IF(B189=0, "-", B183/B189)</f>
        <v>0</v>
      </c>
      <c r="D183" s="65">
        <v>0</v>
      </c>
      <c r="E183" s="9">
        <f>IF(D189=0, "-", D183/D189)</f>
        <v>0</v>
      </c>
      <c r="F183" s="81">
        <v>1</v>
      </c>
      <c r="G183" s="34">
        <f>IF(F189=0, "-", F183/F189)</f>
        <v>7.1428571428571425E-2</v>
      </c>
      <c r="H183" s="65">
        <v>1</v>
      </c>
      <c r="I183" s="9">
        <f>IF(H189=0, "-", H183/H189)</f>
        <v>5.5555555555555552E-2</v>
      </c>
      <c r="J183" s="8" t="str">
        <f t="shared" si="14"/>
        <v>-</v>
      </c>
      <c r="K183" s="9">
        <f t="shared" si="15"/>
        <v>0</v>
      </c>
    </row>
    <row r="184" spans="1:11" x14ac:dyDescent="0.2">
      <c r="A184" s="7" t="s">
        <v>264</v>
      </c>
      <c r="B184" s="65">
        <v>0</v>
      </c>
      <c r="C184" s="34">
        <f>IF(B189=0, "-", B184/B189)</f>
        <v>0</v>
      </c>
      <c r="D184" s="65">
        <v>2</v>
      </c>
      <c r="E184" s="9">
        <f>IF(D189=0, "-", D184/D189)</f>
        <v>0.2857142857142857</v>
      </c>
      <c r="F184" s="81">
        <v>0</v>
      </c>
      <c r="G184" s="34">
        <f>IF(F189=0, "-", F184/F189)</f>
        <v>0</v>
      </c>
      <c r="H184" s="65">
        <v>5</v>
      </c>
      <c r="I184" s="9">
        <f>IF(H189=0, "-", H184/H189)</f>
        <v>0.27777777777777779</v>
      </c>
      <c r="J184" s="8">
        <f t="shared" si="14"/>
        <v>-1</v>
      </c>
      <c r="K184" s="9">
        <f t="shared" si="15"/>
        <v>-1</v>
      </c>
    </row>
    <row r="185" spans="1:11" x14ac:dyDescent="0.2">
      <c r="A185" s="7" t="s">
        <v>265</v>
      </c>
      <c r="B185" s="65">
        <v>0</v>
      </c>
      <c r="C185" s="34">
        <f>IF(B189=0, "-", B185/B189)</f>
        <v>0</v>
      </c>
      <c r="D185" s="65">
        <v>1</v>
      </c>
      <c r="E185" s="9">
        <f>IF(D189=0, "-", D185/D189)</f>
        <v>0.14285714285714285</v>
      </c>
      <c r="F185" s="81">
        <v>0</v>
      </c>
      <c r="G185" s="34">
        <f>IF(F189=0, "-", F185/F189)</f>
        <v>0</v>
      </c>
      <c r="H185" s="65">
        <v>2</v>
      </c>
      <c r="I185" s="9">
        <f>IF(H189=0, "-", H185/H189)</f>
        <v>0.1111111111111111</v>
      </c>
      <c r="J185" s="8">
        <f t="shared" si="14"/>
        <v>-1</v>
      </c>
      <c r="K185" s="9">
        <f t="shared" si="15"/>
        <v>-1</v>
      </c>
    </row>
    <row r="186" spans="1:11" x14ac:dyDescent="0.2">
      <c r="A186" s="7" t="s">
        <v>266</v>
      </c>
      <c r="B186" s="65">
        <v>0</v>
      </c>
      <c r="C186" s="34">
        <f>IF(B189=0, "-", B186/B189)</f>
        <v>0</v>
      </c>
      <c r="D186" s="65">
        <v>3</v>
      </c>
      <c r="E186" s="9">
        <f>IF(D189=0, "-", D186/D189)</f>
        <v>0.42857142857142855</v>
      </c>
      <c r="F186" s="81">
        <v>1</v>
      </c>
      <c r="G186" s="34">
        <f>IF(F189=0, "-", F186/F189)</f>
        <v>7.1428571428571425E-2</v>
      </c>
      <c r="H186" s="65">
        <v>3</v>
      </c>
      <c r="I186" s="9">
        <f>IF(H189=0, "-", H186/H189)</f>
        <v>0.16666666666666666</v>
      </c>
      <c r="J186" s="8">
        <f t="shared" si="14"/>
        <v>-1</v>
      </c>
      <c r="K186" s="9">
        <f t="shared" si="15"/>
        <v>-0.66666666666666663</v>
      </c>
    </row>
    <row r="187" spans="1:11" x14ac:dyDescent="0.2">
      <c r="A187" s="7" t="s">
        <v>267</v>
      </c>
      <c r="B187" s="65">
        <v>1</v>
      </c>
      <c r="C187" s="34">
        <f>IF(B189=0, "-", B187/B189)</f>
        <v>0.5</v>
      </c>
      <c r="D187" s="65">
        <v>0</v>
      </c>
      <c r="E187" s="9">
        <f>IF(D189=0, "-", D187/D189)</f>
        <v>0</v>
      </c>
      <c r="F187" s="81">
        <v>3</v>
      </c>
      <c r="G187" s="34">
        <f>IF(F189=0, "-", F187/F189)</f>
        <v>0.21428571428571427</v>
      </c>
      <c r="H187" s="65">
        <v>0</v>
      </c>
      <c r="I187" s="9">
        <f>IF(H189=0, "-", H187/H189)</f>
        <v>0</v>
      </c>
      <c r="J187" s="8" t="str">
        <f t="shared" si="14"/>
        <v>-</v>
      </c>
      <c r="K187" s="9" t="str">
        <f t="shared" si="15"/>
        <v>-</v>
      </c>
    </row>
    <row r="188" spans="1:11" x14ac:dyDescent="0.2">
      <c r="A188" s="2"/>
      <c r="B188" s="68"/>
      <c r="C188" s="33"/>
      <c r="D188" s="68"/>
      <c r="E188" s="6"/>
      <c r="F188" s="82"/>
      <c r="G188" s="33"/>
      <c r="H188" s="68"/>
      <c r="I188" s="6"/>
      <c r="J188" s="5"/>
      <c r="K188" s="6"/>
    </row>
    <row r="189" spans="1:11" s="43" customFormat="1" x14ac:dyDescent="0.2">
      <c r="A189" s="162" t="s">
        <v>449</v>
      </c>
      <c r="B189" s="71">
        <f>SUM(B177:B188)</f>
        <v>2</v>
      </c>
      <c r="C189" s="40">
        <f>B189/1560</f>
        <v>1.2820512820512821E-3</v>
      </c>
      <c r="D189" s="71">
        <f>SUM(D177:D188)</f>
        <v>7</v>
      </c>
      <c r="E189" s="41">
        <f>D189/1663</f>
        <v>4.2092603728202047E-3</v>
      </c>
      <c r="F189" s="77">
        <f>SUM(F177:F188)</f>
        <v>14</v>
      </c>
      <c r="G189" s="42">
        <f>F189/4091</f>
        <v>3.4221461745294547E-3</v>
      </c>
      <c r="H189" s="71">
        <f>SUM(H177:H188)</f>
        <v>18</v>
      </c>
      <c r="I189" s="41">
        <f>H189/4356</f>
        <v>4.1322314049586778E-3</v>
      </c>
      <c r="J189" s="37">
        <f>IF(D189=0, "-", IF((B189-D189)/D189&lt;10, (B189-D189)/D189, "&gt;999%"))</f>
        <v>-0.7142857142857143</v>
      </c>
      <c r="K189" s="38">
        <f>IF(H189=0, "-", IF((F189-H189)/H189&lt;10, (F189-H189)/H189, "&gt;999%"))</f>
        <v>-0.22222222222222221</v>
      </c>
    </row>
    <row r="190" spans="1:11" x14ac:dyDescent="0.2">
      <c r="B190" s="83"/>
      <c r="D190" s="83"/>
      <c r="F190" s="83"/>
      <c r="H190" s="83"/>
    </row>
    <row r="191" spans="1:11" x14ac:dyDescent="0.2">
      <c r="A191" s="163" t="s">
        <v>126</v>
      </c>
      <c r="B191" s="61" t="s">
        <v>12</v>
      </c>
      <c r="C191" s="62" t="s">
        <v>13</v>
      </c>
      <c r="D191" s="61" t="s">
        <v>12</v>
      </c>
      <c r="E191" s="63" t="s">
        <v>13</v>
      </c>
      <c r="F191" s="62" t="s">
        <v>12</v>
      </c>
      <c r="G191" s="62" t="s">
        <v>13</v>
      </c>
      <c r="H191" s="61" t="s">
        <v>12</v>
      </c>
      <c r="I191" s="63" t="s">
        <v>13</v>
      </c>
      <c r="J191" s="61"/>
      <c r="K191" s="63"/>
    </row>
    <row r="192" spans="1:11" x14ac:dyDescent="0.2">
      <c r="A192" s="7" t="s">
        <v>268</v>
      </c>
      <c r="B192" s="65">
        <v>0</v>
      </c>
      <c r="C192" s="34">
        <f>IF(B195=0, "-", B192/B195)</f>
        <v>0</v>
      </c>
      <c r="D192" s="65">
        <v>1</v>
      </c>
      <c r="E192" s="9">
        <f>IF(D195=0, "-", D192/D195)</f>
        <v>1</v>
      </c>
      <c r="F192" s="81">
        <v>0</v>
      </c>
      <c r="G192" s="34">
        <f>IF(F195=0, "-", F192/F195)</f>
        <v>0</v>
      </c>
      <c r="H192" s="65">
        <v>1</v>
      </c>
      <c r="I192" s="9">
        <f>IF(H195=0, "-", H192/H195)</f>
        <v>1</v>
      </c>
      <c r="J192" s="8">
        <f>IF(D192=0, "-", IF((B192-D192)/D192&lt;10, (B192-D192)/D192, "&gt;999%"))</f>
        <v>-1</v>
      </c>
      <c r="K192" s="9">
        <f>IF(H192=0, "-", IF((F192-H192)/H192&lt;10, (F192-H192)/H192, "&gt;999%"))</f>
        <v>-1</v>
      </c>
    </row>
    <row r="193" spans="1:11" x14ac:dyDescent="0.2">
      <c r="A193" s="7" t="s">
        <v>269</v>
      </c>
      <c r="B193" s="65">
        <v>1</v>
      </c>
      <c r="C193" s="34">
        <f>IF(B195=0, "-", B193/B195)</f>
        <v>1</v>
      </c>
      <c r="D193" s="65">
        <v>0</v>
      </c>
      <c r="E193" s="9">
        <f>IF(D195=0, "-", D193/D195)</f>
        <v>0</v>
      </c>
      <c r="F193" s="81">
        <v>3</v>
      </c>
      <c r="G193" s="34">
        <f>IF(F195=0, "-", F193/F195)</f>
        <v>1</v>
      </c>
      <c r="H193" s="65">
        <v>0</v>
      </c>
      <c r="I193" s="9">
        <f>IF(H195=0, "-", H193/H195)</f>
        <v>0</v>
      </c>
      <c r="J193" s="8" t="str">
        <f>IF(D193=0, "-", IF((B193-D193)/D193&lt;10, (B193-D193)/D193, "&gt;999%"))</f>
        <v>-</v>
      </c>
      <c r="K193" s="9" t="str">
        <f>IF(H193=0, "-", IF((F193-H193)/H193&lt;10, (F193-H193)/H193, "&gt;999%"))</f>
        <v>-</v>
      </c>
    </row>
    <row r="194" spans="1:11" x14ac:dyDescent="0.2">
      <c r="A194" s="2"/>
      <c r="B194" s="68"/>
      <c r="C194" s="33"/>
      <c r="D194" s="68"/>
      <c r="E194" s="6"/>
      <c r="F194" s="82"/>
      <c r="G194" s="33"/>
      <c r="H194" s="68"/>
      <c r="I194" s="6"/>
      <c r="J194" s="5"/>
      <c r="K194" s="6"/>
    </row>
    <row r="195" spans="1:11" s="43" customFormat="1" x14ac:dyDescent="0.2">
      <c r="A195" s="162" t="s">
        <v>448</v>
      </c>
      <c r="B195" s="71">
        <f>SUM(B192:B194)</f>
        <v>1</v>
      </c>
      <c r="C195" s="40">
        <f>B195/1560</f>
        <v>6.4102564102564103E-4</v>
      </c>
      <c r="D195" s="71">
        <f>SUM(D192:D194)</f>
        <v>1</v>
      </c>
      <c r="E195" s="41">
        <f>D195/1663</f>
        <v>6.0132291040288638E-4</v>
      </c>
      <c r="F195" s="77">
        <f>SUM(F192:F194)</f>
        <v>3</v>
      </c>
      <c r="G195" s="42">
        <f>F195/4091</f>
        <v>7.3331703739916887E-4</v>
      </c>
      <c r="H195" s="71">
        <f>SUM(H192:H194)</f>
        <v>1</v>
      </c>
      <c r="I195" s="41">
        <f>H195/4356</f>
        <v>2.295684113865932E-4</v>
      </c>
      <c r="J195" s="37">
        <f>IF(D195=0, "-", IF((B195-D195)/D195&lt;10, (B195-D195)/D195, "&gt;999%"))</f>
        <v>0</v>
      </c>
      <c r="K195" s="38">
        <f>IF(H195=0, "-", IF((F195-H195)/H195&lt;10, (F195-H195)/H195, "&gt;999%"))</f>
        <v>2</v>
      </c>
    </row>
    <row r="196" spans="1:11" x14ac:dyDescent="0.2">
      <c r="B196" s="83"/>
      <c r="D196" s="83"/>
      <c r="F196" s="83"/>
      <c r="H196" s="83"/>
    </row>
    <row r="197" spans="1:11" s="43" customFormat="1" x14ac:dyDescent="0.2">
      <c r="A197" s="162" t="s">
        <v>447</v>
      </c>
      <c r="B197" s="71">
        <v>8</v>
      </c>
      <c r="C197" s="40">
        <f>B197/1560</f>
        <v>5.1282051282051282E-3</v>
      </c>
      <c r="D197" s="71">
        <v>14</v>
      </c>
      <c r="E197" s="41">
        <f>D197/1663</f>
        <v>8.4185207456404093E-3</v>
      </c>
      <c r="F197" s="77">
        <v>29</v>
      </c>
      <c r="G197" s="42">
        <f>F197/4091</f>
        <v>7.0887313615252993E-3</v>
      </c>
      <c r="H197" s="71">
        <v>39</v>
      </c>
      <c r="I197" s="41">
        <f>H197/4356</f>
        <v>8.9531680440771352E-3</v>
      </c>
      <c r="J197" s="37">
        <f>IF(D197=0, "-", IF((B197-D197)/D197&lt;10, (B197-D197)/D197, "&gt;999%"))</f>
        <v>-0.42857142857142855</v>
      </c>
      <c r="K197" s="38">
        <f>IF(H197=0, "-", IF((F197-H197)/H197&lt;10, (F197-H197)/H197, "&gt;999%"))</f>
        <v>-0.25641025641025639</v>
      </c>
    </row>
    <row r="198" spans="1:11" x14ac:dyDescent="0.2">
      <c r="B198" s="83"/>
      <c r="D198" s="83"/>
      <c r="F198" s="83"/>
      <c r="H198" s="83"/>
    </row>
    <row r="199" spans="1:11" x14ac:dyDescent="0.2">
      <c r="A199" s="27" t="s">
        <v>445</v>
      </c>
      <c r="B199" s="71">
        <f>B203-B201</f>
        <v>239</v>
      </c>
      <c r="C199" s="40">
        <f>B199/1560</f>
        <v>0.15320512820512822</v>
      </c>
      <c r="D199" s="71">
        <f>D203-D201</f>
        <v>374</v>
      </c>
      <c r="E199" s="41">
        <f>D199/1663</f>
        <v>0.22489476849067949</v>
      </c>
      <c r="F199" s="77">
        <f>F203-F201</f>
        <v>825</v>
      </c>
      <c r="G199" s="42">
        <f>F199/4091</f>
        <v>0.20166218528477145</v>
      </c>
      <c r="H199" s="71">
        <f>H203-H201</f>
        <v>1115</v>
      </c>
      <c r="I199" s="41">
        <f>H199/4356</f>
        <v>0.25596877869605145</v>
      </c>
      <c r="J199" s="37">
        <f>IF(D199=0, "-", IF((B199-D199)/D199&lt;10, (B199-D199)/D199, "&gt;999%"))</f>
        <v>-0.36096256684491979</v>
      </c>
      <c r="K199" s="38">
        <f>IF(H199=0, "-", IF((F199-H199)/H199&lt;10, (F199-H199)/H199, "&gt;999%"))</f>
        <v>-0.26008968609865468</v>
      </c>
    </row>
    <row r="200" spans="1:11" x14ac:dyDescent="0.2">
      <c r="A200" s="27"/>
      <c r="B200" s="71"/>
      <c r="C200" s="40"/>
      <c r="D200" s="71"/>
      <c r="E200" s="41"/>
      <c r="F200" s="77"/>
      <c r="G200" s="42"/>
      <c r="H200" s="71"/>
      <c r="I200" s="41"/>
      <c r="J200" s="37"/>
      <c r="K200" s="38"/>
    </row>
    <row r="201" spans="1:11" x14ac:dyDescent="0.2">
      <c r="A201" s="27" t="s">
        <v>446</v>
      </c>
      <c r="B201" s="71">
        <v>221</v>
      </c>
      <c r="C201" s="40">
        <f>B201/1560</f>
        <v>0.14166666666666666</v>
      </c>
      <c r="D201" s="71">
        <v>80</v>
      </c>
      <c r="E201" s="41">
        <f>D201/1663</f>
        <v>4.810583283223091E-2</v>
      </c>
      <c r="F201" s="77">
        <v>303</v>
      </c>
      <c r="G201" s="42">
        <f>F201/4091</f>
        <v>7.4065020777316054E-2</v>
      </c>
      <c r="H201" s="71">
        <v>183</v>
      </c>
      <c r="I201" s="41">
        <f>H201/4356</f>
        <v>4.2011019283746558E-2</v>
      </c>
      <c r="J201" s="37">
        <f>IF(D201=0, "-", IF((B201-D201)/D201&lt;10, (B201-D201)/D201, "&gt;999%"))</f>
        <v>1.7625</v>
      </c>
      <c r="K201" s="38">
        <f>IF(H201=0, "-", IF((F201-H201)/H201&lt;10, (F201-H201)/H201, "&gt;999%"))</f>
        <v>0.65573770491803274</v>
      </c>
    </row>
    <row r="202" spans="1:11" x14ac:dyDescent="0.2">
      <c r="A202" s="27"/>
      <c r="B202" s="71"/>
      <c r="C202" s="40"/>
      <c r="D202" s="71"/>
      <c r="E202" s="41"/>
      <c r="F202" s="77"/>
      <c r="G202" s="42"/>
      <c r="H202" s="71"/>
      <c r="I202" s="41"/>
      <c r="J202" s="37"/>
      <c r="K202" s="38"/>
    </row>
    <row r="203" spans="1:11" x14ac:dyDescent="0.2">
      <c r="A203" s="27" t="s">
        <v>444</v>
      </c>
      <c r="B203" s="71">
        <v>460</v>
      </c>
      <c r="C203" s="40">
        <f>B203/1560</f>
        <v>0.29487179487179488</v>
      </c>
      <c r="D203" s="71">
        <v>454</v>
      </c>
      <c r="E203" s="41">
        <f>D203/1663</f>
        <v>0.27300060132291043</v>
      </c>
      <c r="F203" s="77">
        <v>1128</v>
      </c>
      <c r="G203" s="42">
        <f>F203/4091</f>
        <v>0.2757272060620875</v>
      </c>
      <c r="H203" s="71">
        <v>1298</v>
      </c>
      <c r="I203" s="41">
        <f>H203/4356</f>
        <v>0.29797979797979796</v>
      </c>
      <c r="J203" s="37">
        <f>IF(D203=0, "-", IF((B203-D203)/D203&lt;10, (B203-D203)/D203, "&gt;999%"))</f>
        <v>1.3215859030837005E-2</v>
      </c>
      <c r="K203" s="38">
        <f>IF(H203=0, "-", IF((F203-H203)/H203&lt;10, (F203-H203)/H203, "&gt;999%"))</f>
        <v>-0.13097072419106318</v>
      </c>
    </row>
  </sheetData>
  <mergeCells count="58">
    <mergeCell ref="B1:K1"/>
    <mergeCell ref="B2:K2"/>
    <mergeCell ref="B163:E163"/>
    <mergeCell ref="F163:I163"/>
    <mergeCell ref="J163:K163"/>
    <mergeCell ref="B164:C164"/>
    <mergeCell ref="D164:E164"/>
    <mergeCell ref="F164:G164"/>
    <mergeCell ref="H164:I164"/>
    <mergeCell ref="B139:E139"/>
    <mergeCell ref="F139:I139"/>
    <mergeCell ref="J139:K139"/>
    <mergeCell ref="B140:C140"/>
    <mergeCell ref="D140:E140"/>
    <mergeCell ref="F140:G140"/>
    <mergeCell ref="H140:I140"/>
    <mergeCell ref="B124:E124"/>
    <mergeCell ref="F124:I124"/>
    <mergeCell ref="J124:K124"/>
    <mergeCell ref="B125:C125"/>
    <mergeCell ref="D125:E125"/>
    <mergeCell ref="F125:G125"/>
    <mergeCell ref="H125:I125"/>
    <mergeCell ref="B106:E106"/>
    <mergeCell ref="F106:I106"/>
    <mergeCell ref="J106:K106"/>
    <mergeCell ref="B107:C107"/>
    <mergeCell ref="D107:E107"/>
    <mergeCell ref="F107:G107"/>
    <mergeCell ref="H107:I107"/>
    <mergeCell ref="B73:E73"/>
    <mergeCell ref="F73:I73"/>
    <mergeCell ref="J73:K73"/>
    <mergeCell ref="B74:C74"/>
    <mergeCell ref="D74:E74"/>
    <mergeCell ref="F74:G74"/>
    <mergeCell ref="H74:I74"/>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9" max="16383" man="1"/>
    <brk id="122" max="16383" man="1"/>
    <brk id="162" max="16383" man="1"/>
    <brk id="20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1"/>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495</v>
      </c>
      <c r="C1" s="198"/>
      <c r="D1" s="198"/>
      <c r="E1" s="199"/>
      <c r="F1" s="199"/>
      <c r="G1" s="199"/>
      <c r="H1" s="199"/>
      <c r="I1" s="199"/>
      <c r="J1" s="199"/>
      <c r="K1" s="199"/>
    </row>
    <row r="2" spans="1:11" s="52" customFormat="1" ht="20.25" x14ac:dyDescent="0.3">
      <c r="A2" s="4" t="s">
        <v>87</v>
      </c>
      <c r="B2" s="202" t="s">
        <v>77</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v>
      </c>
      <c r="C7" s="39">
        <f>IF(B41=0, "-", B7/B41)</f>
        <v>4.3478260869565218E-3</v>
      </c>
      <c r="D7" s="65">
        <v>0</v>
      </c>
      <c r="E7" s="21">
        <f>IF(D41=0, "-", D7/D41)</f>
        <v>0</v>
      </c>
      <c r="F7" s="81">
        <v>2</v>
      </c>
      <c r="G7" s="39">
        <f>IF(F41=0, "-", F7/F41)</f>
        <v>1.7730496453900709E-3</v>
      </c>
      <c r="H7" s="65">
        <v>1</v>
      </c>
      <c r="I7" s="21">
        <f>IF(H41=0, "-", H7/H41)</f>
        <v>7.7041602465331282E-4</v>
      </c>
      <c r="J7" s="20" t="str">
        <f t="shared" ref="J7:J39" si="0">IF(D7=0, "-", IF((B7-D7)/D7&lt;10, (B7-D7)/D7, "&gt;999%"))</f>
        <v>-</v>
      </c>
      <c r="K7" s="21">
        <f t="shared" ref="K7:K39" si="1">IF(H7=0, "-", IF((F7-H7)/H7&lt;10, (F7-H7)/H7, "&gt;999%"))</f>
        <v>1</v>
      </c>
    </row>
    <row r="8" spans="1:11" x14ac:dyDescent="0.2">
      <c r="A8" s="7" t="s">
        <v>32</v>
      </c>
      <c r="B8" s="65">
        <v>5</v>
      </c>
      <c r="C8" s="39">
        <f>IF(B41=0, "-", B8/B41)</f>
        <v>1.0869565217391304E-2</v>
      </c>
      <c r="D8" s="65">
        <v>11</v>
      </c>
      <c r="E8" s="21">
        <f>IF(D41=0, "-", D8/D41)</f>
        <v>2.4229074889867842E-2</v>
      </c>
      <c r="F8" s="81">
        <v>11</v>
      </c>
      <c r="G8" s="39">
        <f>IF(F41=0, "-", F8/F41)</f>
        <v>9.7517730496453903E-3</v>
      </c>
      <c r="H8" s="65">
        <v>24</v>
      </c>
      <c r="I8" s="21">
        <f>IF(H41=0, "-", H8/H41)</f>
        <v>1.8489984591679508E-2</v>
      </c>
      <c r="J8" s="20">
        <f t="shared" si="0"/>
        <v>-0.54545454545454541</v>
      </c>
      <c r="K8" s="21">
        <f t="shared" si="1"/>
        <v>-0.54166666666666663</v>
      </c>
    </row>
    <row r="9" spans="1:11" x14ac:dyDescent="0.2">
      <c r="A9" s="7" t="s">
        <v>33</v>
      </c>
      <c r="B9" s="65">
        <v>12</v>
      </c>
      <c r="C9" s="39">
        <f>IF(B41=0, "-", B9/B41)</f>
        <v>2.6086956521739129E-2</v>
      </c>
      <c r="D9" s="65">
        <v>20</v>
      </c>
      <c r="E9" s="21">
        <f>IF(D41=0, "-", D9/D41)</f>
        <v>4.405286343612335E-2</v>
      </c>
      <c r="F9" s="81">
        <v>41</v>
      </c>
      <c r="G9" s="39">
        <f>IF(F41=0, "-", F9/F41)</f>
        <v>3.6347517730496451E-2</v>
      </c>
      <c r="H9" s="65">
        <v>50</v>
      </c>
      <c r="I9" s="21">
        <f>IF(H41=0, "-", H9/H41)</f>
        <v>3.8520801232665637E-2</v>
      </c>
      <c r="J9" s="20">
        <f t="shared" si="0"/>
        <v>-0.4</v>
      </c>
      <c r="K9" s="21">
        <f t="shared" si="1"/>
        <v>-0.18</v>
      </c>
    </row>
    <row r="10" spans="1:11" x14ac:dyDescent="0.2">
      <c r="A10" s="7" t="s">
        <v>34</v>
      </c>
      <c r="B10" s="65">
        <v>0</v>
      </c>
      <c r="C10" s="39">
        <f>IF(B41=0, "-", B10/B41)</f>
        <v>0</v>
      </c>
      <c r="D10" s="65">
        <v>0</v>
      </c>
      <c r="E10" s="21">
        <f>IF(D41=0, "-", D10/D41)</f>
        <v>0</v>
      </c>
      <c r="F10" s="81">
        <v>2</v>
      </c>
      <c r="G10" s="39">
        <f>IF(F41=0, "-", F10/F41)</f>
        <v>1.7730496453900709E-3</v>
      </c>
      <c r="H10" s="65">
        <v>0</v>
      </c>
      <c r="I10" s="21">
        <f>IF(H41=0, "-", H10/H41)</f>
        <v>0</v>
      </c>
      <c r="J10" s="20" t="str">
        <f t="shared" si="0"/>
        <v>-</v>
      </c>
      <c r="K10" s="21" t="str">
        <f t="shared" si="1"/>
        <v>-</v>
      </c>
    </row>
    <row r="11" spans="1:11" x14ac:dyDescent="0.2">
      <c r="A11" s="7" t="s">
        <v>35</v>
      </c>
      <c r="B11" s="65">
        <v>0</v>
      </c>
      <c r="C11" s="39">
        <f>IF(B41=0, "-", B11/B41)</f>
        <v>0</v>
      </c>
      <c r="D11" s="65">
        <v>0</v>
      </c>
      <c r="E11" s="21">
        <f>IF(D41=0, "-", D11/D41)</f>
        <v>0</v>
      </c>
      <c r="F11" s="81">
        <v>0</v>
      </c>
      <c r="G11" s="39">
        <f>IF(F41=0, "-", F11/F41)</f>
        <v>0</v>
      </c>
      <c r="H11" s="65">
        <v>2</v>
      </c>
      <c r="I11" s="21">
        <f>IF(H41=0, "-", H11/H41)</f>
        <v>1.5408320493066256E-3</v>
      </c>
      <c r="J11" s="20" t="str">
        <f t="shared" si="0"/>
        <v>-</v>
      </c>
      <c r="K11" s="21">
        <f t="shared" si="1"/>
        <v>-1</v>
      </c>
    </row>
    <row r="12" spans="1:11" x14ac:dyDescent="0.2">
      <c r="A12" s="7" t="s">
        <v>36</v>
      </c>
      <c r="B12" s="65">
        <v>0</v>
      </c>
      <c r="C12" s="39">
        <f>IF(B41=0, "-", B12/B41)</f>
        <v>0</v>
      </c>
      <c r="D12" s="65">
        <v>0</v>
      </c>
      <c r="E12" s="21">
        <f>IF(D41=0, "-", D12/D41)</f>
        <v>0</v>
      </c>
      <c r="F12" s="81">
        <v>1</v>
      </c>
      <c r="G12" s="39">
        <f>IF(F41=0, "-", F12/F41)</f>
        <v>8.8652482269503544E-4</v>
      </c>
      <c r="H12" s="65">
        <v>2</v>
      </c>
      <c r="I12" s="21">
        <f>IF(H41=0, "-", H12/H41)</f>
        <v>1.5408320493066256E-3</v>
      </c>
      <c r="J12" s="20" t="str">
        <f t="shared" si="0"/>
        <v>-</v>
      </c>
      <c r="K12" s="21">
        <f t="shared" si="1"/>
        <v>-0.5</v>
      </c>
    </row>
    <row r="13" spans="1:11" x14ac:dyDescent="0.2">
      <c r="A13" s="7" t="s">
        <v>37</v>
      </c>
      <c r="B13" s="65">
        <v>1</v>
      </c>
      <c r="C13" s="39">
        <f>IF(B41=0, "-", B13/B41)</f>
        <v>2.1739130434782609E-3</v>
      </c>
      <c r="D13" s="65">
        <v>3</v>
      </c>
      <c r="E13" s="21">
        <f>IF(D41=0, "-", D13/D41)</f>
        <v>6.6079295154185024E-3</v>
      </c>
      <c r="F13" s="81">
        <v>6</v>
      </c>
      <c r="G13" s="39">
        <f>IF(F41=0, "-", F13/F41)</f>
        <v>5.3191489361702126E-3</v>
      </c>
      <c r="H13" s="65">
        <v>7</v>
      </c>
      <c r="I13" s="21">
        <f>IF(H41=0, "-", H13/H41)</f>
        <v>5.3929121725731898E-3</v>
      </c>
      <c r="J13" s="20">
        <f t="shared" si="0"/>
        <v>-0.66666666666666663</v>
      </c>
      <c r="K13" s="21">
        <f t="shared" si="1"/>
        <v>-0.14285714285714285</v>
      </c>
    </row>
    <row r="14" spans="1:11" x14ac:dyDescent="0.2">
      <c r="A14" s="7" t="s">
        <v>39</v>
      </c>
      <c r="B14" s="65">
        <v>2</v>
      </c>
      <c r="C14" s="39">
        <f>IF(B41=0, "-", B14/B41)</f>
        <v>4.3478260869565218E-3</v>
      </c>
      <c r="D14" s="65">
        <v>7</v>
      </c>
      <c r="E14" s="21">
        <f>IF(D41=0, "-", D14/D41)</f>
        <v>1.5418502202643172E-2</v>
      </c>
      <c r="F14" s="81">
        <v>3</v>
      </c>
      <c r="G14" s="39">
        <f>IF(F41=0, "-", F14/F41)</f>
        <v>2.6595744680851063E-3</v>
      </c>
      <c r="H14" s="65">
        <v>32</v>
      </c>
      <c r="I14" s="21">
        <f>IF(H41=0, "-", H14/H41)</f>
        <v>2.465331278890601E-2</v>
      </c>
      <c r="J14" s="20">
        <f t="shared" si="0"/>
        <v>-0.7142857142857143</v>
      </c>
      <c r="K14" s="21">
        <f t="shared" si="1"/>
        <v>-0.90625</v>
      </c>
    </row>
    <row r="15" spans="1:11" x14ac:dyDescent="0.2">
      <c r="A15" s="7" t="s">
        <v>44</v>
      </c>
      <c r="B15" s="65">
        <v>6</v>
      </c>
      <c r="C15" s="39">
        <f>IF(B41=0, "-", B15/B41)</f>
        <v>1.3043478260869565E-2</v>
      </c>
      <c r="D15" s="65">
        <v>18</v>
      </c>
      <c r="E15" s="21">
        <f>IF(D41=0, "-", D15/D41)</f>
        <v>3.9647577092511016E-2</v>
      </c>
      <c r="F15" s="81">
        <v>9</v>
      </c>
      <c r="G15" s="39">
        <f>IF(F41=0, "-", F15/F41)</f>
        <v>7.9787234042553185E-3</v>
      </c>
      <c r="H15" s="65">
        <v>79</v>
      </c>
      <c r="I15" s="21">
        <f>IF(H41=0, "-", H15/H41)</f>
        <v>6.0862865947611713E-2</v>
      </c>
      <c r="J15" s="20">
        <f t="shared" si="0"/>
        <v>-0.66666666666666663</v>
      </c>
      <c r="K15" s="21">
        <f t="shared" si="1"/>
        <v>-0.88607594936708856</v>
      </c>
    </row>
    <row r="16" spans="1:11" x14ac:dyDescent="0.2">
      <c r="A16" s="7" t="s">
        <v>45</v>
      </c>
      <c r="B16" s="65">
        <v>38</v>
      </c>
      <c r="C16" s="39">
        <f>IF(B41=0, "-", B16/B41)</f>
        <v>8.2608695652173908E-2</v>
      </c>
      <c r="D16" s="65">
        <v>60</v>
      </c>
      <c r="E16" s="21">
        <f>IF(D41=0, "-", D16/D41)</f>
        <v>0.13215859030837004</v>
      </c>
      <c r="F16" s="81">
        <v>125</v>
      </c>
      <c r="G16" s="39">
        <f>IF(F41=0, "-", F16/F41)</f>
        <v>0.11081560283687943</v>
      </c>
      <c r="H16" s="65">
        <v>162</v>
      </c>
      <c r="I16" s="21">
        <f>IF(H41=0, "-", H16/H41)</f>
        <v>0.12480739599383667</v>
      </c>
      <c r="J16" s="20">
        <f t="shared" si="0"/>
        <v>-0.36666666666666664</v>
      </c>
      <c r="K16" s="21">
        <f t="shared" si="1"/>
        <v>-0.22839506172839505</v>
      </c>
    </row>
    <row r="17" spans="1:11" x14ac:dyDescent="0.2">
      <c r="A17" s="7" t="s">
        <v>49</v>
      </c>
      <c r="B17" s="65">
        <v>0</v>
      </c>
      <c r="C17" s="39">
        <f>IF(B41=0, "-", B17/B41)</f>
        <v>0</v>
      </c>
      <c r="D17" s="65">
        <v>1</v>
      </c>
      <c r="E17" s="21">
        <f>IF(D41=0, "-", D17/D41)</f>
        <v>2.2026431718061676E-3</v>
      </c>
      <c r="F17" s="81">
        <v>0</v>
      </c>
      <c r="G17" s="39">
        <f>IF(F41=0, "-", F17/F41)</f>
        <v>0</v>
      </c>
      <c r="H17" s="65">
        <v>1</v>
      </c>
      <c r="I17" s="21">
        <f>IF(H41=0, "-", H17/H41)</f>
        <v>7.7041602465331282E-4</v>
      </c>
      <c r="J17" s="20">
        <f t="shared" si="0"/>
        <v>-1</v>
      </c>
      <c r="K17" s="21">
        <f t="shared" si="1"/>
        <v>-1</v>
      </c>
    </row>
    <row r="18" spans="1:11" x14ac:dyDescent="0.2">
      <c r="A18" s="7" t="s">
        <v>51</v>
      </c>
      <c r="B18" s="65">
        <v>50</v>
      </c>
      <c r="C18" s="39">
        <f>IF(B41=0, "-", B18/B41)</f>
        <v>0.10869565217391304</v>
      </c>
      <c r="D18" s="65">
        <v>40</v>
      </c>
      <c r="E18" s="21">
        <f>IF(D41=0, "-", D18/D41)</f>
        <v>8.8105726872246701E-2</v>
      </c>
      <c r="F18" s="81">
        <v>155</v>
      </c>
      <c r="G18" s="39">
        <f>IF(F41=0, "-", F18/F41)</f>
        <v>0.13741134751773049</v>
      </c>
      <c r="H18" s="65">
        <v>141</v>
      </c>
      <c r="I18" s="21">
        <f>IF(H41=0, "-", H18/H41)</f>
        <v>0.10862865947611711</v>
      </c>
      <c r="J18" s="20">
        <f t="shared" si="0"/>
        <v>0.25</v>
      </c>
      <c r="K18" s="21">
        <f t="shared" si="1"/>
        <v>9.9290780141843976E-2</v>
      </c>
    </row>
    <row r="19" spans="1:11" x14ac:dyDescent="0.2">
      <c r="A19" s="7" t="s">
        <v>53</v>
      </c>
      <c r="B19" s="65">
        <v>1</v>
      </c>
      <c r="C19" s="39">
        <f>IF(B41=0, "-", B19/B41)</f>
        <v>2.1739130434782609E-3</v>
      </c>
      <c r="D19" s="65">
        <v>2</v>
      </c>
      <c r="E19" s="21">
        <f>IF(D41=0, "-", D19/D41)</f>
        <v>4.4052863436123352E-3</v>
      </c>
      <c r="F19" s="81">
        <v>1</v>
      </c>
      <c r="G19" s="39">
        <f>IF(F41=0, "-", F19/F41)</f>
        <v>8.8652482269503544E-4</v>
      </c>
      <c r="H19" s="65">
        <v>2</v>
      </c>
      <c r="I19" s="21">
        <f>IF(H41=0, "-", H19/H41)</f>
        <v>1.5408320493066256E-3</v>
      </c>
      <c r="J19" s="20">
        <f t="shared" si="0"/>
        <v>-0.5</v>
      </c>
      <c r="K19" s="21">
        <f t="shared" si="1"/>
        <v>-0.5</v>
      </c>
    </row>
    <row r="20" spans="1:11" x14ac:dyDescent="0.2">
      <c r="A20" s="7" t="s">
        <v>54</v>
      </c>
      <c r="B20" s="65">
        <v>2</v>
      </c>
      <c r="C20" s="39">
        <f>IF(B41=0, "-", B20/B41)</f>
        <v>4.3478260869565218E-3</v>
      </c>
      <c r="D20" s="65">
        <v>3</v>
      </c>
      <c r="E20" s="21">
        <f>IF(D41=0, "-", D20/D41)</f>
        <v>6.6079295154185024E-3</v>
      </c>
      <c r="F20" s="81">
        <v>9</v>
      </c>
      <c r="G20" s="39">
        <f>IF(F41=0, "-", F20/F41)</f>
        <v>7.9787234042553185E-3</v>
      </c>
      <c r="H20" s="65">
        <v>12</v>
      </c>
      <c r="I20" s="21">
        <f>IF(H41=0, "-", H20/H41)</f>
        <v>9.2449922958397542E-3</v>
      </c>
      <c r="J20" s="20">
        <f t="shared" si="0"/>
        <v>-0.33333333333333331</v>
      </c>
      <c r="K20" s="21">
        <f t="shared" si="1"/>
        <v>-0.25</v>
      </c>
    </row>
    <row r="21" spans="1:11" x14ac:dyDescent="0.2">
      <c r="A21" s="7" t="s">
        <v>55</v>
      </c>
      <c r="B21" s="65">
        <v>0</v>
      </c>
      <c r="C21" s="39">
        <f>IF(B41=0, "-", B21/B41)</f>
        <v>0</v>
      </c>
      <c r="D21" s="65">
        <v>0</v>
      </c>
      <c r="E21" s="21">
        <f>IF(D41=0, "-", D21/D41)</f>
        <v>0</v>
      </c>
      <c r="F21" s="81">
        <v>1</v>
      </c>
      <c r="G21" s="39">
        <f>IF(F41=0, "-", F21/F41)</f>
        <v>8.8652482269503544E-4</v>
      </c>
      <c r="H21" s="65">
        <v>1</v>
      </c>
      <c r="I21" s="21">
        <f>IF(H41=0, "-", H21/H41)</f>
        <v>7.7041602465331282E-4</v>
      </c>
      <c r="J21" s="20" t="str">
        <f t="shared" si="0"/>
        <v>-</v>
      </c>
      <c r="K21" s="21">
        <f t="shared" si="1"/>
        <v>0</v>
      </c>
    </row>
    <row r="22" spans="1:11" x14ac:dyDescent="0.2">
      <c r="A22" s="7" t="s">
        <v>56</v>
      </c>
      <c r="B22" s="65">
        <v>0</v>
      </c>
      <c r="C22" s="39">
        <f>IF(B41=0, "-", B22/B41)</f>
        <v>0</v>
      </c>
      <c r="D22" s="65">
        <v>0</v>
      </c>
      <c r="E22" s="21">
        <f>IF(D41=0, "-", D22/D41)</f>
        <v>0</v>
      </c>
      <c r="F22" s="81">
        <v>1</v>
      </c>
      <c r="G22" s="39">
        <f>IF(F41=0, "-", F22/F41)</f>
        <v>8.8652482269503544E-4</v>
      </c>
      <c r="H22" s="65">
        <v>1</v>
      </c>
      <c r="I22" s="21">
        <f>IF(H41=0, "-", H22/H41)</f>
        <v>7.7041602465331282E-4</v>
      </c>
      <c r="J22" s="20" t="str">
        <f t="shared" si="0"/>
        <v>-</v>
      </c>
      <c r="K22" s="21">
        <f t="shared" si="1"/>
        <v>0</v>
      </c>
    </row>
    <row r="23" spans="1:11" x14ac:dyDescent="0.2">
      <c r="A23" s="7" t="s">
        <v>57</v>
      </c>
      <c r="B23" s="65">
        <v>40</v>
      </c>
      <c r="C23" s="39">
        <f>IF(B41=0, "-", B23/B41)</f>
        <v>8.6956521739130432E-2</v>
      </c>
      <c r="D23" s="65">
        <v>41</v>
      </c>
      <c r="E23" s="21">
        <f>IF(D41=0, "-", D23/D41)</f>
        <v>9.0308370044052858E-2</v>
      </c>
      <c r="F23" s="81">
        <v>136</v>
      </c>
      <c r="G23" s="39">
        <f>IF(F41=0, "-", F23/F41)</f>
        <v>0.12056737588652482</v>
      </c>
      <c r="H23" s="65">
        <v>141</v>
      </c>
      <c r="I23" s="21">
        <f>IF(H41=0, "-", H23/H41)</f>
        <v>0.10862865947611711</v>
      </c>
      <c r="J23" s="20">
        <f t="shared" si="0"/>
        <v>-2.4390243902439025E-2</v>
      </c>
      <c r="K23" s="21">
        <f t="shared" si="1"/>
        <v>-3.5460992907801421E-2</v>
      </c>
    </row>
    <row r="24" spans="1:11" x14ac:dyDescent="0.2">
      <c r="A24" s="7" t="s">
        <v>58</v>
      </c>
      <c r="B24" s="65">
        <v>7</v>
      </c>
      <c r="C24" s="39">
        <f>IF(B41=0, "-", B24/B41)</f>
        <v>1.5217391304347827E-2</v>
      </c>
      <c r="D24" s="65">
        <v>22</v>
      </c>
      <c r="E24" s="21">
        <f>IF(D41=0, "-", D24/D41)</f>
        <v>4.8458149779735685E-2</v>
      </c>
      <c r="F24" s="81">
        <v>17</v>
      </c>
      <c r="G24" s="39">
        <f>IF(F41=0, "-", F24/F41)</f>
        <v>1.5070921985815602E-2</v>
      </c>
      <c r="H24" s="65">
        <v>51</v>
      </c>
      <c r="I24" s="21">
        <f>IF(H41=0, "-", H24/H41)</f>
        <v>3.9291217257318954E-2</v>
      </c>
      <c r="J24" s="20">
        <f t="shared" si="0"/>
        <v>-0.68181818181818177</v>
      </c>
      <c r="K24" s="21">
        <f t="shared" si="1"/>
        <v>-0.66666666666666663</v>
      </c>
    </row>
    <row r="25" spans="1:11" x14ac:dyDescent="0.2">
      <c r="A25" s="7" t="s">
        <v>59</v>
      </c>
      <c r="B25" s="65">
        <v>2</v>
      </c>
      <c r="C25" s="39">
        <f>IF(B41=0, "-", B25/B41)</f>
        <v>4.3478260869565218E-3</v>
      </c>
      <c r="D25" s="65">
        <v>2</v>
      </c>
      <c r="E25" s="21">
        <f>IF(D41=0, "-", D25/D41)</f>
        <v>4.4052863436123352E-3</v>
      </c>
      <c r="F25" s="81">
        <v>3</v>
      </c>
      <c r="G25" s="39">
        <f>IF(F41=0, "-", F25/F41)</f>
        <v>2.6595744680851063E-3</v>
      </c>
      <c r="H25" s="65">
        <v>3</v>
      </c>
      <c r="I25" s="21">
        <f>IF(H41=0, "-", H25/H41)</f>
        <v>2.3112480739599386E-3</v>
      </c>
      <c r="J25" s="20">
        <f t="shared" si="0"/>
        <v>0</v>
      </c>
      <c r="K25" s="21">
        <f t="shared" si="1"/>
        <v>0</v>
      </c>
    </row>
    <row r="26" spans="1:11" x14ac:dyDescent="0.2">
      <c r="A26" s="7" t="s">
        <v>60</v>
      </c>
      <c r="B26" s="65">
        <v>12</v>
      </c>
      <c r="C26" s="39">
        <f>IF(B41=0, "-", B26/B41)</f>
        <v>2.6086956521739129E-2</v>
      </c>
      <c r="D26" s="65">
        <v>25</v>
      </c>
      <c r="E26" s="21">
        <f>IF(D41=0, "-", D26/D41)</f>
        <v>5.5066079295154183E-2</v>
      </c>
      <c r="F26" s="81">
        <v>81</v>
      </c>
      <c r="G26" s="39">
        <f>IF(F41=0, "-", F26/F41)</f>
        <v>7.1808510638297879E-2</v>
      </c>
      <c r="H26" s="65">
        <v>62</v>
      </c>
      <c r="I26" s="21">
        <f>IF(H41=0, "-", H26/H41)</f>
        <v>4.7765793528505393E-2</v>
      </c>
      <c r="J26" s="20">
        <f t="shared" si="0"/>
        <v>-0.52</v>
      </c>
      <c r="K26" s="21">
        <f t="shared" si="1"/>
        <v>0.30645161290322581</v>
      </c>
    </row>
    <row r="27" spans="1:11" x14ac:dyDescent="0.2">
      <c r="A27" s="7" t="s">
        <v>61</v>
      </c>
      <c r="B27" s="65">
        <v>1</v>
      </c>
      <c r="C27" s="39">
        <f>IF(B41=0, "-", B27/B41)</f>
        <v>2.1739130434782609E-3</v>
      </c>
      <c r="D27" s="65">
        <v>2</v>
      </c>
      <c r="E27" s="21">
        <f>IF(D41=0, "-", D27/D41)</f>
        <v>4.4052863436123352E-3</v>
      </c>
      <c r="F27" s="81">
        <v>14</v>
      </c>
      <c r="G27" s="39">
        <f>IF(F41=0, "-", F27/F41)</f>
        <v>1.2411347517730497E-2</v>
      </c>
      <c r="H27" s="65">
        <v>8</v>
      </c>
      <c r="I27" s="21">
        <f>IF(H41=0, "-", H27/H41)</f>
        <v>6.1633281972265025E-3</v>
      </c>
      <c r="J27" s="20">
        <f t="shared" si="0"/>
        <v>-0.5</v>
      </c>
      <c r="K27" s="21">
        <f t="shared" si="1"/>
        <v>0.75</v>
      </c>
    </row>
    <row r="28" spans="1:11" x14ac:dyDescent="0.2">
      <c r="A28" s="7" t="s">
        <v>62</v>
      </c>
      <c r="B28" s="65">
        <v>3</v>
      </c>
      <c r="C28" s="39">
        <f>IF(B41=0, "-", B28/B41)</f>
        <v>6.5217391304347823E-3</v>
      </c>
      <c r="D28" s="65">
        <v>2</v>
      </c>
      <c r="E28" s="21">
        <f>IF(D41=0, "-", D28/D41)</f>
        <v>4.4052863436123352E-3</v>
      </c>
      <c r="F28" s="81">
        <v>8</v>
      </c>
      <c r="G28" s="39">
        <f>IF(F41=0, "-", F28/F41)</f>
        <v>7.0921985815602835E-3</v>
      </c>
      <c r="H28" s="65">
        <v>2</v>
      </c>
      <c r="I28" s="21">
        <f>IF(H41=0, "-", H28/H41)</f>
        <v>1.5408320493066256E-3</v>
      </c>
      <c r="J28" s="20">
        <f t="shared" si="0"/>
        <v>0.5</v>
      </c>
      <c r="K28" s="21">
        <f t="shared" si="1"/>
        <v>3</v>
      </c>
    </row>
    <row r="29" spans="1:11" x14ac:dyDescent="0.2">
      <c r="A29" s="7" t="s">
        <v>63</v>
      </c>
      <c r="B29" s="65">
        <v>6</v>
      </c>
      <c r="C29" s="39">
        <f>IF(B41=0, "-", B29/B41)</f>
        <v>1.3043478260869565E-2</v>
      </c>
      <c r="D29" s="65">
        <v>9</v>
      </c>
      <c r="E29" s="21">
        <f>IF(D41=0, "-", D29/D41)</f>
        <v>1.9823788546255508E-2</v>
      </c>
      <c r="F29" s="81">
        <v>8</v>
      </c>
      <c r="G29" s="39">
        <f>IF(F41=0, "-", F29/F41)</f>
        <v>7.0921985815602835E-3</v>
      </c>
      <c r="H29" s="65">
        <v>15</v>
      </c>
      <c r="I29" s="21">
        <f>IF(H41=0, "-", H29/H41)</f>
        <v>1.1556240369799691E-2</v>
      </c>
      <c r="J29" s="20">
        <f t="shared" si="0"/>
        <v>-0.33333333333333331</v>
      </c>
      <c r="K29" s="21">
        <f t="shared" si="1"/>
        <v>-0.46666666666666667</v>
      </c>
    </row>
    <row r="30" spans="1:11" x14ac:dyDescent="0.2">
      <c r="A30" s="7" t="s">
        <v>64</v>
      </c>
      <c r="B30" s="65">
        <v>0</v>
      </c>
      <c r="C30" s="39">
        <f>IF(B41=0, "-", B30/B41)</f>
        <v>0</v>
      </c>
      <c r="D30" s="65">
        <v>0</v>
      </c>
      <c r="E30" s="21">
        <f>IF(D41=0, "-", D30/D41)</f>
        <v>0</v>
      </c>
      <c r="F30" s="81">
        <v>0</v>
      </c>
      <c r="G30" s="39">
        <f>IF(F41=0, "-", F30/F41)</f>
        <v>0</v>
      </c>
      <c r="H30" s="65">
        <v>1</v>
      </c>
      <c r="I30" s="21">
        <f>IF(H41=0, "-", H30/H41)</f>
        <v>7.7041602465331282E-4</v>
      </c>
      <c r="J30" s="20" t="str">
        <f t="shared" si="0"/>
        <v>-</v>
      </c>
      <c r="K30" s="21">
        <f t="shared" si="1"/>
        <v>-1</v>
      </c>
    </row>
    <row r="31" spans="1:11" x14ac:dyDescent="0.2">
      <c r="A31" s="7" t="s">
        <v>65</v>
      </c>
      <c r="B31" s="65">
        <v>2</v>
      </c>
      <c r="C31" s="39">
        <f>IF(B41=0, "-", B31/B41)</f>
        <v>4.3478260869565218E-3</v>
      </c>
      <c r="D31" s="65">
        <v>7</v>
      </c>
      <c r="E31" s="21">
        <f>IF(D41=0, "-", D31/D41)</f>
        <v>1.5418502202643172E-2</v>
      </c>
      <c r="F31" s="81">
        <v>8</v>
      </c>
      <c r="G31" s="39">
        <f>IF(F41=0, "-", F31/F41)</f>
        <v>7.0921985815602835E-3</v>
      </c>
      <c r="H31" s="65">
        <v>9</v>
      </c>
      <c r="I31" s="21">
        <f>IF(H41=0, "-", H31/H41)</f>
        <v>6.9337442218798152E-3</v>
      </c>
      <c r="J31" s="20">
        <f t="shared" si="0"/>
        <v>-0.7142857142857143</v>
      </c>
      <c r="K31" s="21">
        <f t="shared" si="1"/>
        <v>-0.1111111111111111</v>
      </c>
    </row>
    <row r="32" spans="1:11" x14ac:dyDescent="0.2">
      <c r="A32" s="7" t="s">
        <v>67</v>
      </c>
      <c r="B32" s="65">
        <v>2</v>
      </c>
      <c r="C32" s="39">
        <f>IF(B41=0, "-", B32/B41)</f>
        <v>4.3478260869565218E-3</v>
      </c>
      <c r="D32" s="65">
        <v>0</v>
      </c>
      <c r="E32" s="21">
        <f>IF(D41=0, "-", D32/D41)</f>
        <v>0</v>
      </c>
      <c r="F32" s="81">
        <v>3</v>
      </c>
      <c r="G32" s="39">
        <f>IF(F41=0, "-", F32/F41)</f>
        <v>2.6595744680851063E-3</v>
      </c>
      <c r="H32" s="65">
        <v>0</v>
      </c>
      <c r="I32" s="21">
        <f>IF(H41=0, "-", H32/H41)</f>
        <v>0</v>
      </c>
      <c r="J32" s="20" t="str">
        <f t="shared" si="0"/>
        <v>-</v>
      </c>
      <c r="K32" s="21" t="str">
        <f t="shared" si="1"/>
        <v>-</v>
      </c>
    </row>
    <row r="33" spans="1:11" x14ac:dyDescent="0.2">
      <c r="A33" s="7" t="s">
        <v>68</v>
      </c>
      <c r="B33" s="65">
        <v>9</v>
      </c>
      <c r="C33" s="39">
        <f>IF(B41=0, "-", B33/B41)</f>
        <v>1.9565217391304349E-2</v>
      </c>
      <c r="D33" s="65">
        <v>24</v>
      </c>
      <c r="E33" s="21">
        <f>IF(D41=0, "-", D33/D41)</f>
        <v>5.2863436123348019E-2</v>
      </c>
      <c r="F33" s="81">
        <v>32</v>
      </c>
      <c r="G33" s="39">
        <f>IF(F41=0, "-", F33/F41)</f>
        <v>2.8368794326241134E-2</v>
      </c>
      <c r="H33" s="65">
        <v>59</v>
      </c>
      <c r="I33" s="21">
        <f>IF(H41=0, "-", H33/H41)</f>
        <v>4.5454545454545456E-2</v>
      </c>
      <c r="J33" s="20">
        <f t="shared" si="0"/>
        <v>-0.625</v>
      </c>
      <c r="K33" s="21">
        <f t="shared" si="1"/>
        <v>-0.4576271186440678</v>
      </c>
    </row>
    <row r="34" spans="1:11" x14ac:dyDescent="0.2">
      <c r="A34" s="7" t="s">
        <v>70</v>
      </c>
      <c r="B34" s="65">
        <v>1</v>
      </c>
      <c r="C34" s="39">
        <f>IF(B41=0, "-", B34/B41)</f>
        <v>2.1739130434782609E-3</v>
      </c>
      <c r="D34" s="65">
        <v>15</v>
      </c>
      <c r="E34" s="21">
        <f>IF(D41=0, "-", D34/D41)</f>
        <v>3.3039647577092511E-2</v>
      </c>
      <c r="F34" s="81">
        <v>17</v>
      </c>
      <c r="G34" s="39">
        <f>IF(F41=0, "-", F34/F41)</f>
        <v>1.5070921985815602E-2</v>
      </c>
      <c r="H34" s="65">
        <v>37</v>
      </c>
      <c r="I34" s="21">
        <f>IF(H41=0, "-", H34/H41)</f>
        <v>2.8505392912172575E-2</v>
      </c>
      <c r="J34" s="20">
        <f t="shared" si="0"/>
        <v>-0.93333333333333335</v>
      </c>
      <c r="K34" s="21">
        <f t="shared" si="1"/>
        <v>-0.54054054054054057</v>
      </c>
    </row>
    <row r="35" spans="1:11" x14ac:dyDescent="0.2">
      <c r="A35" s="7" t="s">
        <v>71</v>
      </c>
      <c r="B35" s="65">
        <v>8</v>
      </c>
      <c r="C35" s="39">
        <f>IF(B41=0, "-", B35/B41)</f>
        <v>1.7391304347826087E-2</v>
      </c>
      <c r="D35" s="65">
        <v>12</v>
      </c>
      <c r="E35" s="21">
        <f>IF(D41=0, "-", D35/D41)</f>
        <v>2.643171806167401E-2</v>
      </c>
      <c r="F35" s="81">
        <v>30</v>
      </c>
      <c r="G35" s="39">
        <f>IF(F41=0, "-", F35/F41)</f>
        <v>2.6595744680851064E-2</v>
      </c>
      <c r="H35" s="65">
        <v>59</v>
      </c>
      <c r="I35" s="21">
        <f>IF(H41=0, "-", H35/H41)</f>
        <v>4.5454545454545456E-2</v>
      </c>
      <c r="J35" s="20">
        <f t="shared" si="0"/>
        <v>-0.33333333333333331</v>
      </c>
      <c r="K35" s="21">
        <f t="shared" si="1"/>
        <v>-0.49152542372881358</v>
      </c>
    </row>
    <row r="36" spans="1:11" x14ac:dyDescent="0.2">
      <c r="A36" s="7" t="s">
        <v>72</v>
      </c>
      <c r="B36" s="65">
        <v>177</v>
      </c>
      <c r="C36" s="39">
        <f>IF(B41=0, "-", B36/B41)</f>
        <v>0.38478260869565217</v>
      </c>
      <c r="D36" s="65">
        <v>0</v>
      </c>
      <c r="E36" s="21">
        <f>IF(D41=0, "-", D36/D41)</f>
        <v>0</v>
      </c>
      <c r="F36" s="81">
        <v>177</v>
      </c>
      <c r="G36" s="39">
        <f>IF(F41=0, "-", F36/F41)</f>
        <v>0.15691489361702127</v>
      </c>
      <c r="H36" s="65">
        <v>0</v>
      </c>
      <c r="I36" s="21">
        <f>IF(H41=0, "-", H36/H41)</f>
        <v>0</v>
      </c>
      <c r="J36" s="20" t="str">
        <f t="shared" si="0"/>
        <v>-</v>
      </c>
      <c r="K36" s="21" t="str">
        <f t="shared" si="1"/>
        <v>-</v>
      </c>
    </row>
    <row r="37" spans="1:11" x14ac:dyDescent="0.2">
      <c r="A37" s="7" t="s">
        <v>73</v>
      </c>
      <c r="B37" s="65">
        <v>48</v>
      </c>
      <c r="C37" s="39">
        <f>IF(B41=0, "-", B37/B41)</f>
        <v>0.10434782608695652</v>
      </c>
      <c r="D37" s="65">
        <v>107</v>
      </c>
      <c r="E37" s="21">
        <f>IF(D41=0, "-", D37/D41)</f>
        <v>0.23568281938325991</v>
      </c>
      <c r="F37" s="81">
        <v>167</v>
      </c>
      <c r="G37" s="39">
        <f>IF(F41=0, "-", F37/F41)</f>
        <v>0.14804964539007093</v>
      </c>
      <c r="H37" s="65">
        <v>258</v>
      </c>
      <c r="I37" s="21">
        <f>IF(H41=0, "-", H37/H41)</f>
        <v>0.19876733436055469</v>
      </c>
      <c r="J37" s="20">
        <f t="shared" si="0"/>
        <v>-0.55140186915887845</v>
      </c>
      <c r="K37" s="21">
        <f t="shared" si="1"/>
        <v>-0.35271317829457366</v>
      </c>
    </row>
    <row r="38" spans="1:11" x14ac:dyDescent="0.2">
      <c r="A38" s="7" t="s">
        <v>74</v>
      </c>
      <c r="B38" s="65">
        <v>23</v>
      </c>
      <c r="C38" s="39">
        <f>IF(B41=0, "-", B38/B41)</f>
        <v>0.05</v>
      </c>
      <c r="D38" s="65">
        <v>21</v>
      </c>
      <c r="E38" s="21">
        <f>IF(D41=0, "-", D38/D41)</f>
        <v>4.6255506607929514E-2</v>
      </c>
      <c r="F38" s="81">
        <v>59</v>
      </c>
      <c r="G38" s="39">
        <f>IF(F41=0, "-", F38/F41)</f>
        <v>5.2304964539007091E-2</v>
      </c>
      <c r="H38" s="65">
        <v>75</v>
      </c>
      <c r="I38" s="21">
        <f>IF(H41=0, "-", H38/H41)</f>
        <v>5.7781201848998459E-2</v>
      </c>
      <c r="J38" s="20">
        <f t="shared" si="0"/>
        <v>9.5238095238095233E-2</v>
      </c>
      <c r="K38" s="21">
        <f t="shared" si="1"/>
        <v>-0.21333333333333335</v>
      </c>
    </row>
    <row r="39" spans="1:11" x14ac:dyDescent="0.2">
      <c r="A39" s="7" t="s">
        <v>75</v>
      </c>
      <c r="B39" s="65">
        <v>0</v>
      </c>
      <c r="C39" s="39">
        <f>IF(B41=0, "-", B39/B41)</f>
        <v>0</v>
      </c>
      <c r="D39" s="65">
        <v>0</v>
      </c>
      <c r="E39" s="21">
        <f>IF(D41=0, "-", D39/D41)</f>
        <v>0</v>
      </c>
      <c r="F39" s="81">
        <v>1</v>
      </c>
      <c r="G39" s="39">
        <f>IF(F41=0, "-", F39/F41)</f>
        <v>8.8652482269503544E-4</v>
      </c>
      <c r="H39" s="65">
        <v>1</v>
      </c>
      <c r="I39" s="21">
        <f>IF(H41=0, "-", H39/H41)</f>
        <v>7.7041602465331282E-4</v>
      </c>
      <c r="J39" s="20" t="str">
        <f t="shared" si="0"/>
        <v>-</v>
      </c>
      <c r="K39" s="21">
        <f t="shared" si="1"/>
        <v>0</v>
      </c>
    </row>
    <row r="40" spans="1:11" x14ac:dyDescent="0.2">
      <c r="A40" s="2"/>
      <c r="B40" s="68"/>
      <c r="C40" s="33"/>
      <c r="D40" s="68"/>
      <c r="E40" s="6"/>
      <c r="F40" s="82"/>
      <c r="G40" s="33"/>
      <c r="H40" s="68"/>
      <c r="I40" s="6"/>
      <c r="J40" s="5"/>
      <c r="K40" s="6"/>
    </row>
    <row r="41" spans="1:11" s="43" customFormat="1" x14ac:dyDescent="0.2">
      <c r="A41" s="162" t="s">
        <v>444</v>
      </c>
      <c r="B41" s="71">
        <f>SUM(B7:B40)</f>
        <v>460</v>
      </c>
      <c r="C41" s="40">
        <v>1</v>
      </c>
      <c r="D41" s="71">
        <f>SUM(D7:D40)</f>
        <v>454</v>
      </c>
      <c r="E41" s="41">
        <v>1</v>
      </c>
      <c r="F41" s="77">
        <f>SUM(F7:F40)</f>
        <v>1128</v>
      </c>
      <c r="G41" s="42">
        <v>1</v>
      </c>
      <c r="H41" s="71">
        <f>SUM(H7:H40)</f>
        <v>1298</v>
      </c>
      <c r="I41" s="41">
        <v>1</v>
      </c>
      <c r="J41" s="37">
        <f>IF(D41=0, "-", (B41-D41)/D41)</f>
        <v>1.3215859030837005E-2</v>
      </c>
      <c r="K41" s="38">
        <f>IF(H41=0, "-", (F41-H41)/H41)</f>
        <v>-0.13097072419106318</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2022-04-04T19:30:10Z</cp:lastPrinted>
  <dcterms:created xsi:type="dcterms:W3CDTF">2005-07-19T06:26:52Z</dcterms:created>
  <dcterms:modified xsi:type="dcterms:W3CDTF">2022-04-04T19:30:59Z</dcterms:modified>
</cp:coreProperties>
</file>