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codeName="ThisWorkbook" defaultThemeVersion="124226"/>
  <mc:AlternateContent xmlns:mc="http://schemas.openxmlformats.org/markup-compatibility/2006">
    <mc:Choice Requires="x15">
      <x15ac:absPath xmlns:x15ac="http://schemas.microsoft.com/office/spreadsheetml/2010/11/ac" url="C:\VFACTS\Output\2021\Sep21\"/>
    </mc:Choice>
  </mc:AlternateContent>
  <xr:revisionPtr revIDLastSave="0" documentId="13_ncr:1_{41D7DBC2-1486-40C1-9379-146711C5F250}" xr6:coauthVersionLast="46" xr6:coauthVersionMax="46" xr10:uidLastSave="{00000000-0000-0000-0000-000000000000}"/>
  <bookViews>
    <workbookView xWindow="915" yWindow="1020" windowWidth="23415" windowHeight="13815" xr2:uid="{00000000-000D-0000-FFFF-FFFF00000000}"/>
  </bookViews>
  <sheets>
    <sheet name="Retail Sales By State" sheetId="51" r:id="rId1"/>
    <sheet name="Total Market Segmentation" sheetId="45" r:id="rId2"/>
    <sheet name="Retail Sales By Marque" sheetId="26" r:id="rId3"/>
    <sheet name="Retail Share By Marque" sheetId="33" r:id="rId4"/>
    <sheet name="Retail Sales By Buyer Type" sheetId="46" r:id="rId5"/>
    <sheet name="Retail Sales By Fuel Type" sheetId="47" r:id="rId6"/>
    <sheet name="Retail Sales By Country Of Orig" sheetId="44" r:id="rId7"/>
    <sheet name="Segment Model Passenger" sheetId="48" r:id="rId8"/>
    <sheet name="Marque Passenger" sheetId="50" r:id="rId9"/>
    <sheet name="Segment Model SUV" sheetId="55" r:id="rId10"/>
    <sheet name="Marque SUV" sheetId="58" r:id="rId11"/>
    <sheet name="Segment Model Light Commercial" sheetId="54" r:id="rId12"/>
    <sheet name="Marque Light Commercial" sheetId="57" r:id="rId13"/>
    <sheet name="Segment Model Heavy Commercial" sheetId="53" r:id="rId14"/>
    <sheet name="Marque Heavy Commercial" sheetId="56" r:id="rId15"/>
    <sheet name="Retail Sales By Marque &amp; Model" sheetId="49" r:id="rId16"/>
  </sheets>
  <definedNames>
    <definedName name="DATA" localSheetId="14">#REF!</definedName>
    <definedName name="DATA" localSheetId="12">#REF!</definedName>
    <definedName name="DATA" localSheetId="10">#REF!</definedName>
    <definedName name="DATA" localSheetId="13">#REF!</definedName>
    <definedName name="DATA" localSheetId="11">#REF!</definedName>
    <definedName name="DATA" localSheetId="9">#REF!</definedName>
    <definedName name="DATA">#REF!</definedName>
    <definedName name="_xlnm.Print_Area" localSheetId="0">'Retail Sales By State'!$A$1:$L$40</definedName>
    <definedName name="_xlnm.Print_Titles" localSheetId="14">'Marque Heavy Commercial'!$1:$3</definedName>
    <definedName name="_xlnm.Print_Titles" localSheetId="12">'Marque Light Commercial'!$1:$3</definedName>
    <definedName name="_xlnm.Print_Titles" localSheetId="8">'Marque Passenger'!$1:$3</definedName>
    <definedName name="_xlnm.Print_Titles" localSheetId="10">'Marque SUV'!$1:$3</definedName>
    <definedName name="_xlnm.Print_Titles" localSheetId="15">'Retail Sales By Marque &amp; Model'!$1:$5</definedName>
    <definedName name="_xlnm.Print_Titles" localSheetId="13">'Segment Model Heavy Commercial'!$1:$3</definedName>
    <definedName name="_xlnm.Print_Titles" localSheetId="11">'Segment Model Light Commercial'!$1:$3</definedName>
    <definedName name="_xlnm.Print_Titles" localSheetId="7">'Segment Model Passenger'!$1:$3</definedName>
    <definedName name="_xlnm.Print_Titles" localSheetId="9">'Segment Model SUV'!$1:$3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8" i="49" l="1"/>
  <c r="H8" i="49"/>
  <c r="J8" i="49" s="1"/>
  <c r="G8" i="49"/>
  <c r="H9" i="49"/>
  <c r="J9" i="49" s="1"/>
  <c r="G9" i="49"/>
  <c r="I9" i="49" s="1"/>
  <c r="I10" i="49"/>
  <c r="H10" i="49"/>
  <c r="J10" i="49" s="1"/>
  <c r="G10" i="49"/>
  <c r="H11" i="49"/>
  <c r="J11" i="49" s="1"/>
  <c r="G11" i="49"/>
  <c r="I11" i="49" s="1"/>
  <c r="H12" i="49"/>
  <c r="J12" i="49" s="1"/>
  <c r="G12" i="49"/>
  <c r="I12" i="49" s="1"/>
  <c r="H15" i="49"/>
  <c r="J15" i="49" s="1"/>
  <c r="G15" i="49"/>
  <c r="I15" i="49" s="1"/>
  <c r="H16" i="49"/>
  <c r="J16" i="49" s="1"/>
  <c r="G16" i="49"/>
  <c r="I16" i="49" s="1"/>
  <c r="H17" i="49"/>
  <c r="J17" i="49" s="1"/>
  <c r="G17" i="49"/>
  <c r="I17" i="49" s="1"/>
  <c r="I18" i="49"/>
  <c r="H18" i="49"/>
  <c r="J18" i="49" s="1"/>
  <c r="G18" i="49"/>
  <c r="I19" i="49"/>
  <c r="H19" i="49"/>
  <c r="J19" i="49" s="1"/>
  <c r="G19" i="49"/>
  <c r="I20" i="49"/>
  <c r="H20" i="49"/>
  <c r="J20" i="49" s="1"/>
  <c r="G20" i="49"/>
  <c r="J21" i="49"/>
  <c r="I21" i="49"/>
  <c r="H21" i="49"/>
  <c r="G21" i="49"/>
  <c r="H22" i="49"/>
  <c r="J22" i="49" s="1"/>
  <c r="G22" i="49"/>
  <c r="I22" i="49" s="1"/>
  <c r="H23" i="49"/>
  <c r="J23" i="49" s="1"/>
  <c r="G23" i="49"/>
  <c r="I23" i="49" s="1"/>
  <c r="H24" i="49"/>
  <c r="J24" i="49" s="1"/>
  <c r="G24" i="49"/>
  <c r="I24" i="49" s="1"/>
  <c r="H25" i="49"/>
  <c r="J25" i="49" s="1"/>
  <c r="G25" i="49"/>
  <c r="I25" i="49" s="1"/>
  <c r="I26" i="49"/>
  <c r="H26" i="49"/>
  <c r="J26" i="49" s="1"/>
  <c r="G26" i="49"/>
  <c r="J27" i="49"/>
  <c r="I27" i="49"/>
  <c r="H27" i="49"/>
  <c r="G27" i="49"/>
  <c r="I28" i="49"/>
  <c r="H28" i="49"/>
  <c r="J28" i="49" s="1"/>
  <c r="G28" i="49"/>
  <c r="H29" i="49"/>
  <c r="J29" i="49" s="1"/>
  <c r="G29" i="49"/>
  <c r="I29" i="49" s="1"/>
  <c r="H32" i="49"/>
  <c r="J32" i="49" s="1"/>
  <c r="G32" i="49"/>
  <c r="I32" i="49" s="1"/>
  <c r="H33" i="49"/>
  <c r="J33" i="49" s="1"/>
  <c r="G33" i="49"/>
  <c r="I33" i="49" s="1"/>
  <c r="H34" i="49"/>
  <c r="J34" i="49" s="1"/>
  <c r="G34" i="49"/>
  <c r="I34" i="49" s="1"/>
  <c r="H35" i="49"/>
  <c r="J35" i="49" s="1"/>
  <c r="G35" i="49"/>
  <c r="I35" i="49" s="1"/>
  <c r="I36" i="49"/>
  <c r="H36" i="49"/>
  <c r="J36" i="49" s="1"/>
  <c r="G36" i="49"/>
  <c r="H37" i="49"/>
  <c r="J37" i="49" s="1"/>
  <c r="G37" i="49"/>
  <c r="I37" i="49" s="1"/>
  <c r="I38" i="49"/>
  <c r="H38" i="49"/>
  <c r="J38" i="49" s="1"/>
  <c r="G38" i="49"/>
  <c r="I39" i="49"/>
  <c r="H39" i="49"/>
  <c r="J39" i="49" s="1"/>
  <c r="G39" i="49"/>
  <c r="I40" i="49"/>
  <c r="H40" i="49"/>
  <c r="J40" i="49" s="1"/>
  <c r="G40" i="49"/>
  <c r="H41" i="49"/>
  <c r="J41" i="49" s="1"/>
  <c r="G41" i="49"/>
  <c r="I41" i="49" s="1"/>
  <c r="H42" i="49"/>
  <c r="J42" i="49" s="1"/>
  <c r="G42" i="49"/>
  <c r="I42" i="49" s="1"/>
  <c r="H43" i="49"/>
  <c r="J43" i="49" s="1"/>
  <c r="G43" i="49"/>
  <c r="I43" i="49" s="1"/>
  <c r="H44" i="49"/>
  <c r="J44" i="49" s="1"/>
  <c r="G44" i="49"/>
  <c r="I44" i="49" s="1"/>
  <c r="H45" i="49"/>
  <c r="J45" i="49" s="1"/>
  <c r="G45" i="49"/>
  <c r="I45" i="49" s="1"/>
  <c r="I46" i="49"/>
  <c r="H46" i="49"/>
  <c r="J46" i="49" s="1"/>
  <c r="G46" i="49"/>
  <c r="H47" i="49"/>
  <c r="J47" i="49" s="1"/>
  <c r="G47" i="49"/>
  <c r="I47" i="49" s="1"/>
  <c r="H48" i="49"/>
  <c r="J48" i="49" s="1"/>
  <c r="G48" i="49"/>
  <c r="I48" i="49" s="1"/>
  <c r="H49" i="49"/>
  <c r="J49" i="49" s="1"/>
  <c r="G49" i="49"/>
  <c r="I49" i="49" s="1"/>
  <c r="I50" i="49"/>
  <c r="H50" i="49"/>
  <c r="J50" i="49" s="1"/>
  <c r="G50" i="49"/>
  <c r="H51" i="49"/>
  <c r="J51" i="49" s="1"/>
  <c r="G51" i="49"/>
  <c r="I51" i="49" s="1"/>
  <c r="J54" i="49"/>
  <c r="I54" i="49"/>
  <c r="H54" i="49"/>
  <c r="G54" i="49"/>
  <c r="J55" i="49"/>
  <c r="I55" i="49"/>
  <c r="H55" i="49"/>
  <c r="G55" i="49"/>
  <c r="H58" i="49"/>
  <c r="J58" i="49" s="1"/>
  <c r="G58" i="49"/>
  <c r="I58" i="49" s="1"/>
  <c r="H59" i="49"/>
  <c r="J59" i="49" s="1"/>
  <c r="G59" i="49"/>
  <c r="I59" i="49" s="1"/>
  <c r="I62" i="49"/>
  <c r="H62" i="49"/>
  <c r="J62" i="49" s="1"/>
  <c r="G62" i="49"/>
  <c r="I63" i="49"/>
  <c r="H63" i="49"/>
  <c r="J63" i="49" s="1"/>
  <c r="G63" i="49"/>
  <c r="I64" i="49"/>
  <c r="H64" i="49"/>
  <c r="J64" i="49" s="1"/>
  <c r="G64" i="49"/>
  <c r="H67" i="49"/>
  <c r="J67" i="49" s="1"/>
  <c r="G67" i="49"/>
  <c r="I67" i="49" s="1"/>
  <c r="H68" i="49"/>
  <c r="J68" i="49" s="1"/>
  <c r="G68" i="49"/>
  <c r="I68" i="49" s="1"/>
  <c r="I71" i="49"/>
  <c r="H71" i="49"/>
  <c r="J71" i="49" s="1"/>
  <c r="G71" i="49"/>
  <c r="I72" i="49"/>
  <c r="H72" i="49"/>
  <c r="J72" i="49" s="1"/>
  <c r="G72" i="49"/>
  <c r="I73" i="49"/>
  <c r="H73" i="49"/>
  <c r="J73" i="49" s="1"/>
  <c r="G73" i="49"/>
  <c r="I74" i="49"/>
  <c r="H74" i="49"/>
  <c r="J74" i="49" s="1"/>
  <c r="G74" i="49"/>
  <c r="I77" i="49"/>
  <c r="H77" i="49"/>
  <c r="J77" i="49" s="1"/>
  <c r="G77" i="49"/>
  <c r="I78" i="49"/>
  <c r="H78" i="49"/>
  <c r="J78" i="49" s="1"/>
  <c r="G78" i="49"/>
  <c r="H81" i="49"/>
  <c r="J81" i="49" s="1"/>
  <c r="G81" i="49"/>
  <c r="I81" i="49" s="1"/>
  <c r="I82" i="49"/>
  <c r="H82" i="49"/>
  <c r="J82" i="49" s="1"/>
  <c r="G82" i="49"/>
  <c r="H83" i="49"/>
  <c r="J83" i="49" s="1"/>
  <c r="G83" i="49"/>
  <c r="I83" i="49" s="1"/>
  <c r="I84" i="49"/>
  <c r="H84" i="49"/>
  <c r="J84" i="49" s="1"/>
  <c r="G84" i="49"/>
  <c r="H85" i="49"/>
  <c r="J85" i="49" s="1"/>
  <c r="G85" i="49"/>
  <c r="I85" i="49" s="1"/>
  <c r="H86" i="49"/>
  <c r="J86" i="49" s="1"/>
  <c r="G86" i="49"/>
  <c r="I86" i="49" s="1"/>
  <c r="H87" i="49"/>
  <c r="J87" i="49" s="1"/>
  <c r="G87" i="49"/>
  <c r="I87" i="49" s="1"/>
  <c r="H88" i="49"/>
  <c r="J88" i="49" s="1"/>
  <c r="G88" i="49"/>
  <c r="I88" i="49" s="1"/>
  <c r="H89" i="49"/>
  <c r="J89" i="49" s="1"/>
  <c r="G89" i="49"/>
  <c r="I89" i="49" s="1"/>
  <c r="J90" i="49"/>
  <c r="I90" i="49"/>
  <c r="H90" i="49"/>
  <c r="G90" i="49"/>
  <c r="H91" i="49"/>
  <c r="J91" i="49" s="1"/>
  <c r="G91" i="49"/>
  <c r="I91" i="49" s="1"/>
  <c r="I92" i="49"/>
  <c r="H92" i="49"/>
  <c r="J92" i="49" s="1"/>
  <c r="G92" i="49"/>
  <c r="H93" i="49"/>
  <c r="J93" i="49" s="1"/>
  <c r="G93" i="49"/>
  <c r="I93" i="49" s="1"/>
  <c r="I96" i="49"/>
  <c r="H96" i="49"/>
  <c r="J96" i="49" s="1"/>
  <c r="G96" i="49"/>
  <c r="I97" i="49"/>
  <c r="H97" i="49"/>
  <c r="J97" i="49" s="1"/>
  <c r="G97" i="49"/>
  <c r="I100" i="49"/>
  <c r="H100" i="49"/>
  <c r="J100" i="49" s="1"/>
  <c r="G100" i="49"/>
  <c r="J101" i="49"/>
  <c r="I101" i="49"/>
  <c r="H101" i="49"/>
  <c r="G101" i="49"/>
  <c r="I102" i="49"/>
  <c r="H102" i="49"/>
  <c r="J102" i="49" s="1"/>
  <c r="G102" i="49"/>
  <c r="H105" i="49"/>
  <c r="J105" i="49" s="1"/>
  <c r="G105" i="49"/>
  <c r="I105" i="49" s="1"/>
  <c r="H106" i="49"/>
  <c r="J106" i="49" s="1"/>
  <c r="G106" i="49"/>
  <c r="I106" i="49" s="1"/>
  <c r="H107" i="49"/>
  <c r="J107" i="49" s="1"/>
  <c r="G107" i="49"/>
  <c r="I107" i="49" s="1"/>
  <c r="J108" i="49"/>
  <c r="I108" i="49"/>
  <c r="H108" i="49"/>
  <c r="G108" i="49"/>
  <c r="H109" i="49"/>
  <c r="J109" i="49" s="1"/>
  <c r="G109" i="49"/>
  <c r="I109" i="49" s="1"/>
  <c r="I110" i="49"/>
  <c r="H110" i="49"/>
  <c r="J110" i="49" s="1"/>
  <c r="G110" i="49"/>
  <c r="J111" i="49"/>
  <c r="I111" i="49"/>
  <c r="H111" i="49"/>
  <c r="G111" i="49"/>
  <c r="H112" i="49"/>
  <c r="J112" i="49" s="1"/>
  <c r="G112" i="49"/>
  <c r="I112" i="49" s="1"/>
  <c r="H115" i="49"/>
  <c r="J115" i="49" s="1"/>
  <c r="G115" i="49"/>
  <c r="I115" i="49" s="1"/>
  <c r="H116" i="49"/>
  <c r="J116" i="49" s="1"/>
  <c r="G116" i="49"/>
  <c r="I116" i="49" s="1"/>
  <c r="H119" i="49"/>
  <c r="J119" i="49" s="1"/>
  <c r="G119" i="49"/>
  <c r="I119" i="49" s="1"/>
  <c r="H120" i="49"/>
  <c r="J120" i="49" s="1"/>
  <c r="G120" i="49"/>
  <c r="I120" i="49" s="1"/>
  <c r="H121" i="49"/>
  <c r="J121" i="49" s="1"/>
  <c r="G121" i="49"/>
  <c r="I121" i="49" s="1"/>
  <c r="H122" i="49"/>
  <c r="J122" i="49" s="1"/>
  <c r="G122" i="49"/>
  <c r="I122" i="49" s="1"/>
  <c r="H123" i="49"/>
  <c r="J123" i="49" s="1"/>
  <c r="G123" i="49"/>
  <c r="I123" i="49" s="1"/>
  <c r="H124" i="49"/>
  <c r="J124" i="49" s="1"/>
  <c r="G124" i="49"/>
  <c r="I124" i="49" s="1"/>
  <c r="I125" i="49"/>
  <c r="H125" i="49"/>
  <c r="J125" i="49" s="1"/>
  <c r="G125" i="49"/>
  <c r="H126" i="49"/>
  <c r="J126" i="49" s="1"/>
  <c r="G126" i="49"/>
  <c r="I126" i="49" s="1"/>
  <c r="H129" i="49"/>
  <c r="J129" i="49" s="1"/>
  <c r="G129" i="49"/>
  <c r="I129" i="49" s="1"/>
  <c r="I130" i="49"/>
  <c r="H130" i="49"/>
  <c r="J130" i="49" s="1"/>
  <c r="G130" i="49"/>
  <c r="H131" i="49"/>
  <c r="J131" i="49" s="1"/>
  <c r="G131" i="49"/>
  <c r="I131" i="49" s="1"/>
  <c r="H132" i="49"/>
  <c r="J132" i="49" s="1"/>
  <c r="G132" i="49"/>
  <c r="I132" i="49" s="1"/>
  <c r="H133" i="49"/>
  <c r="J133" i="49" s="1"/>
  <c r="G133" i="49"/>
  <c r="I133" i="49" s="1"/>
  <c r="H134" i="49"/>
  <c r="J134" i="49" s="1"/>
  <c r="G134" i="49"/>
  <c r="I134" i="49" s="1"/>
  <c r="H135" i="49"/>
  <c r="J135" i="49" s="1"/>
  <c r="G135" i="49"/>
  <c r="I135" i="49" s="1"/>
  <c r="H136" i="49"/>
  <c r="J136" i="49" s="1"/>
  <c r="G136" i="49"/>
  <c r="I136" i="49" s="1"/>
  <c r="I139" i="49"/>
  <c r="H139" i="49"/>
  <c r="J139" i="49" s="1"/>
  <c r="G139" i="49"/>
  <c r="H140" i="49"/>
  <c r="J140" i="49" s="1"/>
  <c r="G140" i="49"/>
  <c r="I140" i="49" s="1"/>
  <c r="H141" i="49"/>
  <c r="J141" i="49" s="1"/>
  <c r="G141" i="49"/>
  <c r="I141" i="49" s="1"/>
  <c r="H142" i="49"/>
  <c r="J142" i="49" s="1"/>
  <c r="G142" i="49"/>
  <c r="I142" i="49" s="1"/>
  <c r="H143" i="49"/>
  <c r="J143" i="49" s="1"/>
  <c r="G143" i="49"/>
  <c r="I143" i="49" s="1"/>
  <c r="H144" i="49"/>
  <c r="J144" i="49" s="1"/>
  <c r="G144" i="49"/>
  <c r="I144" i="49" s="1"/>
  <c r="H145" i="49"/>
  <c r="J145" i="49" s="1"/>
  <c r="G145" i="49"/>
  <c r="I145" i="49" s="1"/>
  <c r="J146" i="49"/>
  <c r="I146" i="49"/>
  <c r="H146" i="49"/>
  <c r="G146" i="49"/>
  <c r="H147" i="49"/>
  <c r="J147" i="49" s="1"/>
  <c r="G147" i="49"/>
  <c r="I147" i="49" s="1"/>
  <c r="J148" i="49"/>
  <c r="I148" i="49"/>
  <c r="H148" i="49"/>
  <c r="G148" i="49"/>
  <c r="J149" i="49"/>
  <c r="I149" i="49"/>
  <c r="H149" i="49"/>
  <c r="G149" i="49"/>
  <c r="J150" i="49"/>
  <c r="I150" i="49"/>
  <c r="H150" i="49"/>
  <c r="G150" i="49"/>
  <c r="H151" i="49"/>
  <c r="J151" i="49" s="1"/>
  <c r="G151" i="49"/>
  <c r="I151" i="49" s="1"/>
  <c r="H152" i="49"/>
  <c r="J152" i="49" s="1"/>
  <c r="G152" i="49"/>
  <c r="I152" i="49" s="1"/>
  <c r="H153" i="49"/>
  <c r="J153" i="49" s="1"/>
  <c r="G153" i="49"/>
  <c r="I153" i="49" s="1"/>
  <c r="H154" i="49"/>
  <c r="J154" i="49" s="1"/>
  <c r="G154" i="49"/>
  <c r="I154" i="49" s="1"/>
  <c r="I157" i="49"/>
  <c r="H157" i="49"/>
  <c r="J157" i="49" s="1"/>
  <c r="G157" i="49"/>
  <c r="I158" i="49"/>
  <c r="H158" i="49"/>
  <c r="J158" i="49" s="1"/>
  <c r="G158" i="49"/>
  <c r="H161" i="49"/>
  <c r="J161" i="49" s="1"/>
  <c r="G161" i="49"/>
  <c r="I161" i="49" s="1"/>
  <c r="H162" i="49"/>
  <c r="J162" i="49" s="1"/>
  <c r="G162" i="49"/>
  <c r="I162" i="49" s="1"/>
  <c r="H165" i="49"/>
  <c r="J165" i="49" s="1"/>
  <c r="G165" i="49"/>
  <c r="I165" i="49" s="1"/>
  <c r="H166" i="49"/>
  <c r="J166" i="49" s="1"/>
  <c r="G166" i="49"/>
  <c r="I166" i="49" s="1"/>
  <c r="H167" i="49"/>
  <c r="J167" i="49" s="1"/>
  <c r="G167" i="49"/>
  <c r="I167" i="49" s="1"/>
  <c r="H168" i="49"/>
  <c r="J168" i="49" s="1"/>
  <c r="G168" i="49"/>
  <c r="I168" i="49" s="1"/>
  <c r="J171" i="49"/>
  <c r="I171" i="49"/>
  <c r="H171" i="49"/>
  <c r="G171" i="49"/>
  <c r="J172" i="49"/>
  <c r="I172" i="49"/>
  <c r="H172" i="49"/>
  <c r="G172" i="49"/>
  <c r="H175" i="49"/>
  <c r="J175" i="49" s="1"/>
  <c r="G175" i="49"/>
  <c r="I175" i="49" s="1"/>
  <c r="I176" i="49"/>
  <c r="H176" i="49"/>
  <c r="J176" i="49" s="1"/>
  <c r="G176" i="49"/>
  <c r="J177" i="49"/>
  <c r="I177" i="49"/>
  <c r="H177" i="49"/>
  <c r="G177" i="49"/>
  <c r="I178" i="49"/>
  <c r="H178" i="49"/>
  <c r="J178" i="49" s="1"/>
  <c r="G178" i="49"/>
  <c r="I179" i="49"/>
  <c r="H179" i="49"/>
  <c r="J179" i="49" s="1"/>
  <c r="G179" i="49"/>
  <c r="H180" i="49"/>
  <c r="J180" i="49" s="1"/>
  <c r="G180" i="49"/>
  <c r="I180" i="49" s="1"/>
  <c r="H181" i="49"/>
  <c r="J181" i="49" s="1"/>
  <c r="G181" i="49"/>
  <c r="I181" i="49" s="1"/>
  <c r="H184" i="49"/>
  <c r="J184" i="49" s="1"/>
  <c r="G184" i="49"/>
  <c r="I184" i="49" s="1"/>
  <c r="H185" i="49"/>
  <c r="J185" i="49" s="1"/>
  <c r="G185" i="49"/>
  <c r="I185" i="49" s="1"/>
  <c r="H186" i="49"/>
  <c r="J186" i="49" s="1"/>
  <c r="G186" i="49"/>
  <c r="I186" i="49" s="1"/>
  <c r="H187" i="49"/>
  <c r="J187" i="49" s="1"/>
  <c r="G187" i="49"/>
  <c r="I187" i="49" s="1"/>
  <c r="H188" i="49"/>
  <c r="J188" i="49" s="1"/>
  <c r="G188" i="49"/>
  <c r="I188" i="49" s="1"/>
  <c r="H189" i="49"/>
  <c r="J189" i="49" s="1"/>
  <c r="G189" i="49"/>
  <c r="I189" i="49" s="1"/>
  <c r="H192" i="49"/>
  <c r="J192" i="49" s="1"/>
  <c r="G192" i="49"/>
  <c r="I192" i="49" s="1"/>
  <c r="H193" i="49"/>
  <c r="J193" i="49" s="1"/>
  <c r="G193" i="49"/>
  <c r="I193" i="49" s="1"/>
  <c r="J194" i="49"/>
  <c r="I194" i="49"/>
  <c r="H194" i="49"/>
  <c r="G194" i="49"/>
  <c r="H195" i="49"/>
  <c r="J195" i="49" s="1"/>
  <c r="G195" i="49"/>
  <c r="I195" i="49" s="1"/>
  <c r="H196" i="49"/>
  <c r="J196" i="49" s="1"/>
  <c r="G196" i="49"/>
  <c r="I196" i="49" s="1"/>
  <c r="H197" i="49"/>
  <c r="J197" i="49" s="1"/>
  <c r="G197" i="49"/>
  <c r="I197" i="49" s="1"/>
  <c r="H198" i="49"/>
  <c r="J198" i="49" s="1"/>
  <c r="G198" i="49"/>
  <c r="I198" i="49" s="1"/>
  <c r="H199" i="49"/>
  <c r="J199" i="49" s="1"/>
  <c r="G199" i="49"/>
  <c r="I199" i="49" s="1"/>
  <c r="H200" i="49"/>
  <c r="J200" i="49" s="1"/>
  <c r="G200" i="49"/>
  <c r="I200" i="49" s="1"/>
  <c r="J201" i="49"/>
  <c r="I201" i="49"/>
  <c r="H201" i="49"/>
  <c r="G201" i="49"/>
  <c r="H202" i="49"/>
  <c r="J202" i="49" s="1"/>
  <c r="G202" i="49"/>
  <c r="I202" i="49" s="1"/>
  <c r="I205" i="49"/>
  <c r="H205" i="49"/>
  <c r="J205" i="49" s="1"/>
  <c r="G205" i="49"/>
  <c r="I206" i="49"/>
  <c r="H206" i="49"/>
  <c r="J206" i="49" s="1"/>
  <c r="G206" i="49"/>
  <c r="H209" i="49"/>
  <c r="J209" i="49" s="1"/>
  <c r="G209" i="49"/>
  <c r="I209" i="49" s="1"/>
  <c r="I210" i="49"/>
  <c r="H210" i="49"/>
  <c r="J210" i="49" s="1"/>
  <c r="G210" i="49"/>
  <c r="I211" i="49"/>
  <c r="H211" i="49"/>
  <c r="J211" i="49" s="1"/>
  <c r="G211" i="49"/>
  <c r="I212" i="49"/>
  <c r="H212" i="49"/>
  <c r="J212" i="49" s="1"/>
  <c r="G212" i="49"/>
  <c r="I213" i="49"/>
  <c r="H213" i="49"/>
  <c r="J213" i="49" s="1"/>
  <c r="G213" i="49"/>
  <c r="H214" i="49"/>
  <c r="J214" i="49" s="1"/>
  <c r="G214" i="49"/>
  <c r="I214" i="49" s="1"/>
  <c r="H215" i="49"/>
  <c r="J215" i="49" s="1"/>
  <c r="G215" i="49"/>
  <c r="I215" i="49" s="1"/>
  <c r="H216" i="49"/>
  <c r="J216" i="49" s="1"/>
  <c r="G216" i="49"/>
  <c r="I216" i="49" s="1"/>
  <c r="H219" i="49"/>
  <c r="J219" i="49" s="1"/>
  <c r="G219" i="49"/>
  <c r="I219" i="49" s="1"/>
  <c r="J220" i="49"/>
  <c r="I220" i="49"/>
  <c r="H220" i="49"/>
  <c r="G220" i="49"/>
  <c r="J221" i="49"/>
  <c r="I221" i="49"/>
  <c r="H221" i="49"/>
  <c r="G221" i="49"/>
  <c r="H222" i="49"/>
  <c r="J222" i="49" s="1"/>
  <c r="G222" i="49"/>
  <c r="I222" i="49" s="1"/>
  <c r="H223" i="49"/>
  <c r="J223" i="49" s="1"/>
  <c r="G223" i="49"/>
  <c r="I223" i="49" s="1"/>
  <c r="H224" i="49"/>
  <c r="J224" i="49" s="1"/>
  <c r="G224" i="49"/>
  <c r="I224" i="49" s="1"/>
  <c r="H225" i="49"/>
  <c r="J225" i="49" s="1"/>
  <c r="G225" i="49"/>
  <c r="I225" i="49" s="1"/>
  <c r="H226" i="49"/>
  <c r="J226" i="49" s="1"/>
  <c r="G226" i="49"/>
  <c r="I226" i="49" s="1"/>
  <c r="I229" i="49"/>
  <c r="H229" i="49"/>
  <c r="J229" i="49" s="1"/>
  <c r="G229" i="49"/>
  <c r="I230" i="49"/>
  <c r="H230" i="49"/>
  <c r="J230" i="49" s="1"/>
  <c r="G230" i="49"/>
  <c r="I231" i="49"/>
  <c r="H231" i="49"/>
  <c r="J231" i="49" s="1"/>
  <c r="G231" i="49"/>
  <c r="I232" i="49"/>
  <c r="H232" i="49"/>
  <c r="J232" i="49" s="1"/>
  <c r="G232" i="49"/>
  <c r="J233" i="49"/>
  <c r="I233" i="49"/>
  <c r="H233" i="49"/>
  <c r="G233" i="49"/>
  <c r="J234" i="49"/>
  <c r="I234" i="49"/>
  <c r="H234" i="49"/>
  <c r="G234" i="49"/>
  <c r="I235" i="49"/>
  <c r="H235" i="49"/>
  <c r="J235" i="49" s="1"/>
  <c r="G235" i="49"/>
  <c r="H236" i="49"/>
  <c r="J236" i="49" s="1"/>
  <c r="G236" i="49"/>
  <c r="I236" i="49" s="1"/>
  <c r="I237" i="49"/>
  <c r="H237" i="49"/>
  <c r="J237" i="49" s="1"/>
  <c r="G237" i="49"/>
  <c r="H238" i="49"/>
  <c r="J238" i="49" s="1"/>
  <c r="G238" i="49"/>
  <c r="I238" i="49" s="1"/>
  <c r="H239" i="49"/>
  <c r="J239" i="49" s="1"/>
  <c r="G239" i="49"/>
  <c r="I239" i="49" s="1"/>
  <c r="H240" i="49"/>
  <c r="J240" i="49" s="1"/>
  <c r="G240" i="49"/>
  <c r="I240" i="49" s="1"/>
  <c r="J243" i="49"/>
  <c r="I243" i="49"/>
  <c r="H243" i="49"/>
  <c r="G243" i="49"/>
  <c r="J244" i="49"/>
  <c r="I244" i="49"/>
  <c r="H244" i="49"/>
  <c r="G244" i="49"/>
  <c r="I247" i="49"/>
  <c r="H247" i="49"/>
  <c r="J247" i="49" s="1"/>
  <c r="G247" i="49"/>
  <c r="H248" i="49"/>
  <c r="J248" i="49" s="1"/>
  <c r="G248" i="49"/>
  <c r="I248" i="49" s="1"/>
  <c r="H249" i="49"/>
  <c r="J249" i="49" s="1"/>
  <c r="G249" i="49"/>
  <c r="I249" i="49" s="1"/>
  <c r="H252" i="49"/>
  <c r="J252" i="49" s="1"/>
  <c r="G252" i="49"/>
  <c r="I252" i="49" s="1"/>
  <c r="H253" i="49"/>
  <c r="J253" i="49" s="1"/>
  <c r="G253" i="49"/>
  <c r="I253" i="49" s="1"/>
  <c r="H254" i="49"/>
  <c r="J254" i="49" s="1"/>
  <c r="G254" i="49"/>
  <c r="I254" i="49" s="1"/>
  <c r="H255" i="49"/>
  <c r="J255" i="49" s="1"/>
  <c r="G255" i="49"/>
  <c r="I255" i="49" s="1"/>
  <c r="H256" i="49"/>
  <c r="J256" i="49" s="1"/>
  <c r="G256" i="49"/>
  <c r="I256" i="49" s="1"/>
  <c r="H257" i="49"/>
  <c r="J257" i="49" s="1"/>
  <c r="G257" i="49"/>
  <c r="I257" i="49" s="1"/>
  <c r="H258" i="49"/>
  <c r="J258" i="49" s="1"/>
  <c r="G258" i="49"/>
  <c r="I258" i="49" s="1"/>
  <c r="J259" i="49"/>
  <c r="I259" i="49"/>
  <c r="H259" i="49"/>
  <c r="G259" i="49"/>
  <c r="H260" i="49"/>
  <c r="J260" i="49" s="1"/>
  <c r="G260" i="49"/>
  <c r="I260" i="49" s="1"/>
  <c r="H261" i="49"/>
  <c r="J261" i="49" s="1"/>
  <c r="G261" i="49"/>
  <c r="I261" i="49" s="1"/>
  <c r="H262" i="49"/>
  <c r="J262" i="49" s="1"/>
  <c r="G262" i="49"/>
  <c r="I262" i="49" s="1"/>
  <c r="H263" i="49"/>
  <c r="J263" i="49" s="1"/>
  <c r="G263" i="49"/>
  <c r="I263" i="49" s="1"/>
  <c r="H264" i="49"/>
  <c r="J264" i="49" s="1"/>
  <c r="G264" i="49"/>
  <c r="I264" i="49" s="1"/>
  <c r="I267" i="49"/>
  <c r="H267" i="49"/>
  <c r="J267" i="49" s="1"/>
  <c r="G267" i="49"/>
  <c r="I268" i="49"/>
  <c r="H268" i="49"/>
  <c r="J268" i="49" s="1"/>
  <c r="G268" i="49"/>
  <c r="H271" i="49"/>
  <c r="J271" i="49" s="1"/>
  <c r="G271" i="49"/>
  <c r="I271" i="49" s="1"/>
  <c r="I272" i="49"/>
  <c r="H272" i="49"/>
  <c r="J272" i="49" s="1"/>
  <c r="G272" i="49"/>
  <c r="H273" i="49"/>
  <c r="J273" i="49" s="1"/>
  <c r="G273" i="49"/>
  <c r="I273" i="49" s="1"/>
  <c r="H274" i="49"/>
  <c r="J274" i="49" s="1"/>
  <c r="G274" i="49"/>
  <c r="I274" i="49" s="1"/>
  <c r="H275" i="49"/>
  <c r="J275" i="49" s="1"/>
  <c r="G275" i="49"/>
  <c r="I275" i="49" s="1"/>
  <c r="H276" i="49"/>
  <c r="J276" i="49" s="1"/>
  <c r="G276" i="49"/>
  <c r="I276" i="49" s="1"/>
  <c r="H277" i="49"/>
  <c r="J277" i="49" s="1"/>
  <c r="G277" i="49"/>
  <c r="I277" i="49" s="1"/>
  <c r="H278" i="49"/>
  <c r="J278" i="49" s="1"/>
  <c r="G278" i="49"/>
  <c r="I278" i="49" s="1"/>
  <c r="J279" i="49"/>
  <c r="I279" i="49"/>
  <c r="H279" i="49"/>
  <c r="G279" i="49"/>
  <c r="J280" i="49"/>
  <c r="I280" i="49"/>
  <c r="H280" i="49"/>
  <c r="G280" i="49"/>
  <c r="H281" i="49"/>
  <c r="J281" i="49" s="1"/>
  <c r="G281" i="49"/>
  <c r="I281" i="49" s="1"/>
  <c r="H282" i="49"/>
  <c r="J282" i="49" s="1"/>
  <c r="G282" i="49"/>
  <c r="I282" i="49" s="1"/>
  <c r="I283" i="49"/>
  <c r="H283" i="49"/>
  <c r="J283" i="49" s="1"/>
  <c r="G283" i="49"/>
  <c r="H284" i="49"/>
  <c r="J284" i="49" s="1"/>
  <c r="G284" i="49"/>
  <c r="I284" i="49" s="1"/>
  <c r="H285" i="49"/>
  <c r="J285" i="49" s="1"/>
  <c r="G285" i="49"/>
  <c r="I285" i="49" s="1"/>
  <c r="I286" i="49"/>
  <c r="H286" i="49"/>
  <c r="J286" i="49" s="1"/>
  <c r="G286" i="49"/>
  <c r="H287" i="49"/>
  <c r="J287" i="49" s="1"/>
  <c r="G287" i="49"/>
  <c r="I287" i="49" s="1"/>
  <c r="H288" i="49"/>
  <c r="J288" i="49" s="1"/>
  <c r="G288" i="49"/>
  <c r="I288" i="49" s="1"/>
  <c r="I289" i="49"/>
  <c r="H289" i="49"/>
  <c r="J289" i="49" s="1"/>
  <c r="G289" i="49"/>
  <c r="H290" i="49"/>
  <c r="J290" i="49" s="1"/>
  <c r="G290" i="49"/>
  <c r="I290" i="49" s="1"/>
  <c r="I293" i="49"/>
  <c r="H293" i="49"/>
  <c r="J293" i="49" s="1"/>
  <c r="G293" i="49"/>
  <c r="H294" i="49"/>
  <c r="J294" i="49" s="1"/>
  <c r="G294" i="49"/>
  <c r="I294" i="49" s="1"/>
  <c r="I295" i="49"/>
  <c r="H295" i="49"/>
  <c r="J295" i="49" s="1"/>
  <c r="G295" i="49"/>
  <c r="J296" i="49"/>
  <c r="I296" i="49"/>
  <c r="H296" i="49"/>
  <c r="G296" i="49"/>
  <c r="I297" i="49"/>
  <c r="H297" i="49"/>
  <c r="J297" i="49" s="1"/>
  <c r="G297" i="49"/>
  <c r="H298" i="49"/>
  <c r="J298" i="49" s="1"/>
  <c r="G298" i="49"/>
  <c r="I298" i="49" s="1"/>
  <c r="I299" i="49"/>
  <c r="H299" i="49"/>
  <c r="J299" i="49" s="1"/>
  <c r="G299" i="49"/>
  <c r="I300" i="49"/>
  <c r="H300" i="49"/>
  <c r="J300" i="49" s="1"/>
  <c r="G300" i="49"/>
  <c r="H301" i="49"/>
  <c r="J301" i="49" s="1"/>
  <c r="G301" i="49"/>
  <c r="I301" i="49" s="1"/>
  <c r="H304" i="49"/>
  <c r="J304" i="49" s="1"/>
  <c r="G304" i="49"/>
  <c r="I304" i="49" s="1"/>
  <c r="H305" i="49"/>
  <c r="J305" i="49" s="1"/>
  <c r="G305" i="49"/>
  <c r="I305" i="49" s="1"/>
  <c r="H306" i="49"/>
  <c r="J306" i="49" s="1"/>
  <c r="G306" i="49"/>
  <c r="I306" i="49" s="1"/>
  <c r="H307" i="49"/>
  <c r="J307" i="49" s="1"/>
  <c r="G307" i="49"/>
  <c r="I307" i="49" s="1"/>
  <c r="I310" i="49"/>
  <c r="H310" i="49"/>
  <c r="J310" i="49" s="1"/>
  <c r="G310" i="49"/>
  <c r="H311" i="49"/>
  <c r="J311" i="49" s="1"/>
  <c r="G311" i="49"/>
  <c r="I311" i="49" s="1"/>
  <c r="H312" i="49"/>
  <c r="J312" i="49" s="1"/>
  <c r="G312" i="49"/>
  <c r="I312" i="49" s="1"/>
  <c r="H313" i="49"/>
  <c r="J313" i="49" s="1"/>
  <c r="G313" i="49"/>
  <c r="I313" i="49" s="1"/>
  <c r="H314" i="49"/>
  <c r="J314" i="49" s="1"/>
  <c r="G314" i="49"/>
  <c r="I314" i="49" s="1"/>
  <c r="H317" i="49"/>
  <c r="J317" i="49" s="1"/>
  <c r="G317" i="49"/>
  <c r="I317" i="49" s="1"/>
  <c r="H318" i="49"/>
  <c r="J318" i="49" s="1"/>
  <c r="G318" i="49"/>
  <c r="I318" i="49" s="1"/>
  <c r="H319" i="49"/>
  <c r="J319" i="49" s="1"/>
  <c r="G319" i="49"/>
  <c r="I319" i="49" s="1"/>
  <c r="I320" i="49"/>
  <c r="H320" i="49"/>
  <c r="J320" i="49" s="1"/>
  <c r="G320" i="49"/>
  <c r="H321" i="49"/>
  <c r="J321" i="49" s="1"/>
  <c r="G321" i="49"/>
  <c r="I321" i="49" s="1"/>
  <c r="H322" i="49"/>
  <c r="J322" i="49" s="1"/>
  <c r="G322" i="49"/>
  <c r="I322" i="49" s="1"/>
  <c r="H323" i="49"/>
  <c r="J323" i="49" s="1"/>
  <c r="G323" i="49"/>
  <c r="I323" i="49" s="1"/>
  <c r="I324" i="49"/>
  <c r="H324" i="49"/>
  <c r="J324" i="49" s="1"/>
  <c r="G324" i="49"/>
  <c r="H325" i="49"/>
  <c r="J325" i="49" s="1"/>
  <c r="G325" i="49"/>
  <c r="I325" i="49" s="1"/>
  <c r="H326" i="49"/>
  <c r="J326" i="49" s="1"/>
  <c r="G326" i="49"/>
  <c r="I326" i="49" s="1"/>
  <c r="I329" i="49"/>
  <c r="H329" i="49"/>
  <c r="J329" i="49" s="1"/>
  <c r="G329" i="49"/>
  <c r="H330" i="49"/>
  <c r="J330" i="49" s="1"/>
  <c r="G330" i="49"/>
  <c r="I330" i="49" s="1"/>
  <c r="H331" i="49"/>
  <c r="J331" i="49" s="1"/>
  <c r="G331" i="49"/>
  <c r="I331" i="49" s="1"/>
  <c r="I332" i="49"/>
  <c r="H332" i="49"/>
  <c r="J332" i="49" s="1"/>
  <c r="G332" i="49"/>
  <c r="H333" i="49"/>
  <c r="J333" i="49" s="1"/>
  <c r="G333" i="49"/>
  <c r="I333" i="49" s="1"/>
  <c r="H334" i="49"/>
  <c r="J334" i="49" s="1"/>
  <c r="G334" i="49"/>
  <c r="I334" i="49" s="1"/>
  <c r="H335" i="49"/>
  <c r="J335" i="49" s="1"/>
  <c r="G335" i="49"/>
  <c r="I335" i="49" s="1"/>
  <c r="H336" i="49"/>
  <c r="J336" i="49" s="1"/>
  <c r="G336" i="49"/>
  <c r="I336" i="49" s="1"/>
  <c r="H337" i="49"/>
  <c r="J337" i="49" s="1"/>
  <c r="G337" i="49"/>
  <c r="I337" i="49" s="1"/>
  <c r="H338" i="49"/>
  <c r="J338" i="49" s="1"/>
  <c r="G338" i="49"/>
  <c r="I338" i="49" s="1"/>
  <c r="H339" i="49"/>
  <c r="J339" i="49" s="1"/>
  <c r="G339" i="49"/>
  <c r="I339" i="49" s="1"/>
  <c r="J342" i="49"/>
  <c r="I342" i="49"/>
  <c r="H342" i="49"/>
  <c r="G342" i="49"/>
  <c r="H343" i="49"/>
  <c r="J343" i="49" s="1"/>
  <c r="G343" i="49"/>
  <c r="I343" i="49" s="1"/>
  <c r="I344" i="49"/>
  <c r="H344" i="49"/>
  <c r="J344" i="49" s="1"/>
  <c r="G344" i="49"/>
  <c r="H345" i="49"/>
  <c r="J345" i="49" s="1"/>
  <c r="G345" i="49"/>
  <c r="I345" i="49" s="1"/>
  <c r="I346" i="49"/>
  <c r="H346" i="49"/>
  <c r="J346" i="49" s="1"/>
  <c r="G346" i="49"/>
  <c r="J347" i="49"/>
  <c r="I347" i="49"/>
  <c r="H347" i="49"/>
  <c r="G347" i="49"/>
  <c r="H348" i="49"/>
  <c r="J348" i="49" s="1"/>
  <c r="G348" i="49"/>
  <c r="I348" i="49" s="1"/>
  <c r="H349" i="49"/>
  <c r="J349" i="49" s="1"/>
  <c r="G349" i="49"/>
  <c r="I349" i="49" s="1"/>
  <c r="H350" i="49"/>
  <c r="J350" i="49" s="1"/>
  <c r="G350" i="49"/>
  <c r="I350" i="49" s="1"/>
  <c r="I353" i="49"/>
  <c r="H353" i="49"/>
  <c r="J353" i="49" s="1"/>
  <c r="G353" i="49"/>
  <c r="I354" i="49"/>
  <c r="H354" i="49"/>
  <c r="J354" i="49" s="1"/>
  <c r="G354" i="49"/>
  <c r="I355" i="49"/>
  <c r="H355" i="49"/>
  <c r="J355" i="49" s="1"/>
  <c r="G355" i="49"/>
  <c r="H356" i="49"/>
  <c r="J356" i="49" s="1"/>
  <c r="G356" i="49"/>
  <c r="I356" i="49" s="1"/>
  <c r="H357" i="49"/>
  <c r="J357" i="49" s="1"/>
  <c r="G357" i="49"/>
  <c r="I357" i="49" s="1"/>
  <c r="H358" i="49"/>
  <c r="J358" i="49" s="1"/>
  <c r="G358" i="49"/>
  <c r="I358" i="49" s="1"/>
  <c r="J359" i="49"/>
  <c r="I359" i="49"/>
  <c r="H359" i="49"/>
  <c r="G359" i="49"/>
  <c r="H360" i="49"/>
  <c r="J360" i="49" s="1"/>
  <c r="G360" i="49"/>
  <c r="I360" i="49" s="1"/>
  <c r="H363" i="49"/>
  <c r="J363" i="49" s="1"/>
  <c r="G363" i="49"/>
  <c r="I363" i="49" s="1"/>
  <c r="I364" i="49"/>
  <c r="H364" i="49"/>
  <c r="J364" i="49" s="1"/>
  <c r="G364" i="49"/>
  <c r="H365" i="49"/>
  <c r="J365" i="49" s="1"/>
  <c r="G365" i="49"/>
  <c r="I365" i="49" s="1"/>
  <c r="J368" i="49"/>
  <c r="I368" i="49"/>
  <c r="H368" i="49"/>
  <c r="G368" i="49"/>
  <c r="H369" i="49"/>
  <c r="J369" i="49" s="1"/>
  <c r="G369" i="49"/>
  <c r="I369" i="49" s="1"/>
  <c r="H370" i="49"/>
  <c r="J370" i="49" s="1"/>
  <c r="G370" i="49"/>
  <c r="I370" i="49" s="1"/>
  <c r="H371" i="49"/>
  <c r="J371" i="49" s="1"/>
  <c r="G371" i="49"/>
  <c r="I371" i="49" s="1"/>
  <c r="H372" i="49"/>
  <c r="J372" i="49" s="1"/>
  <c r="G372" i="49"/>
  <c r="I372" i="49" s="1"/>
  <c r="I373" i="49"/>
  <c r="H373" i="49"/>
  <c r="J373" i="49" s="1"/>
  <c r="G373" i="49"/>
  <c r="H374" i="49"/>
  <c r="J374" i="49" s="1"/>
  <c r="G374" i="49"/>
  <c r="I374" i="49" s="1"/>
  <c r="H375" i="49"/>
  <c r="J375" i="49" s="1"/>
  <c r="G375" i="49"/>
  <c r="I375" i="49" s="1"/>
  <c r="H376" i="49"/>
  <c r="J376" i="49" s="1"/>
  <c r="G376" i="49"/>
  <c r="I376" i="49" s="1"/>
  <c r="H379" i="49"/>
  <c r="J379" i="49" s="1"/>
  <c r="G379" i="49"/>
  <c r="I379" i="49" s="1"/>
  <c r="H380" i="49"/>
  <c r="J380" i="49" s="1"/>
  <c r="G380" i="49"/>
  <c r="I380" i="49" s="1"/>
  <c r="H381" i="49"/>
  <c r="J381" i="49" s="1"/>
  <c r="G381" i="49"/>
  <c r="I381" i="49" s="1"/>
  <c r="H382" i="49"/>
  <c r="J382" i="49" s="1"/>
  <c r="G382" i="49"/>
  <c r="I382" i="49" s="1"/>
  <c r="H383" i="49"/>
  <c r="J383" i="49" s="1"/>
  <c r="G383" i="49"/>
  <c r="I383" i="49" s="1"/>
  <c r="I384" i="49"/>
  <c r="H384" i="49"/>
  <c r="J384" i="49" s="1"/>
  <c r="G384" i="49"/>
  <c r="I385" i="49"/>
  <c r="H385" i="49"/>
  <c r="J385" i="49" s="1"/>
  <c r="G385" i="49"/>
  <c r="H386" i="49"/>
  <c r="J386" i="49" s="1"/>
  <c r="G386" i="49"/>
  <c r="I386" i="49" s="1"/>
  <c r="H387" i="49"/>
  <c r="J387" i="49" s="1"/>
  <c r="G387" i="49"/>
  <c r="I387" i="49" s="1"/>
  <c r="I390" i="49"/>
  <c r="H390" i="49"/>
  <c r="J390" i="49" s="1"/>
  <c r="G390" i="49"/>
  <c r="H391" i="49"/>
  <c r="J391" i="49" s="1"/>
  <c r="G391" i="49"/>
  <c r="I391" i="49" s="1"/>
  <c r="I392" i="49"/>
  <c r="H392" i="49"/>
  <c r="J392" i="49" s="1"/>
  <c r="G392" i="49"/>
  <c r="H393" i="49"/>
  <c r="J393" i="49" s="1"/>
  <c r="G393" i="49"/>
  <c r="I393" i="49" s="1"/>
  <c r="H396" i="49"/>
  <c r="J396" i="49" s="1"/>
  <c r="G396" i="49"/>
  <c r="I396" i="49" s="1"/>
  <c r="H397" i="49"/>
  <c r="J397" i="49" s="1"/>
  <c r="G397" i="49"/>
  <c r="I397" i="49" s="1"/>
  <c r="H398" i="49"/>
  <c r="J398" i="49" s="1"/>
  <c r="G398" i="49"/>
  <c r="I398" i="49" s="1"/>
  <c r="H399" i="49"/>
  <c r="J399" i="49" s="1"/>
  <c r="G399" i="49"/>
  <c r="I399" i="49" s="1"/>
  <c r="H400" i="49"/>
  <c r="J400" i="49" s="1"/>
  <c r="G400" i="49"/>
  <c r="I400" i="49" s="1"/>
  <c r="H401" i="49"/>
  <c r="J401" i="49" s="1"/>
  <c r="G401" i="49"/>
  <c r="I401" i="49" s="1"/>
  <c r="H402" i="49"/>
  <c r="J402" i="49" s="1"/>
  <c r="G402" i="49"/>
  <c r="I402" i="49" s="1"/>
  <c r="H403" i="49"/>
  <c r="J403" i="49" s="1"/>
  <c r="G403" i="49"/>
  <c r="I403" i="49" s="1"/>
  <c r="H404" i="49"/>
  <c r="J404" i="49" s="1"/>
  <c r="G404" i="49"/>
  <c r="I404" i="49" s="1"/>
  <c r="H407" i="49"/>
  <c r="J407" i="49" s="1"/>
  <c r="G407" i="49"/>
  <c r="I407" i="49" s="1"/>
  <c r="H408" i="49"/>
  <c r="J408" i="49" s="1"/>
  <c r="G408" i="49"/>
  <c r="I408" i="49" s="1"/>
  <c r="H409" i="49"/>
  <c r="J409" i="49" s="1"/>
  <c r="G409" i="49"/>
  <c r="I409" i="49" s="1"/>
  <c r="I410" i="49"/>
  <c r="H410" i="49"/>
  <c r="J410" i="49" s="1"/>
  <c r="G410" i="49"/>
  <c r="H411" i="49"/>
  <c r="J411" i="49" s="1"/>
  <c r="G411" i="49"/>
  <c r="I411" i="49" s="1"/>
  <c r="H412" i="49"/>
  <c r="J412" i="49" s="1"/>
  <c r="G412" i="49"/>
  <c r="I412" i="49" s="1"/>
  <c r="H413" i="49"/>
  <c r="J413" i="49" s="1"/>
  <c r="G413" i="49"/>
  <c r="I413" i="49" s="1"/>
  <c r="H416" i="49"/>
  <c r="J416" i="49" s="1"/>
  <c r="G416" i="49"/>
  <c r="I416" i="49" s="1"/>
  <c r="H417" i="49"/>
  <c r="J417" i="49" s="1"/>
  <c r="G417" i="49"/>
  <c r="I417" i="49" s="1"/>
  <c r="H418" i="49"/>
  <c r="J418" i="49" s="1"/>
  <c r="G418" i="49"/>
  <c r="I418" i="49" s="1"/>
  <c r="J419" i="49"/>
  <c r="I419" i="49"/>
  <c r="H419" i="49"/>
  <c r="G419" i="49"/>
  <c r="H420" i="49"/>
  <c r="J420" i="49" s="1"/>
  <c r="G420" i="49"/>
  <c r="I420" i="49" s="1"/>
  <c r="H421" i="49"/>
  <c r="J421" i="49" s="1"/>
  <c r="G421" i="49"/>
  <c r="I421" i="49" s="1"/>
  <c r="I422" i="49"/>
  <c r="H422" i="49"/>
  <c r="J422" i="49" s="1"/>
  <c r="G422" i="49"/>
  <c r="H423" i="49"/>
  <c r="J423" i="49" s="1"/>
  <c r="G423" i="49"/>
  <c r="I423" i="49" s="1"/>
  <c r="H424" i="49"/>
  <c r="J424" i="49" s="1"/>
  <c r="G424" i="49"/>
  <c r="I424" i="49" s="1"/>
  <c r="H425" i="49"/>
  <c r="J425" i="49" s="1"/>
  <c r="G425" i="49"/>
  <c r="I425" i="49" s="1"/>
  <c r="H426" i="49"/>
  <c r="J426" i="49" s="1"/>
  <c r="G426" i="49"/>
  <c r="I426" i="49" s="1"/>
  <c r="H427" i="49"/>
  <c r="J427" i="49" s="1"/>
  <c r="G427" i="49"/>
  <c r="I427" i="49" s="1"/>
  <c r="H428" i="49"/>
  <c r="J428" i="49" s="1"/>
  <c r="G428" i="49"/>
  <c r="I428" i="49" s="1"/>
  <c r="H429" i="49"/>
  <c r="J429" i="49" s="1"/>
  <c r="G429" i="49"/>
  <c r="I429" i="49" s="1"/>
  <c r="H430" i="49"/>
  <c r="J430" i="49" s="1"/>
  <c r="G430" i="49"/>
  <c r="I430" i="49" s="1"/>
  <c r="I431" i="49"/>
  <c r="H431" i="49"/>
  <c r="J431" i="49" s="1"/>
  <c r="G431" i="49"/>
  <c r="I432" i="49"/>
  <c r="H432" i="49"/>
  <c r="J432" i="49" s="1"/>
  <c r="G432" i="49"/>
  <c r="H433" i="49"/>
  <c r="J433" i="49" s="1"/>
  <c r="G433" i="49"/>
  <c r="I433" i="49" s="1"/>
  <c r="H434" i="49"/>
  <c r="J434" i="49" s="1"/>
  <c r="G434" i="49"/>
  <c r="I434" i="49" s="1"/>
  <c r="J435" i="49"/>
  <c r="I435" i="49"/>
  <c r="H435" i="49"/>
  <c r="G435" i="49"/>
  <c r="I436" i="49"/>
  <c r="H436" i="49"/>
  <c r="J436" i="49" s="1"/>
  <c r="G436" i="49"/>
  <c r="H437" i="49"/>
  <c r="J437" i="49" s="1"/>
  <c r="G437" i="49"/>
  <c r="I437" i="49" s="1"/>
  <c r="J438" i="49"/>
  <c r="I438" i="49"/>
  <c r="H438" i="49"/>
  <c r="G438" i="49"/>
  <c r="H439" i="49"/>
  <c r="J439" i="49" s="1"/>
  <c r="G439" i="49"/>
  <c r="I439" i="49" s="1"/>
  <c r="H442" i="49"/>
  <c r="J442" i="49" s="1"/>
  <c r="G442" i="49"/>
  <c r="I442" i="49" s="1"/>
  <c r="H443" i="49"/>
  <c r="J443" i="49" s="1"/>
  <c r="G443" i="49"/>
  <c r="I443" i="49" s="1"/>
  <c r="I444" i="49"/>
  <c r="H444" i="49"/>
  <c r="J444" i="49" s="1"/>
  <c r="G444" i="49"/>
  <c r="H445" i="49"/>
  <c r="J445" i="49" s="1"/>
  <c r="G445" i="49"/>
  <c r="I445" i="49" s="1"/>
  <c r="I446" i="49"/>
  <c r="H446" i="49"/>
  <c r="J446" i="49" s="1"/>
  <c r="G446" i="49"/>
  <c r="J447" i="49"/>
  <c r="I447" i="49"/>
  <c r="H447" i="49"/>
  <c r="G447" i="49"/>
  <c r="J448" i="49"/>
  <c r="I448" i="49"/>
  <c r="H448" i="49"/>
  <c r="G448" i="49"/>
  <c r="H449" i="49"/>
  <c r="J449" i="49" s="1"/>
  <c r="G449" i="49"/>
  <c r="I449" i="49" s="1"/>
  <c r="H450" i="49"/>
  <c r="J450" i="49" s="1"/>
  <c r="G450" i="49"/>
  <c r="I450" i="49" s="1"/>
  <c r="H451" i="49"/>
  <c r="J451" i="49" s="1"/>
  <c r="G451" i="49"/>
  <c r="I451" i="49" s="1"/>
  <c r="I452" i="49"/>
  <c r="H452" i="49"/>
  <c r="J452" i="49" s="1"/>
  <c r="G452" i="49"/>
  <c r="H453" i="49"/>
  <c r="J453" i="49" s="1"/>
  <c r="G453" i="49"/>
  <c r="I453" i="49" s="1"/>
  <c r="J454" i="49"/>
  <c r="I454" i="49"/>
  <c r="H454" i="49"/>
  <c r="G454" i="49"/>
  <c r="H455" i="49"/>
  <c r="J455" i="49" s="1"/>
  <c r="G455" i="49"/>
  <c r="I455" i="49" s="1"/>
  <c r="H456" i="49"/>
  <c r="J456" i="49" s="1"/>
  <c r="G456" i="49"/>
  <c r="I456" i="49" s="1"/>
  <c r="H457" i="49"/>
  <c r="J457" i="49" s="1"/>
  <c r="G457" i="49"/>
  <c r="I457" i="49" s="1"/>
  <c r="H458" i="49"/>
  <c r="J458" i="49" s="1"/>
  <c r="G458" i="49"/>
  <c r="I458" i="49" s="1"/>
  <c r="I459" i="49"/>
  <c r="H459" i="49"/>
  <c r="J459" i="49" s="1"/>
  <c r="G459" i="49"/>
  <c r="I460" i="49"/>
  <c r="H460" i="49"/>
  <c r="J460" i="49" s="1"/>
  <c r="G460" i="49"/>
  <c r="H461" i="49"/>
  <c r="J461" i="49" s="1"/>
  <c r="G461" i="49"/>
  <c r="I461" i="49" s="1"/>
  <c r="H462" i="49"/>
  <c r="J462" i="49" s="1"/>
  <c r="G462" i="49"/>
  <c r="I462" i="49" s="1"/>
  <c r="I465" i="49"/>
  <c r="H465" i="49"/>
  <c r="J465" i="49" s="1"/>
  <c r="G465" i="49"/>
  <c r="I466" i="49"/>
  <c r="H466" i="49"/>
  <c r="J466" i="49" s="1"/>
  <c r="G466" i="49"/>
  <c r="H467" i="49"/>
  <c r="J467" i="49" s="1"/>
  <c r="G467" i="49"/>
  <c r="I467" i="49" s="1"/>
  <c r="H468" i="49"/>
  <c r="J468" i="49" s="1"/>
  <c r="G468" i="49"/>
  <c r="I468" i="49" s="1"/>
  <c r="H469" i="49"/>
  <c r="J469" i="49" s="1"/>
  <c r="G469" i="49"/>
  <c r="I469" i="49" s="1"/>
  <c r="H470" i="49"/>
  <c r="J470" i="49" s="1"/>
  <c r="G470" i="49"/>
  <c r="I470" i="49" s="1"/>
  <c r="H471" i="49"/>
  <c r="J471" i="49" s="1"/>
  <c r="G471" i="49"/>
  <c r="I471" i="49" s="1"/>
  <c r="K8" i="56"/>
  <c r="J8" i="56"/>
  <c r="K9" i="56"/>
  <c r="J9" i="56"/>
  <c r="K10" i="56"/>
  <c r="J10" i="56"/>
  <c r="K11" i="56"/>
  <c r="J11" i="56"/>
  <c r="K12" i="56"/>
  <c r="J12" i="56"/>
  <c r="K13" i="56"/>
  <c r="J13" i="56"/>
  <c r="K14" i="56"/>
  <c r="J14" i="56"/>
  <c r="K15" i="56"/>
  <c r="J15" i="56"/>
  <c r="K16" i="56"/>
  <c r="J16" i="56"/>
  <c r="K17" i="56"/>
  <c r="J17" i="56"/>
  <c r="K18" i="56"/>
  <c r="J18" i="56"/>
  <c r="H20" i="56"/>
  <c r="I16" i="56" s="1"/>
  <c r="F20" i="56"/>
  <c r="G18" i="56" s="1"/>
  <c r="D20" i="56"/>
  <c r="E15" i="56" s="1"/>
  <c r="B20" i="56"/>
  <c r="C18" i="56" s="1"/>
  <c r="K7" i="56"/>
  <c r="J7" i="56"/>
  <c r="B5" i="56"/>
  <c r="D5" i="56" s="1"/>
  <c r="H5" i="56" s="1"/>
  <c r="K8" i="57"/>
  <c r="J8" i="57"/>
  <c r="K9" i="57"/>
  <c r="J9" i="57"/>
  <c r="K10" i="57"/>
  <c r="J10" i="57"/>
  <c r="K11" i="57"/>
  <c r="J11" i="57"/>
  <c r="K12" i="57"/>
  <c r="J12" i="57"/>
  <c r="K13" i="57"/>
  <c r="J13" i="57"/>
  <c r="K14" i="57"/>
  <c r="J14" i="57"/>
  <c r="K15" i="57"/>
  <c r="J15" i="57"/>
  <c r="K16" i="57"/>
  <c r="J16" i="57"/>
  <c r="K17" i="57"/>
  <c r="J17" i="57"/>
  <c r="K18" i="57"/>
  <c r="J18" i="57"/>
  <c r="K19" i="57"/>
  <c r="J19" i="57"/>
  <c r="K20" i="57"/>
  <c r="J20" i="57"/>
  <c r="K21" i="57"/>
  <c r="J21" i="57"/>
  <c r="K22" i="57"/>
  <c r="J22" i="57"/>
  <c r="K23" i="57"/>
  <c r="J23" i="57"/>
  <c r="K24" i="57"/>
  <c r="J24" i="57"/>
  <c r="H26" i="57"/>
  <c r="I23" i="57" s="1"/>
  <c r="F26" i="57"/>
  <c r="G24" i="57" s="1"/>
  <c r="D26" i="57"/>
  <c r="E22" i="57" s="1"/>
  <c r="B26" i="57"/>
  <c r="C24" i="57" s="1"/>
  <c r="K7" i="57"/>
  <c r="J7" i="57"/>
  <c r="B5" i="57"/>
  <c r="F5" i="57" s="1"/>
  <c r="K8" i="58"/>
  <c r="J8" i="58"/>
  <c r="K9" i="58"/>
  <c r="J9" i="58"/>
  <c r="K10" i="58"/>
  <c r="J10" i="58"/>
  <c r="K11" i="58"/>
  <c r="J11" i="58"/>
  <c r="K12" i="58"/>
  <c r="J12" i="58"/>
  <c r="K13" i="58"/>
  <c r="J13" i="58"/>
  <c r="K14" i="58"/>
  <c r="J14" i="58"/>
  <c r="K15" i="58"/>
  <c r="J15" i="58"/>
  <c r="K16" i="58"/>
  <c r="J16" i="58"/>
  <c r="K17" i="58"/>
  <c r="J17" i="58"/>
  <c r="K18" i="58"/>
  <c r="J18" i="58"/>
  <c r="K19" i="58"/>
  <c r="J19" i="58"/>
  <c r="K20" i="58"/>
  <c r="J20" i="58"/>
  <c r="K21" i="58"/>
  <c r="J21" i="58"/>
  <c r="K22" i="58"/>
  <c r="J22" i="58"/>
  <c r="K23" i="58"/>
  <c r="J23" i="58"/>
  <c r="K24" i="58"/>
  <c r="J24" i="58"/>
  <c r="K25" i="58"/>
  <c r="J25" i="58"/>
  <c r="K26" i="58"/>
  <c r="J26" i="58"/>
  <c r="K27" i="58"/>
  <c r="J27" i="58"/>
  <c r="K28" i="58"/>
  <c r="J28" i="58"/>
  <c r="K29" i="58"/>
  <c r="J29" i="58"/>
  <c r="K30" i="58"/>
  <c r="J30" i="58"/>
  <c r="K31" i="58"/>
  <c r="J31" i="58"/>
  <c r="K32" i="58"/>
  <c r="J32" i="58"/>
  <c r="K33" i="58"/>
  <c r="J33" i="58"/>
  <c r="K34" i="58"/>
  <c r="J34" i="58"/>
  <c r="K35" i="58"/>
  <c r="J35" i="58"/>
  <c r="K36" i="58"/>
  <c r="J36" i="58"/>
  <c r="K37" i="58"/>
  <c r="J37" i="58"/>
  <c r="K38" i="58"/>
  <c r="J38" i="58"/>
  <c r="K39" i="58"/>
  <c r="J39" i="58"/>
  <c r="K40" i="58"/>
  <c r="J40" i="58"/>
  <c r="K41" i="58"/>
  <c r="J41" i="58"/>
  <c r="K42" i="58"/>
  <c r="J42" i="58"/>
  <c r="H44" i="58"/>
  <c r="I41" i="58" s="1"/>
  <c r="F44" i="58"/>
  <c r="G42" i="58" s="1"/>
  <c r="D44" i="58"/>
  <c r="E40" i="58" s="1"/>
  <c r="B44" i="58"/>
  <c r="C42" i="58" s="1"/>
  <c r="K7" i="58"/>
  <c r="J7" i="58"/>
  <c r="B5" i="58"/>
  <c r="F5" i="58" s="1"/>
  <c r="K8" i="50"/>
  <c r="J8" i="50"/>
  <c r="K9" i="50"/>
  <c r="J9" i="50"/>
  <c r="K10" i="50"/>
  <c r="J10" i="50"/>
  <c r="K11" i="50"/>
  <c r="J11" i="50"/>
  <c r="K12" i="50"/>
  <c r="J12" i="50"/>
  <c r="K13" i="50"/>
  <c r="J13" i="50"/>
  <c r="K14" i="50"/>
  <c r="J14" i="50"/>
  <c r="K15" i="50"/>
  <c r="J15" i="50"/>
  <c r="K16" i="50"/>
  <c r="J16" i="50"/>
  <c r="K17" i="50"/>
  <c r="J17" i="50"/>
  <c r="K18" i="50"/>
  <c r="J18" i="50"/>
  <c r="K19" i="50"/>
  <c r="J19" i="50"/>
  <c r="K20" i="50"/>
  <c r="J20" i="50"/>
  <c r="K21" i="50"/>
  <c r="J21" i="50"/>
  <c r="K22" i="50"/>
  <c r="J22" i="50"/>
  <c r="K23" i="50"/>
  <c r="J23" i="50"/>
  <c r="K24" i="50"/>
  <c r="J24" i="50"/>
  <c r="K25" i="50"/>
  <c r="J25" i="50"/>
  <c r="K26" i="50"/>
  <c r="J26" i="50"/>
  <c r="K27" i="50"/>
  <c r="J27" i="50"/>
  <c r="K28" i="50"/>
  <c r="J28" i="50"/>
  <c r="K29" i="50"/>
  <c r="J29" i="50"/>
  <c r="K30" i="50"/>
  <c r="J30" i="50"/>
  <c r="K31" i="50"/>
  <c r="J31" i="50"/>
  <c r="K32" i="50"/>
  <c r="J32" i="50"/>
  <c r="K33" i="50"/>
  <c r="J33" i="50"/>
  <c r="K34" i="50"/>
  <c r="J34" i="50"/>
  <c r="K35" i="50"/>
  <c r="J35" i="50"/>
  <c r="K36" i="50"/>
  <c r="J36" i="50"/>
  <c r="K37" i="50"/>
  <c r="J37" i="50"/>
  <c r="K38" i="50"/>
  <c r="J38" i="50"/>
  <c r="K39" i="50"/>
  <c r="J39" i="50"/>
  <c r="K40" i="50"/>
  <c r="J40" i="50"/>
  <c r="K41" i="50"/>
  <c r="J41" i="50"/>
  <c r="H43" i="50"/>
  <c r="I40" i="50" s="1"/>
  <c r="F43" i="50"/>
  <c r="G41" i="50" s="1"/>
  <c r="D43" i="50"/>
  <c r="E39" i="50" s="1"/>
  <c r="B43" i="50"/>
  <c r="C41" i="50" s="1"/>
  <c r="K7" i="50"/>
  <c r="J7" i="50"/>
  <c r="B5" i="50"/>
  <c r="F5" i="50" s="1"/>
  <c r="B5" i="53"/>
  <c r="D5" i="53" s="1"/>
  <c r="H5" i="53" s="1"/>
  <c r="K8" i="53"/>
  <c r="J8" i="53"/>
  <c r="K9" i="53"/>
  <c r="J9" i="53"/>
  <c r="K10" i="53"/>
  <c r="J10" i="53"/>
  <c r="K11" i="53"/>
  <c r="J11" i="53"/>
  <c r="K12" i="53"/>
  <c r="J12" i="53"/>
  <c r="K13" i="53"/>
  <c r="J13" i="53"/>
  <c r="K14" i="53"/>
  <c r="J14" i="53"/>
  <c r="K15" i="53"/>
  <c r="J15" i="53"/>
  <c r="K16" i="53"/>
  <c r="J16" i="53"/>
  <c r="K17" i="53"/>
  <c r="J17" i="53"/>
  <c r="K18" i="53"/>
  <c r="J18" i="53"/>
  <c r="H20" i="53"/>
  <c r="I17" i="53" s="1"/>
  <c r="F20" i="53"/>
  <c r="G18" i="53" s="1"/>
  <c r="D20" i="53"/>
  <c r="E17" i="53" s="1"/>
  <c r="B20" i="53"/>
  <c r="C18" i="53" s="1"/>
  <c r="K7" i="53"/>
  <c r="J7" i="53"/>
  <c r="I22" i="53"/>
  <c r="G22" i="53"/>
  <c r="E22" i="53"/>
  <c r="C22" i="53"/>
  <c r="B5" i="54"/>
  <c r="D5" i="54" s="1"/>
  <c r="H5" i="54" s="1"/>
  <c r="K8" i="54"/>
  <c r="J8" i="54"/>
  <c r="K9" i="54"/>
  <c r="J9" i="54"/>
  <c r="K10" i="54"/>
  <c r="J10" i="54"/>
  <c r="K11" i="54"/>
  <c r="J11" i="54"/>
  <c r="H13" i="54"/>
  <c r="I10" i="54" s="1"/>
  <c r="F13" i="54"/>
  <c r="G11" i="54" s="1"/>
  <c r="D13" i="54"/>
  <c r="E10" i="54" s="1"/>
  <c r="B13" i="54"/>
  <c r="C11" i="54" s="1"/>
  <c r="K7" i="54"/>
  <c r="J7" i="54"/>
  <c r="H18" i="54"/>
  <c r="K18" i="54" s="1"/>
  <c r="F18" i="54"/>
  <c r="G18" i="54" s="1"/>
  <c r="D18" i="54"/>
  <c r="J18" i="54" s="1"/>
  <c r="B18" i="54"/>
  <c r="C18" i="54" s="1"/>
  <c r="K16" i="54"/>
  <c r="J16" i="54"/>
  <c r="K22" i="54"/>
  <c r="J22" i="54"/>
  <c r="K23" i="54"/>
  <c r="J23" i="54"/>
  <c r="H25" i="54"/>
  <c r="I22" i="54" s="1"/>
  <c r="F25" i="54"/>
  <c r="G23" i="54" s="1"/>
  <c r="D25" i="54"/>
  <c r="B25" i="54"/>
  <c r="C23" i="54" s="1"/>
  <c r="K21" i="54"/>
  <c r="J21" i="54"/>
  <c r="K29" i="54"/>
  <c r="J29" i="54"/>
  <c r="K30" i="54"/>
  <c r="J30" i="54"/>
  <c r="K31" i="54"/>
  <c r="J31" i="54"/>
  <c r="K32" i="54"/>
  <c r="J32" i="54"/>
  <c r="K33" i="54"/>
  <c r="J33" i="54"/>
  <c r="K34" i="54"/>
  <c r="J34" i="54"/>
  <c r="K35" i="54"/>
  <c r="J35" i="54"/>
  <c r="K36" i="54"/>
  <c r="J36" i="54"/>
  <c r="K37" i="54"/>
  <c r="J37" i="54"/>
  <c r="K38" i="54"/>
  <c r="J38" i="54"/>
  <c r="H40" i="54"/>
  <c r="I37" i="54" s="1"/>
  <c r="F40" i="54"/>
  <c r="G38" i="54" s="1"/>
  <c r="D40" i="54"/>
  <c r="E36" i="54" s="1"/>
  <c r="B40" i="54"/>
  <c r="C38" i="54" s="1"/>
  <c r="K28" i="54"/>
  <c r="J28" i="54"/>
  <c r="K44" i="54"/>
  <c r="J44" i="54"/>
  <c r="K45" i="54"/>
  <c r="J45" i="54"/>
  <c r="K46" i="54"/>
  <c r="J46" i="54"/>
  <c r="K47" i="54"/>
  <c r="J47" i="54"/>
  <c r="K48" i="54"/>
  <c r="J48" i="54"/>
  <c r="K49" i="54"/>
  <c r="J49" i="54"/>
  <c r="K50" i="54"/>
  <c r="J50" i="54"/>
  <c r="K51" i="54"/>
  <c r="J51" i="54"/>
  <c r="H53" i="54"/>
  <c r="I50" i="54" s="1"/>
  <c r="F53" i="54"/>
  <c r="G51" i="54" s="1"/>
  <c r="D53" i="54"/>
  <c r="E50" i="54" s="1"/>
  <c r="B53" i="54"/>
  <c r="C51" i="54" s="1"/>
  <c r="K43" i="54"/>
  <c r="J43" i="54"/>
  <c r="K57" i="54"/>
  <c r="J57" i="54"/>
  <c r="K58" i="54"/>
  <c r="J58" i="54"/>
  <c r="K59" i="54"/>
  <c r="J59" i="54"/>
  <c r="K60" i="54"/>
  <c r="J60" i="54"/>
  <c r="K61" i="54"/>
  <c r="J61" i="54"/>
  <c r="K62" i="54"/>
  <c r="J62" i="54"/>
  <c r="K63" i="54"/>
  <c r="J63" i="54"/>
  <c r="K64" i="54"/>
  <c r="J64" i="54"/>
  <c r="K65" i="54"/>
  <c r="J65" i="54"/>
  <c r="K66" i="54"/>
  <c r="J66" i="54"/>
  <c r="K67" i="54"/>
  <c r="J67" i="54"/>
  <c r="K68" i="54"/>
  <c r="J68" i="54"/>
  <c r="K69" i="54"/>
  <c r="J69" i="54"/>
  <c r="K70" i="54"/>
  <c r="J70" i="54"/>
  <c r="K71" i="54"/>
  <c r="J71" i="54"/>
  <c r="K72" i="54"/>
  <c r="J72" i="54"/>
  <c r="K73" i="54"/>
  <c r="J73" i="54"/>
  <c r="H75" i="54"/>
  <c r="I72" i="54" s="1"/>
  <c r="F75" i="54"/>
  <c r="G73" i="54" s="1"/>
  <c r="D75" i="54"/>
  <c r="E72" i="54" s="1"/>
  <c r="B75" i="54"/>
  <c r="C73" i="54" s="1"/>
  <c r="K56" i="54"/>
  <c r="J56" i="54"/>
  <c r="I77" i="54"/>
  <c r="G77" i="54"/>
  <c r="E77" i="54"/>
  <c r="C77" i="54"/>
  <c r="B5" i="55"/>
  <c r="F5" i="55" s="1"/>
  <c r="K8" i="55"/>
  <c r="J8" i="55"/>
  <c r="K9" i="55"/>
  <c r="J9" i="55"/>
  <c r="K10" i="55"/>
  <c r="J10" i="55"/>
  <c r="K11" i="55"/>
  <c r="J11" i="55"/>
  <c r="K12" i="55"/>
  <c r="J12" i="55"/>
  <c r="K13" i="55"/>
  <c r="J13" i="55"/>
  <c r="K14" i="55"/>
  <c r="J14" i="55"/>
  <c r="K15" i="55"/>
  <c r="J15" i="55"/>
  <c r="K16" i="55"/>
  <c r="J16" i="55"/>
  <c r="K17" i="55"/>
  <c r="J17" i="55"/>
  <c r="H19" i="55"/>
  <c r="I16" i="55" s="1"/>
  <c r="F19" i="55"/>
  <c r="G17" i="55" s="1"/>
  <c r="D19" i="55"/>
  <c r="E16" i="55" s="1"/>
  <c r="B19" i="55"/>
  <c r="C17" i="55" s="1"/>
  <c r="K7" i="55"/>
  <c r="J7" i="55"/>
  <c r="I21" i="55"/>
  <c r="G21" i="55"/>
  <c r="E21" i="55"/>
  <c r="C21" i="55"/>
  <c r="J21" i="55"/>
  <c r="K21" i="55"/>
  <c r="B24" i="55"/>
  <c r="D24" i="55" s="1"/>
  <c r="H24" i="55" s="1"/>
  <c r="K27" i="55"/>
  <c r="J27" i="55"/>
  <c r="K28" i="55"/>
  <c r="J28" i="55"/>
  <c r="K29" i="55"/>
  <c r="J29" i="55"/>
  <c r="K30" i="55"/>
  <c r="J30" i="55"/>
  <c r="K31" i="55"/>
  <c r="J31" i="55"/>
  <c r="K32" i="55"/>
  <c r="J32" i="55"/>
  <c r="K33" i="55"/>
  <c r="J33" i="55"/>
  <c r="K34" i="55"/>
  <c r="J34" i="55"/>
  <c r="K35" i="55"/>
  <c r="J35" i="55"/>
  <c r="K36" i="55"/>
  <c r="J36" i="55"/>
  <c r="K37" i="55"/>
  <c r="J37" i="55"/>
  <c r="K38" i="55"/>
  <c r="J38" i="55"/>
  <c r="K39" i="55"/>
  <c r="J39" i="55"/>
  <c r="K40" i="55"/>
  <c r="J40" i="55"/>
  <c r="K41" i="55"/>
  <c r="J41" i="55"/>
  <c r="K42" i="55"/>
  <c r="J42" i="55"/>
  <c r="K43" i="55"/>
  <c r="J43" i="55"/>
  <c r="K44" i="55"/>
  <c r="J44" i="55"/>
  <c r="K45" i="55"/>
  <c r="J45" i="55"/>
  <c r="K46" i="55"/>
  <c r="J46" i="55"/>
  <c r="K47" i="55"/>
  <c r="J47" i="55"/>
  <c r="H49" i="55"/>
  <c r="I46" i="55" s="1"/>
  <c r="F49" i="55"/>
  <c r="G47" i="55" s="1"/>
  <c r="D49" i="55"/>
  <c r="E46" i="55" s="1"/>
  <c r="B49" i="55"/>
  <c r="C47" i="55" s="1"/>
  <c r="K26" i="55"/>
  <c r="J26" i="55"/>
  <c r="K53" i="55"/>
  <c r="J53" i="55"/>
  <c r="K54" i="55"/>
  <c r="J54" i="55"/>
  <c r="K55" i="55"/>
  <c r="J55" i="55"/>
  <c r="K56" i="55"/>
  <c r="J56" i="55"/>
  <c r="K57" i="55"/>
  <c r="J57" i="55"/>
  <c r="K58" i="55"/>
  <c r="J58" i="55"/>
  <c r="K59" i="55"/>
  <c r="J59" i="55"/>
  <c r="K60" i="55"/>
  <c r="J60" i="55"/>
  <c r="K61" i="55"/>
  <c r="J61" i="55"/>
  <c r="H63" i="55"/>
  <c r="I60" i="55" s="1"/>
  <c r="F63" i="55"/>
  <c r="G61" i="55" s="1"/>
  <c r="D63" i="55"/>
  <c r="E60" i="55" s="1"/>
  <c r="B63" i="55"/>
  <c r="C61" i="55" s="1"/>
  <c r="K52" i="55"/>
  <c r="J52" i="55"/>
  <c r="I65" i="55"/>
  <c r="G65" i="55"/>
  <c r="E65" i="55"/>
  <c r="C65" i="55"/>
  <c r="J65" i="55"/>
  <c r="K65" i="55"/>
  <c r="B68" i="55"/>
  <c r="F68" i="55" s="1"/>
  <c r="K71" i="55"/>
  <c r="J71" i="55"/>
  <c r="K72" i="55"/>
  <c r="J72" i="55"/>
  <c r="K73" i="55"/>
  <c r="J73" i="55"/>
  <c r="K74" i="55"/>
  <c r="J74" i="55"/>
  <c r="K75" i="55"/>
  <c r="J75" i="55"/>
  <c r="K76" i="55"/>
  <c r="J76" i="55"/>
  <c r="K77" i="55"/>
  <c r="J77" i="55"/>
  <c r="K78" i="55"/>
  <c r="J78" i="55"/>
  <c r="K79" i="55"/>
  <c r="J79" i="55"/>
  <c r="K80" i="55"/>
  <c r="J80" i="55"/>
  <c r="K81" i="55"/>
  <c r="J81" i="55"/>
  <c r="K82" i="55"/>
  <c r="J82" i="55"/>
  <c r="K83" i="55"/>
  <c r="J83" i="55"/>
  <c r="K84" i="55"/>
  <c r="J84" i="55"/>
  <c r="K85" i="55"/>
  <c r="J85" i="55"/>
  <c r="K86" i="55"/>
  <c r="J86" i="55"/>
  <c r="K87" i="55"/>
  <c r="J87" i="55"/>
  <c r="K88" i="55"/>
  <c r="J88" i="55"/>
  <c r="K89" i="55"/>
  <c r="J89" i="55"/>
  <c r="K90" i="55"/>
  <c r="J90" i="55"/>
  <c r="H92" i="55"/>
  <c r="I89" i="55" s="1"/>
  <c r="F92" i="55"/>
  <c r="G90" i="55" s="1"/>
  <c r="D92" i="55"/>
  <c r="E89" i="55" s="1"/>
  <c r="B92" i="55"/>
  <c r="C90" i="55" s="1"/>
  <c r="K70" i="55"/>
  <c r="J70" i="55"/>
  <c r="K96" i="55"/>
  <c r="J96" i="55"/>
  <c r="K97" i="55"/>
  <c r="J97" i="55"/>
  <c r="K98" i="55"/>
  <c r="J98" i="55"/>
  <c r="K99" i="55"/>
  <c r="J99" i="55"/>
  <c r="K100" i="55"/>
  <c r="J100" i="55"/>
  <c r="K101" i="55"/>
  <c r="J101" i="55"/>
  <c r="K102" i="55"/>
  <c r="J102" i="55"/>
  <c r="K103" i="55"/>
  <c r="J103" i="55"/>
  <c r="K104" i="55"/>
  <c r="J104" i="55"/>
  <c r="K105" i="55"/>
  <c r="J105" i="55"/>
  <c r="K106" i="55"/>
  <c r="J106" i="55"/>
  <c r="K107" i="55"/>
  <c r="J107" i="55"/>
  <c r="H109" i="55"/>
  <c r="I106" i="55" s="1"/>
  <c r="F109" i="55"/>
  <c r="G107" i="55" s="1"/>
  <c r="D109" i="55"/>
  <c r="E106" i="55" s="1"/>
  <c r="B109" i="55"/>
  <c r="C107" i="55" s="1"/>
  <c r="K95" i="55"/>
  <c r="J95" i="55"/>
  <c r="I111" i="55"/>
  <c r="G111" i="55"/>
  <c r="E111" i="55"/>
  <c r="C111" i="55"/>
  <c r="J111" i="55"/>
  <c r="K111" i="55"/>
  <c r="B114" i="55"/>
  <c r="D114" i="55" s="1"/>
  <c r="H114" i="55" s="1"/>
  <c r="K117" i="55"/>
  <c r="J117" i="55"/>
  <c r="K118" i="55"/>
  <c r="J118" i="55"/>
  <c r="K119" i="55"/>
  <c r="J119" i="55"/>
  <c r="K120" i="55"/>
  <c r="J120" i="55"/>
  <c r="K121" i="55"/>
  <c r="J121" i="55"/>
  <c r="K122" i="55"/>
  <c r="J122" i="55"/>
  <c r="K123" i="55"/>
  <c r="J123" i="55"/>
  <c r="K124" i="55"/>
  <c r="J124" i="55"/>
  <c r="K125" i="55"/>
  <c r="J125" i="55"/>
  <c r="K126" i="55"/>
  <c r="J126" i="55"/>
  <c r="K127" i="55"/>
  <c r="J127" i="55"/>
  <c r="K128" i="55"/>
  <c r="J128" i="55"/>
  <c r="K129" i="55"/>
  <c r="J129" i="55"/>
  <c r="K130" i="55"/>
  <c r="J130" i="55"/>
  <c r="K131" i="55"/>
  <c r="J131" i="55"/>
  <c r="K132" i="55"/>
  <c r="J132" i="55"/>
  <c r="K133" i="55"/>
  <c r="J133" i="55"/>
  <c r="K134" i="55"/>
  <c r="J134" i="55"/>
  <c r="K135" i="55"/>
  <c r="J135" i="55"/>
  <c r="K136" i="55"/>
  <c r="J136" i="55"/>
  <c r="K137" i="55"/>
  <c r="J137" i="55"/>
  <c r="K138" i="55"/>
  <c r="J138" i="55"/>
  <c r="K139" i="55"/>
  <c r="J139" i="55"/>
  <c r="K140" i="55"/>
  <c r="J140" i="55"/>
  <c r="H142" i="55"/>
  <c r="I139" i="55" s="1"/>
  <c r="F142" i="55"/>
  <c r="G140" i="55" s="1"/>
  <c r="D142" i="55"/>
  <c r="E139" i="55" s="1"/>
  <c r="B142" i="55"/>
  <c r="C140" i="55" s="1"/>
  <c r="K116" i="55"/>
  <c r="J116" i="55"/>
  <c r="K146" i="55"/>
  <c r="J146" i="55"/>
  <c r="K147" i="55"/>
  <c r="J147" i="55"/>
  <c r="K148" i="55"/>
  <c r="J148" i="55"/>
  <c r="K149" i="55"/>
  <c r="J149" i="55"/>
  <c r="K150" i="55"/>
  <c r="J150" i="55"/>
  <c r="K151" i="55"/>
  <c r="J151" i="55"/>
  <c r="K152" i="55"/>
  <c r="J152" i="55"/>
  <c r="K153" i="55"/>
  <c r="J153" i="55"/>
  <c r="K154" i="55"/>
  <c r="J154" i="55"/>
  <c r="K155" i="55"/>
  <c r="J155" i="55"/>
  <c r="K156" i="55"/>
  <c r="J156" i="55"/>
  <c r="K157" i="55"/>
  <c r="J157" i="55"/>
  <c r="K158" i="55"/>
  <c r="J158" i="55"/>
  <c r="K159" i="55"/>
  <c r="J159" i="55"/>
  <c r="K160" i="55"/>
  <c r="J160" i="55"/>
  <c r="K161" i="55"/>
  <c r="J161" i="55"/>
  <c r="H163" i="55"/>
  <c r="I160" i="55" s="1"/>
  <c r="F163" i="55"/>
  <c r="G161" i="55" s="1"/>
  <c r="D163" i="55"/>
  <c r="E160" i="55" s="1"/>
  <c r="B163" i="55"/>
  <c r="C161" i="55" s="1"/>
  <c r="K145" i="55"/>
  <c r="J145" i="55"/>
  <c r="I165" i="55"/>
  <c r="G165" i="55"/>
  <c r="E165" i="55"/>
  <c r="C165" i="55"/>
  <c r="K165" i="55"/>
  <c r="J165" i="55"/>
  <c r="B168" i="55"/>
  <c r="D168" i="55" s="1"/>
  <c r="H168" i="55" s="1"/>
  <c r="K171" i="55"/>
  <c r="J171" i="55"/>
  <c r="H173" i="55"/>
  <c r="I170" i="55" s="1"/>
  <c r="F173" i="55"/>
  <c r="G171" i="55" s="1"/>
  <c r="D173" i="55"/>
  <c r="E173" i="55" s="1"/>
  <c r="B173" i="55"/>
  <c r="C171" i="55" s="1"/>
  <c r="K170" i="55"/>
  <c r="J170" i="55"/>
  <c r="K177" i="55"/>
  <c r="J177" i="55"/>
  <c r="K178" i="55"/>
  <c r="J178" i="55"/>
  <c r="K179" i="55"/>
  <c r="J179" i="55"/>
  <c r="K180" i="55"/>
  <c r="J180" i="55"/>
  <c r="K181" i="55"/>
  <c r="J181" i="55"/>
  <c r="K182" i="55"/>
  <c r="J182" i="55"/>
  <c r="K183" i="55"/>
  <c r="J183" i="55"/>
  <c r="H185" i="55"/>
  <c r="I182" i="55" s="1"/>
  <c r="F185" i="55"/>
  <c r="G183" i="55" s="1"/>
  <c r="D185" i="55"/>
  <c r="E182" i="55" s="1"/>
  <c r="B185" i="55"/>
  <c r="C183" i="55" s="1"/>
  <c r="K176" i="55"/>
  <c r="J176" i="55"/>
  <c r="I187" i="55"/>
  <c r="G187" i="55"/>
  <c r="E187" i="55"/>
  <c r="C187" i="55"/>
  <c r="J187" i="55"/>
  <c r="K187" i="55"/>
  <c r="I191" i="55"/>
  <c r="G191" i="55"/>
  <c r="E191" i="55"/>
  <c r="C191" i="55"/>
  <c r="H189" i="55"/>
  <c r="I189" i="55" s="1"/>
  <c r="F189" i="55"/>
  <c r="G189" i="55" s="1"/>
  <c r="D189" i="55"/>
  <c r="E189" i="55" s="1"/>
  <c r="B189" i="55"/>
  <c r="C189" i="55" s="1"/>
  <c r="K191" i="55"/>
  <c r="J191" i="55"/>
  <c r="K193" i="55"/>
  <c r="J193" i="55"/>
  <c r="I193" i="55"/>
  <c r="G193" i="55"/>
  <c r="E193" i="55"/>
  <c r="C193" i="55"/>
  <c r="B5" i="48"/>
  <c r="D5" i="48" s="1"/>
  <c r="H5" i="48" s="1"/>
  <c r="K8" i="48"/>
  <c r="J8" i="48"/>
  <c r="K9" i="48"/>
  <c r="J9" i="48"/>
  <c r="H11" i="48"/>
  <c r="I8" i="48" s="1"/>
  <c r="F11" i="48"/>
  <c r="G9" i="48" s="1"/>
  <c r="D11" i="48"/>
  <c r="B11" i="48"/>
  <c r="C9" i="48" s="1"/>
  <c r="K7" i="48"/>
  <c r="J7" i="48"/>
  <c r="I13" i="48"/>
  <c r="G13" i="48"/>
  <c r="E13" i="48"/>
  <c r="C13" i="48"/>
  <c r="J13" i="48"/>
  <c r="K13" i="48"/>
  <c r="B16" i="48"/>
  <c r="F16" i="48" s="1"/>
  <c r="K19" i="48"/>
  <c r="J19" i="48"/>
  <c r="K20" i="48"/>
  <c r="J20" i="48"/>
  <c r="K21" i="48"/>
  <c r="J21" i="48"/>
  <c r="K22" i="48"/>
  <c r="J22" i="48"/>
  <c r="K23" i="48"/>
  <c r="J23" i="48"/>
  <c r="K24" i="48"/>
  <c r="J24" i="48"/>
  <c r="K25" i="48"/>
  <c r="J25" i="48"/>
  <c r="K26" i="48"/>
  <c r="J26" i="48"/>
  <c r="K27" i="48"/>
  <c r="J27" i="48"/>
  <c r="K28" i="48"/>
  <c r="J28" i="48"/>
  <c r="K29" i="48"/>
  <c r="J29" i="48"/>
  <c r="K30" i="48"/>
  <c r="J30" i="48"/>
  <c r="H32" i="48"/>
  <c r="I29" i="48" s="1"/>
  <c r="F32" i="48"/>
  <c r="G30" i="48" s="1"/>
  <c r="D32" i="48"/>
  <c r="E27" i="48" s="1"/>
  <c r="B32" i="48"/>
  <c r="C30" i="48" s="1"/>
  <c r="K18" i="48"/>
  <c r="J18" i="48"/>
  <c r="K36" i="48"/>
  <c r="J36" i="48"/>
  <c r="K37" i="48"/>
  <c r="J37" i="48"/>
  <c r="H39" i="48"/>
  <c r="I39" i="48" s="1"/>
  <c r="F39" i="48"/>
  <c r="G37" i="48" s="1"/>
  <c r="D39" i="48"/>
  <c r="E39" i="48" s="1"/>
  <c r="B39" i="48"/>
  <c r="C37" i="48" s="1"/>
  <c r="K35" i="48"/>
  <c r="J35" i="48"/>
  <c r="I41" i="48"/>
  <c r="G41" i="48"/>
  <c r="E41" i="48"/>
  <c r="C41" i="48"/>
  <c r="K41" i="48"/>
  <c r="J41" i="48"/>
  <c r="B44" i="48"/>
  <c r="F44" i="48" s="1"/>
  <c r="K47" i="48"/>
  <c r="J47" i="48"/>
  <c r="K48" i="48"/>
  <c r="J48" i="48"/>
  <c r="K49" i="48"/>
  <c r="J49" i="48"/>
  <c r="K50" i="48"/>
  <c r="J50" i="48"/>
  <c r="K51" i="48"/>
  <c r="J51" i="48"/>
  <c r="K52" i="48"/>
  <c r="J52" i="48"/>
  <c r="K53" i="48"/>
  <c r="J53" i="48"/>
  <c r="K54" i="48"/>
  <c r="J54" i="48"/>
  <c r="K55" i="48"/>
  <c r="J55" i="48"/>
  <c r="K56" i="48"/>
  <c r="J56" i="48"/>
  <c r="K57" i="48"/>
  <c r="J57" i="48"/>
  <c r="K58" i="48"/>
  <c r="J58" i="48"/>
  <c r="K59" i="48"/>
  <c r="J59" i="48"/>
  <c r="K60" i="48"/>
  <c r="J60" i="48"/>
  <c r="K61" i="48"/>
  <c r="J61" i="48"/>
  <c r="K62" i="48"/>
  <c r="J62" i="48"/>
  <c r="K63" i="48"/>
  <c r="J63" i="48"/>
  <c r="K64" i="48"/>
  <c r="J64" i="48"/>
  <c r="H66" i="48"/>
  <c r="I63" i="48" s="1"/>
  <c r="F66" i="48"/>
  <c r="G64" i="48" s="1"/>
  <c r="D66" i="48"/>
  <c r="E62" i="48" s="1"/>
  <c r="B66" i="48"/>
  <c r="C64" i="48" s="1"/>
  <c r="K46" i="48"/>
  <c r="J46" i="48"/>
  <c r="K70" i="48"/>
  <c r="J70" i="48"/>
  <c r="K71" i="48"/>
  <c r="J71" i="48"/>
  <c r="K72" i="48"/>
  <c r="J72" i="48"/>
  <c r="K73" i="48"/>
  <c r="J73" i="48"/>
  <c r="K74" i="48"/>
  <c r="J74" i="48"/>
  <c r="K75" i="48"/>
  <c r="J75" i="48"/>
  <c r="K76" i="48"/>
  <c r="J76" i="48"/>
  <c r="K77" i="48"/>
  <c r="J77" i="48"/>
  <c r="H79" i="48"/>
  <c r="I76" i="48" s="1"/>
  <c r="F79" i="48"/>
  <c r="G77" i="48" s="1"/>
  <c r="D79" i="48"/>
  <c r="E75" i="48" s="1"/>
  <c r="B79" i="48"/>
  <c r="C77" i="48" s="1"/>
  <c r="K69" i="48"/>
  <c r="J69" i="48"/>
  <c r="I81" i="48"/>
  <c r="G81" i="48"/>
  <c r="E81" i="48"/>
  <c r="C81" i="48"/>
  <c r="K81" i="48"/>
  <c r="J81" i="48"/>
  <c r="B84" i="48"/>
  <c r="F84" i="48" s="1"/>
  <c r="K87" i="48"/>
  <c r="J87" i="48"/>
  <c r="K88" i="48"/>
  <c r="J88" i="48"/>
  <c r="K89" i="48"/>
  <c r="J89" i="48"/>
  <c r="K90" i="48"/>
  <c r="J90" i="48"/>
  <c r="K91" i="48"/>
  <c r="J91" i="48"/>
  <c r="K92" i="48"/>
  <c r="J92" i="48"/>
  <c r="K93" i="48"/>
  <c r="J93" i="48"/>
  <c r="K94" i="48"/>
  <c r="J94" i="48"/>
  <c r="H96" i="48"/>
  <c r="I92" i="48" s="1"/>
  <c r="F96" i="48"/>
  <c r="G94" i="48" s="1"/>
  <c r="D96" i="48"/>
  <c r="E92" i="48" s="1"/>
  <c r="B96" i="48"/>
  <c r="C94" i="48" s="1"/>
  <c r="K86" i="48"/>
  <c r="J86" i="48"/>
  <c r="K100" i="48"/>
  <c r="J100" i="48"/>
  <c r="K101" i="48"/>
  <c r="J101" i="48"/>
  <c r="K102" i="48"/>
  <c r="J102" i="48"/>
  <c r="K103" i="48"/>
  <c r="J103" i="48"/>
  <c r="K104" i="48"/>
  <c r="J104" i="48"/>
  <c r="K105" i="48"/>
  <c r="J105" i="48"/>
  <c r="K106" i="48"/>
  <c r="J106" i="48"/>
  <c r="K107" i="48"/>
  <c r="J107" i="48"/>
  <c r="K108" i="48"/>
  <c r="J108" i="48"/>
  <c r="K109" i="48"/>
  <c r="J109" i="48"/>
  <c r="K110" i="48"/>
  <c r="J110" i="48"/>
  <c r="H112" i="48"/>
  <c r="I109" i="48" s="1"/>
  <c r="F112" i="48"/>
  <c r="G110" i="48" s="1"/>
  <c r="D112" i="48"/>
  <c r="E106" i="48" s="1"/>
  <c r="B112" i="48"/>
  <c r="C110" i="48" s="1"/>
  <c r="K99" i="48"/>
  <c r="J99" i="48"/>
  <c r="I114" i="48"/>
  <c r="G114" i="48"/>
  <c r="E114" i="48"/>
  <c r="C114" i="48"/>
  <c r="J114" i="48"/>
  <c r="K114" i="48"/>
  <c r="B117" i="48"/>
  <c r="F117" i="48" s="1"/>
  <c r="K120" i="48"/>
  <c r="J120" i="48"/>
  <c r="K121" i="48"/>
  <c r="J121" i="48"/>
  <c r="H123" i="48"/>
  <c r="I120" i="48" s="1"/>
  <c r="F123" i="48"/>
  <c r="G121" i="48" s="1"/>
  <c r="D123" i="48"/>
  <c r="E120" i="48" s="1"/>
  <c r="B123" i="48"/>
  <c r="C121" i="48" s="1"/>
  <c r="K119" i="48"/>
  <c r="J119" i="48"/>
  <c r="K127" i="48"/>
  <c r="J127" i="48"/>
  <c r="K128" i="48"/>
  <c r="J128" i="48"/>
  <c r="K129" i="48"/>
  <c r="J129" i="48"/>
  <c r="K130" i="48"/>
  <c r="J130" i="48"/>
  <c r="K131" i="48"/>
  <c r="J131" i="48"/>
  <c r="K132" i="48"/>
  <c r="J132" i="48"/>
  <c r="K133" i="48"/>
  <c r="J133" i="48"/>
  <c r="K134" i="48"/>
  <c r="J134" i="48"/>
  <c r="K135" i="48"/>
  <c r="J135" i="48"/>
  <c r="K136" i="48"/>
  <c r="J136" i="48"/>
  <c r="H138" i="48"/>
  <c r="I135" i="48" s="1"/>
  <c r="F138" i="48"/>
  <c r="G136" i="48" s="1"/>
  <c r="D138" i="48"/>
  <c r="E134" i="48" s="1"/>
  <c r="B138" i="48"/>
  <c r="C136" i="48" s="1"/>
  <c r="K126" i="48"/>
  <c r="J126" i="48"/>
  <c r="I140" i="48"/>
  <c r="G140" i="48"/>
  <c r="E140" i="48"/>
  <c r="C140" i="48"/>
  <c r="J140" i="48"/>
  <c r="K140" i="48"/>
  <c r="B143" i="48"/>
  <c r="D143" i="48" s="1"/>
  <c r="H143" i="48" s="1"/>
  <c r="H147" i="48"/>
  <c r="K147" i="48" s="1"/>
  <c r="F147" i="48"/>
  <c r="G147" i="48" s="1"/>
  <c r="D147" i="48"/>
  <c r="B147" i="48"/>
  <c r="C147" i="48" s="1"/>
  <c r="K145" i="48"/>
  <c r="J145" i="48"/>
  <c r="K151" i="48"/>
  <c r="J151" i="48"/>
  <c r="K152" i="48"/>
  <c r="J152" i="48"/>
  <c r="K153" i="48"/>
  <c r="J153" i="48"/>
  <c r="K154" i="48"/>
  <c r="J154" i="48"/>
  <c r="H156" i="48"/>
  <c r="I154" i="48" s="1"/>
  <c r="F156" i="48"/>
  <c r="G154" i="48" s="1"/>
  <c r="D156" i="48"/>
  <c r="E154" i="48" s="1"/>
  <c r="B156" i="48"/>
  <c r="C154" i="48" s="1"/>
  <c r="K150" i="48"/>
  <c r="J150" i="48"/>
  <c r="I158" i="48"/>
  <c r="G158" i="48"/>
  <c r="E158" i="48"/>
  <c r="C158" i="48"/>
  <c r="K158" i="48"/>
  <c r="J158" i="48"/>
  <c r="B161" i="48"/>
  <c r="F161" i="48" s="1"/>
  <c r="K164" i="48"/>
  <c r="J164" i="48"/>
  <c r="K165" i="48"/>
  <c r="J165" i="48"/>
  <c r="K166" i="48"/>
  <c r="J166" i="48"/>
  <c r="K167" i="48"/>
  <c r="J167" i="48"/>
  <c r="K168" i="48"/>
  <c r="J168" i="48"/>
  <c r="K169" i="48"/>
  <c r="J169" i="48"/>
  <c r="K170" i="48"/>
  <c r="J170" i="48"/>
  <c r="K171" i="48"/>
  <c r="J171" i="48"/>
  <c r="H173" i="48"/>
  <c r="I171" i="48" s="1"/>
  <c r="F173" i="48"/>
  <c r="G171" i="48" s="1"/>
  <c r="D173" i="48"/>
  <c r="E170" i="48" s="1"/>
  <c r="B173" i="48"/>
  <c r="C171" i="48" s="1"/>
  <c r="K163" i="48"/>
  <c r="J163" i="48"/>
  <c r="K177" i="48"/>
  <c r="J177" i="48"/>
  <c r="K178" i="48"/>
  <c r="J178" i="48"/>
  <c r="K179" i="48"/>
  <c r="J179" i="48"/>
  <c r="K180" i="48"/>
  <c r="J180" i="48"/>
  <c r="H182" i="48"/>
  <c r="I178" i="48" s="1"/>
  <c r="F182" i="48"/>
  <c r="G180" i="48" s="1"/>
  <c r="D182" i="48"/>
  <c r="J182" i="48" s="1"/>
  <c r="B182" i="48"/>
  <c r="C180" i="48" s="1"/>
  <c r="K176" i="48"/>
  <c r="J176" i="48"/>
  <c r="I184" i="48"/>
  <c r="G184" i="48"/>
  <c r="E184" i="48"/>
  <c r="C184" i="48"/>
  <c r="J184" i="48"/>
  <c r="K184" i="48"/>
  <c r="B187" i="48"/>
  <c r="D187" i="48" s="1"/>
  <c r="H187" i="48" s="1"/>
  <c r="K190" i="48"/>
  <c r="J190" i="48"/>
  <c r="K191" i="48"/>
  <c r="J191" i="48"/>
  <c r="K192" i="48"/>
  <c r="J192" i="48"/>
  <c r="K193" i="48"/>
  <c r="J193" i="48"/>
  <c r="K194" i="48"/>
  <c r="J194" i="48"/>
  <c r="K195" i="48"/>
  <c r="J195" i="48"/>
  <c r="K196" i="48"/>
  <c r="J196" i="48"/>
  <c r="K197" i="48"/>
  <c r="J197" i="48"/>
  <c r="H199" i="48"/>
  <c r="I196" i="48" s="1"/>
  <c r="F199" i="48"/>
  <c r="G197" i="48" s="1"/>
  <c r="D199" i="48"/>
  <c r="E196" i="48" s="1"/>
  <c r="B199" i="48"/>
  <c r="C197" i="48" s="1"/>
  <c r="K189" i="48"/>
  <c r="J189" i="48"/>
  <c r="K203" i="48"/>
  <c r="J203" i="48"/>
  <c r="K204" i="48"/>
  <c r="J204" i="48"/>
  <c r="K205" i="48"/>
  <c r="J205" i="48"/>
  <c r="K206" i="48"/>
  <c r="J206" i="48"/>
  <c r="K207" i="48"/>
  <c r="J207" i="48"/>
  <c r="K208" i="48"/>
  <c r="J208" i="48"/>
  <c r="K209" i="48"/>
  <c r="J209" i="48"/>
  <c r="K210" i="48"/>
  <c r="J210" i="48"/>
  <c r="K211" i="48"/>
  <c r="J211" i="48"/>
  <c r="K212" i="48"/>
  <c r="J212" i="48"/>
  <c r="K213" i="48"/>
  <c r="J213" i="48"/>
  <c r="K214" i="48"/>
  <c r="J214" i="48"/>
  <c r="K215" i="48"/>
  <c r="J215" i="48"/>
  <c r="H217" i="48"/>
  <c r="I212" i="48" s="1"/>
  <c r="F217" i="48"/>
  <c r="G215" i="48" s="1"/>
  <c r="D217" i="48"/>
  <c r="E213" i="48" s="1"/>
  <c r="B217" i="48"/>
  <c r="C215" i="48" s="1"/>
  <c r="K202" i="48"/>
  <c r="J202" i="48"/>
  <c r="K221" i="48"/>
  <c r="J221" i="48"/>
  <c r="K222" i="48"/>
  <c r="J222" i="48"/>
  <c r="K223" i="48"/>
  <c r="J223" i="48"/>
  <c r="K224" i="48"/>
  <c r="J224" i="48"/>
  <c r="K225" i="48"/>
  <c r="J225" i="48"/>
  <c r="H227" i="48"/>
  <c r="I224" i="48" s="1"/>
  <c r="F227" i="48"/>
  <c r="G225" i="48" s="1"/>
  <c r="D227" i="48"/>
  <c r="E223" i="48" s="1"/>
  <c r="B227" i="48"/>
  <c r="C225" i="48" s="1"/>
  <c r="K220" i="48"/>
  <c r="J220" i="48"/>
  <c r="I229" i="48"/>
  <c r="G229" i="48"/>
  <c r="E229" i="48"/>
  <c r="C229" i="48"/>
  <c r="K229" i="48"/>
  <c r="J229" i="48"/>
  <c r="I233" i="48"/>
  <c r="G233" i="48"/>
  <c r="E233" i="48"/>
  <c r="C233" i="48"/>
  <c r="H231" i="48"/>
  <c r="I231" i="48" s="1"/>
  <c r="F231" i="48"/>
  <c r="G231" i="48" s="1"/>
  <c r="D231" i="48"/>
  <c r="E231" i="48" s="1"/>
  <c r="B231" i="48"/>
  <c r="C231" i="48" s="1"/>
  <c r="K233" i="48"/>
  <c r="J233" i="48"/>
  <c r="K235" i="48"/>
  <c r="J235" i="48"/>
  <c r="I235" i="48"/>
  <c r="G235" i="48"/>
  <c r="E235" i="48"/>
  <c r="C235" i="48"/>
  <c r="J189" i="55"/>
  <c r="K77" i="54"/>
  <c r="J77" i="54"/>
  <c r="K22" i="53"/>
  <c r="J22" i="53"/>
  <c r="H16" i="44"/>
  <c r="J16" i="44" s="1"/>
  <c r="G16" i="44"/>
  <c r="I16" i="44" s="1"/>
  <c r="H17" i="44"/>
  <c r="J17" i="44" s="1"/>
  <c r="G17" i="44"/>
  <c r="I17" i="44" s="1"/>
  <c r="H18" i="44"/>
  <c r="J18" i="44" s="1"/>
  <c r="G18" i="44"/>
  <c r="I18" i="44" s="1"/>
  <c r="H19" i="44"/>
  <c r="J19" i="44" s="1"/>
  <c r="G19" i="44"/>
  <c r="I19" i="44" s="1"/>
  <c r="H20" i="44"/>
  <c r="J20" i="44" s="1"/>
  <c r="G20" i="44"/>
  <c r="I20" i="44" s="1"/>
  <c r="H21" i="44"/>
  <c r="J21" i="44" s="1"/>
  <c r="G21" i="44"/>
  <c r="I21" i="44" s="1"/>
  <c r="H22" i="44"/>
  <c r="J22" i="44" s="1"/>
  <c r="G22" i="44"/>
  <c r="I22" i="44" s="1"/>
  <c r="H23" i="44"/>
  <c r="J23" i="44" s="1"/>
  <c r="G23" i="44"/>
  <c r="I23" i="44" s="1"/>
  <c r="H24" i="44"/>
  <c r="J24" i="44" s="1"/>
  <c r="G24" i="44"/>
  <c r="I24" i="44" s="1"/>
  <c r="H25" i="44"/>
  <c r="J25" i="44" s="1"/>
  <c r="G25" i="44"/>
  <c r="I25" i="44" s="1"/>
  <c r="H26" i="44"/>
  <c r="J26" i="44" s="1"/>
  <c r="G26" i="44"/>
  <c r="I26" i="44" s="1"/>
  <c r="H27" i="44"/>
  <c r="J27" i="44" s="1"/>
  <c r="G27" i="44"/>
  <c r="I27" i="44" s="1"/>
  <c r="H28" i="44"/>
  <c r="J28" i="44" s="1"/>
  <c r="G28" i="44"/>
  <c r="I28" i="44" s="1"/>
  <c r="H29" i="44"/>
  <c r="J29" i="44" s="1"/>
  <c r="G29" i="44"/>
  <c r="I29" i="44" s="1"/>
  <c r="H30" i="44"/>
  <c r="J30" i="44" s="1"/>
  <c r="G30" i="44"/>
  <c r="I30" i="44" s="1"/>
  <c r="H41" i="44"/>
  <c r="J41" i="44" s="1"/>
  <c r="G41" i="44"/>
  <c r="I41" i="44" s="1"/>
  <c r="H31" i="44"/>
  <c r="J31" i="44" s="1"/>
  <c r="G31" i="44"/>
  <c r="I31" i="44" s="1"/>
  <c r="H32" i="44"/>
  <c r="J32" i="44" s="1"/>
  <c r="G32" i="44"/>
  <c r="I32" i="44" s="1"/>
  <c r="H33" i="44"/>
  <c r="J33" i="44" s="1"/>
  <c r="G33" i="44"/>
  <c r="I33" i="44" s="1"/>
  <c r="H34" i="44"/>
  <c r="J34" i="44" s="1"/>
  <c r="G34" i="44"/>
  <c r="I34" i="44" s="1"/>
  <c r="H35" i="44"/>
  <c r="J35" i="44" s="1"/>
  <c r="G35" i="44"/>
  <c r="I35" i="44" s="1"/>
  <c r="H36" i="44"/>
  <c r="J36" i="44" s="1"/>
  <c r="G36" i="44"/>
  <c r="I36" i="44" s="1"/>
  <c r="H37" i="44"/>
  <c r="J37" i="44" s="1"/>
  <c r="G37" i="44"/>
  <c r="I37" i="44" s="1"/>
  <c r="H38" i="44"/>
  <c r="J38" i="44" s="1"/>
  <c r="G38" i="44"/>
  <c r="I38" i="44" s="1"/>
  <c r="H39" i="44"/>
  <c r="J39" i="44" s="1"/>
  <c r="G39" i="44"/>
  <c r="I39" i="44" s="1"/>
  <c r="H40" i="44"/>
  <c r="J40" i="44" s="1"/>
  <c r="G40" i="44"/>
  <c r="I40" i="44" s="1"/>
  <c r="H8" i="47"/>
  <c r="J8" i="47" s="1"/>
  <c r="G8" i="47"/>
  <c r="I8" i="47" s="1"/>
  <c r="H9" i="47"/>
  <c r="J9" i="47" s="1"/>
  <c r="G9" i="47"/>
  <c r="I9" i="47" s="1"/>
  <c r="H10" i="47"/>
  <c r="J10" i="47" s="1"/>
  <c r="G10" i="47"/>
  <c r="I10" i="47" s="1"/>
  <c r="H11" i="47"/>
  <c r="J11" i="47" s="1"/>
  <c r="G11" i="47"/>
  <c r="I11" i="47" s="1"/>
  <c r="H12" i="47"/>
  <c r="J12" i="47" s="1"/>
  <c r="G12" i="47"/>
  <c r="I12" i="47" s="1"/>
  <c r="H15" i="47"/>
  <c r="J15" i="47" s="1"/>
  <c r="G15" i="47"/>
  <c r="I15" i="47" s="1"/>
  <c r="H16" i="47"/>
  <c r="J16" i="47" s="1"/>
  <c r="G16" i="47"/>
  <c r="I16" i="47" s="1"/>
  <c r="H17" i="47"/>
  <c r="J17" i="47" s="1"/>
  <c r="G17" i="47"/>
  <c r="I17" i="47" s="1"/>
  <c r="H18" i="47"/>
  <c r="J18" i="47" s="1"/>
  <c r="G18" i="47"/>
  <c r="I18" i="47" s="1"/>
  <c r="H19" i="47"/>
  <c r="J19" i="47" s="1"/>
  <c r="G19" i="47"/>
  <c r="I19" i="47" s="1"/>
  <c r="H22" i="47"/>
  <c r="J22" i="47" s="1"/>
  <c r="G22" i="47"/>
  <c r="I22" i="47" s="1"/>
  <c r="H23" i="47"/>
  <c r="J23" i="47" s="1"/>
  <c r="G23" i="47"/>
  <c r="I23" i="47" s="1"/>
  <c r="H31" i="47"/>
  <c r="J31" i="47" s="1"/>
  <c r="G31" i="47"/>
  <c r="I31" i="47" s="1"/>
  <c r="H32" i="47"/>
  <c r="J32" i="47" s="1"/>
  <c r="G32" i="47"/>
  <c r="I32" i="47" s="1"/>
  <c r="H33" i="47"/>
  <c r="J33" i="47" s="1"/>
  <c r="G33" i="47"/>
  <c r="I33" i="47" s="1"/>
  <c r="H34" i="47"/>
  <c r="J34" i="47" s="1"/>
  <c r="G34" i="47"/>
  <c r="I34" i="47" s="1"/>
  <c r="E25" i="46"/>
  <c r="D25" i="46"/>
  <c r="H25" i="46" s="1"/>
  <c r="C25" i="46"/>
  <c r="B25" i="46"/>
  <c r="G25" i="46" s="1"/>
  <c r="E19" i="46"/>
  <c r="D19" i="46"/>
  <c r="H19" i="46" s="1"/>
  <c r="C19" i="46"/>
  <c r="I19" i="46" s="1"/>
  <c r="B19" i="46"/>
  <c r="G19" i="46" s="1"/>
  <c r="E13" i="46"/>
  <c r="D13" i="46"/>
  <c r="H13" i="46" s="1"/>
  <c r="C13" i="46"/>
  <c r="I13" i="46" s="1"/>
  <c r="B13" i="46"/>
  <c r="G13" i="46" s="1"/>
  <c r="E7" i="46"/>
  <c r="D7" i="46"/>
  <c r="H7" i="46" s="1"/>
  <c r="C7" i="46"/>
  <c r="I7" i="46" s="1"/>
  <c r="B7" i="46"/>
  <c r="G7" i="46" s="1"/>
  <c r="H8" i="46"/>
  <c r="J8" i="46" s="1"/>
  <c r="G8" i="46"/>
  <c r="I8" i="46" s="1"/>
  <c r="H9" i="46"/>
  <c r="J9" i="46" s="1"/>
  <c r="G9" i="46"/>
  <c r="I9" i="46" s="1"/>
  <c r="H10" i="46"/>
  <c r="J10" i="46" s="1"/>
  <c r="G10" i="46"/>
  <c r="I10" i="46" s="1"/>
  <c r="H11" i="46"/>
  <c r="J11" i="46" s="1"/>
  <c r="G11" i="46"/>
  <c r="I11" i="46" s="1"/>
  <c r="H14" i="46"/>
  <c r="J14" i="46" s="1"/>
  <c r="G14" i="46"/>
  <c r="I14" i="46" s="1"/>
  <c r="H15" i="46"/>
  <c r="J15" i="46" s="1"/>
  <c r="G15" i="46"/>
  <c r="I15" i="46" s="1"/>
  <c r="H16" i="46"/>
  <c r="J16" i="46" s="1"/>
  <c r="G16" i="46"/>
  <c r="I16" i="46" s="1"/>
  <c r="H17" i="46"/>
  <c r="J17" i="46" s="1"/>
  <c r="G17" i="46"/>
  <c r="I17" i="46" s="1"/>
  <c r="H20" i="46"/>
  <c r="J20" i="46" s="1"/>
  <c r="G20" i="46"/>
  <c r="I20" i="46" s="1"/>
  <c r="H21" i="46"/>
  <c r="J21" i="46" s="1"/>
  <c r="G21" i="46"/>
  <c r="I21" i="46" s="1"/>
  <c r="H22" i="46"/>
  <c r="J22" i="46" s="1"/>
  <c r="G22" i="46"/>
  <c r="I22" i="46" s="1"/>
  <c r="H23" i="46"/>
  <c r="J23" i="46" s="1"/>
  <c r="G23" i="46"/>
  <c r="I23" i="46" s="1"/>
  <c r="H27" i="46"/>
  <c r="J27" i="46" s="1"/>
  <c r="G27" i="46"/>
  <c r="I27" i="46" s="1"/>
  <c r="H28" i="46"/>
  <c r="J28" i="46" s="1"/>
  <c r="G28" i="46"/>
  <c r="I28" i="46" s="1"/>
  <c r="H29" i="46"/>
  <c r="J29" i="46" s="1"/>
  <c r="G29" i="46"/>
  <c r="I29" i="46" s="1"/>
  <c r="H7" i="33"/>
  <c r="G7" i="33"/>
  <c r="H8" i="33"/>
  <c r="G8" i="33"/>
  <c r="H9" i="33"/>
  <c r="G9" i="33"/>
  <c r="H10" i="33"/>
  <c r="G10" i="33"/>
  <c r="H11" i="33"/>
  <c r="G11" i="33"/>
  <c r="H12" i="33"/>
  <c r="G12" i="33"/>
  <c r="H13" i="33"/>
  <c r="G13" i="33"/>
  <c r="H14" i="33"/>
  <c r="G14" i="33"/>
  <c r="H15" i="33"/>
  <c r="G15" i="33"/>
  <c r="H16" i="33"/>
  <c r="G16" i="33"/>
  <c r="H17" i="33"/>
  <c r="G17" i="33"/>
  <c r="H18" i="33"/>
  <c r="G18" i="33"/>
  <c r="H19" i="33"/>
  <c r="G19" i="33"/>
  <c r="H20" i="33"/>
  <c r="G20" i="33"/>
  <c r="H21" i="33"/>
  <c r="G21" i="33"/>
  <c r="H22" i="33"/>
  <c r="G22" i="33"/>
  <c r="H23" i="33"/>
  <c r="G23" i="33"/>
  <c r="H24" i="33"/>
  <c r="G24" i="33"/>
  <c r="H25" i="33"/>
  <c r="G25" i="33"/>
  <c r="H26" i="33"/>
  <c r="G26" i="33"/>
  <c r="H27" i="33"/>
  <c r="G27" i="33"/>
  <c r="H28" i="33"/>
  <c r="G28" i="33"/>
  <c r="H29" i="33"/>
  <c r="G29" i="33"/>
  <c r="H30" i="33"/>
  <c r="G30" i="33"/>
  <c r="H31" i="33"/>
  <c r="G31" i="33"/>
  <c r="H32" i="33"/>
  <c r="G32" i="33"/>
  <c r="H33" i="33"/>
  <c r="G33" i="33"/>
  <c r="H34" i="33"/>
  <c r="G34" i="33"/>
  <c r="H35" i="33"/>
  <c r="G35" i="33"/>
  <c r="H36" i="33"/>
  <c r="G36" i="33"/>
  <c r="H37" i="33"/>
  <c r="G37" i="33"/>
  <c r="H38" i="33"/>
  <c r="G38" i="33"/>
  <c r="H39" i="33"/>
  <c r="G39" i="33"/>
  <c r="H40" i="33"/>
  <c r="G40" i="33"/>
  <c r="H41" i="33"/>
  <c r="G41" i="33"/>
  <c r="H42" i="33"/>
  <c r="G42" i="33"/>
  <c r="H43" i="33"/>
  <c r="G43" i="33"/>
  <c r="H44" i="33"/>
  <c r="G44" i="33"/>
  <c r="H45" i="33"/>
  <c r="G45" i="33"/>
  <c r="H46" i="33"/>
  <c r="G46" i="33"/>
  <c r="H47" i="33"/>
  <c r="G47" i="33"/>
  <c r="H48" i="33"/>
  <c r="G48" i="33"/>
  <c r="H49" i="33"/>
  <c r="G49" i="33"/>
  <c r="H50" i="33"/>
  <c r="G50" i="33"/>
  <c r="H51" i="33"/>
  <c r="G51" i="33"/>
  <c r="H52" i="33"/>
  <c r="G52" i="33"/>
  <c r="H53" i="33"/>
  <c r="G53" i="33"/>
  <c r="H54" i="33"/>
  <c r="G54" i="33"/>
  <c r="H7" i="26"/>
  <c r="J7" i="26" s="1"/>
  <c r="G7" i="26"/>
  <c r="I7" i="26" s="1"/>
  <c r="I8" i="26"/>
  <c r="H8" i="26"/>
  <c r="J8" i="26" s="1"/>
  <c r="G8" i="26"/>
  <c r="J9" i="26"/>
  <c r="I9" i="26"/>
  <c r="H9" i="26"/>
  <c r="G9" i="26"/>
  <c r="H10" i="26"/>
  <c r="J10" i="26" s="1"/>
  <c r="G10" i="26"/>
  <c r="I10" i="26" s="1"/>
  <c r="I11" i="26"/>
  <c r="H11" i="26"/>
  <c r="J11" i="26" s="1"/>
  <c r="G11" i="26"/>
  <c r="H12" i="26"/>
  <c r="J12" i="26" s="1"/>
  <c r="G12" i="26"/>
  <c r="I12" i="26" s="1"/>
  <c r="I13" i="26"/>
  <c r="H13" i="26"/>
  <c r="J13" i="26" s="1"/>
  <c r="G13" i="26"/>
  <c r="I14" i="26"/>
  <c r="H14" i="26"/>
  <c r="J14" i="26" s="1"/>
  <c r="G14" i="26"/>
  <c r="H15" i="26"/>
  <c r="J15" i="26" s="1"/>
  <c r="G15" i="26"/>
  <c r="I15" i="26" s="1"/>
  <c r="I16" i="26"/>
  <c r="H16" i="26"/>
  <c r="J16" i="26" s="1"/>
  <c r="G16" i="26"/>
  <c r="H17" i="26"/>
  <c r="J17" i="26" s="1"/>
  <c r="G17" i="26"/>
  <c r="I17" i="26" s="1"/>
  <c r="H18" i="26"/>
  <c r="J18" i="26" s="1"/>
  <c r="G18" i="26"/>
  <c r="I18" i="26" s="1"/>
  <c r="H19" i="26"/>
  <c r="J19" i="26" s="1"/>
  <c r="G19" i="26"/>
  <c r="I19" i="26" s="1"/>
  <c r="H20" i="26"/>
  <c r="J20" i="26" s="1"/>
  <c r="G20" i="26"/>
  <c r="I20" i="26" s="1"/>
  <c r="H21" i="26"/>
  <c r="J21" i="26" s="1"/>
  <c r="G21" i="26"/>
  <c r="I21" i="26" s="1"/>
  <c r="H22" i="26"/>
  <c r="J22" i="26" s="1"/>
  <c r="G22" i="26"/>
  <c r="I22" i="26" s="1"/>
  <c r="H23" i="26"/>
  <c r="J23" i="26" s="1"/>
  <c r="G23" i="26"/>
  <c r="I23" i="26" s="1"/>
  <c r="H24" i="26"/>
  <c r="J24" i="26" s="1"/>
  <c r="G24" i="26"/>
  <c r="I24" i="26" s="1"/>
  <c r="I25" i="26"/>
  <c r="H25" i="26"/>
  <c r="J25" i="26" s="1"/>
  <c r="G25" i="26"/>
  <c r="H26" i="26"/>
  <c r="J26" i="26" s="1"/>
  <c r="G26" i="26"/>
  <c r="I26" i="26" s="1"/>
  <c r="H27" i="26"/>
  <c r="J27" i="26" s="1"/>
  <c r="G27" i="26"/>
  <c r="I27" i="26" s="1"/>
  <c r="H28" i="26"/>
  <c r="J28" i="26" s="1"/>
  <c r="G28" i="26"/>
  <c r="I28" i="26" s="1"/>
  <c r="J29" i="26"/>
  <c r="I29" i="26"/>
  <c r="H29" i="26"/>
  <c r="G29" i="26"/>
  <c r="I30" i="26"/>
  <c r="H30" i="26"/>
  <c r="J30" i="26" s="1"/>
  <c r="G30" i="26"/>
  <c r="H31" i="26"/>
  <c r="J31" i="26" s="1"/>
  <c r="G31" i="26"/>
  <c r="I31" i="26" s="1"/>
  <c r="I32" i="26"/>
  <c r="H32" i="26"/>
  <c r="J32" i="26" s="1"/>
  <c r="G32" i="26"/>
  <c r="H33" i="26"/>
  <c r="J33" i="26" s="1"/>
  <c r="G33" i="26"/>
  <c r="I33" i="26" s="1"/>
  <c r="H34" i="26"/>
  <c r="J34" i="26" s="1"/>
  <c r="G34" i="26"/>
  <c r="I34" i="26" s="1"/>
  <c r="H35" i="26"/>
  <c r="J35" i="26" s="1"/>
  <c r="G35" i="26"/>
  <c r="I35" i="26" s="1"/>
  <c r="H36" i="26"/>
  <c r="J36" i="26" s="1"/>
  <c r="G36" i="26"/>
  <c r="I36" i="26" s="1"/>
  <c r="H37" i="26"/>
  <c r="J37" i="26" s="1"/>
  <c r="G37" i="26"/>
  <c r="I37" i="26" s="1"/>
  <c r="H38" i="26"/>
  <c r="J38" i="26" s="1"/>
  <c r="G38" i="26"/>
  <c r="I38" i="26" s="1"/>
  <c r="H39" i="26"/>
  <c r="J39" i="26" s="1"/>
  <c r="G39" i="26"/>
  <c r="I39" i="26" s="1"/>
  <c r="H40" i="26"/>
  <c r="J40" i="26" s="1"/>
  <c r="G40" i="26"/>
  <c r="I40" i="26" s="1"/>
  <c r="H41" i="26"/>
  <c r="J41" i="26" s="1"/>
  <c r="G41" i="26"/>
  <c r="I41" i="26" s="1"/>
  <c r="H42" i="26"/>
  <c r="J42" i="26" s="1"/>
  <c r="G42" i="26"/>
  <c r="I42" i="26" s="1"/>
  <c r="H43" i="26"/>
  <c r="J43" i="26" s="1"/>
  <c r="G43" i="26"/>
  <c r="I43" i="26" s="1"/>
  <c r="I44" i="26"/>
  <c r="H44" i="26"/>
  <c r="J44" i="26" s="1"/>
  <c r="G44" i="26"/>
  <c r="H45" i="26"/>
  <c r="J45" i="26" s="1"/>
  <c r="G45" i="26"/>
  <c r="I45" i="26" s="1"/>
  <c r="I46" i="26"/>
  <c r="H46" i="26"/>
  <c r="J46" i="26" s="1"/>
  <c r="G46" i="26"/>
  <c r="I47" i="26"/>
  <c r="H47" i="26"/>
  <c r="J47" i="26" s="1"/>
  <c r="G47" i="26"/>
  <c r="H48" i="26"/>
  <c r="J48" i="26" s="1"/>
  <c r="G48" i="26"/>
  <c r="I48" i="26" s="1"/>
  <c r="H49" i="26"/>
  <c r="J49" i="26" s="1"/>
  <c r="G49" i="26"/>
  <c r="I49" i="26" s="1"/>
  <c r="I50" i="26"/>
  <c r="H50" i="26"/>
  <c r="J50" i="26" s="1"/>
  <c r="G50" i="26"/>
  <c r="H51" i="26"/>
  <c r="J51" i="26" s="1"/>
  <c r="G51" i="26"/>
  <c r="I51" i="26" s="1"/>
  <c r="I52" i="26"/>
  <c r="H52" i="26"/>
  <c r="J52" i="26" s="1"/>
  <c r="G52" i="26"/>
  <c r="I53" i="26"/>
  <c r="H53" i="26"/>
  <c r="J53" i="26" s="1"/>
  <c r="G53" i="26"/>
  <c r="J54" i="26"/>
  <c r="I54" i="26"/>
  <c r="H54" i="26"/>
  <c r="G54" i="26"/>
  <c r="J28" i="45"/>
  <c r="I28" i="45"/>
  <c r="H28" i="45"/>
  <c r="G28" i="45"/>
  <c r="H29" i="45"/>
  <c r="J29" i="45" s="1"/>
  <c r="G29" i="45"/>
  <c r="I29" i="45" s="1"/>
  <c r="H30" i="45"/>
  <c r="J30" i="45" s="1"/>
  <c r="G30" i="45"/>
  <c r="I30" i="45" s="1"/>
  <c r="H31" i="45"/>
  <c r="J31" i="45" s="1"/>
  <c r="G31" i="45"/>
  <c r="I31" i="45" s="1"/>
  <c r="H32" i="45"/>
  <c r="J32" i="45" s="1"/>
  <c r="G32" i="45"/>
  <c r="I32" i="45" s="1"/>
  <c r="H33" i="45"/>
  <c r="J33" i="45" s="1"/>
  <c r="G33" i="45"/>
  <c r="I33" i="45" s="1"/>
  <c r="H15" i="45"/>
  <c r="J15" i="45" s="1"/>
  <c r="G15" i="45"/>
  <c r="I15" i="45" s="1"/>
  <c r="H16" i="45"/>
  <c r="J16" i="45" s="1"/>
  <c r="G16" i="45"/>
  <c r="I16" i="45" s="1"/>
  <c r="H17" i="45"/>
  <c r="J17" i="45" s="1"/>
  <c r="G17" i="45"/>
  <c r="I17" i="45" s="1"/>
  <c r="H18" i="45"/>
  <c r="J18" i="45" s="1"/>
  <c r="G18" i="45"/>
  <c r="I18" i="45" s="1"/>
  <c r="H19" i="45"/>
  <c r="J19" i="45" s="1"/>
  <c r="G19" i="45"/>
  <c r="I19" i="45" s="1"/>
  <c r="H20" i="45"/>
  <c r="J20" i="45" s="1"/>
  <c r="G20" i="45"/>
  <c r="I20" i="45" s="1"/>
  <c r="H21" i="45"/>
  <c r="J21" i="45" s="1"/>
  <c r="G21" i="45"/>
  <c r="I21" i="45" s="1"/>
  <c r="H22" i="45"/>
  <c r="J22" i="45" s="1"/>
  <c r="G22" i="45"/>
  <c r="I22" i="45" s="1"/>
  <c r="H8" i="45"/>
  <c r="J8" i="45" s="1"/>
  <c r="G8" i="45"/>
  <c r="I8" i="45" s="1"/>
  <c r="H23" i="45"/>
  <c r="J23" i="45" s="1"/>
  <c r="G23" i="45"/>
  <c r="I23" i="45" s="1"/>
  <c r="H24" i="45"/>
  <c r="J24" i="45" s="1"/>
  <c r="G24" i="45"/>
  <c r="I24" i="45" s="1"/>
  <c r="H25" i="45"/>
  <c r="J25" i="45" s="1"/>
  <c r="G25" i="45"/>
  <c r="I25" i="45" s="1"/>
  <c r="H26" i="45"/>
  <c r="J26" i="45" s="1"/>
  <c r="G26" i="45"/>
  <c r="I26" i="45" s="1"/>
  <c r="H27" i="45"/>
  <c r="J27" i="45" s="1"/>
  <c r="G27" i="45"/>
  <c r="I27" i="45" s="1"/>
  <c r="H9" i="45"/>
  <c r="J9" i="45" s="1"/>
  <c r="G9" i="45"/>
  <c r="I9" i="45" s="1"/>
  <c r="H10" i="45"/>
  <c r="J10" i="45" s="1"/>
  <c r="G10" i="45"/>
  <c r="I10" i="45" s="1"/>
  <c r="I16" i="51"/>
  <c r="K16" i="51" s="1"/>
  <c r="H16" i="51"/>
  <c r="J16" i="51" s="1"/>
  <c r="J17" i="51"/>
  <c r="I17" i="51"/>
  <c r="K17" i="51" s="1"/>
  <c r="H17" i="51"/>
  <c r="J18" i="51"/>
  <c r="I18" i="51"/>
  <c r="K18" i="51" s="1"/>
  <c r="H18" i="51"/>
  <c r="I19" i="51"/>
  <c r="K19" i="51" s="1"/>
  <c r="H19" i="51"/>
  <c r="J19" i="51" s="1"/>
  <c r="I20" i="51"/>
  <c r="K20" i="51" s="1"/>
  <c r="H20" i="51"/>
  <c r="J20" i="51" s="1"/>
  <c r="I21" i="51"/>
  <c r="K21" i="51" s="1"/>
  <c r="H21" i="51"/>
  <c r="J21" i="51" s="1"/>
  <c r="I22" i="51"/>
  <c r="K22" i="51" s="1"/>
  <c r="H22" i="51"/>
  <c r="J22" i="51" s="1"/>
  <c r="J7" i="46" l="1"/>
  <c r="J25" i="46"/>
  <c r="J13" i="46"/>
  <c r="J19" i="46"/>
  <c r="I25" i="46"/>
  <c r="D161" i="48"/>
  <c r="H161" i="48" s="1"/>
  <c r="J147" i="48"/>
  <c r="D68" i="55"/>
  <c r="H68" i="55" s="1"/>
  <c r="C7" i="56"/>
  <c r="G7" i="56"/>
  <c r="E7" i="56"/>
  <c r="I7" i="56"/>
  <c r="C8" i="56"/>
  <c r="G8" i="56"/>
  <c r="E8" i="56"/>
  <c r="I8" i="56"/>
  <c r="C9" i="56"/>
  <c r="G9" i="56"/>
  <c r="E9" i="56"/>
  <c r="I9" i="56"/>
  <c r="C10" i="56"/>
  <c r="G10" i="56"/>
  <c r="E10" i="56"/>
  <c r="I10" i="56"/>
  <c r="E11" i="56"/>
  <c r="I11" i="56"/>
  <c r="C11" i="56"/>
  <c r="G11" i="56"/>
  <c r="C12" i="56"/>
  <c r="G12" i="56"/>
  <c r="E12" i="56"/>
  <c r="I12" i="56"/>
  <c r="C13" i="56"/>
  <c r="G13" i="56"/>
  <c r="E13" i="56"/>
  <c r="I13" i="56"/>
  <c r="C14" i="56"/>
  <c r="G14" i="56"/>
  <c r="E14" i="56"/>
  <c r="I14" i="56"/>
  <c r="I15" i="56"/>
  <c r="C15" i="56"/>
  <c r="G15" i="56"/>
  <c r="J20" i="56"/>
  <c r="E16" i="56"/>
  <c r="C16" i="56"/>
  <c r="G16" i="56"/>
  <c r="K20" i="56"/>
  <c r="E17" i="56"/>
  <c r="I17" i="56"/>
  <c r="C17" i="56"/>
  <c r="G17" i="56"/>
  <c r="E18" i="56"/>
  <c r="I18" i="56"/>
  <c r="F5" i="56"/>
  <c r="D5" i="57"/>
  <c r="H5" i="57" s="1"/>
  <c r="E7" i="57"/>
  <c r="I7" i="57"/>
  <c r="C7" i="57"/>
  <c r="G7" i="57"/>
  <c r="C8" i="57"/>
  <c r="G8" i="57"/>
  <c r="E8" i="57"/>
  <c r="I8" i="57"/>
  <c r="C9" i="57"/>
  <c r="G9" i="57"/>
  <c r="E9" i="57"/>
  <c r="I9" i="57"/>
  <c r="E10" i="57"/>
  <c r="I10" i="57"/>
  <c r="C10" i="57"/>
  <c r="G10" i="57"/>
  <c r="E11" i="57"/>
  <c r="I11" i="57"/>
  <c r="C11" i="57"/>
  <c r="G11" i="57"/>
  <c r="C12" i="57"/>
  <c r="G12" i="57"/>
  <c r="E12" i="57"/>
  <c r="I12" i="57"/>
  <c r="E13" i="57"/>
  <c r="I13" i="57"/>
  <c r="C13" i="57"/>
  <c r="G13" i="57"/>
  <c r="E14" i="57"/>
  <c r="I14" i="57"/>
  <c r="C14" i="57"/>
  <c r="G14" i="57"/>
  <c r="E15" i="57"/>
  <c r="I15" i="57"/>
  <c r="C15" i="57"/>
  <c r="G15" i="57"/>
  <c r="C16" i="57"/>
  <c r="G16" i="57"/>
  <c r="E16" i="57"/>
  <c r="I16" i="57"/>
  <c r="E17" i="57"/>
  <c r="I17" i="57"/>
  <c r="C17" i="57"/>
  <c r="G17" i="57"/>
  <c r="C18" i="57"/>
  <c r="G18" i="57"/>
  <c r="E18" i="57"/>
  <c r="I18" i="57"/>
  <c r="E19" i="57"/>
  <c r="I19" i="57"/>
  <c r="C19" i="57"/>
  <c r="G19" i="57"/>
  <c r="E20" i="57"/>
  <c r="I20" i="57"/>
  <c r="C20" i="57"/>
  <c r="G20" i="57"/>
  <c r="E21" i="57"/>
  <c r="I21" i="57"/>
  <c r="C21" i="57"/>
  <c r="G21" i="57"/>
  <c r="I22" i="57"/>
  <c r="C22" i="57"/>
  <c r="G22" i="57"/>
  <c r="J26" i="57"/>
  <c r="E23" i="57"/>
  <c r="C23" i="57"/>
  <c r="G23" i="57"/>
  <c r="K26" i="57"/>
  <c r="E24" i="57"/>
  <c r="I24" i="57"/>
  <c r="C7" i="58"/>
  <c r="G7" i="58"/>
  <c r="D5" i="58"/>
  <c r="H5" i="58" s="1"/>
  <c r="E7" i="58"/>
  <c r="I7" i="58"/>
  <c r="E8" i="58"/>
  <c r="I8" i="58"/>
  <c r="C8" i="58"/>
  <c r="G8" i="58"/>
  <c r="E9" i="58"/>
  <c r="I9" i="58"/>
  <c r="C9" i="58"/>
  <c r="G9" i="58"/>
  <c r="C10" i="58"/>
  <c r="G10" i="58"/>
  <c r="E10" i="58"/>
  <c r="I10" i="58"/>
  <c r="E11" i="58"/>
  <c r="I11" i="58"/>
  <c r="C11" i="58"/>
  <c r="G11" i="58"/>
  <c r="E12" i="58"/>
  <c r="I12" i="58"/>
  <c r="C12" i="58"/>
  <c r="G12" i="58"/>
  <c r="C13" i="58"/>
  <c r="G13" i="58"/>
  <c r="E13" i="58"/>
  <c r="I13" i="58"/>
  <c r="C14" i="58"/>
  <c r="G14" i="58"/>
  <c r="E14" i="58"/>
  <c r="I14" i="58"/>
  <c r="E15" i="58"/>
  <c r="I15" i="58"/>
  <c r="C15" i="58"/>
  <c r="G15" i="58"/>
  <c r="C16" i="58"/>
  <c r="G16" i="58"/>
  <c r="E16" i="58"/>
  <c r="I16" i="58"/>
  <c r="E17" i="58"/>
  <c r="I17" i="58"/>
  <c r="C17" i="58"/>
  <c r="G17" i="58"/>
  <c r="E18" i="58"/>
  <c r="I18" i="58"/>
  <c r="C18" i="58"/>
  <c r="G18" i="58"/>
  <c r="C19" i="58"/>
  <c r="G19" i="58"/>
  <c r="E19" i="58"/>
  <c r="I19" i="58"/>
  <c r="C20" i="58"/>
  <c r="G20" i="58"/>
  <c r="E20" i="58"/>
  <c r="I20" i="58"/>
  <c r="C21" i="58"/>
  <c r="G21" i="58"/>
  <c r="E21" i="58"/>
  <c r="I21" i="58"/>
  <c r="E22" i="58"/>
  <c r="I22" i="58"/>
  <c r="C22" i="58"/>
  <c r="G22" i="58"/>
  <c r="C23" i="58"/>
  <c r="G23" i="58"/>
  <c r="E23" i="58"/>
  <c r="I23" i="58"/>
  <c r="C24" i="58"/>
  <c r="G24" i="58"/>
  <c r="E24" i="58"/>
  <c r="I24" i="58"/>
  <c r="E25" i="58"/>
  <c r="I25" i="58"/>
  <c r="C25" i="58"/>
  <c r="G25" i="58"/>
  <c r="C26" i="58"/>
  <c r="G26" i="58"/>
  <c r="E26" i="58"/>
  <c r="I26" i="58"/>
  <c r="C27" i="58"/>
  <c r="G27" i="58"/>
  <c r="E27" i="58"/>
  <c r="I27" i="58"/>
  <c r="E28" i="58"/>
  <c r="I28" i="58"/>
  <c r="C28" i="58"/>
  <c r="G28" i="58"/>
  <c r="C29" i="58"/>
  <c r="G29" i="58"/>
  <c r="E29" i="58"/>
  <c r="I29" i="58"/>
  <c r="E30" i="58"/>
  <c r="I30" i="58"/>
  <c r="C30" i="58"/>
  <c r="G30" i="58"/>
  <c r="E31" i="58"/>
  <c r="I31" i="58"/>
  <c r="C31" i="58"/>
  <c r="G31" i="58"/>
  <c r="E32" i="58"/>
  <c r="I32" i="58"/>
  <c r="C32" i="58"/>
  <c r="G32" i="58"/>
  <c r="E33" i="58"/>
  <c r="I33" i="58"/>
  <c r="C33" i="58"/>
  <c r="G33" i="58"/>
  <c r="E34" i="58"/>
  <c r="I34" i="58"/>
  <c r="C34" i="58"/>
  <c r="G34" i="58"/>
  <c r="E35" i="58"/>
  <c r="I35" i="58"/>
  <c r="C35" i="58"/>
  <c r="G35" i="58"/>
  <c r="C36" i="58"/>
  <c r="G36" i="58"/>
  <c r="E36" i="58"/>
  <c r="I36" i="58"/>
  <c r="C37" i="58"/>
  <c r="G37" i="58"/>
  <c r="E37" i="58"/>
  <c r="I37" i="58"/>
  <c r="C38" i="58"/>
  <c r="G38" i="58"/>
  <c r="E38" i="58"/>
  <c r="I38" i="58"/>
  <c r="C39" i="58"/>
  <c r="G39" i="58"/>
  <c r="E39" i="58"/>
  <c r="I39" i="58"/>
  <c r="I40" i="58"/>
  <c r="C40" i="58"/>
  <c r="G40" i="58"/>
  <c r="J44" i="58"/>
  <c r="C41" i="58"/>
  <c r="G41" i="58"/>
  <c r="E41" i="58"/>
  <c r="K44" i="58"/>
  <c r="E42" i="58"/>
  <c r="I42" i="58"/>
  <c r="C7" i="50"/>
  <c r="G7" i="50"/>
  <c r="D5" i="50"/>
  <c r="H5" i="50" s="1"/>
  <c r="E7" i="50"/>
  <c r="I7" i="50"/>
  <c r="E8" i="50"/>
  <c r="I8" i="50"/>
  <c r="C8" i="50"/>
  <c r="G8" i="50"/>
  <c r="C9" i="50"/>
  <c r="G9" i="50"/>
  <c r="E9" i="50"/>
  <c r="I9" i="50"/>
  <c r="C10" i="50"/>
  <c r="G10" i="50"/>
  <c r="E10" i="50"/>
  <c r="I10" i="50"/>
  <c r="E11" i="50"/>
  <c r="I11" i="50"/>
  <c r="C11" i="50"/>
  <c r="G11" i="50"/>
  <c r="C12" i="50"/>
  <c r="G12" i="50"/>
  <c r="E12" i="50"/>
  <c r="I12" i="50"/>
  <c r="C13" i="50"/>
  <c r="G13" i="50"/>
  <c r="E13" i="50"/>
  <c r="I13" i="50"/>
  <c r="E14" i="50"/>
  <c r="I14" i="50"/>
  <c r="C14" i="50"/>
  <c r="G14" i="50"/>
  <c r="C15" i="50"/>
  <c r="G15" i="50"/>
  <c r="E15" i="50"/>
  <c r="I15" i="50"/>
  <c r="C16" i="50"/>
  <c r="G16" i="50"/>
  <c r="E16" i="50"/>
  <c r="I16" i="50"/>
  <c r="E17" i="50"/>
  <c r="I17" i="50"/>
  <c r="C17" i="50"/>
  <c r="G17" i="50"/>
  <c r="C18" i="50"/>
  <c r="G18" i="50"/>
  <c r="E18" i="50"/>
  <c r="I18" i="50"/>
  <c r="C19" i="50"/>
  <c r="G19" i="50"/>
  <c r="E19" i="50"/>
  <c r="I19" i="50"/>
  <c r="E20" i="50"/>
  <c r="I20" i="50"/>
  <c r="C20" i="50"/>
  <c r="G20" i="50"/>
  <c r="C21" i="50"/>
  <c r="G21" i="50"/>
  <c r="E21" i="50"/>
  <c r="I21" i="50"/>
  <c r="C22" i="50"/>
  <c r="G22" i="50"/>
  <c r="E22" i="50"/>
  <c r="I22" i="50"/>
  <c r="C23" i="50"/>
  <c r="G23" i="50"/>
  <c r="E23" i="50"/>
  <c r="I23" i="50"/>
  <c r="E24" i="50"/>
  <c r="I24" i="50"/>
  <c r="C24" i="50"/>
  <c r="G24" i="50"/>
  <c r="C25" i="50"/>
  <c r="G25" i="50"/>
  <c r="E25" i="50"/>
  <c r="I25" i="50"/>
  <c r="C26" i="50"/>
  <c r="G26" i="50"/>
  <c r="E26" i="50"/>
  <c r="I26" i="50"/>
  <c r="E27" i="50"/>
  <c r="I27" i="50"/>
  <c r="C27" i="50"/>
  <c r="G27" i="50"/>
  <c r="C28" i="50"/>
  <c r="G28" i="50"/>
  <c r="E28" i="50"/>
  <c r="I28" i="50"/>
  <c r="C29" i="50"/>
  <c r="G29" i="50"/>
  <c r="E29" i="50"/>
  <c r="I29" i="50"/>
  <c r="C30" i="50"/>
  <c r="G30" i="50"/>
  <c r="E30" i="50"/>
  <c r="I30" i="50"/>
  <c r="C31" i="50"/>
  <c r="G31" i="50"/>
  <c r="E31" i="50"/>
  <c r="I31" i="50"/>
  <c r="E32" i="50"/>
  <c r="I32" i="50"/>
  <c r="C32" i="50"/>
  <c r="G32" i="50"/>
  <c r="C33" i="50"/>
  <c r="G33" i="50"/>
  <c r="E33" i="50"/>
  <c r="I33" i="50"/>
  <c r="E34" i="50"/>
  <c r="I34" i="50"/>
  <c r="C34" i="50"/>
  <c r="G34" i="50"/>
  <c r="C35" i="50"/>
  <c r="G35" i="50"/>
  <c r="E35" i="50"/>
  <c r="I35" i="50"/>
  <c r="E36" i="50"/>
  <c r="I36" i="50"/>
  <c r="C36" i="50"/>
  <c r="G36" i="50"/>
  <c r="C37" i="50"/>
  <c r="G37" i="50"/>
  <c r="E37" i="50"/>
  <c r="I37" i="50"/>
  <c r="C38" i="50"/>
  <c r="G38" i="50"/>
  <c r="E38" i="50"/>
  <c r="I38" i="50"/>
  <c r="C39" i="50"/>
  <c r="G39" i="50"/>
  <c r="I39" i="50"/>
  <c r="C40" i="50"/>
  <c r="G40" i="50"/>
  <c r="J43" i="50"/>
  <c r="E40" i="50"/>
  <c r="K43" i="50"/>
  <c r="E41" i="50"/>
  <c r="I41" i="50"/>
  <c r="E7" i="53"/>
  <c r="I7" i="53"/>
  <c r="E20" i="53"/>
  <c r="I20" i="53"/>
  <c r="C7" i="53"/>
  <c r="G7" i="53"/>
  <c r="C20" i="53"/>
  <c r="G20" i="53"/>
  <c r="F5" i="53"/>
  <c r="C8" i="53"/>
  <c r="G8" i="53"/>
  <c r="E8" i="53"/>
  <c r="I8" i="53"/>
  <c r="E9" i="53"/>
  <c r="I9" i="53"/>
  <c r="C9" i="53"/>
  <c r="G9" i="53"/>
  <c r="E10" i="53"/>
  <c r="I10" i="53"/>
  <c r="C10" i="53"/>
  <c r="G10" i="53"/>
  <c r="E11" i="53"/>
  <c r="I11" i="53"/>
  <c r="C11" i="53"/>
  <c r="G11" i="53"/>
  <c r="E12" i="53"/>
  <c r="I12" i="53"/>
  <c r="C12" i="53"/>
  <c r="G12" i="53"/>
  <c r="E13" i="53"/>
  <c r="I13" i="53"/>
  <c r="C13" i="53"/>
  <c r="G13" i="53"/>
  <c r="E14" i="53"/>
  <c r="I14" i="53"/>
  <c r="C14" i="53"/>
  <c r="G14" i="53"/>
  <c r="E15" i="53"/>
  <c r="I15" i="53"/>
  <c r="C15" i="53"/>
  <c r="G15" i="53"/>
  <c r="C16" i="53"/>
  <c r="G16" i="53"/>
  <c r="E16" i="53"/>
  <c r="I16" i="53"/>
  <c r="C17" i="53"/>
  <c r="G17" i="53"/>
  <c r="K20" i="53"/>
  <c r="J20" i="53"/>
  <c r="E18" i="53"/>
  <c r="I18" i="53"/>
  <c r="E56" i="54"/>
  <c r="I56" i="54"/>
  <c r="E75" i="54"/>
  <c r="I75" i="54"/>
  <c r="E43" i="54"/>
  <c r="I43" i="54"/>
  <c r="E53" i="54"/>
  <c r="I53" i="54"/>
  <c r="E28" i="54"/>
  <c r="I28" i="54"/>
  <c r="E40" i="54"/>
  <c r="I40" i="54"/>
  <c r="J25" i="54"/>
  <c r="E21" i="54"/>
  <c r="I21" i="54"/>
  <c r="E25" i="54"/>
  <c r="I25" i="54"/>
  <c r="E16" i="54"/>
  <c r="I16" i="54"/>
  <c r="E18" i="54"/>
  <c r="I18" i="54"/>
  <c r="E7" i="54"/>
  <c r="I7" i="54"/>
  <c r="E13" i="54"/>
  <c r="I13" i="54"/>
  <c r="C56" i="54"/>
  <c r="G56" i="54"/>
  <c r="C75" i="54"/>
  <c r="G75" i="54"/>
  <c r="C43" i="54"/>
  <c r="G43" i="54"/>
  <c r="C53" i="54"/>
  <c r="G53" i="54"/>
  <c r="C28" i="54"/>
  <c r="G28" i="54"/>
  <c r="C40" i="54"/>
  <c r="G40" i="54"/>
  <c r="C21" i="54"/>
  <c r="G21" i="54"/>
  <c r="C25" i="54"/>
  <c r="G25" i="54"/>
  <c r="C16" i="54"/>
  <c r="G16" i="54"/>
  <c r="C7" i="54"/>
  <c r="G7" i="54"/>
  <c r="C13" i="54"/>
  <c r="G13" i="54"/>
  <c r="F5" i="54"/>
  <c r="E8" i="54"/>
  <c r="I8" i="54"/>
  <c r="C8" i="54"/>
  <c r="G8" i="54"/>
  <c r="C9" i="54"/>
  <c r="G9" i="54"/>
  <c r="E9" i="54"/>
  <c r="I9" i="54"/>
  <c r="C10" i="54"/>
  <c r="G10" i="54"/>
  <c r="J13" i="54"/>
  <c r="K13" i="54"/>
  <c r="E11" i="54"/>
  <c r="I11" i="54"/>
  <c r="E22" i="54"/>
  <c r="C22" i="54"/>
  <c r="G22" i="54"/>
  <c r="K25" i="54"/>
  <c r="E23" i="54"/>
  <c r="I23" i="54"/>
  <c r="E29" i="54"/>
  <c r="I29" i="54"/>
  <c r="C29" i="54"/>
  <c r="G29" i="54"/>
  <c r="C30" i="54"/>
  <c r="G30" i="54"/>
  <c r="E30" i="54"/>
  <c r="I30" i="54"/>
  <c r="C31" i="54"/>
  <c r="G31" i="54"/>
  <c r="E31" i="54"/>
  <c r="I31" i="54"/>
  <c r="E32" i="54"/>
  <c r="I32" i="54"/>
  <c r="C32" i="54"/>
  <c r="G32" i="54"/>
  <c r="C33" i="54"/>
  <c r="G33" i="54"/>
  <c r="E33" i="54"/>
  <c r="I33" i="54"/>
  <c r="C34" i="54"/>
  <c r="G34" i="54"/>
  <c r="E34" i="54"/>
  <c r="I34" i="54"/>
  <c r="C35" i="54"/>
  <c r="G35" i="54"/>
  <c r="E35" i="54"/>
  <c r="I35" i="54"/>
  <c r="I36" i="54"/>
  <c r="C36" i="54"/>
  <c r="G36" i="54"/>
  <c r="J40" i="54"/>
  <c r="E37" i="54"/>
  <c r="C37" i="54"/>
  <c r="G37" i="54"/>
  <c r="K40" i="54"/>
  <c r="E38" i="54"/>
  <c r="I38" i="54"/>
  <c r="C44" i="54"/>
  <c r="G44" i="54"/>
  <c r="E44" i="54"/>
  <c r="I44" i="54"/>
  <c r="C45" i="54"/>
  <c r="G45" i="54"/>
  <c r="E45" i="54"/>
  <c r="I45" i="54"/>
  <c r="C46" i="54"/>
  <c r="G46" i="54"/>
  <c r="E46" i="54"/>
  <c r="I46" i="54"/>
  <c r="C47" i="54"/>
  <c r="G47" i="54"/>
  <c r="E47" i="54"/>
  <c r="I47" i="54"/>
  <c r="E48" i="54"/>
  <c r="I48" i="54"/>
  <c r="C48" i="54"/>
  <c r="G48" i="54"/>
  <c r="E49" i="54"/>
  <c r="I49" i="54"/>
  <c r="C49" i="54"/>
  <c r="G49" i="54"/>
  <c r="C50" i="54"/>
  <c r="G50" i="54"/>
  <c r="K53" i="54"/>
  <c r="J53" i="54"/>
  <c r="E51" i="54"/>
  <c r="I51" i="54"/>
  <c r="C57" i="54"/>
  <c r="G57" i="54"/>
  <c r="E57" i="54"/>
  <c r="I57" i="54"/>
  <c r="E58" i="54"/>
  <c r="I58" i="54"/>
  <c r="C58" i="54"/>
  <c r="G58" i="54"/>
  <c r="E59" i="54"/>
  <c r="I59" i="54"/>
  <c r="C59" i="54"/>
  <c r="G59" i="54"/>
  <c r="E60" i="54"/>
  <c r="I60" i="54"/>
  <c r="C60" i="54"/>
  <c r="G60" i="54"/>
  <c r="E61" i="54"/>
  <c r="I61" i="54"/>
  <c r="C61" i="54"/>
  <c r="G61" i="54"/>
  <c r="E62" i="54"/>
  <c r="I62" i="54"/>
  <c r="C62" i="54"/>
  <c r="G62" i="54"/>
  <c r="E63" i="54"/>
  <c r="I63" i="54"/>
  <c r="C63" i="54"/>
  <c r="G63" i="54"/>
  <c r="C64" i="54"/>
  <c r="G64" i="54"/>
  <c r="E64" i="54"/>
  <c r="I64" i="54"/>
  <c r="C65" i="54"/>
  <c r="G65" i="54"/>
  <c r="E65" i="54"/>
  <c r="I65" i="54"/>
  <c r="C66" i="54"/>
  <c r="G66" i="54"/>
  <c r="E66" i="54"/>
  <c r="I66" i="54"/>
  <c r="E67" i="54"/>
  <c r="I67" i="54"/>
  <c r="C67" i="54"/>
  <c r="G67" i="54"/>
  <c r="C68" i="54"/>
  <c r="G68" i="54"/>
  <c r="E68" i="54"/>
  <c r="I68" i="54"/>
  <c r="C69" i="54"/>
  <c r="G69" i="54"/>
  <c r="E69" i="54"/>
  <c r="I69" i="54"/>
  <c r="E70" i="54"/>
  <c r="I70" i="54"/>
  <c r="C70" i="54"/>
  <c r="G70" i="54"/>
  <c r="C71" i="54"/>
  <c r="G71" i="54"/>
  <c r="E71" i="54"/>
  <c r="I71" i="54"/>
  <c r="C72" i="54"/>
  <c r="G72" i="54"/>
  <c r="J75" i="54"/>
  <c r="K75" i="54"/>
  <c r="E73" i="54"/>
  <c r="I73" i="54"/>
  <c r="E170" i="55"/>
  <c r="I173" i="55"/>
  <c r="G116" i="55"/>
  <c r="C142" i="55"/>
  <c r="G142" i="55"/>
  <c r="I95" i="55"/>
  <c r="I49" i="55"/>
  <c r="C7" i="55"/>
  <c r="G7" i="55"/>
  <c r="C19" i="55"/>
  <c r="E176" i="55"/>
  <c r="I176" i="55"/>
  <c r="E185" i="55"/>
  <c r="I185" i="55"/>
  <c r="C145" i="55"/>
  <c r="G145" i="55"/>
  <c r="C163" i="55"/>
  <c r="G163" i="55"/>
  <c r="C116" i="55"/>
  <c r="E95" i="55"/>
  <c r="E109" i="55"/>
  <c r="I109" i="55"/>
  <c r="E70" i="55"/>
  <c r="I70" i="55"/>
  <c r="E92" i="55"/>
  <c r="I92" i="55"/>
  <c r="E52" i="55"/>
  <c r="I52" i="55"/>
  <c r="E63" i="55"/>
  <c r="I63" i="55"/>
  <c r="E26" i="55"/>
  <c r="I26" i="55"/>
  <c r="E49" i="55"/>
  <c r="G19" i="55"/>
  <c r="K189" i="55"/>
  <c r="C176" i="55"/>
  <c r="G176" i="55"/>
  <c r="C185" i="55"/>
  <c r="G185" i="55"/>
  <c r="C170" i="55"/>
  <c r="G170" i="55"/>
  <c r="C173" i="55"/>
  <c r="G173" i="55"/>
  <c r="E145" i="55"/>
  <c r="I145" i="55"/>
  <c r="E163" i="55"/>
  <c r="I163" i="55"/>
  <c r="E116" i="55"/>
  <c r="I116" i="55"/>
  <c r="E142" i="55"/>
  <c r="I142" i="55"/>
  <c r="C95" i="55"/>
  <c r="G95" i="55"/>
  <c r="C109" i="55"/>
  <c r="G109" i="55"/>
  <c r="C70" i="55"/>
  <c r="G70" i="55"/>
  <c r="C92" i="55"/>
  <c r="G92" i="55"/>
  <c r="C52" i="55"/>
  <c r="G52" i="55"/>
  <c r="C63" i="55"/>
  <c r="G63" i="55"/>
  <c r="C26" i="55"/>
  <c r="G26" i="55"/>
  <c r="C49" i="55"/>
  <c r="G49" i="55"/>
  <c r="E7" i="55"/>
  <c r="I7" i="55"/>
  <c r="E19" i="55"/>
  <c r="I19" i="55"/>
  <c r="D5" i="55"/>
  <c r="H5" i="55" s="1"/>
  <c r="C8" i="55"/>
  <c r="G8" i="55"/>
  <c r="E8" i="55"/>
  <c r="I8" i="55"/>
  <c r="E9" i="55"/>
  <c r="I9" i="55"/>
  <c r="C9" i="55"/>
  <c r="G9" i="55"/>
  <c r="C10" i="55"/>
  <c r="G10" i="55"/>
  <c r="E10" i="55"/>
  <c r="I10" i="55"/>
  <c r="E11" i="55"/>
  <c r="I11" i="55"/>
  <c r="C11" i="55"/>
  <c r="G11" i="55"/>
  <c r="C12" i="55"/>
  <c r="G12" i="55"/>
  <c r="E12" i="55"/>
  <c r="I12" i="55"/>
  <c r="C13" i="55"/>
  <c r="G13" i="55"/>
  <c r="E13" i="55"/>
  <c r="I13" i="55"/>
  <c r="C14" i="55"/>
  <c r="G14" i="55"/>
  <c r="E14" i="55"/>
  <c r="I14" i="55"/>
  <c r="E15" i="55"/>
  <c r="I15" i="55"/>
  <c r="C15" i="55"/>
  <c r="G15" i="55"/>
  <c r="C16" i="55"/>
  <c r="G16" i="55"/>
  <c r="K19" i="55"/>
  <c r="J19" i="55"/>
  <c r="E17" i="55"/>
  <c r="I17" i="55"/>
  <c r="F24" i="55"/>
  <c r="C27" i="55"/>
  <c r="G27" i="55"/>
  <c r="E27" i="55"/>
  <c r="I27" i="55"/>
  <c r="C28" i="55"/>
  <c r="G28" i="55"/>
  <c r="E28" i="55"/>
  <c r="I28" i="55"/>
  <c r="C29" i="55"/>
  <c r="G29" i="55"/>
  <c r="E29" i="55"/>
  <c r="I29" i="55"/>
  <c r="C30" i="55"/>
  <c r="G30" i="55"/>
  <c r="E30" i="55"/>
  <c r="I30" i="55"/>
  <c r="C31" i="55"/>
  <c r="G31" i="55"/>
  <c r="E31" i="55"/>
  <c r="I31" i="55"/>
  <c r="C32" i="55"/>
  <c r="G32" i="55"/>
  <c r="E32" i="55"/>
  <c r="I32" i="55"/>
  <c r="E33" i="55"/>
  <c r="I33" i="55"/>
  <c r="C33" i="55"/>
  <c r="G33" i="55"/>
  <c r="C34" i="55"/>
  <c r="G34" i="55"/>
  <c r="E34" i="55"/>
  <c r="I34" i="55"/>
  <c r="E35" i="55"/>
  <c r="I35" i="55"/>
  <c r="C35" i="55"/>
  <c r="G35" i="55"/>
  <c r="E36" i="55"/>
  <c r="I36" i="55"/>
  <c r="C36" i="55"/>
  <c r="G36" i="55"/>
  <c r="C37" i="55"/>
  <c r="G37" i="55"/>
  <c r="E37" i="55"/>
  <c r="I37" i="55"/>
  <c r="C38" i="55"/>
  <c r="G38" i="55"/>
  <c r="E38" i="55"/>
  <c r="I38" i="55"/>
  <c r="E39" i="55"/>
  <c r="I39" i="55"/>
  <c r="C39" i="55"/>
  <c r="G39" i="55"/>
  <c r="E40" i="55"/>
  <c r="I40" i="55"/>
  <c r="C40" i="55"/>
  <c r="G40" i="55"/>
  <c r="C41" i="55"/>
  <c r="G41" i="55"/>
  <c r="E41" i="55"/>
  <c r="I41" i="55"/>
  <c r="E42" i="55"/>
  <c r="I42" i="55"/>
  <c r="C42" i="55"/>
  <c r="G42" i="55"/>
  <c r="E43" i="55"/>
  <c r="I43" i="55"/>
  <c r="C43" i="55"/>
  <c r="G43" i="55"/>
  <c r="E44" i="55"/>
  <c r="I44" i="55"/>
  <c r="C44" i="55"/>
  <c r="G44" i="55"/>
  <c r="E45" i="55"/>
  <c r="I45" i="55"/>
  <c r="C45" i="55"/>
  <c r="G45" i="55"/>
  <c r="C46" i="55"/>
  <c r="G46" i="55"/>
  <c r="J49" i="55"/>
  <c r="K49" i="55"/>
  <c r="E47" i="55"/>
  <c r="I47" i="55"/>
  <c r="E53" i="55"/>
  <c r="I53" i="55"/>
  <c r="C53" i="55"/>
  <c r="G53" i="55"/>
  <c r="C54" i="55"/>
  <c r="G54" i="55"/>
  <c r="E54" i="55"/>
  <c r="I54" i="55"/>
  <c r="E55" i="55"/>
  <c r="I55" i="55"/>
  <c r="C55" i="55"/>
  <c r="G55" i="55"/>
  <c r="E56" i="55"/>
  <c r="I56" i="55"/>
  <c r="C56" i="55"/>
  <c r="G56" i="55"/>
  <c r="E57" i="55"/>
  <c r="I57" i="55"/>
  <c r="C57" i="55"/>
  <c r="G57" i="55"/>
  <c r="E58" i="55"/>
  <c r="I58" i="55"/>
  <c r="C58" i="55"/>
  <c r="G58" i="55"/>
  <c r="C59" i="55"/>
  <c r="G59" i="55"/>
  <c r="E59" i="55"/>
  <c r="I59" i="55"/>
  <c r="C60" i="55"/>
  <c r="G60" i="55"/>
  <c r="J63" i="55"/>
  <c r="K63" i="55"/>
  <c r="E61" i="55"/>
  <c r="I61" i="55"/>
  <c r="C71" i="55"/>
  <c r="G71" i="55"/>
  <c r="E71" i="55"/>
  <c r="I71" i="55"/>
  <c r="E72" i="55"/>
  <c r="I72" i="55"/>
  <c r="C72" i="55"/>
  <c r="G72" i="55"/>
  <c r="C73" i="55"/>
  <c r="G73" i="55"/>
  <c r="E73" i="55"/>
  <c r="I73" i="55"/>
  <c r="C74" i="55"/>
  <c r="G74" i="55"/>
  <c r="E74" i="55"/>
  <c r="I74" i="55"/>
  <c r="C75" i="55"/>
  <c r="G75" i="55"/>
  <c r="E75" i="55"/>
  <c r="I75" i="55"/>
  <c r="C76" i="55"/>
  <c r="G76" i="55"/>
  <c r="E76" i="55"/>
  <c r="I76" i="55"/>
  <c r="E77" i="55"/>
  <c r="I77" i="55"/>
  <c r="C77" i="55"/>
  <c r="G77" i="55"/>
  <c r="E78" i="55"/>
  <c r="I78" i="55"/>
  <c r="C78" i="55"/>
  <c r="G78" i="55"/>
  <c r="C79" i="55"/>
  <c r="G79" i="55"/>
  <c r="E79" i="55"/>
  <c r="I79" i="55"/>
  <c r="C80" i="55"/>
  <c r="G80" i="55"/>
  <c r="E80" i="55"/>
  <c r="I80" i="55"/>
  <c r="C81" i="55"/>
  <c r="G81" i="55"/>
  <c r="E81" i="55"/>
  <c r="I81" i="55"/>
  <c r="C82" i="55"/>
  <c r="G82" i="55"/>
  <c r="E82" i="55"/>
  <c r="I82" i="55"/>
  <c r="E83" i="55"/>
  <c r="I83" i="55"/>
  <c r="C83" i="55"/>
  <c r="G83" i="55"/>
  <c r="E84" i="55"/>
  <c r="I84" i="55"/>
  <c r="C84" i="55"/>
  <c r="G84" i="55"/>
  <c r="E85" i="55"/>
  <c r="I85" i="55"/>
  <c r="C85" i="55"/>
  <c r="G85" i="55"/>
  <c r="E86" i="55"/>
  <c r="I86" i="55"/>
  <c r="C86" i="55"/>
  <c r="G86" i="55"/>
  <c r="E87" i="55"/>
  <c r="I87" i="55"/>
  <c r="C87" i="55"/>
  <c r="G87" i="55"/>
  <c r="C88" i="55"/>
  <c r="G88" i="55"/>
  <c r="E88" i="55"/>
  <c r="I88" i="55"/>
  <c r="C89" i="55"/>
  <c r="G89" i="55"/>
  <c r="J92" i="55"/>
  <c r="K92" i="55"/>
  <c r="E90" i="55"/>
  <c r="I90" i="55"/>
  <c r="E96" i="55"/>
  <c r="I96" i="55"/>
  <c r="C96" i="55"/>
  <c r="G96" i="55"/>
  <c r="E97" i="55"/>
  <c r="I97" i="55"/>
  <c r="C97" i="55"/>
  <c r="G97" i="55"/>
  <c r="C98" i="55"/>
  <c r="G98" i="55"/>
  <c r="E98" i="55"/>
  <c r="I98" i="55"/>
  <c r="E99" i="55"/>
  <c r="I99" i="55"/>
  <c r="C99" i="55"/>
  <c r="G99" i="55"/>
  <c r="C100" i="55"/>
  <c r="G100" i="55"/>
  <c r="E100" i="55"/>
  <c r="I100" i="55"/>
  <c r="E101" i="55"/>
  <c r="I101" i="55"/>
  <c r="C101" i="55"/>
  <c r="G101" i="55"/>
  <c r="C102" i="55"/>
  <c r="G102" i="55"/>
  <c r="E102" i="55"/>
  <c r="I102" i="55"/>
  <c r="E103" i="55"/>
  <c r="I103" i="55"/>
  <c r="C103" i="55"/>
  <c r="G103" i="55"/>
  <c r="E104" i="55"/>
  <c r="I104" i="55"/>
  <c r="C104" i="55"/>
  <c r="G104" i="55"/>
  <c r="C105" i="55"/>
  <c r="G105" i="55"/>
  <c r="E105" i="55"/>
  <c r="I105" i="55"/>
  <c r="C106" i="55"/>
  <c r="G106" i="55"/>
  <c r="J109" i="55"/>
  <c r="K109" i="55"/>
  <c r="E107" i="55"/>
  <c r="I107" i="55"/>
  <c r="F114" i="55"/>
  <c r="C117" i="55"/>
  <c r="G117" i="55"/>
  <c r="E117" i="55"/>
  <c r="I117" i="55"/>
  <c r="E118" i="55"/>
  <c r="I118" i="55"/>
  <c r="C118" i="55"/>
  <c r="G118" i="55"/>
  <c r="E119" i="55"/>
  <c r="I119" i="55"/>
  <c r="C119" i="55"/>
  <c r="G119" i="55"/>
  <c r="C120" i="55"/>
  <c r="G120" i="55"/>
  <c r="E120" i="55"/>
  <c r="I120" i="55"/>
  <c r="C121" i="55"/>
  <c r="G121" i="55"/>
  <c r="E121" i="55"/>
  <c r="I121" i="55"/>
  <c r="C122" i="55"/>
  <c r="G122" i="55"/>
  <c r="E122" i="55"/>
  <c r="I122" i="55"/>
  <c r="C123" i="55"/>
  <c r="G123" i="55"/>
  <c r="E123" i="55"/>
  <c r="I123" i="55"/>
  <c r="E124" i="55"/>
  <c r="I124" i="55"/>
  <c r="C124" i="55"/>
  <c r="G124" i="55"/>
  <c r="C125" i="55"/>
  <c r="G125" i="55"/>
  <c r="E125" i="55"/>
  <c r="I125" i="55"/>
  <c r="E126" i="55"/>
  <c r="I126" i="55"/>
  <c r="C126" i="55"/>
  <c r="G126" i="55"/>
  <c r="C127" i="55"/>
  <c r="G127" i="55"/>
  <c r="E127" i="55"/>
  <c r="I127" i="55"/>
  <c r="C128" i="55"/>
  <c r="G128" i="55"/>
  <c r="E128" i="55"/>
  <c r="I128" i="55"/>
  <c r="E129" i="55"/>
  <c r="I129" i="55"/>
  <c r="C129" i="55"/>
  <c r="G129" i="55"/>
  <c r="C130" i="55"/>
  <c r="G130" i="55"/>
  <c r="E130" i="55"/>
  <c r="I130" i="55"/>
  <c r="C131" i="55"/>
  <c r="G131" i="55"/>
  <c r="E131" i="55"/>
  <c r="I131" i="55"/>
  <c r="E132" i="55"/>
  <c r="I132" i="55"/>
  <c r="C132" i="55"/>
  <c r="G132" i="55"/>
  <c r="C133" i="55"/>
  <c r="G133" i="55"/>
  <c r="E133" i="55"/>
  <c r="I133" i="55"/>
  <c r="E134" i="55"/>
  <c r="I134" i="55"/>
  <c r="C134" i="55"/>
  <c r="G134" i="55"/>
  <c r="E135" i="55"/>
  <c r="I135" i="55"/>
  <c r="C135" i="55"/>
  <c r="G135" i="55"/>
  <c r="C136" i="55"/>
  <c r="G136" i="55"/>
  <c r="E136" i="55"/>
  <c r="I136" i="55"/>
  <c r="C137" i="55"/>
  <c r="G137" i="55"/>
  <c r="E137" i="55"/>
  <c r="I137" i="55"/>
  <c r="E138" i="55"/>
  <c r="I138" i="55"/>
  <c r="C138" i="55"/>
  <c r="G138" i="55"/>
  <c r="C139" i="55"/>
  <c r="G139" i="55"/>
  <c r="J142" i="55"/>
  <c r="K142" i="55"/>
  <c r="E140" i="55"/>
  <c r="I140" i="55"/>
  <c r="C146" i="55"/>
  <c r="G146" i="55"/>
  <c r="E146" i="55"/>
  <c r="I146" i="55"/>
  <c r="E147" i="55"/>
  <c r="I147" i="55"/>
  <c r="C147" i="55"/>
  <c r="G147" i="55"/>
  <c r="E148" i="55"/>
  <c r="I148" i="55"/>
  <c r="C148" i="55"/>
  <c r="G148" i="55"/>
  <c r="E149" i="55"/>
  <c r="I149" i="55"/>
  <c r="C149" i="55"/>
  <c r="G149" i="55"/>
  <c r="C150" i="55"/>
  <c r="G150" i="55"/>
  <c r="E150" i="55"/>
  <c r="I150" i="55"/>
  <c r="E151" i="55"/>
  <c r="I151" i="55"/>
  <c r="C151" i="55"/>
  <c r="G151" i="55"/>
  <c r="C152" i="55"/>
  <c r="G152" i="55"/>
  <c r="E152" i="55"/>
  <c r="I152" i="55"/>
  <c r="C153" i="55"/>
  <c r="G153" i="55"/>
  <c r="E153" i="55"/>
  <c r="I153" i="55"/>
  <c r="E154" i="55"/>
  <c r="I154" i="55"/>
  <c r="C154" i="55"/>
  <c r="G154" i="55"/>
  <c r="C155" i="55"/>
  <c r="G155" i="55"/>
  <c r="E155" i="55"/>
  <c r="I155" i="55"/>
  <c r="C156" i="55"/>
  <c r="G156" i="55"/>
  <c r="E156" i="55"/>
  <c r="I156" i="55"/>
  <c r="C157" i="55"/>
  <c r="G157" i="55"/>
  <c r="E157" i="55"/>
  <c r="I157" i="55"/>
  <c r="C158" i="55"/>
  <c r="G158" i="55"/>
  <c r="E158" i="55"/>
  <c r="I158" i="55"/>
  <c r="E159" i="55"/>
  <c r="I159" i="55"/>
  <c r="C159" i="55"/>
  <c r="G159" i="55"/>
  <c r="C160" i="55"/>
  <c r="G160" i="55"/>
  <c r="J163" i="55"/>
  <c r="K163" i="55"/>
  <c r="E161" i="55"/>
  <c r="I161" i="55"/>
  <c r="F168" i="55"/>
  <c r="J173" i="55"/>
  <c r="K173" i="55"/>
  <c r="E171" i="55"/>
  <c r="I171" i="55"/>
  <c r="C177" i="55"/>
  <c r="G177" i="55"/>
  <c r="E177" i="55"/>
  <c r="I177" i="55"/>
  <c r="E178" i="55"/>
  <c r="I178" i="55"/>
  <c r="C178" i="55"/>
  <c r="G178" i="55"/>
  <c r="E179" i="55"/>
  <c r="I179" i="55"/>
  <c r="C179" i="55"/>
  <c r="G179" i="55"/>
  <c r="C180" i="55"/>
  <c r="G180" i="55"/>
  <c r="E180" i="55"/>
  <c r="I180" i="55"/>
  <c r="E181" i="55"/>
  <c r="I181" i="55"/>
  <c r="C181" i="55"/>
  <c r="G181" i="55"/>
  <c r="C182" i="55"/>
  <c r="G182" i="55"/>
  <c r="J185" i="55"/>
  <c r="K185" i="55"/>
  <c r="E183" i="55"/>
  <c r="I183" i="55"/>
  <c r="C220" i="48"/>
  <c r="G220" i="48"/>
  <c r="C227" i="48"/>
  <c r="G227" i="48"/>
  <c r="E220" i="48"/>
  <c r="I220" i="48"/>
  <c r="E227" i="48"/>
  <c r="I227" i="48"/>
  <c r="E202" i="48"/>
  <c r="I202" i="48"/>
  <c r="E217" i="48"/>
  <c r="I217" i="48"/>
  <c r="E189" i="48"/>
  <c r="I189" i="48"/>
  <c r="E199" i="48"/>
  <c r="I199" i="48"/>
  <c r="C176" i="48"/>
  <c r="G176" i="48"/>
  <c r="C182" i="48"/>
  <c r="G182" i="48"/>
  <c r="C163" i="48"/>
  <c r="G163" i="48"/>
  <c r="C173" i="48"/>
  <c r="G173" i="48"/>
  <c r="C150" i="48"/>
  <c r="G150" i="48"/>
  <c r="C156" i="48"/>
  <c r="G156" i="48"/>
  <c r="C145" i="48"/>
  <c r="G145" i="48"/>
  <c r="E126" i="48"/>
  <c r="I126" i="48"/>
  <c r="E138" i="48"/>
  <c r="I138" i="48"/>
  <c r="E119" i="48"/>
  <c r="I119" i="48"/>
  <c r="E123" i="48"/>
  <c r="I123" i="48"/>
  <c r="D117" i="48"/>
  <c r="H117" i="48" s="1"/>
  <c r="E99" i="48"/>
  <c r="I99" i="48"/>
  <c r="E112" i="48"/>
  <c r="I112" i="48"/>
  <c r="E86" i="48"/>
  <c r="I86" i="48"/>
  <c r="E96" i="48"/>
  <c r="I96" i="48"/>
  <c r="D84" i="48"/>
  <c r="H84" i="48" s="1"/>
  <c r="E69" i="48"/>
  <c r="I69" i="48"/>
  <c r="E79" i="48"/>
  <c r="I79" i="48"/>
  <c r="E46" i="48"/>
  <c r="I46" i="48"/>
  <c r="E66" i="48"/>
  <c r="I66" i="48"/>
  <c r="D44" i="48"/>
  <c r="H44" i="48" s="1"/>
  <c r="E35" i="48"/>
  <c r="I35" i="48"/>
  <c r="E18" i="48"/>
  <c r="I18" i="48"/>
  <c r="E32" i="48"/>
  <c r="I32" i="48"/>
  <c r="D16" i="48"/>
  <c r="H16" i="48" s="1"/>
  <c r="J11" i="48"/>
  <c r="E7" i="48"/>
  <c r="I7" i="48"/>
  <c r="E11" i="48"/>
  <c r="I11" i="48"/>
  <c r="C202" i="48"/>
  <c r="G202" i="48"/>
  <c r="C217" i="48"/>
  <c r="G217" i="48"/>
  <c r="C189" i="48"/>
  <c r="G189" i="48"/>
  <c r="C199" i="48"/>
  <c r="G199" i="48"/>
  <c r="E176" i="48"/>
  <c r="I176" i="48"/>
  <c r="E182" i="48"/>
  <c r="I182" i="48"/>
  <c r="E163" i="48"/>
  <c r="I163" i="48"/>
  <c r="E173" i="48"/>
  <c r="I173" i="48"/>
  <c r="E150" i="48"/>
  <c r="I150" i="48"/>
  <c r="E156" i="48"/>
  <c r="I156" i="48"/>
  <c r="E145" i="48"/>
  <c r="I145" i="48"/>
  <c r="E147" i="48"/>
  <c r="I147" i="48"/>
  <c r="C126" i="48"/>
  <c r="G126" i="48"/>
  <c r="C138" i="48"/>
  <c r="G138" i="48"/>
  <c r="C119" i="48"/>
  <c r="G119" i="48"/>
  <c r="C123" i="48"/>
  <c r="G123" i="48"/>
  <c r="C99" i="48"/>
  <c r="G99" i="48"/>
  <c r="C112" i="48"/>
  <c r="G112" i="48"/>
  <c r="C86" i="48"/>
  <c r="G86" i="48"/>
  <c r="C96" i="48"/>
  <c r="G96" i="48"/>
  <c r="C69" i="48"/>
  <c r="G69" i="48"/>
  <c r="C79" i="48"/>
  <c r="G79" i="48"/>
  <c r="C46" i="48"/>
  <c r="G46" i="48"/>
  <c r="C66" i="48"/>
  <c r="G66" i="48"/>
  <c r="C35" i="48"/>
  <c r="G35" i="48"/>
  <c r="C39" i="48"/>
  <c r="G39" i="48"/>
  <c r="C18" i="48"/>
  <c r="G18" i="48"/>
  <c r="C32" i="48"/>
  <c r="G32" i="48"/>
  <c r="C7" i="48"/>
  <c r="G7" i="48"/>
  <c r="C11" i="48"/>
  <c r="G11" i="48"/>
  <c r="F5" i="48"/>
  <c r="C8" i="48"/>
  <c r="G8" i="48"/>
  <c r="E8" i="48"/>
  <c r="K11" i="48"/>
  <c r="E9" i="48"/>
  <c r="I9" i="48"/>
  <c r="E19" i="48"/>
  <c r="I19" i="48"/>
  <c r="C19" i="48"/>
  <c r="G19" i="48"/>
  <c r="E20" i="48"/>
  <c r="I20" i="48"/>
  <c r="C20" i="48"/>
  <c r="G20" i="48"/>
  <c r="C21" i="48"/>
  <c r="G21" i="48"/>
  <c r="E21" i="48"/>
  <c r="I21" i="48"/>
  <c r="C22" i="48"/>
  <c r="G22" i="48"/>
  <c r="E22" i="48"/>
  <c r="I22" i="48"/>
  <c r="E23" i="48"/>
  <c r="I23" i="48"/>
  <c r="C23" i="48"/>
  <c r="G23" i="48"/>
  <c r="C24" i="48"/>
  <c r="G24" i="48"/>
  <c r="E24" i="48"/>
  <c r="I24" i="48"/>
  <c r="E25" i="48"/>
  <c r="I25" i="48"/>
  <c r="C25" i="48"/>
  <c r="G25" i="48"/>
  <c r="E26" i="48"/>
  <c r="I26" i="48"/>
  <c r="C26" i="48"/>
  <c r="G26" i="48"/>
  <c r="C27" i="48"/>
  <c r="G27" i="48"/>
  <c r="I27" i="48"/>
  <c r="C28" i="48"/>
  <c r="G28" i="48"/>
  <c r="J32" i="48"/>
  <c r="E28" i="48"/>
  <c r="I28" i="48"/>
  <c r="E29" i="48"/>
  <c r="C29" i="48"/>
  <c r="G29" i="48"/>
  <c r="K32" i="48"/>
  <c r="E30" i="48"/>
  <c r="I30" i="48"/>
  <c r="C36" i="48"/>
  <c r="G36" i="48"/>
  <c r="J39" i="48"/>
  <c r="K39" i="48"/>
  <c r="E36" i="48"/>
  <c r="I36" i="48"/>
  <c r="E37" i="48"/>
  <c r="I37" i="48"/>
  <c r="E47" i="48"/>
  <c r="I47" i="48"/>
  <c r="C47" i="48"/>
  <c r="G47" i="48"/>
  <c r="C48" i="48"/>
  <c r="G48" i="48"/>
  <c r="E48" i="48"/>
  <c r="I48" i="48"/>
  <c r="C49" i="48"/>
  <c r="G49" i="48"/>
  <c r="E49" i="48"/>
  <c r="I49" i="48"/>
  <c r="C50" i="48"/>
  <c r="G50" i="48"/>
  <c r="E50" i="48"/>
  <c r="I50" i="48"/>
  <c r="C51" i="48"/>
  <c r="G51" i="48"/>
  <c r="E51" i="48"/>
  <c r="I51" i="48"/>
  <c r="C52" i="48"/>
  <c r="G52" i="48"/>
  <c r="E52" i="48"/>
  <c r="I52" i="48"/>
  <c r="C53" i="48"/>
  <c r="G53" i="48"/>
  <c r="E53" i="48"/>
  <c r="I53" i="48"/>
  <c r="E54" i="48"/>
  <c r="I54" i="48"/>
  <c r="C54" i="48"/>
  <c r="G54" i="48"/>
  <c r="C55" i="48"/>
  <c r="G55" i="48"/>
  <c r="E55" i="48"/>
  <c r="I55" i="48"/>
  <c r="E56" i="48"/>
  <c r="I56" i="48"/>
  <c r="C56" i="48"/>
  <c r="G56" i="48"/>
  <c r="E57" i="48"/>
  <c r="I57" i="48"/>
  <c r="C57" i="48"/>
  <c r="G57" i="48"/>
  <c r="C58" i="48"/>
  <c r="G58" i="48"/>
  <c r="E58" i="48"/>
  <c r="I58" i="48"/>
  <c r="E59" i="48"/>
  <c r="I59" i="48"/>
  <c r="C59" i="48"/>
  <c r="G59" i="48"/>
  <c r="C60" i="48"/>
  <c r="G60" i="48"/>
  <c r="E60" i="48"/>
  <c r="I60" i="48"/>
  <c r="E61" i="48"/>
  <c r="I61" i="48"/>
  <c r="C61" i="48"/>
  <c r="G61" i="48"/>
  <c r="C62" i="48"/>
  <c r="G62" i="48"/>
  <c r="I62" i="48"/>
  <c r="C63" i="48"/>
  <c r="G63" i="48"/>
  <c r="J66" i="48"/>
  <c r="E63" i="48"/>
  <c r="K66" i="48"/>
  <c r="E64" i="48"/>
  <c r="I64" i="48"/>
  <c r="E70" i="48"/>
  <c r="I70" i="48"/>
  <c r="C70" i="48"/>
  <c r="G70" i="48"/>
  <c r="E71" i="48"/>
  <c r="I71" i="48"/>
  <c r="C71" i="48"/>
  <c r="G71" i="48"/>
  <c r="C72" i="48"/>
  <c r="G72" i="48"/>
  <c r="E72" i="48"/>
  <c r="I72" i="48"/>
  <c r="C73" i="48"/>
  <c r="G73" i="48"/>
  <c r="E73" i="48"/>
  <c r="I73" i="48"/>
  <c r="E74" i="48"/>
  <c r="I74" i="48"/>
  <c r="C74" i="48"/>
  <c r="G74" i="48"/>
  <c r="I75" i="48"/>
  <c r="C75" i="48"/>
  <c r="G75" i="48"/>
  <c r="C76" i="48"/>
  <c r="G76" i="48"/>
  <c r="J79" i="48"/>
  <c r="E76" i="48"/>
  <c r="K79" i="48"/>
  <c r="E77" i="48"/>
  <c r="I77" i="48"/>
  <c r="E87" i="48"/>
  <c r="I87" i="48"/>
  <c r="C87" i="48"/>
  <c r="G87" i="48"/>
  <c r="E88" i="48"/>
  <c r="I88" i="48"/>
  <c r="C88" i="48"/>
  <c r="G88" i="48"/>
  <c r="C89" i="48"/>
  <c r="G89" i="48"/>
  <c r="E89" i="48"/>
  <c r="I89" i="48"/>
  <c r="E90" i="48"/>
  <c r="I90" i="48"/>
  <c r="C90" i="48"/>
  <c r="G90" i="48"/>
  <c r="C91" i="48"/>
  <c r="G91" i="48"/>
  <c r="E91" i="48"/>
  <c r="I91" i="48"/>
  <c r="C92" i="48"/>
  <c r="G92" i="48"/>
  <c r="C93" i="48"/>
  <c r="G93" i="48"/>
  <c r="J96" i="48"/>
  <c r="K96" i="48"/>
  <c r="E93" i="48"/>
  <c r="I93" i="48"/>
  <c r="E94" i="48"/>
  <c r="I94" i="48"/>
  <c r="E100" i="48"/>
  <c r="I100" i="48"/>
  <c r="C100" i="48"/>
  <c r="G100" i="48"/>
  <c r="E101" i="48"/>
  <c r="I101" i="48"/>
  <c r="C101" i="48"/>
  <c r="G101" i="48"/>
  <c r="E102" i="48"/>
  <c r="I102" i="48"/>
  <c r="C102" i="48"/>
  <c r="G102" i="48"/>
  <c r="E103" i="48"/>
  <c r="I103" i="48"/>
  <c r="C103" i="48"/>
  <c r="G103" i="48"/>
  <c r="C104" i="48"/>
  <c r="G104" i="48"/>
  <c r="E104" i="48"/>
  <c r="I104" i="48"/>
  <c r="E105" i="48"/>
  <c r="I105" i="48"/>
  <c r="C105" i="48"/>
  <c r="G105" i="48"/>
  <c r="C106" i="48"/>
  <c r="G106" i="48"/>
  <c r="I106" i="48"/>
  <c r="C107" i="48"/>
  <c r="G107" i="48"/>
  <c r="J112" i="48"/>
  <c r="E107" i="48"/>
  <c r="I107" i="48"/>
  <c r="E108" i="48"/>
  <c r="I108" i="48"/>
  <c r="C108" i="48"/>
  <c r="G108" i="48"/>
  <c r="E109" i="48"/>
  <c r="C109" i="48"/>
  <c r="G109" i="48"/>
  <c r="K112" i="48"/>
  <c r="E110" i="48"/>
  <c r="I110" i="48"/>
  <c r="C120" i="48"/>
  <c r="G120" i="48"/>
  <c r="J123" i="48"/>
  <c r="K123" i="48"/>
  <c r="E121" i="48"/>
  <c r="I121" i="48"/>
  <c r="E127" i="48"/>
  <c r="I127" i="48"/>
  <c r="C127" i="48"/>
  <c r="G127" i="48"/>
  <c r="E128" i="48"/>
  <c r="I128" i="48"/>
  <c r="C128" i="48"/>
  <c r="G128" i="48"/>
  <c r="C129" i="48"/>
  <c r="G129" i="48"/>
  <c r="E129" i="48"/>
  <c r="I129" i="48"/>
  <c r="E130" i="48"/>
  <c r="I130" i="48"/>
  <c r="C130" i="48"/>
  <c r="G130" i="48"/>
  <c r="E131" i="48"/>
  <c r="I131" i="48"/>
  <c r="C131" i="48"/>
  <c r="G131" i="48"/>
  <c r="E132" i="48"/>
  <c r="I132" i="48"/>
  <c r="C132" i="48"/>
  <c r="G132" i="48"/>
  <c r="E133" i="48"/>
  <c r="I133" i="48"/>
  <c r="C133" i="48"/>
  <c r="G133" i="48"/>
  <c r="I134" i="48"/>
  <c r="C134" i="48"/>
  <c r="G134" i="48"/>
  <c r="J138" i="48"/>
  <c r="C135" i="48"/>
  <c r="G135" i="48"/>
  <c r="E135" i="48"/>
  <c r="K138" i="48"/>
  <c r="E136" i="48"/>
  <c r="I136" i="48"/>
  <c r="F143" i="48"/>
  <c r="E151" i="48"/>
  <c r="I151" i="48"/>
  <c r="C151" i="48"/>
  <c r="G151" i="48"/>
  <c r="E152" i="48"/>
  <c r="I152" i="48"/>
  <c r="C152" i="48"/>
  <c r="G152" i="48"/>
  <c r="E153" i="48"/>
  <c r="I153" i="48"/>
  <c r="C153" i="48"/>
  <c r="G153" i="48"/>
  <c r="J156" i="48"/>
  <c r="K156" i="48"/>
  <c r="E164" i="48"/>
  <c r="I164" i="48"/>
  <c r="C164" i="48"/>
  <c r="G164" i="48"/>
  <c r="E165" i="48"/>
  <c r="I165" i="48"/>
  <c r="C165" i="48"/>
  <c r="G165" i="48"/>
  <c r="C166" i="48"/>
  <c r="G166" i="48"/>
  <c r="E166" i="48"/>
  <c r="I166" i="48"/>
  <c r="E167" i="48"/>
  <c r="I167" i="48"/>
  <c r="C167" i="48"/>
  <c r="G167" i="48"/>
  <c r="C168" i="48"/>
  <c r="G168" i="48"/>
  <c r="E168" i="48"/>
  <c r="I168" i="48"/>
  <c r="C169" i="48"/>
  <c r="G169" i="48"/>
  <c r="E169" i="48"/>
  <c r="I169" i="48"/>
  <c r="J173" i="48"/>
  <c r="C170" i="48"/>
  <c r="G170" i="48"/>
  <c r="E171" i="48"/>
  <c r="I170" i="48"/>
  <c r="K173" i="48"/>
  <c r="C177" i="48"/>
  <c r="G177" i="48"/>
  <c r="E177" i="48"/>
  <c r="I177" i="48"/>
  <c r="C178" i="48"/>
  <c r="G178" i="48"/>
  <c r="E178" i="48"/>
  <c r="K182" i="48"/>
  <c r="E179" i="48"/>
  <c r="I179" i="48"/>
  <c r="C179" i="48"/>
  <c r="G179" i="48"/>
  <c r="E180" i="48"/>
  <c r="I180" i="48"/>
  <c r="F187" i="48"/>
  <c r="E190" i="48"/>
  <c r="I190" i="48"/>
  <c r="C190" i="48"/>
  <c r="G190" i="48"/>
  <c r="C191" i="48"/>
  <c r="G191" i="48"/>
  <c r="E191" i="48"/>
  <c r="I191" i="48"/>
  <c r="C192" i="48"/>
  <c r="G192" i="48"/>
  <c r="E192" i="48"/>
  <c r="I192" i="48"/>
  <c r="C193" i="48"/>
  <c r="G193" i="48"/>
  <c r="E193" i="48"/>
  <c r="I193" i="48"/>
  <c r="E194" i="48"/>
  <c r="I194" i="48"/>
  <c r="C194" i="48"/>
  <c r="G194" i="48"/>
  <c r="C195" i="48"/>
  <c r="G195" i="48"/>
  <c r="E195" i="48"/>
  <c r="I195" i="48"/>
  <c r="C196" i="48"/>
  <c r="G196" i="48"/>
  <c r="K199" i="48"/>
  <c r="J199" i="48"/>
  <c r="E197" i="48"/>
  <c r="I197" i="48"/>
  <c r="C203" i="48"/>
  <c r="G203" i="48"/>
  <c r="E203" i="48"/>
  <c r="I203" i="48"/>
  <c r="E204" i="48"/>
  <c r="I204" i="48"/>
  <c r="C204" i="48"/>
  <c r="G204" i="48"/>
  <c r="E205" i="48"/>
  <c r="I205" i="48"/>
  <c r="C205" i="48"/>
  <c r="G205" i="48"/>
  <c r="E206" i="48"/>
  <c r="I206" i="48"/>
  <c r="C206" i="48"/>
  <c r="G206" i="48"/>
  <c r="E207" i="48"/>
  <c r="I207" i="48"/>
  <c r="C207" i="48"/>
  <c r="G207" i="48"/>
  <c r="C208" i="48"/>
  <c r="G208" i="48"/>
  <c r="E208" i="48"/>
  <c r="I208" i="48"/>
  <c r="E209" i="48"/>
  <c r="I209" i="48"/>
  <c r="C209" i="48"/>
  <c r="G209" i="48"/>
  <c r="E210" i="48"/>
  <c r="I210" i="48"/>
  <c r="C210" i="48"/>
  <c r="G210" i="48"/>
  <c r="E211" i="48"/>
  <c r="I211" i="48"/>
  <c r="C211" i="48"/>
  <c r="G211" i="48"/>
  <c r="C212" i="48"/>
  <c r="G212" i="48"/>
  <c r="E212" i="48"/>
  <c r="K217" i="48"/>
  <c r="I213" i="48"/>
  <c r="C213" i="48"/>
  <c r="G213" i="48"/>
  <c r="J217" i="48"/>
  <c r="C214" i="48"/>
  <c r="G214" i="48"/>
  <c r="E214" i="48"/>
  <c r="I214" i="48"/>
  <c r="E215" i="48"/>
  <c r="I215" i="48"/>
  <c r="E221" i="48"/>
  <c r="I221" i="48"/>
  <c r="C221" i="48"/>
  <c r="G221" i="48"/>
  <c r="E222" i="48"/>
  <c r="I222" i="48"/>
  <c r="C222" i="48"/>
  <c r="G222" i="48"/>
  <c r="C223" i="48"/>
  <c r="G223" i="48"/>
  <c r="I223" i="48"/>
  <c r="J227" i="48"/>
  <c r="E224" i="48"/>
  <c r="C224" i="48"/>
  <c r="G224" i="48"/>
  <c r="K227" i="48"/>
  <c r="E225" i="48"/>
  <c r="I225" i="48"/>
  <c r="E38" i="47"/>
  <c r="D38" i="47"/>
  <c r="C38" i="47"/>
  <c r="B38" i="47"/>
  <c r="H36" i="47"/>
  <c r="J36" i="47" s="1"/>
  <c r="G36" i="47"/>
  <c r="I36" i="47" s="1"/>
  <c r="H30" i="47"/>
  <c r="J30" i="47" s="1"/>
  <c r="G30" i="47"/>
  <c r="I30" i="47" s="1"/>
  <c r="E27" i="47"/>
  <c r="D27" i="47"/>
  <c r="C27" i="47"/>
  <c r="B27" i="47"/>
  <c r="H25" i="47"/>
  <c r="J25" i="47" s="1"/>
  <c r="G25" i="47"/>
  <c r="I25" i="47" s="1"/>
  <c r="C13" i="51"/>
  <c r="E13" i="51" s="1"/>
  <c r="F24" i="51"/>
  <c r="D24" i="51"/>
  <c r="I15" i="51"/>
  <c r="I24" i="51" s="1"/>
  <c r="H15" i="51"/>
  <c r="H24" i="51" s="1"/>
  <c r="E24" i="51"/>
  <c r="C24" i="51"/>
  <c r="B33" i="46"/>
  <c r="E33" i="46"/>
  <c r="D33" i="46"/>
  <c r="C33" i="46"/>
  <c r="K231" i="48"/>
  <c r="J231" i="48"/>
  <c r="C11" i="44"/>
  <c r="C43" i="44"/>
  <c r="D11" i="44"/>
  <c r="D43" i="44"/>
  <c r="E11" i="44"/>
  <c r="E43" i="44"/>
  <c r="B11" i="44"/>
  <c r="B43" i="44"/>
  <c r="E11" i="45"/>
  <c r="D11" i="45"/>
  <c r="C11" i="45"/>
  <c r="B11" i="45"/>
  <c r="E473" i="49"/>
  <c r="D473" i="49"/>
  <c r="C473" i="49"/>
  <c r="B473" i="49"/>
  <c r="B5" i="49"/>
  <c r="C5" i="49" s="1"/>
  <c r="E5" i="49" s="1"/>
  <c r="B5" i="47"/>
  <c r="C5" i="47" s="1"/>
  <c r="E5" i="47" s="1"/>
  <c r="E56" i="26"/>
  <c r="C56" i="26"/>
  <c r="H6" i="26"/>
  <c r="H56" i="26" s="1"/>
  <c r="G6" i="26"/>
  <c r="G56" i="26" s="1"/>
  <c r="D56" i="26"/>
  <c r="B56" i="26"/>
  <c r="B5" i="26"/>
  <c r="C5" i="26" s="1"/>
  <c r="E5" i="26" s="1"/>
  <c r="H26" i="46"/>
  <c r="J26" i="46" s="1"/>
  <c r="G26" i="46"/>
  <c r="I26" i="46" s="1"/>
  <c r="H31" i="46"/>
  <c r="J31" i="46" s="1"/>
  <c r="G31" i="46"/>
  <c r="I31" i="46" s="1"/>
  <c r="B5" i="46"/>
  <c r="C5" i="46" s="1"/>
  <c r="E5" i="46" s="1"/>
  <c r="B6" i="45"/>
  <c r="D6" i="45" s="1"/>
  <c r="D38" i="45" s="1"/>
  <c r="B5" i="44"/>
  <c r="D5" i="44" s="1"/>
  <c r="B5" i="33"/>
  <c r="C5" i="33"/>
  <c r="E5" i="33" s="1"/>
  <c r="E34" i="45"/>
  <c r="C34" i="45"/>
  <c r="D34" i="45"/>
  <c r="B34" i="45"/>
  <c r="H14" i="45"/>
  <c r="J14" i="45" s="1"/>
  <c r="G14" i="45"/>
  <c r="I14" i="45" s="1"/>
  <c r="G7" i="45"/>
  <c r="I7" i="45" s="1"/>
  <c r="H7" i="45"/>
  <c r="J7" i="45" s="1"/>
  <c r="J11" i="44"/>
  <c r="J9" i="44"/>
  <c r="I9" i="44"/>
  <c r="H15" i="44"/>
  <c r="J15" i="44" s="1"/>
  <c r="G15" i="44"/>
  <c r="I15" i="44" s="1"/>
  <c r="G9" i="44"/>
  <c r="H9" i="44"/>
  <c r="H6" i="33"/>
  <c r="H56" i="33" s="1"/>
  <c r="G6" i="33"/>
  <c r="G56" i="33" s="1"/>
  <c r="E56" i="33"/>
  <c r="D56" i="33"/>
  <c r="C56" i="33"/>
  <c r="B56" i="33"/>
  <c r="D5" i="33"/>
  <c r="G43" i="44" l="1"/>
  <c r="I43" i="44" s="1"/>
  <c r="D13" i="51"/>
  <c r="F13" i="51" s="1"/>
  <c r="G473" i="49"/>
  <c r="I473" i="49" s="1"/>
  <c r="H473" i="49"/>
  <c r="J473" i="49" s="1"/>
  <c r="D5" i="49"/>
  <c r="D44" i="44"/>
  <c r="H11" i="44"/>
  <c r="H43" i="44"/>
  <c r="J43" i="44" s="1"/>
  <c r="C44" i="44"/>
  <c r="E44" i="44"/>
  <c r="H44" i="44" s="1"/>
  <c r="B44" i="44"/>
  <c r="C5" i="44"/>
  <c r="E5" i="44" s="1"/>
  <c r="H27" i="47"/>
  <c r="J27" i="47" s="1"/>
  <c r="G27" i="47"/>
  <c r="I27" i="47" s="1"/>
  <c r="H38" i="47"/>
  <c r="J38" i="47" s="1"/>
  <c r="G38" i="47"/>
  <c r="I38" i="47" s="1"/>
  <c r="D5" i="47"/>
  <c r="H33" i="46"/>
  <c r="J33" i="46" s="1"/>
  <c r="G33" i="46"/>
  <c r="I33" i="46" s="1"/>
  <c r="D5" i="46"/>
  <c r="I6" i="26"/>
  <c r="J6" i="26"/>
  <c r="I56" i="26"/>
  <c r="J56" i="26"/>
  <c r="D5" i="26"/>
  <c r="D46" i="45"/>
  <c r="D47" i="45"/>
  <c r="D48" i="45"/>
  <c r="D49" i="45"/>
  <c r="D50" i="45"/>
  <c r="D51" i="45"/>
  <c r="D52" i="45"/>
  <c r="D53" i="45"/>
  <c r="D54" i="45"/>
  <c r="D55" i="45"/>
  <c r="D56" i="45"/>
  <c r="D57" i="45"/>
  <c r="D58" i="45"/>
  <c r="D59" i="45"/>
  <c r="D60" i="45"/>
  <c r="D61" i="45"/>
  <c r="D62" i="45"/>
  <c r="D63" i="45"/>
  <c r="D64" i="45"/>
  <c r="D65" i="45"/>
  <c r="E46" i="45"/>
  <c r="E47" i="45"/>
  <c r="H47" i="45" s="1"/>
  <c r="E48" i="45"/>
  <c r="E49" i="45"/>
  <c r="E50" i="45"/>
  <c r="E51" i="45"/>
  <c r="H51" i="45" s="1"/>
  <c r="E52" i="45"/>
  <c r="E53" i="45"/>
  <c r="E54" i="45"/>
  <c r="E55" i="45"/>
  <c r="E56" i="45"/>
  <c r="E57" i="45"/>
  <c r="E61" i="45"/>
  <c r="E64" i="45"/>
  <c r="E58" i="45"/>
  <c r="E59" i="45"/>
  <c r="E60" i="45"/>
  <c r="E62" i="45"/>
  <c r="E63" i="45"/>
  <c r="E65" i="45"/>
  <c r="C39" i="45"/>
  <c r="C41" i="45"/>
  <c r="C42" i="45"/>
  <c r="C40" i="45"/>
  <c r="E41" i="45"/>
  <c r="E42" i="45"/>
  <c r="E39" i="45"/>
  <c r="E40" i="45"/>
  <c r="B46" i="45"/>
  <c r="B47" i="45"/>
  <c r="B48" i="45"/>
  <c r="B49" i="45"/>
  <c r="B50" i="45"/>
  <c r="B51" i="45"/>
  <c r="B52" i="45"/>
  <c r="B53" i="45"/>
  <c r="B54" i="45"/>
  <c r="B55" i="45"/>
  <c r="B56" i="45"/>
  <c r="B57" i="45"/>
  <c r="B58" i="45"/>
  <c r="B59" i="45"/>
  <c r="B60" i="45"/>
  <c r="B61" i="45"/>
  <c r="B62" i="45"/>
  <c r="B63" i="45"/>
  <c r="B64" i="45"/>
  <c r="B65" i="45"/>
  <c r="C46" i="45"/>
  <c r="C47" i="45"/>
  <c r="C48" i="45"/>
  <c r="C49" i="45"/>
  <c r="C50" i="45"/>
  <c r="C51" i="45"/>
  <c r="C52" i="45"/>
  <c r="C53" i="45"/>
  <c r="C54" i="45"/>
  <c r="C55" i="45"/>
  <c r="C57" i="45"/>
  <c r="C58" i="45"/>
  <c r="C59" i="45"/>
  <c r="C62" i="45"/>
  <c r="C65" i="45"/>
  <c r="C56" i="45"/>
  <c r="C60" i="45"/>
  <c r="C61" i="45"/>
  <c r="C63" i="45"/>
  <c r="C64" i="45"/>
  <c r="B42" i="45"/>
  <c r="G42" i="45" s="1"/>
  <c r="B39" i="45"/>
  <c r="B40" i="45"/>
  <c r="G40" i="45" s="1"/>
  <c r="B41" i="45"/>
  <c r="D41" i="45"/>
  <c r="H41" i="45" s="1"/>
  <c r="D39" i="45"/>
  <c r="D40" i="45"/>
  <c r="H40" i="45" s="1"/>
  <c r="D42" i="45"/>
  <c r="G34" i="45"/>
  <c r="I34" i="45" s="1"/>
  <c r="H34" i="45"/>
  <c r="J34" i="45" s="1"/>
  <c r="H11" i="45"/>
  <c r="J11" i="45" s="1"/>
  <c r="G11" i="45"/>
  <c r="I11" i="45" s="1"/>
  <c r="J15" i="51"/>
  <c r="K15" i="51"/>
  <c r="J24" i="51"/>
  <c r="K24" i="51"/>
  <c r="G44" i="44"/>
  <c r="I44" i="44" s="1"/>
  <c r="G11" i="44"/>
  <c r="C6" i="45"/>
  <c r="B38" i="45"/>
  <c r="I11" i="44"/>
  <c r="H42" i="45" l="1"/>
  <c r="G41" i="45"/>
  <c r="E43" i="45"/>
  <c r="J44" i="44"/>
  <c r="G64" i="45"/>
  <c r="G62" i="45"/>
  <c r="G58" i="45"/>
  <c r="G56" i="45"/>
  <c r="H64" i="45"/>
  <c r="H62" i="45"/>
  <c r="C66" i="45"/>
  <c r="G60" i="45"/>
  <c r="G54" i="45"/>
  <c r="G52" i="45"/>
  <c r="G50" i="45"/>
  <c r="G48" i="45"/>
  <c r="G46" i="45"/>
  <c r="B66" i="45"/>
  <c r="C43" i="45"/>
  <c r="E66" i="45"/>
  <c r="H60" i="45"/>
  <c r="H58" i="45"/>
  <c r="H56" i="45"/>
  <c r="H54" i="45"/>
  <c r="H52" i="45"/>
  <c r="H50" i="45"/>
  <c r="H48" i="45"/>
  <c r="D66" i="45"/>
  <c r="H66" i="45" s="1"/>
  <c r="H46" i="45"/>
  <c r="D43" i="45"/>
  <c r="H39" i="45"/>
  <c r="G39" i="45"/>
  <c r="B43" i="45"/>
  <c r="G65" i="45"/>
  <c r="G63" i="45"/>
  <c r="G61" i="45"/>
  <c r="G59" i="45"/>
  <c r="G57" i="45"/>
  <c r="G55" i="45"/>
  <c r="G53" i="45"/>
  <c r="G51" i="45"/>
  <c r="G49" i="45"/>
  <c r="G47" i="45"/>
  <c r="H65" i="45"/>
  <c r="H63" i="45"/>
  <c r="H61" i="45"/>
  <c r="H59" i="45"/>
  <c r="H57" i="45"/>
  <c r="H55" i="45"/>
  <c r="H53" i="45"/>
  <c r="H49" i="45"/>
  <c r="C38" i="45"/>
  <c r="E6" i="45"/>
  <c r="E38" i="45" s="1"/>
  <c r="H43" i="45" l="1"/>
  <c r="G43" i="45"/>
  <c r="G66" i="45"/>
</calcChain>
</file>

<file path=xl/sharedStrings.xml><?xml version="1.0" encoding="utf-8"?>
<sst xmlns="http://schemas.openxmlformats.org/spreadsheetml/2006/main" count="1702" uniqueCount="599">
  <si>
    <t>Total Market</t>
  </si>
  <si>
    <t>Month</t>
  </si>
  <si>
    <t>YTD</t>
  </si>
  <si>
    <t>Variance +/- Vol. &amp; %</t>
  </si>
  <si>
    <t>MTH</t>
  </si>
  <si>
    <t>Total</t>
  </si>
  <si>
    <t>Variance +/- ppts.</t>
  </si>
  <si>
    <t>Volumes</t>
  </si>
  <si>
    <t>Percentage Mix</t>
  </si>
  <si>
    <t>Yr to Yr change +/-</t>
  </si>
  <si>
    <t>VFACTS</t>
  </si>
  <si>
    <t>TOTAL MARKET SEGMENTATION</t>
  </si>
  <si>
    <t>Volume</t>
  </si>
  <si>
    <t>Share</t>
  </si>
  <si>
    <t>Year to Date</t>
  </si>
  <si>
    <t>Variance +/- %</t>
  </si>
  <si>
    <t>TOTAL</t>
  </si>
  <si>
    <t>NEW VEHICLE SALES BY SEGMENT AND MODEL</t>
  </si>
  <si>
    <t>NEW VEHICLE SALES BY MARQUE</t>
  </si>
  <si>
    <t>NEW VEHICLE SALES BY BUYER TYPE</t>
  </si>
  <si>
    <t>NEW VEHICLE SALES BY COUNTRY OF ORIGIN</t>
  </si>
  <si>
    <t>NEW VEHICLE SALES BY MARQUE &amp; MODEL</t>
  </si>
  <si>
    <t>NEW VEHICLE SALES SHARE BY MARQUE</t>
  </si>
  <si>
    <t>NEW VEHICLE SALES</t>
  </si>
  <si>
    <t>FEDERAL CHAMBER OF AUTOMOTIVE INDUSTRIES</t>
  </si>
  <si>
    <t>Locally Manufactured</t>
  </si>
  <si>
    <t>Total Locally Manufactured</t>
  </si>
  <si>
    <t>Imported</t>
  </si>
  <si>
    <t>Total Imported</t>
  </si>
  <si>
    <t>Sub Total</t>
  </si>
  <si>
    <t>NEW VEHICLE SALES BY FUEL TYPE</t>
  </si>
  <si>
    <t>Alfa Romeo</t>
  </si>
  <si>
    <t>Audi</t>
  </si>
  <si>
    <t>BMW</t>
  </si>
  <si>
    <t>Chevrolet</t>
  </si>
  <si>
    <t>Chrysler</t>
  </si>
  <si>
    <t>Citroen</t>
  </si>
  <si>
    <t>Ferrari</t>
  </si>
  <si>
    <t>Fiat</t>
  </si>
  <si>
    <t>Fiat Professional</t>
  </si>
  <si>
    <t>Ford</t>
  </si>
  <si>
    <t>Fuso</t>
  </si>
  <si>
    <t>Genesis</t>
  </si>
  <si>
    <t>GWM</t>
  </si>
  <si>
    <t>Hino</t>
  </si>
  <si>
    <t>Holden</t>
  </si>
  <si>
    <t>Honda</t>
  </si>
  <si>
    <t>Hyundai</t>
  </si>
  <si>
    <t>Hyundai Commercial Vehicles</t>
  </si>
  <si>
    <t>Isuzu</t>
  </si>
  <si>
    <t>Isuzu Ute</t>
  </si>
  <si>
    <t>Iveco Trucks</t>
  </si>
  <si>
    <t>Jaguar</t>
  </si>
  <si>
    <t>Jeep</t>
  </si>
  <si>
    <t>Kia</t>
  </si>
  <si>
    <t>Lamborghini</t>
  </si>
  <si>
    <t>Land Rover</t>
  </si>
  <si>
    <t>LDV</t>
  </si>
  <si>
    <t>Lexus</t>
  </si>
  <si>
    <t>Lotus</t>
  </si>
  <si>
    <t>Maserati</t>
  </si>
  <si>
    <t>Mazda</t>
  </si>
  <si>
    <t>McLaren</t>
  </si>
  <si>
    <t>Mercedes-Benz Cars</t>
  </si>
  <si>
    <t>Mercedes-Benz Vans</t>
  </si>
  <si>
    <t>MG</t>
  </si>
  <si>
    <t>MINI</t>
  </si>
  <si>
    <t>Mitsubishi</t>
  </si>
  <si>
    <t>Nissan</t>
  </si>
  <si>
    <t>Peugeot</t>
  </si>
  <si>
    <t>Porsche</t>
  </si>
  <si>
    <t>RAM</t>
  </si>
  <si>
    <t>Renault</t>
  </si>
  <si>
    <t>Skoda</t>
  </si>
  <si>
    <t>SsangYong</t>
  </si>
  <si>
    <t>Subaru</t>
  </si>
  <si>
    <t>Suzuki</t>
  </si>
  <si>
    <t>Toyota</t>
  </si>
  <si>
    <t>Volkswagen</t>
  </si>
  <si>
    <t>Volvo Car</t>
  </si>
  <si>
    <t>VFACTS ACT REPORT</t>
  </si>
  <si>
    <t>SEPTEMBER 2021</t>
  </si>
  <si>
    <t>AUSTRALIAN CAPITAL TERRITORY</t>
  </si>
  <si>
    <t>NEW SOUTH WALES</t>
  </si>
  <si>
    <t>NORTHERN TERRITORY</t>
  </si>
  <si>
    <t>QUEENSLAND</t>
  </si>
  <si>
    <t>SOUTH AUSTRALIA</t>
  </si>
  <si>
    <t>TASMANIA</t>
  </si>
  <si>
    <t>VICTORIA</t>
  </si>
  <si>
    <t>WESTERN AUSTRALIA</t>
  </si>
  <si>
    <r>
      <t xml:space="preserve">Copyright © 2021 Federal Chamber of Automotive Industries (FCAI). No reproduction, distribution or transmission of the copyright materials contained in the VFACTS™ Reports in whole or in part is permitted without the prior permission of the FCAI. </t>
    </r>
    <r>
      <rPr>
        <b/>
        <sz val="8"/>
        <rFont val="Arial"/>
        <family val="2"/>
      </rPr>
      <t>Embargo applies until 12:00pm, Tuesday, 5 October 2021</t>
    </r>
    <r>
      <rPr>
        <sz val="8"/>
        <rFont val="Arial"/>
        <family val="2"/>
      </rPr>
      <t>.
The information contained in this report is preliminary and current as at the time of publication. In providing this report, the FCAI relies on data provided by third parties such as dealers and distributors. The FCAI does not make any warranty as to the accuracy, completeness and reliability of the information in the report or its suitability for any purpose, and the FCAI does not accept any liability arising in any way from any omissions or errors in the report.
The sales data is not necessarily limited to sales to a consumer and might include purchases by a distributor or dealer.
For information on Report content and segmentation criteria, please visit www.fcai.com.au
For subscription enquiries email: vfacts@fcai.com.au
This report is compiled with the assistance of R. L. Polk Australia Pty Ltd in conjunction with the FCAI.</t>
    </r>
  </si>
  <si>
    <t>ACT</t>
  </si>
  <si>
    <t>Passenger</t>
  </si>
  <si>
    <t>Micro</t>
  </si>
  <si>
    <t>Light</t>
  </si>
  <si>
    <t>Small</t>
  </si>
  <si>
    <t>Medium</t>
  </si>
  <si>
    <t>Large</t>
  </si>
  <si>
    <t>Upper Large</t>
  </si>
  <si>
    <t>People Movers</t>
  </si>
  <si>
    <t>Sports</t>
  </si>
  <si>
    <t>SUV</t>
  </si>
  <si>
    <t>SUV Light</t>
  </si>
  <si>
    <t>SUV Small</t>
  </si>
  <si>
    <t>SUV Medium</t>
  </si>
  <si>
    <t>SUV Large</t>
  </si>
  <si>
    <t>SUV Upper Large</t>
  </si>
  <si>
    <t>Light Commercial</t>
  </si>
  <si>
    <t>Heavy Commercial</t>
  </si>
  <si>
    <t>Light Buses &lt; 20 Seats</t>
  </si>
  <si>
    <t>Light Buses =&gt; 20 Seats</t>
  </si>
  <si>
    <t>Vans/CC &lt;= 2.5t</t>
  </si>
  <si>
    <t>Vans/CC 2.5-3.5t</t>
  </si>
  <si>
    <t>PU/CC 4X2</t>
  </si>
  <si>
    <t>PU/CC 4X4</t>
  </si>
  <si>
    <t>LD 3501-8000 kgs GVM</t>
  </si>
  <si>
    <t>Light &lt; $25K</t>
  </si>
  <si>
    <t>Light &gt; $25K</t>
  </si>
  <si>
    <t>Small &lt; $40K</t>
  </si>
  <si>
    <t>Small &gt; $40K</t>
  </si>
  <si>
    <t>Medium &lt; $60K</t>
  </si>
  <si>
    <t>Medium &gt; $60K</t>
  </si>
  <si>
    <t>Large &lt; $70K</t>
  </si>
  <si>
    <t>Large &gt; $70K</t>
  </si>
  <si>
    <t>Upper Large &lt; $100K</t>
  </si>
  <si>
    <t>Upper Large &gt; $100K</t>
  </si>
  <si>
    <t>People Movers &lt; $60K</t>
  </si>
  <si>
    <t>People Movers &gt; $60K</t>
  </si>
  <si>
    <t>Sports &lt; $80K</t>
  </si>
  <si>
    <t>Sports &gt; $80K</t>
  </si>
  <si>
    <t>Sports &gt; $200K</t>
  </si>
  <si>
    <t>SUV Small &lt; $40K</t>
  </si>
  <si>
    <t>SUV Small &gt; $40K</t>
  </si>
  <si>
    <t>SUV Medium &lt; $60K</t>
  </si>
  <si>
    <t>SUV Medium &gt; $60K</t>
  </si>
  <si>
    <t>SUV Large &lt; $70K</t>
  </si>
  <si>
    <t>SUV Large &gt; $70K</t>
  </si>
  <si>
    <t>SUV Upper Large &lt; $100K</t>
  </si>
  <si>
    <t>SUV Upper Large &gt; $100K</t>
  </si>
  <si>
    <t>Private</t>
  </si>
  <si>
    <t>Business</t>
  </si>
  <si>
    <t>Gov't</t>
  </si>
  <si>
    <t>Rental</t>
  </si>
  <si>
    <t>Diesel</t>
  </si>
  <si>
    <t>Electric</t>
  </si>
  <si>
    <t>Hybrid</t>
  </si>
  <si>
    <t>Petrol</t>
  </si>
  <si>
    <t>PHEV</t>
  </si>
  <si>
    <t>Passenger, SUV, Light Commercial</t>
  </si>
  <si>
    <t>USA</t>
  </si>
  <si>
    <t>Turkey</t>
  </si>
  <si>
    <t>Thailand</t>
  </si>
  <si>
    <t>Sweden</t>
  </si>
  <si>
    <t>Spain</t>
  </si>
  <si>
    <t>South Africa</t>
  </si>
  <si>
    <t xml:space="preserve">Slovak Republic </t>
  </si>
  <si>
    <t>Romania</t>
  </si>
  <si>
    <t>Portugal</t>
  </si>
  <si>
    <t>Poland</t>
  </si>
  <si>
    <t>Other</t>
  </si>
  <si>
    <t>Mexico</t>
  </si>
  <si>
    <t>Korea</t>
  </si>
  <si>
    <t>Japan</t>
  </si>
  <si>
    <t>Italy</t>
  </si>
  <si>
    <t>India</t>
  </si>
  <si>
    <t>Hungary</t>
  </si>
  <si>
    <t>Germany</t>
  </si>
  <si>
    <t>France</t>
  </si>
  <si>
    <t>Finland</t>
  </si>
  <si>
    <t>England</t>
  </si>
  <si>
    <t>Czech Republic</t>
  </si>
  <si>
    <t>China</t>
  </si>
  <si>
    <t>Canada</t>
  </si>
  <si>
    <t>Belgium</t>
  </si>
  <si>
    <t>Austria</t>
  </si>
  <si>
    <t>Argentina</t>
  </si>
  <si>
    <t>Fiat 500/Abarth</t>
  </si>
  <si>
    <t>Kia Picanto</t>
  </si>
  <si>
    <t>Mitsubishi Mirage</t>
  </si>
  <si>
    <t>Ford Fiesta</t>
  </si>
  <si>
    <t>Honda City</t>
  </si>
  <si>
    <t>Honda Jazz</t>
  </si>
  <si>
    <t>Hyundai Accent</t>
  </si>
  <si>
    <t>Kia Rio</t>
  </si>
  <si>
    <t>Mazda2</t>
  </si>
  <si>
    <t>MG MG3</t>
  </si>
  <si>
    <t>Skoda Fabia</t>
  </si>
  <si>
    <t>Suzuki Baleno</t>
  </si>
  <si>
    <t>Suzuki Swift</t>
  </si>
  <si>
    <t>Toyota Prius C</t>
  </si>
  <si>
    <t>Toyota Yaris</t>
  </si>
  <si>
    <t>Volkswagen Polo</t>
  </si>
  <si>
    <t>Audi A1</t>
  </si>
  <si>
    <t>Citroen C3</t>
  </si>
  <si>
    <t>MINI Hatch</t>
  </si>
  <si>
    <t>Alfa Romeo Giulietta</t>
  </si>
  <si>
    <t>Ford Focus</t>
  </si>
  <si>
    <t>Holden Astra</t>
  </si>
  <si>
    <t>Honda Civic</t>
  </si>
  <si>
    <t>Hyundai Elantra</t>
  </si>
  <si>
    <t>Hyundai i30</t>
  </si>
  <si>
    <t>Hyundai Ioniq</t>
  </si>
  <si>
    <t>Kia Cerato</t>
  </si>
  <si>
    <t>Mazda3</t>
  </si>
  <si>
    <t>Peugeot 308</t>
  </si>
  <si>
    <t>Renault Megane</t>
  </si>
  <si>
    <t>Skoda Rapid</t>
  </si>
  <si>
    <t>Skoda Scala</t>
  </si>
  <si>
    <t>Subaru Impreza</t>
  </si>
  <si>
    <t>Subaru WRX</t>
  </si>
  <si>
    <t>Toyota Corolla</t>
  </si>
  <si>
    <t>Toyota Prius</t>
  </si>
  <si>
    <t>Toyota Prius V</t>
  </si>
  <si>
    <t>Volkswagen Golf</t>
  </si>
  <si>
    <t>Audi A3</t>
  </si>
  <si>
    <t>BMW 1 Series</t>
  </si>
  <si>
    <t>BMW 2 Series Gran Coupe</t>
  </si>
  <si>
    <t>BMW i3</t>
  </si>
  <si>
    <t>Lexus CT200H</t>
  </si>
  <si>
    <t>Mercedes-Benz A-Class</t>
  </si>
  <si>
    <t>Mercedes-Benz B-Class</t>
  </si>
  <si>
    <t>MINI Clubman</t>
  </si>
  <si>
    <t>Nissan Leaf</t>
  </si>
  <si>
    <t>Honda Accord</t>
  </si>
  <si>
    <t>Hyundai Sonata</t>
  </si>
  <si>
    <t>Mazda6</t>
  </si>
  <si>
    <t>Peugeot 508</t>
  </si>
  <si>
    <t>Skoda Octavia</t>
  </si>
  <si>
    <t>Subaru Levorg</t>
  </si>
  <si>
    <t>Subaru Liberty</t>
  </si>
  <si>
    <t>Toyota Camry</t>
  </si>
  <si>
    <t>Volkswagen Passat</t>
  </si>
  <si>
    <t>Alfa Romeo Giulia</t>
  </si>
  <si>
    <t>Audi A4</t>
  </si>
  <si>
    <t>Audi A5 Sportback</t>
  </si>
  <si>
    <t>BMW 3 Series</t>
  </si>
  <si>
    <t>Jaguar XE</t>
  </si>
  <si>
    <t>Lexus ES</t>
  </si>
  <si>
    <t>Lexus IS</t>
  </si>
  <si>
    <t>Mercedes-Benz C-Class</t>
  </si>
  <si>
    <t>Mercedes-Benz CLA-Class</t>
  </si>
  <si>
    <t>Volkswagen Arteon</t>
  </si>
  <si>
    <t>Volvo S60</t>
  </si>
  <si>
    <t>Volvo V60</t>
  </si>
  <si>
    <t>Holden Commodore</t>
  </si>
  <si>
    <t>Kia Stinger</t>
  </si>
  <si>
    <t>Skoda Superb</t>
  </si>
  <si>
    <t>Audi A6</t>
  </si>
  <si>
    <t>Audi A7</t>
  </si>
  <si>
    <t>BMW 5 Series</t>
  </si>
  <si>
    <t>Genesis G80</t>
  </si>
  <si>
    <t>Jaguar XF</t>
  </si>
  <si>
    <t>Lexus GS</t>
  </si>
  <si>
    <t>Maserati Ghibli</t>
  </si>
  <si>
    <t>Mercedes-Benz CLS-Class</t>
  </si>
  <si>
    <t>Mercedes-Benz E-Class</t>
  </si>
  <si>
    <t>Porsche Taycan</t>
  </si>
  <si>
    <t>Volvo V90 CC</t>
  </si>
  <si>
    <t>Chrysler 300</t>
  </si>
  <si>
    <t>BMW 6 Series GT</t>
  </si>
  <si>
    <t>BMW 7 Series</t>
  </si>
  <si>
    <t>BMW 8 Series Gran Coupe</t>
  </si>
  <si>
    <t>Lexus LS</t>
  </si>
  <si>
    <t>Mercedes-Benz S-Class</t>
  </si>
  <si>
    <t>Honda Odyssey</t>
  </si>
  <si>
    <t>Hyundai iMAX</t>
  </si>
  <si>
    <t>Hyundai Staria</t>
  </si>
  <si>
    <t>Kia Carnival</t>
  </si>
  <si>
    <t>LDV G10 Wagon</t>
  </si>
  <si>
    <t>Toyota Tarago</t>
  </si>
  <si>
    <t>Volkswagen Caddy</t>
  </si>
  <si>
    <t>Volkswagen Caravelle</t>
  </si>
  <si>
    <t>Volkswagen Multivan</t>
  </si>
  <si>
    <t>Mercedes-Benz Marco Polo</t>
  </si>
  <si>
    <t>Mercedes-Benz Valente</t>
  </si>
  <si>
    <t>Mercedes-Benz V-Class</t>
  </si>
  <si>
    <t>Toyota Granvia</t>
  </si>
  <si>
    <t>Volkswagen California</t>
  </si>
  <si>
    <t>Abarth 124 Spider</t>
  </si>
  <si>
    <t>BMW 2 Series Coupe/Conv</t>
  </si>
  <si>
    <t>Ford Mustang</t>
  </si>
  <si>
    <t>Hyundai Veloster</t>
  </si>
  <si>
    <t>Mazda MX5</t>
  </si>
  <si>
    <t>MINI Cabrio</t>
  </si>
  <si>
    <t>Nissan 370Z</t>
  </si>
  <si>
    <t>Subaru BRZ</t>
  </si>
  <si>
    <t>Toyota 86</t>
  </si>
  <si>
    <t>Alfa Romeo 4C</t>
  </si>
  <si>
    <t>Audi A5</t>
  </si>
  <si>
    <t>Audi TT</t>
  </si>
  <si>
    <t>BMW 4 Series Coupe/Conv</t>
  </si>
  <si>
    <t>BMW Z4</t>
  </si>
  <si>
    <t>Jaguar F-Type</t>
  </si>
  <si>
    <t>Lexus LC</t>
  </si>
  <si>
    <t>Lexus RC</t>
  </si>
  <si>
    <t>Lotus Elise</t>
  </si>
  <si>
    <t>Mercedes-Benz C-Class Cpe/Conv</t>
  </si>
  <si>
    <t>Mercedes-Benz E-Class Cpe/Conv</t>
  </si>
  <si>
    <t>Porsche Boxster</t>
  </si>
  <si>
    <t>Porsche Cayman</t>
  </si>
  <si>
    <t>Toyota Supra</t>
  </si>
  <si>
    <t>Audi R8</t>
  </si>
  <si>
    <t>BMW 8 Series</t>
  </si>
  <si>
    <t>Ferrari Coupe/Conv</t>
  </si>
  <si>
    <t>McLaren Coupe/Conv</t>
  </si>
  <si>
    <t>Nissan GT-R</t>
  </si>
  <si>
    <t>Porsche 911</t>
  </si>
  <si>
    <t>Ford Puma</t>
  </si>
  <si>
    <t>Holden Trax</t>
  </si>
  <si>
    <t>Hyundai Venue</t>
  </si>
  <si>
    <t>Kia Stonic</t>
  </si>
  <si>
    <t>Mazda CX-3</t>
  </si>
  <si>
    <t>Nissan Juke</t>
  </si>
  <si>
    <t>Renault Captur</t>
  </si>
  <si>
    <t>Suzuki Ignis</t>
  </si>
  <si>
    <t>Suzuki Jimny</t>
  </si>
  <si>
    <t>Toyota Yaris Cross</t>
  </si>
  <si>
    <t>Volkswagen T-Cross</t>
  </si>
  <si>
    <t>Fiat 500X</t>
  </si>
  <si>
    <t>GWM Haval H2</t>
  </si>
  <si>
    <t>GWM Haval Jolion</t>
  </si>
  <si>
    <t>Honda HR-V</t>
  </si>
  <si>
    <t>Hyundai Kona</t>
  </si>
  <si>
    <t>Jeep Compass</t>
  </si>
  <si>
    <t>Kia Niro</t>
  </si>
  <si>
    <t>Kia Seltos</t>
  </si>
  <si>
    <t>Mazda CX-30</t>
  </si>
  <si>
    <t>Mazda MX-30</t>
  </si>
  <si>
    <t>MG ZS</t>
  </si>
  <si>
    <t>Mitsubishi ASX</t>
  </si>
  <si>
    <t>Mitsubishi Eclipse Cross</t>
  </si>
  <si>
    <t>Nissan Qashqai</t>
  </si>
  <si>
    <t>Peugeot 2008</t>
  </si>
  <si>
    <t>Renault Kadjar</t>
  </si>
  <si>
    <t>Skoda Kamiq</t>
  </si>
  <si>
    <t>Subaru XV</t>
  </si>
  <si>
    <t>Suzuki S-Cross</t>
  </si>
  <si>
    <t>Suzuki Vitara</t>
  </si>
  <si>
    <t>Toyota C-HR</t>
  </si>
  <si>
    <t>Volkswagen T-Roc</t>
  </si>
  <si>
    <t>Audi Q2</t>
  </si>
  <si>
    <t>Audi Q3</t>
  </si>
  <si>
    <t>BMW X1</t>
  </si>
  <si>
    <t>BMW X2</t>
  </si>
  <si>
    <t>Jaguar E-Pace</t>
  </si>
  <si>
    <t>Lexus UX</t>
  </si>
  <si>
    <t>Mercedes-Benz EQA</t>
  </si>
  <si>
    <t>Mercedes-Benz GLA-Class</t>
  </si>
  <si>
    <t>MINI Countryman</t>
  </si>
  <si>
    <t>Volvo XC40</t>
  </si>
  <si>
    <t>Citroen C5 Aircross</t>
  </si>
  <si>
    <t>Ford Escape</t>
  </si>
  <si>
    <t>GWM Haval H6</t>
  </si>
  <si>
    <t>Holden Equinox</t>
  </si>
  <si>
    <t>Honda CR-V</t>
  </si>
  <si>
    <t>Hyundai Tucson</t>
  </si>
  <si>
    <t>Jeep Cherokee</t>
  </si>
  <si>
    <t>Kia Sportage</t>
  </si>
  <si>
    <t>Mazda CX-5</t>
  </si>
  <si>
    <t>MG HS</t>
  </si>
  <si>
    <t>Mitsubishi Outlander</t>
  </si>
  <si>
    <t>Nissan X-Trail</t>
  </si>
  <si>
    <t>Peugeot 3008</t>
  </si>
  <si>
    <t>Peugeot 5008</t>
  </si>
  <si>
    <t>Renault Koleos</t>
  </si>
  <si>
    <t>Skoda Karoq</t>
  </si>
  <si>
    <t>SsangYong Korando</t>
  </si>
  <si>
    <t>Subaru Forester</t>
  </si>
  <si>
    <t>Toyota RAV4</t>
  </si>
  <si>
    <t>Volkswagen Golf Alltrack</t>
  </si>
  <si>
    <t>Volkswagen Tiguan</t>
  </si>
  <si>
    <t>Alfa Romeo Stelvio</t>
  </si>
  <si>
    <t>Audi Q5</t>
  </si>
  <si>
    <t>BMW X3</t>
  </si>
  <si>
    <t>BMW X4</t>
  </si>
  <si>
    <t>Land Rover Discovery Sport</t>
  </si>
  <si>
    <t>Land Rover Range Rover Evoque</t>
  </si>
  <si>
    <t>Lexus NX</t>
  </si>
  <si>
    <t>Mercedes-Benz EQC</t>
  </si>
  <si>
    <t>Mercedes-Benz GLB-Class</t>
  </si>
  <si>
    <t>Mercedes-Benz GLC-Class Coupe</t>
  </si>
  <si>
    <t>Mercedes-Benz GLC-Class Wagon</t>
  </si>
  <si>
    <t>Porsche Macan</t>
  </si>
  <si>
    <t>Volvo XC60</t>
  </si>
  <si>
    <t>Ford Endura</t>
  </si>
  <si>
    <t>Ford Everest</t>
  </si>
  <si>
    <t>GWM Haval H9</t>
  </si>
  <si>
    <t>Holden Acadia</t>
  </si>
  <si>
    <t>Holden Trailblazer</t>
  </si>
  <si>
    <t>Hyundai Palisade</t>
  </si>
  <si>
    <t>Hyundai Santa Fe</t>
  </si>
  <si>
    <t>Isuzu Ute MU-X</t>
  </si>
  <si>
    <t>Jeep Grand Cherokee</t>
  </si>
  <si>
    <t>Jeep Wrangler</t>
  </si>
  <si>
    <t>Kia Sorento</t>
  </si>
  <si>
    <t>LDV D90</t>
  </si>
  <si>
    <t>Mazda CX-8</t>
  </si>
  <si>
    <t>Mazda CX-9</t>
  </si>
  <si>
    <t>Mitsubishi Pajero</t>
  </si>
  <si>
    <t>Mitsubishi Pajero Sport</t>
  </si>
  <si>
    <t>Nissan Pathfinder</t>
  </si>
  <si>
    <t>Skoda Kodiaq</t>
  </si>
  <si>
    <t>Ssangyong Rexton</t>
  </si>
  <si>
    <t>Subaru Outback</t>
  </si>
  <si>
    <t>Toyota Fortuner</t>
  </si>
  <si>
    <t>Toyota Kluger</t>
  </si>
  <si>
    <t>Toyota Prado</t>
  </si>
  <si>
    <t>Volkswagen Passat Alltrack</t>
  </si>
  <si>
    <t>Volkswagen Tiguan Allspace</t>
  </si>
  <si>
    <t>Audi Q7</t>
  </si>
  <si>
    <t>BMW X5</t>
  </si>
  <si>
    <t>BMW X6</t>
  </si>
  <si>
    <t>Genesis GV80</t>
  </si>
  <si>
    <t>Jaguar F-Pace</t>
  </si>
  <si>
    <t>Jaguar I-Pace</t>
  </si>
  <si>
    <t>Land Rover Defender</t>
  </si>
  <si>
    <t>Land Rover Range Rover Sport</t>
  </si>
  <si>
    <t>Land Rover Range Rover Velar</t>
  </si>
  <si>
    <t>Lexus RX</t>
  </si>
  <si>
    <t>Maserati Levante</t>
  </si>
  <si>
    <t>Mercedes-Benz GLE-Class Coupe</t>
  </si>
  <si>
    <t>Mercedes-Benz GLE-Class Wagon</t>
  </si>
  <si>
    <t>Porsche Cayenne Coupe</t>
  </si>
  <si>
    <t>Porsche Cayenne Wagon</t>
  </si>
  <si>
    <t>Volkswagen Touareg</t>
  </si>
  <si>
    <t>Volvo XC90</t>
  </si>
  <si>
    <t>Nissan Patrol Wagon</t>
  </si>
  <si>
    <t>Toyota Landcruiser Wagon</t>
  </si>
  <si>
    <t>Audi Q8</t>
  </si>
  <si>
    <t>BMW X7</t>
  </si>
  <si>
    <t>Lamborghini Urus</t>
  </si>
  <si>
    <t>Land Rover Discovery</t>
  </si>
  <si>
    <t>Land Rover Range Rover</t>
  </si>
  <si>
    <t>Lexus LX</t>
  </si>
  <si>
    <t>Mercedes-Benz G-Class</t>
  </si>
  <si>
    <t>Mercedes-Benz GLS-Class</t>
  </si>
  <si>
    <t>Ford Transit Bus</t>
  </si>
  <si>
    <t>LDV Deliver 9 Bus</t>
  </si>
  <si>
    <t>Mercedes-Benz Sprinter Bus</t>
  </si>
  <si>
    <t>Renault Master Bus</t>
  </si>
  <si>
    <t>Toyota Hiace Bus</t>
  </si>
  <si>
    <t>Toyota Coaster</t>
  </si>
  <si>
    <t>Peugeot Partner</t>
  </si>
  <si>
    <t>Renault Kangoo</t>
  </si>
  <si>
    <t>Volkswagen Caddy Van</t>
  </si>
  <si>
    <t>Ford Transit Custom</t>
  </si>
  <si>
    <t>Hyundai iLOAD</t>
  </si>
  <si>
    <t>Hyundai Staria Load</t>
  </si>
  <si>
    <t>LDV G10/G10+</t>
  </si>
  <si>
    <t>LDV V80</t>
  </si>
  <si>
    <t>Mercedes-Benz Vito</t>
  </si>
  <si>
    <t>Mitsubishi Express</t>
  </si>
  <si>
    <t>Peugeot Expert</t>
  </si>
  <si>
    <t>Renault Trafic</t>
  </si>
  <si>
    <t>Toyota Hiace Van</t>
  </si>
  <si>
    <t>Volkswagen Transporter</t>
  </si>
  <si>
    <t>Ford Ranger 4X2</t>
  </si>
  <si>
    <t>GWM Steed 4X2</t>
  </si>
  <si>
    <t>Isuzu Ute D-Max 4X2</t>
  </si>
  <si>
    <t>Mazda BT-50 4X2</t>
  </si>
  <si>
    <t>Mercedes-Benz X-Class 4X2</t>
  </si>
  <si>
    <t>Mitsubishi Triton 4X2</t>
  </si>
  <si>
    <t>Nissan Navara 4X2</t>
  </si>
  <si>
    <t>Toyota Hilux 4X2</t>
  </si>
  <si>
    <t>Volkswagen Amarok 4X2</t>
  </si>
  <si>
    <t>Chevrolet Silverado 1500</t>
  </si>
  <si>
    <t>Ford Ranger 4X4</t>
  </si>
  <si>
    <t>GWM Steed 4X4</t>
  </si>
  <si>
    <t>GWM Ute 4X4</t>
  </si>
  <si>
    <t>Holden Colorado 4X4</t>
  </si>
  <si>
    <t>Isuzu Ute D-Max 4X4</t>
  </si>
  <si>
    <t>Jeep Gladiator</t>
  </si>
  <si>
    <t>LDV T60/T60 MAX 4X4</t>
  </si>
  <si>
    <t>Mazda BT-50 4X4</t>
  </si>
  <si>
    <t>Mercedes-Benz X-Class 4X4</t>
  </si>
  <si>
    <t>Mitsubishi Triton 4X4</t>
  </si>
  <si>
    <t>Nissan Navara 4X4</t>
  </si>
  <si>
    <t>RAM 1500</t>
  </si>
  <si>
    <t>RAM 2500</t>
  </si>
  <si>
    <t>Ssangyong Musso/Musso XLV 4X4</t>
  </si>
  <si>
    <t>Toyota Hilux 4X4</t>
  </si>
  <si>
    <t>Toyota Landcruiser PU/CC</t>
  </si>
  <si>
    <t>Volkswagen Amarok 4X4</t>
  </si>
  <si>
    <t>Fiat Ducato</t>
  </si>
  <si>
    <t>Ford Transit Heavy</t>
  </si>
  <si>
    <t>Fuso Canter (LD)</t>
  </si>
  <si>
    <t>Hino (LD)</t>
  </si>
  <si>
    <t>Hyundai EX4</t>
  </si>
  <si>
    <t>Isuzu N-Series (LD)</t>
  </si>
  <si>
    <t>Iveco C/C (LD)</t>
  </si>
  <si>
    <t>LDV Deliver 9</t>
  </si>
  <si>
    <t>Mercedes-Benz Sprinter</t>
  </si>
  <si>
    <t>Peugeot Boxer</t>
  </si>
  <si>
    <t>Renault Master</t>
  </si>
  <si>
    <t>Volkswagen Crafter</t>
  </si>
  <si>
    <t>Total Passenger</t>
  </si>
  <si>
    <t>Total Passenger &lt; $</t>
  </si>
  <si>
    <t>Total Passenger &gt; $</t>
  </si>
  <si>
    <t>Total Sports</t>
  </si>
  <si>
    <t>Total Sports &gt; $200K</t>
  </si>
  <si>
    <t>Total Sports &gt; $80K</t>
  </si>
  <si>
    <t>Total Sports &lt; $80K</t>
  </si>
  <si>
    <t>Total People Movers</t>
  </si>
  <si>
    <t>Total People Movers &gt; $60K</t>
  </si>
  <si>
    <t>Total People Movers &lt; $60K</t>
  </si>
  <si>
    <t>Total Upper Large</t>
  </si>
  <si>
    <t>Total Upper Large &gt; $100K</t>
  </si>
  <si>
    <t>Total Upper Large &lt; $100K</t>
  </si>
  <si>
    <t>Total Large</t>
  </si>
  <si>
    <t>Total Large &gt; $70K</t>
  </si>
  <si>
    <t>Total Large &lt; $70K</t>
  </si>
  <si>
    <t>Total Medium</t>
  </si>
  <si>
    <t>Total Medium &gt; $60K</t>
  </si>
  <si>
    <t>Total Medium &lt; $60K</t>
  </si>
  <si>
    <t>Total Small</t>
  </si>
  <si>
    <t>Total Small &gt; $40K</t>
  </si>
  <si>
    <t>Total Small &lt; $40K</t>
  </si>
  <si>
    <t>Total Light</t>
  </si>
  <si>
    <t>Total Light &gt; $25K</t>
  </si>
  <si>
    <t>Total Light &lt; $25K</t>
  </si>
  <si>
    <t>Total Micro</t>
  </si>
  <si>
    <t>Total SUV</t>
  </si>
  <si>
    <t>Total SUV &lt; $</t>
  </si>
  <si>
    <t>Total SUV &gt; $</t>
  </si>
  <si>
    <t>Total SUV Upper Large</t>
  </si>
  <si>
    <t>Total SUV Upper Large &gt; $100K</t>
  </si>
  <si>
    <t>Total SUV Upper Large &lt; $100K</t>
  </si>
  <si>
    <t>Total SUV Large</t>
  </si>
  <si>
    <t>Total SUV Large &gt; $70K</t>
  </si>
  <si>
    <t>Total SUV Large &lt; $70K</t>
  </si>
  <si>
    <t>Total SUV Medium</t>
  </si>
  <si>
    <t>Total SUV Medium &gt; $60K</t>
  </si>
  <si>
    <t>Total SUV Medium &lt; $60K</t>
  </si>
  <si>
    <t>Total SUV Small</t>
  </si>
  <si>
    <t>Total SUV Small &gt; $40K</t>
  </si>
  <si>
    <t>Total SUV Small &lt; $40K</t>
  </si>
  <si>
    <t>Total SUV Light</t>
  </si>
  <si>
    <t>Total Light Commercial</t>
  </si>
  <si>
    <t>Total PU/CC 4X4</t>
  </si>
  <si>
    <t>Total PU/CC 4X2</t>
  </si>
  <si>
    <t>Total Vans/CC 2.5-3.5t</t>
  </si>
  <si>
    <t>Total Vans/CC &lt;= 2.5t</t>
  </si>
  <si>
    <t>Total Light Buses =&gt; 20 Seats</t>
  </si>
  <si>
    <t>Total Light Buses &lt; 20 Seats</t>
  </si>
  <si>
    <t>Total Heavy Commercial</t>
  </si>
  <si>
    <t>Total LD 3501-8000 kgs GVM</t>
  </si>
  <si>
    <t>NEW VEHICLE SALES BY MARQUE - PASSENGER</t>
  </si>
  <si>
    <t>NEW VEHICLE SALES BY MARQUE - SUV</t>
  </si>
  <si>
    <t>NEW VEHICLE SALES BY MARQUE - LIGHT COMMERCIAL</t>
  </si>
  <si>
    <t>NEW VEHICLE SALES BY MARQUE - HEAVY COMMERCIAL</t>
  </si>
  <si>
    <t>Alfa Romeo Total</t>
  </si>
  <si>
    <t>Audi Total</t>
  </si>
  <si>
    <t>BMW Total</t>
  </si>
  <si>
    <t>Chevrolet Total</t>
  </si>
  <si>
    <t>Chrysler Total</t>
  </si>
  <si>
    <t>Citroen Total</t>
  </si>
  <si>
    <t>Ferrari Total</t>
  </si>
  <si>
    <t>Fiat Total</t>
  </si>
  <si>
    <t>Fiat Professional Total</t>
  </si>
  <si>
    <t>Ford Total</t>
  </si>
  <si>
    <t>Fuso Total</t>
  </si>
  <si>
    <t>Genesis Total</t>
  </si>
  <si>
    <t>GWM Total</t>
  </si>
  <si>
    <t>Hino Total</t>
  </si>
  <si>
    <t>Holden Total</t>
  </si>
  <si>
    <t>Honda Total</t>
  </si>
  <si>
    <t>Hyundai Total</t>
  </si>
  <si>
    <t>Hyundai Commercial Vehicles Total</t>
  </si>
  <si>
    <t>Isuzu Total</t>
  </si>
  <si>
    <t>Isuzu Ute Total</t>
  </si>
  <si>
    <t>Iveco Trucks Total</t>
  </si>
  <si>
    <t>Jaguar Total</t>
  </si>
  <si>
    <t>Jeep Total</t>
  </si>
  <si>
    <t>Kia Total</t>
  </si>
  <si>
    <t>Lamborghini Total</t>
  </si>
  <si>
    <t>Land Rover Total</t>
  </si>
  <si>
    <t>LDV Total</t>
  </si>
  <si>
    <t>Lexus Total</t>
  </si>
  <si>
    <t>Lotus Total</t>
  </si>
  <si>
    <t>Maserati Total</t>
  </si>
  <si>
    <t>Mazda Total</t>
  </si>
  <si>
    <t>McLaren Total</t>
  </si>
  <si>
    <t>Mercedes-Benz Cars Total</t>
  </si>
  <si>
    <t>Mercedes-Benz Vans Total</t>
  </si>
  <si>
    <t>MG Total</t>
  </si>
  <si>
    <t>MINI Total</t>
  </si>
  <si>
    <t>Mitsubishi Total</t>
  </si>
  <si>
    <t>Nissan Total</t>
  </si>
  <si>
    <t>Peugeot Total</t>
  </si>
  <si>
    <t>Porsche Total</t>
  </si>
  <si>
    <t>RAM Total</t>
  </si>
  <si>
    <t>Renault Total</t>
  </si>
  <si>
    <t>Skoda Total</t>
  </si>
  <si>
    <t>SsangYong Total</t>
  </si>
  <si>
    <t>Subaru Total</t>
  </si>
  <si>
    <t>Suzuki Total</t>
  </si>
  <si>
    <t>Toyota Total</t>
  </si>
  <si>
    <t>Volkswagen Total</t>
  </si>
  <si>
    <t>Volvo Car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</si>
</sst>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23" x14ac:knownFonts="1">
    <font>
      <sz val="10"/>
      <name val="Arial"/>
    </font>
    <font>
      <sz val="10"/>
      <name val="Arial"/>
      <family val="2"/>
    </font>
    <font>
      <sz val="10"/>
      <name val="Arial"/>
      <family val="2"/>
    </font>
    <font>
      <sz val="8"/>
      <name val="Arial"/>
      <family val="2"/>
    </font>
    <font>
      <b/>
      <sz val="10"/>
      <name val="Arial"/>
      <family val="2"/>
    </font>
    <font>
      <sz val="16"/>
      <name val="Arial"/>
      <family val="2"/>
    </font>
    <font>
      <sz val="10"/>
      <name val="Arial"/>
      <family val="2"/>
    </font>
    <font>
      <b/>
      <sz val="12"/>
      <name val="Arial"/>
      <family val="2"/>
    </font>
    <font>
      <b/>
      <sz val="22"/>
      <color indexed="9"/>
      <name val="Arial"/>
      <family val="2"/>
    </font>
    <font>
      <b/>
      <sz val="24"/>
      <name val="Arial"/>
      <family val="2"/>
    </font>
    <font>
      <i/>
      <sz val="24"/>
      <name val="Arial"/>
      <family val="2"/>
    </font>
    <font>
      <sz val="24"/>
      <name val="Arial"/>
      <family val="2"/>
    </font>
    <font>
      <b/>
      <sz val="28"/>
      <name val="Arial"/>
      <family val="2"/>
    </font>
    <font>
      <sz val="28"/>
      <name val="Arial"/>
      <family val="2"/>
    </font>
    <font>
      <i/>
      <sz val="28"/>
      <name val="Arial"/>
      <family val="2"/>
    </font>
    <font>
      <sz val="12"/>
      <name val="Arial"/>
      <family val="2"/>
    </font>
    <font>
      <b/>
      <sz val="12"/>
      <name val="Arial"/>
      <family val="2"/>
    </font>
    <font>
      <b/>
      <sz val="10"/>
      <name val="Arial"/>
      <family val="2"/>
    </font>
    <font>
      <sz val="10"/>
      <name val="Arial"/>
      <family val="2"/>
    </font>
    <font>
      <sz val="11"/>
      <name val="Arial"/>
      <family val="2"/>
    </font>
    <font>
      <b/>
      <sz val="14"/>
      <name val="Arial"/>
      <family val="2"/>
    </font>
    <font>
      <sz val="11"/>
      <name val="Arial"/>
      <family val="2"/>
    </font>
    <font>
      <b/>
      <sz val="8"/>
      <name val="Arial"/>
      <family val="2"/>
    </font>
  </fonts>
  <fills count="4">
    <fill>
      <patternFill patternType="none"/>
    </fill>
    <fill>
      <patternFill patternType="gray125"/>
    </fill>
    <fill>
      <patternFill patternType="solid">
        <fgColor indexed="22"/>
        <bgColor indexed="64"/>
      </patternFill>
    </fill>
    <fill>
      <patternFill patternType="solid">
        <fgColor indexed="8"/>
        <bgColor indexed="64"/>
      </patternFill>
    </fill>
  </fills>
  <borders count="15">
    <border>
      <left/>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hair">
        <color indexed="64"/>
      </left>
      <right/>
      <top/>
      <bottom/>
      <diagonal/>
    </border>
  </borders>
  <cellStyleXfs count="2">
    <xf numFmtId="0" fontId="0" fillId="0" borderId="0"/>
    <xf numFmtId="9" fontId="2" fillId="0" borderId="0" applyFont="0" applyFill="0" applyBorder="0" applyAlignment="0" applyProtection="0"/>
  </cellStyleXfs>
  <cellXfs count="205">
    <xf numFmtId="0" fontId="0" fillId="0" borderId="0" xfId="0"/>
    <xf numFmtId="0" fontId="0" fillId="0" borderId="1" xfId="0" applyBorder="1"/>
    <xf numFmtId="0" fontId="0" fillId="0" borderId="2" xfId="0" applyBorder="1"/>
    <xf numFmtId="0" fontId="0" fillId="0" borderId="3" xfId="0" applyBorder="1"/>
    <xf numFmtId="0" fontId="5" fillId="0" borderId="0" xfId="0" applyFont="1" applyAlignment="1">
      <alignment vertical="top" wrapText="1"/>
    </xf>
    <xf numFmtId="0" fontId="0" fillId="0" borderId="5" xfId="0" applyBorder="1"/>
    <xf numFmtId="0" fontId="0" fillId="0" borderId="6" xfId="0" applyBorder="1"/>
    <xf numFmtId="0" fontId="6" fillId="0" borderId="1" xfId="0" applyFont="1" applyBorder="1"/>
    <xf numFmtId="164" fontId="0" fillId="0" borderId="5" xfId="1" applyNumberFormat="1" applyFont="1" applyBorder="1" applyAlignment="1">
      <alignment horizontal="right"/>
    </xf>
    <xf numFmtId="164" fontId="0" fillId="0" borderId="6" xfId="1" applyNumberFormat="1" applyFont="1" applyBorder="1" applyAlignment="1">
      <alignment horizontal="right"/>
    </xf>
    <xf numFmtId="2" fontId="0" fillId="0" borderId="5" xfId="1" applyNumberFormat="1" applyFont="1" applyBorder="1" applyAlignment="1">
      <alignment horizontal="right"/>
    </xf>
    <xf numFmtId="2" fontId="0" fillId="0" borderId="6" xfId="1" applyNumberFormat="1" applyFont="1" applyBorder="1" applyAlignment="1">
      <alignment horizontal="right"/>
    </xf>
    <xf numFmtId="2" fontId="0" fillId="0" borderId="1" xfId="1" applyNumberFormat="1" applyFont="1" applyBorder="1" applyAlignment="1">
      <alignment horizontal="right"/>
    </xf>
    <xf numFmtId="2" fontId="0" fillId="0" borderId="5" xfId="1" applyNumberFormat="1" applyFont="1" applyBorder="1"/>
    <xf numFmtId="2" fontId="0" fillId="0" borderId="6" xfId="1" applyNumberFormat="1" applyFont="1" applyBorder="1"/>
    <xf numFmtId="2" fontId="0" fillId="0" borderId="1" xfId="1" applyNumberFormat="1" applyFont="1" applyBorder="1"/>
    <xf numFmtId="165" fontId="0" fillId="0" borderId="5" xfId="1" applyNumberFormat="1" applyFont="1" applyBorder="1" applyAlignment="1">
      <alignment horizontal="right"/>
    </xf>
    <xf numFmtId="165" fontId="0" fillId="0" borderId="6" xfId="1" applyNumberFormat="1" applyFont="1" applyBorder="1" applyAlignment="1">
      <alignment horizontal="right"/>
    </xf>
    <xf numFmtId="165" fontId="0" fillId="0" borderId="5" xfId="1" applyNumberFormat="1" applyFont="1" applyBorder="1"/>
    <xf numFmtId="165" fontId="0" fillId="0" borderId="6" xfId="1" applyNumberFormat="1" applyFont="1" applyBorder="1"/>
    <xf numFmtId="164" fontId="1" fillId="0" borderId="5" xfId="1" applyNumberFormat="1" applyFont="1" applyBorder="1" applyAlignment="1">
      <alignment horizontal="right"/>
    </xf>
    <xf numFmtId="164" fontId="1" fillId="0" borderId="6" xfId="1" applyNumberFormat="1" applyFont="1" applyBorder="1" applyAlignment="1">
      <alignment horizontal="right"/>
    </xf>
    <xf numFmtId="0" fontId="4" fillId="0" borderId="1" xfId="0" applyFont="1" applyBorder="1"/>
    <xf numFmtId="0" fontId="0" fillId="0" borderId="5" xfId="0" applyBorder="1" applyAlignment="1">
      <alignment horizontal="center"/>
    </xf>
    <xf numFmtId="0" fontId="0" fillId="0" borderId="6" xfId="0" applyBorder="1" applyAlignment="1">
      <alignment horizontal="center"/>
    </xf>
    <xf numFmtId="0" fontId="5" fillId="0" borderId="0" xfId="0" applyFont="1" applyAlignment="1">
      <alignment horizontal="center" wrapText="1"/>
    </xf>
    <xf numFmtId="0" fontId="5" fillId="0" borderId="0" xfId="0" applyFont="1" applyAlignment="1">
      <alignment horizontal="center"/>
    </xf>
    <xf numFmtId="0" fontId="4" fillId="0" borderId="7" xfId="0" applyFont="1" applyBorder="1"/>
    <xf numFmtId="165" fontId="1" fillId="0" borderId="5" xfId="1" applyNumberFormat="1" applyFont="1" applyBorder="1" applyAlignment="1">
      <alignment horizontal="right"/>
    </xf>
    <xf numFmtId="165" fontId="1" fillId="0" borderId="6" xfId="1" applyNumberFormat="1" applyFont="1" applyBorder="1" applyAlignment="1">
      <alignment horizontal="right"/>
    </xf>
    <xf numFmtId="165" fontId="0" fillId="0" borderId="5" xfId="0" applyNumberFormat="1" applyBorder="1" applyAlignment="1">
      <alignment horizontal="right"/>
    </xf>
    <xf numFmtId="165" fontId="0" fillId="0" borderId="6" xfId="0" applyNumberFormat="1" applyBorder="1" applyAlignment="1">
      <alignment horizontal="right"/>
    </xf>
    <xf numFmtId="165" fontId="0" fillId="0" borderId="1" xfId="0" applyNumberFormat="1" applyBorder="1" applyAlignment="1">
      <alignment horizontal="right"/>
    </xf>
    <xf numFmtId="0" fontId="0" fillId="0" borderId="0" xfId="0" applyBorder="1"/>
    <xf numFmtId="164" fontId="0" fillId="0" borderId="0" xfId="1" applyNumberFormat="1" applyFont="1" applyBorder="1" applyAlignment="1">
      <alignment horizontal="right"/>
    </xf>
    <xf numFmtId="0" fontId="6" fillId="0" borderId="5" xfId="0" applyFont="1" applyBorder="1" applyAlignment="1">
      <alignment horizontal="center"/>
    </xf>
    <xf numFmtId="0" fontId="6" fillId="0" borderId="6" xfId="0" applyFont="1" applyBorder="1" applyAlignment="1">
      <alignment horizontal="center"/>
    </xf>
    <xf numFmtId="164" fontId="4" fillId="0" borderId="8" xfId="1" applyNumberFormat="1" applyFont="1" applyBorder="1" applyAlignment="1">
      <alignment horizontal="right"/>
    </xf>
    <xf numFmtId="164" fontId="4" fillId="0" borderId="9" xfId="1" applyNumberFormat="1" applyFont="1" applyBorder="1" applyAlignment="1">
      <alignment horizontal="right"/>
    </xf>
    <xf numFmtId="164" fontId="1" fillId="0" borderId="0" xfId="1" applyNumberFormat="1" applyFont="1" applyBorder="1" applyAlignment="1">
      <alignment horizontal="right"/>
    </xf>
    <xf numFmtId="164" fontId="4" fillId="0" borderId="10" xfId="1" applyNumberFormat="1" applyFont="1" applyBorder="1" applyAlignment="1">
      <alignment horizontal="right"/>
    </xf>
    <xf numFmtId="164" fontId="4" fillId="0" borderId="9" xfId="0" applyNumberFormat="1" applyFont="1" applyBorder="1" applyAlignment="1">
      <alignment horizontal="right"/>
    </xf>
    <xf numFmtId="164" fontId="4" fillId="0" borderId="10" xfId="0" applyNumberFormat="1" applyFont="1" applyBorder="1" applyAlignment="1">
      <alignment horizontal="right"/>
    </xf>
    <xf numFmtId="0" fontId="4" fillId="0" borderId="0" xfId="0" applyFont="1"/>
    <xf numFmtId="165" fontId="4" fillId="0" borderId="8" xfId="1" applyNumberFormat="1" applyFont="1" applyBorder="1" applyAlignment="1">
      <alignment horizontal="right"/>
    </xf>
    <xf numFmtId="165" fontId="4" fillId="0" borderId="9" xfId="1" applyNumberFormat="1" applyFont="1" applyBorder="1" applyAlignment="1">
      <alignment horizontal="right"/>
    </xf>
    <xf numFmtId="165" fontId="4" fillId="0" borderId="8" xfId="0" applyNumberFormat="1" applyFont="1" applyBorder="1" applyAlignment="1">
      <alignment horizontal="right"/>
    </xf>
    <xf numFmtId="165" fontId="4" fillId="0" borderId="9" xfId="0" applyNumberFormat="1" applyFont="1" applyBorder="1" applyAlignment="1">
      <alignment horizontal="right"/>
    </xf>
    <xf numFmtId="165" fontId="4" fillId="0" borderId="7" xfId="0" applyNumberFormat="1" applyFont="1" applyBorder="1" applyAlignment="1">
      <alignment horizontal="right"/>
    </xf>
    <xf numFmtId="2" fontId="4" fillId="0" borderId="7" xfId="1" applyNumberFormat="1" applyFont="1" applyBorder="1" applyAlignment="1">
      <alignment horizontal="right"/>
    </xf>
    <xf numFmtId="2" fontId="4" fillId="0" borderId="8" xfId="1" applyNumberFormat="1" applyFont="1" applyBorder="1" applyAlignment="1">
      <alignment horizontal="right"/>
    </xf>
    <xf numFmtId="2" fontId="4" fillId="0" borderId="9" xfId="1" applyNumberFormat="1" applyFont="1" applyBorder="1" applyAlignment="1">
      <alignment horizontal="right"/>
    </xf>
    <xf numFmtId="0" fontId="6" fillId="0" borderId="0" xfId="0" applyFont="1"/>
    <xf numFmtId="0" fontId="4" fillId="0" borderId="1" xfId="0" applyFont="1" applyBorder="1" applyAlignment="1">
      <alignment wrapText="1"/>
    </xf>
    <xf numFmtId="164" fontId="4" fillId="0" borderId="5" xfId="1" applyNumberFormat="1" applyFont="1" applyBorder="1" applyAlignment="1">
      <alignment horizontal="right"/>
    </xf>
    <xf numFmtId="164" fontId="4" fillId="0" borderId="6" xfId="1" applyNumberFormat="1" applyFont="1" applyBorder="1" applyAlignment="1">
      <alignment horizontal="right"/>
    </xf>
    <xf numFmtId="0" fontId="7" fillId="0" borderId="3" xfId="0" applyFont="1" applyBorder="1"/>
    <xf numFmtId="0" fontId="4" fillId="0" borderId="8" xfId="0" applyFont="1" applyBorder="1" applyAlignment="1">
      <alignment horizontal="center"/>
    </xf>
    <xf numFmtId="0" fontId="4" fillId="0" borderId="9" xfId="0" applyFont="1" applyBorder="1" applyAlignment="1">
      <alignment horizontal="center"/>
    </xf>
    <xf numFmtId="0" fontId="4" fillId="0" borderId="2" xfId="0" applyFont="1" applyBorder="1"/>
    <xf numFmtId="0" fontId="4" fillId="0" borderId="3" xfId="0" applyFont="1" applyBorder="1"/>
    <xf numFmtId="0" fontId="4" fillId="0" borderId="11" xfId="0" applyFont="1" applyBorder="1" applyAlignment="1">
      <alignment horizontal="center"/>
    </xf>
    <xf numFmtId="0" fontId="4" fillId="0" borderId="12" xfId="0" applyFont="1" applyBorder="1" applyAlignment="1">
      <alignment horizontal="center"/>
    </xf>
    <xf numFmtId="0" fontId="4" fillId="0" borderId="13" xfId="0" applyFont="1" applyBorder="1" applyAlignment="1">
      <alignment horizontal="center"/>
    </xf>
    <xf numFmtId="0" fontId="4" fillId="0" borderId="7" xfId="0" applyFont="1" applyBorder="1" applyAlignment="1">
      <alignment horizontal="center"/>
    </xf>
    <xf numFmtId="3" fontId="0" fillId="0" borderId="5" xfId="0" applyNumberFormat="1" applyBorder="1" applyAlignment="1">
      <alignment horizontal="right"/>
    </xf>
    <xf numFmtId="3" fontId="0" fillId="0" borderId="6" xfId="0" applyNumberFormat="1" applyBorder="1" applyAlignment="1">
      <alignment horizontal="right"/>
    </xf>
    <xf numFmtId="3" fontId="0" fillId="0" borderId="1" xfId="0" applyNumberFormat="1" applyBorder="1" applyAlignment="1">
      <alignment horizontal="right"/>
    </xf>
    <xf numFmtId="3" fontId="0" fillId="0" borderId="5" xfId="0" applyNumberFormat="1" applyBorder="1"/>
    <xf numFmtId="3" fontId="0" fillId="0" borderId="6" xfId="0" applyNumberFormat="1" applyBorder="1"/>
    <xf numFmtId="3" fontId="0" fillId="0" borderId="1" xfId="0" applyNumberFormat="1" applyBorder="1"/>
    <xf numFmtId="3" fontId="4" fillId="0" borderId="8" xfId="0" applyNumberFormat="1" applyFont="1" applyBorder="1" applyAlignment="1">
      <alignment horizontal="right"/>
    </xf>
    <xf numFmtId="3" fontId="4" fillId="0" borderId="9" xfId="0" applyNumberFormat="1" applyFont="1" applyBorder="1" applyAlignment="1">
      <alignment horizontal="right"/>
    </xf>
    <xf numFmtId="3" fontId="4" fillId="0" borderId="7" xfId="0" applyNumberFormat="1" applyFont="1" applyBorder="1" applyAlignment="1">
      <alignment horizontal="right"/>
    </xf>
    <xf numFmtId="3" fontId="0" fillId="0" borderId="5" xfId="0" applyNumberFormat="1" applyBorder="1" applyAlignment="1">
      <alignment horizontal="center"/>
    </xf>
    <xf numFmtId="3" fontId="0" fillId="0" borderId="6" xfId="0" applyNumberFormat="1" applyBorder="1" applyAlignment="1">
      <alignment horizontal="center"/>
    </xf>
    <xf numFmtId="3" fontId="0" fillId="0" borderId="1" xfId="0" applyNumberFormat="1" applyBorder="1" applyAlignment="1">
      <alignment horizontal="center"/>
    </xf>
    <xf numFmtId="3" fontId="4" fillId="0" borderId="10" xfId="0" applyNumberFormat="1" applyFont="1" applyBorder="1" applyAlignment="1">
      <alignment horizontal="right"/>
    </xf>
    <xf numFmtId="3" fontId="4" fillId="0" borderId="5" xfId="0" applyNumberFormat="1" applyFont="1" applyBorder="1" applyAlignment="1">
      <alignment horizontal="right"/>
    </xf>
    <xf numFmtId="3" fontId="4" fillId="0" borderId="6" xfId="0" applyNumberFormat="1" applyFont="1" applyBorder="1" applyAlignment="1">
      <alignment horizontal="right"/>
    </xf>
    <xf numFmtId="3" fontId="4" fillId="0" borderId="1" xfId="0" applyNumberFormat="1" applyFont="1" applyBorder="1" applyAlignment="1">
      <alignment horizontal="right"/>
    </xf>
    <xf numFmtId="3" fontId="0" fillId="0" borderId="0" xfId="0" applyNumberFormat="1" applyBorder="1" applyAlignment="1">
      <alignment horizontal="right"/>
    </xf>
    <xf numFmtId="3" fontId="0" fillId="0" borderId="0" xfId="0" applyNumberFormat="1" applyBorder="1"/>
    <xf numFmtId="3" fontId="0" fillId="0" borderId="0" xfId="0" applyNumberFormat="1"/>
    <xf numFmtId="3" fontId="4" fillId="0" borderId="12" xfId="0" applyNumberFormat="1" applyFont="1" applyBorder="1" applyAlignment="1">
      <alignment horizontal="center"/>
    </xf>
    <xf numFmtId="3" fontId="4" fillId="0" borderId="11" xfId="0" applyNumberFormat="1" applyFont="1" applyBorder="1" applyAlignment="1">
      <alignment horizontal="center"/>
    </xf>
    <xf numFmtId="3" fontId="6" fillId="0" borderId="5" xfId="0" applyNumberFormat="1" applyFont="1" applyBorder="1" applyAlignment="1">
      <alignment horizontal="center"/>
    </xf>
    <xf numFmtId="3" fontId="6" fillId="0" borderId="6" xfId="0" applyNumberFormat="1" applyFont="1" applyBorder="1" applyAlignment="1">
      <alignment horizontal="center"/>
    </xf>
    <xf numFmtId="3" fontId="6" fillId="0" borderId="1" xfId="0" applyNumberFormat="1" applyFont="1" applyBorder="1" applyAlignment="1">
      <alignment horizontal="center"/>
    </xf>
    <xf numFmtId="0" fontId="11" fillId="0" borderId="0" xfId="0" applyFont="1" applyAlignment="1">
      <alignment vertical="center"/>
    </xf>
    <xf numFmtId="0" fontId="0" fillId="0" borderId="0" xfId="0" applyAlignment="1">
      <alignment vertical="center"/>
    </xf>
    <xf numFmtId="17" fontId="10" fillId="0" borderId="0" xfId="0" quotePrefix="1" applyNumberFormat="1" applyFont="1" applyAlignment="1">
      <alignment horizontal="center" vertical="center"/>
    </xf>
    <xf numFmtId="17" fontId="10" fillId="0" borderId="0" xfId="0" applyNumberFormat="1" applyFont="1" applyAlignment="1">
      <alignment horizontal="center" vertical="center"/>
    </xf>
    <xf numFmtId="0" fontId="9" fillId="0" borderId="0" xfId="0" applyFont="1" applyAlignment="1">
      <alignment horizontal="center" vertical="center"/>
    </xf>
    <xf numFmtId="0" fontId="4" fillId="0" borderId="0" xfId="0" applyFont="1" applyBorder="1"/>
    <xf numFmtId="0" fontId="4" fillId="0" borderId="12" xfId="0" applyFont="1" applyBorder="1"/>
    <xf numFmtId="3" fontId="4" fillId="0" borderId="12" xfId="0" applyNumberFormat="1" applyFont="1" applyBorder="1" applyAlignment="1">
      <alignment horizontal="right"/>
    </xf>
    <xf numFmtId="164" fontId="4" fillId="0" borderId="0" xfId="1" applyNumberFormat="1" applyFont="1" applyBorder="1" applyAlignment="1">
      <alignment horizontal="right"/>
    </xf>
    <xf numFmtId="3" fontId="4" fillId="0" borderId="0" xfId="0" applyNumberFormat="1" applyFont="1" applyBorder="1" applyAlignment="1">
      <alignment horizontal="right"/>
    </xf>
    <xf numFmtId="0" fontId="15" fillId="0" borderId="0" xfId="0" applyFont="1"/>
    <xf numFmtId="0" fontId="16" fillId="0" borderId="6" xfId="0" applyFont="1" applyBorder="1"/>
    <xf numFmtId="0" fontId="16" fillId="0" borderId="0" xfId="0" applyFont="1"/>
    <xf numFmtId="0" fontId="1" fillId="0" borderId="3" xfId="0" applyFont="1" applyBorder="1"/>
    <xf numFmtId="0" fontId="17" fillId="0" borderId="2" xfId="0" applyFont="1" applyBorder="1"/>
    <xf numFmtId="0" fontId="17" fillId="0" borderId="1" xfId="0" applyFont="1" applyBorder="1"/>
    <xf numFmtId="0" fontId="18" fillId="0" borderId="5" xfId="0" applyFont="1" applyBorder="1" applyAlignment="1">
      <alignment horizontal="center"/>
    </xf>
    <xf numFmtId="0" fontId="18" fillId="0" borderId="6" xfId="0" applyFont="1" applyBorder="1" applyAlignment="1">
      <alignment horizontal="center"/>
    </xf>
    <xf numFmtId="0" fontId="18" fillId="0" borderId="1" xfId="0" applyFont="1" applyBorder="1" applyAlignment="1">
      <alignment horizontal="center"/>
    </xf>
    <xf numFmtId="0" fontId="18" fillId="0" borderId="1" xfId="0" applyFont="1" applyBorder="1"/>
    <xf numFmtId="3" fontId="18" fillId="0" borderId="5" xfId="0" applyNumberFormat="1" applyFont="1" applyBorder="1" applyAlignment="1">
      <alignment horizontal="right"/>
    </xf>
    <xf numFmtId="3" fontId="18" fillId="0" borderId="6" xfId="0" applyNumberFormat="1" applyFont="1" applyBorder="1" applyAlignment="1">
      <alignment horizontal="right"/>
    </xf>
    <xf numFmtId="3" fontId="18" fillId="0" borderId="1" xfId="0" applyNumberFormat="1" applyFont="1" applyBorder="1" applyAlignment="1">
      <alignment horizontal="right"/>
    </xf>
    <xf numFmtId="164" fontId="18" fillId="0" borderId="5" xfId="1" applyNumberFormat="1" applyFont="1" applyBorder="1" applyAlignment="1">
      <alignment horizontal="right"/>
    </xf>
    <xf numFmtId="164" fontId="18" fillId="0" borderId="6" xfId="1" applyNumberFormat="1" applyFont="1" applyBorder="1" applyAlignment="1">
      <alignment horizontal="right"/>
    </xf>
    <xf numFmtId="3" fontId="18" fillId="0" borderId="5" xfId="0" applyNumberFormat="1" applyFont="1" applyBorder="1"/>
    <xf numFmtId="3" fontId="18" fillId="0" borderId="6" xfId="0" applyNumberFormat="1" applyFont="1" applyBorder="1"/>
    <xf numFmtId="3" fontId="18" fillId="0" borderId="1" xfId="0" applyNumberFormat="1" applyFont="1" applyBorder="1"/>
    <xf numFmtId="0" fontId="18" fillId="0" borderId="5" xfId="0" applyFont="1" applyBorder="1"/>
    <xf numFmtId="0" fontId="18" fillId="0" borderId="6" xfId="0" applyFont="1" applyBorder="1"/>
    <xf numFmtId="0" fontId="17" fillId="0" borderId="7" xfId="0" applyFont="1" applyBorder="1"/>
    <xf numFmtId="3" fontId="17" fillId="0" borderId="8" xfId="0" applyNumberFormat="1" applyFont="1" applyBorder="1" applyAlignment="1">
      <alignment horizontal="right"/>
    </xf>
    <xf numFmtId="3" fontId="17" fillId="0" borderId="9" xfId="0" applyNumberFormat="1" applyFont="1" applyBorder="1" applyAlignment="1">
      <alignment horizontal="right"/>
    </xf>
    <xf numFmtId="3" fontId="17" fillId="0" borderId="7" xfId="0" applyNumberFormat="1" applyFont="1" applyBorder="1" applyAlignment="1">
      <alignment horizontal="right"/>
    </xf>
    <xf numFmtId="164" fontId="17" fillId="0" borderId="8" xfId="1" applyNumberFormat="1" applyFont="1" applyBorder="1" applyAlignment="1">
      <alignment horizontal="right"/>
    </xf>
    <xf numFmtId="164" fontId="17" fillId="0" borderId="9" xfId="1" applyNumberFormat="1" applyFont="1" applyBorder="1" applyAlignment="1">
      <alignment horizontal="right"/>
    </xf>
    <xf numFmtId="0" fontId="19" fillId="0" borderId="0" xfId="0" applyFont="1" applyBorder="1" applyAlignment="1">
      <alignment horizontal="left" indent="10"/>
    </xf>
    <xf numFmtId="0" fontId="15" fillId="2" borderId="0" xfId="0" applyFont="1" applyFill="1" applyAlignment="1">
      <alignment horizontal="center" vertical="center" wrapText="1"/>
    </xf>
    <xf numFmtId="0" fontId="15" fillId="2" borderId="0" xfId="0" applyFont="1" applyFill="1" applyAlignment="1">
      <alignment horizontal="center" vertical="center"/>
    </xf>
    <xf numFmtId="0" fontId="20" fillId="0" borderId="0" xfId="0" applyFont="1" applyBorder="1" applyAlignment="1">
      <alignment horizontal="center"/>
    </xf>
    <xf numFmtId="0" fontId="20" fillId="0" borderId="0" xfId="0" applyFont="1" applyAlignment="1"/>
    <xf numFmtId="0" fontId="17" fillId="0" borderId="8" xfId="0" applyFont="1" applyBorder="1" applyAlignment="1">
      <alignment horizontal="center"/>
    </xf>
    <xf numFmtId="0" fontId="17" fillId="0" borderId="9" xfId="0" applyFont="1" applyBorder="1" applyAlignment="1">
      <alignment horizontal="center"/>
    </xf>
    <xf numFmtId="0" fontId="17" fillId="0" borderId="7" xfId="0" applyFont="1" applyBorder="1" applyAlignment="1">
      <alignment horizontal="center"/>
    </xf>
    <xf numFmtId="0" fontId="21" fillId="2" borderId="0" xfId="0" applyFont="1" applyFill="1" applyAlignment="1">
      <alignment horizontal="left" vertical="center" wrapText="1" indent="1"/>
    </xf>
    <xf numFmtId="0" fontId="15" fillId="2" borderId="0" xfId="0" applyFont="1" applyFill="1" applyAlignment="1">
      <alignment horizontal="center" vertical="top"/>
    </xf>
    <xf numFmtId="0" fontId="21" fillId="2" borderId="0" xfId="0" applyFont="1" applyFill="1" applyAlignment="1">
      <alignment horizontal="left" vertical="top" wrapText="1"/>
    </xf>
    <xf numFmtId="0" fontId="0" fillId="2" borderId="0" xfId="0" applyFill="1" applyAlignment="1">
      <alignment vertical="top" wrapText="1"/>
    </xf>
    <xf numFmtId="0" fontId="2" fillId="0" borderId="0" xfId="0" applyFont="1"/>
    <xf numFmtId="0" fontId="0" fillId="0" borderId="0" xfId="0" quotePrefix="1" applyAlignment="1">
      <alignment wrapText="1"/>
    </xf>
    <xf numFmtId="0" fontId="0" fillId="0" borderId="0" xfId="0" applyAlignment="1"/>
    <xf numFmtId="0" fontId="4" fillId="0" borderId="8" xfId="0" applyFont="1" applyBorder="1" applyAlignment="1">
      <alignment horizontal="center"/>
    </xf>
    <xf numFmtId="0" fontId="4" fillId="0" borderId="9" xfId="0" applyFont="1" applyBorder="1" applyAlignment="1">
      <alignment horizontal="center"/>
    </xf>
    <xf numFmtId="0" fontId="6" fillId="0" borderId="4" xfId="0" applyFont="1" applyBorder="1"/>
    <xf numFmtId="3" fontId="0" fillId="0" borderId="11" xfId="0" applyNumberFormat="1" applyBorder="1" applyAlignment="1">
      <alignment horizontal="right"/>
    </xf>
    <xf numFmtId="3" fontId="0" fillId="0" borderId="13" xfId="0" applyNumberFormat="1" applyBorder="1" applyAlignment="1">
      <alignment horizontal="right"/>
    </xf>
    <xf numFmtId="3" fontId="0" fillId="0" borderId="4" xfId="0" applyNumberFormat="1" applyBorder="1" applyAlignment="1">
      <alignment horizontal="right"/>
    </xf>
    <xf numFmtId="165" fontId="1" fillId="0" borderId="11" xfId="1" applyNumberFormat="1" applyFont="1" applyBorder="1" applyAlignment="1">
      <alignment horizontal="right"/>
    </xf>
    <xf numFmtId="165" fontId="1" fillId="0" borderId="13" xfId="1" applyNumberFormat="1" applyFont="1" applyBorder="1" applyAlignment="1">
      <alignment horizontal="right"/>
    </xf>
    <xf numFmtId="165" fontId="0" fillId="0" borderId="11" xfId="0" applyNumberFormat="1" applyBorder="1" applyAlignment="1">
      <alignment horizontal="right"/>
    </xf>
    <xf numFmtId="165" fontId="0" fillId="0" borderId="13" xfId="0" applyNumberFormat="1" applyBorder="1" applyAlignment="1">
      <alignment horizontal="right"/>
    </xf>
    <xf numFmtId="165" fontId="0" fillId="0" borderId="4" xfId="0" applyNumberFormat="1" applyBorder="1" applyAlignment="1">
      <alignment horizontal="right"/>
    </xf>
    <xf numFmtId="164" fontId="1" fillId="0" borderId="11" xfId="1" applyNumberFormat="1" applyFont="1" applyBorder="1" applyAlignment="1">
      <alignment horizontal="right"/>
    </xf>
    <xf numFmtId="164" fontId="1" fillId="0" borderId="13" xfId="1" applyNumberFormat="1" applyFont="1" applyBorder="1" applyAlignment="1">
      <alignment horizontal="right"/>
    </xf>
    <xf numFmtId="165" fontId="0" fillId="0" borderId="11" xfId="1" applyNumberFormat="1" applyFont="1" applyBorder="1" applyAlignment="1">
      <alignment horizontal="right"/>
    </xf>
    <xf numFmtId="165" fontId="0" fillId="0" borderId="13" xfId="1" applyNumberFormat="1" applyFont="1" applyBorder="1" applyAlignment="1">
      <alignment horizontal="right"/>
    </xf>
    <xf numFmtId="2" fontId="0" fillId="0" borderId="4" xfId="1" applyNumberFormat="1" applyFont="1" applyBorder="1" applyAlignment="1">
      <alignment horizontal="right"/>
    </xf>
    <xf numFmtId="2" fontId="0" fillId="0" borderId="11" xfId="1" applyNumberFormat="1" applyFont="1" applyBorder="1" applyAlignment="1">
      <alignment horizontal="right"/>
    </xf>
    <xf numFmtId="2" fontId="0" fillId="0" borderId="13" xfId="1" applyNumberFormat="1" applyFont="1" applyBorder="1" applyAlignment="1">
      <alignment horizontal="right"/>
    </xf>
    <xf numFmtId="0" fontId="6" fillId="0" borderId="1" xfId="0" applyFont="1" applyBorder="1" applyAlignment="1">
      <alignment horizontal="left" indent="2"/>
    </xf>
    <xf numFmtId="0" fontId="4" fillId="0" borderId="1" xfId="0" applyFont="1" applyBorder="1" applyAlignment="1">
      <alignment horizontal="left"/>
    </xf>
    <xf numFmtId="0" fontId="4" fillId="0" borderId="0" xfId="0" applyFont="1" applyAlignment="1"/>
    <xf numFmtId="0" fontId="4" fillId="0" borderId="1" xfId="0" applyFont="1" applyBorder="1" applyAlignment="1"/>
    <xf numFmtId="0" fontId="4" fillId="0" borderId="7" xfId="0" quotePrefix="1" applyFont="1" applyBorder="1"/>
    <xf numFmtId="0" fontId="4" fillId="0" borderId="4" xfId="0" quotePrefix="1" applyFont="1" applyBorder="1"/>
    <xf numFmtId="0" fontId="7" fillId="0" borderId="4" xfId="0" quotePrefix="1" applyFont="1" applyBorder="1"/>
    <xf numFmtId="0" fontId="4" fillId="0" borderId="4" xfId="0" applyFont="1" applyBorder="1" applyAlignment="1"/>
    <xf numFmtId="3" fontId="4" fillId="0" borderId="11" xfId="0" applyNumberFormat="1" applyFont="1" applyBorder="1" applyAlignment="1">
      <alignment horizontal="right"/>
    </xf>
    <xf numFmtId="3" fontId="4" fillId="0" borderId="13" xfId="0" applyNumberFormat="1" applyFont="1" applyBorder="1" applyAlignment="1">
      <alignment horizontal="right"/>
    </xf>
    <xf numFmtId="3" fontId="4" fillId="0" borderId="4" xfId="0" applyNumberFormat="1" applyFont="1" applyBorder="1" applyAlignment="1">
      <alignment horizontal="right"/>
    </xf>
    <xf numFmtId="164" fontId="4" fillId="0" borderId="11" xfId="1" applyNumberFormat="1" applyFont="1" applyBorder="1" applyAlignment="1">
      <alignment horizontal="right"/>
    </xf>
    <xf numFmtId="164" fontId="4" fillId="0" borderId="13" xfId="1" applyNumberFormat="1" applyFont="1" applyBorder="1" applyAlignment="1">
      <alignment horizontal="right"/>
    </xf>
    <xf numFmtId="0" fontId="0" fillId="0" borderId="7" xfId="0" applyBorder="1"/>
    <xf numFmtId="3" fontId="0" fillId="0" borderId="8" xfId="0" applyNumberFormat="1" applyBorder="1"/>
    <xf numFmtId="3" fontId="0" fillId="0" borderId="9" xfId="0" applyNumberFormat="1" applyBorder="1"/>
    <xf numFmtId="3" fontId="0" fillId="0" borderId="7" xfId="0" applyNumberFormat="1" applyBorder="1"/>
    <xf numFmtId="0" fontId="0" fillId="0" borderId="8" xfId="0" applyBorder="1"/>
    <xf numFmtId="0" fontId="0" fillId="0" borderId="9" xfId="0" applyBorder="1"/>
    <xf numFmtId="0" fontId="6" fillId="0" borderId="4" xfId="0" applyFont="1" applyBorder="1" applyAlignment="1">
      <alignment horizontal="left" indent="2"/>
    </xf>
    <xf numFmtId="0" fontId="4" fillId="0" borderId="7" xfId="0" applyFont="1" applyBorder="1" applyAlignment="1">
      <alignment horizontal="left"/>
    </xf>
    <xf numFmtId="0" fontId="3" fillId="2" borderId="0" xfId="0" quotePrefix="1" applyFont="1" applyFill="1" applyAlignment="1">
      <alignment horizontal="left" vertical="top" wrapText="1"/>
    </xf>
    <xf numFmtId="0" fontId="0" fillId="0" borderId="0" xfId="0" applyAlignment="1">
      <alignment vertical="top" wrapText="1"/>
    </xf>
    <xf numFmtId="0" fontId="0" fillId="0" borderId="0" xfId="0" applyAlignment="1">
      <alignment wrapText="1"/>
    </xf>
    <xf numFmtId="0" fontId="8" fillId="3" borderId="14" xfId="0" quotePrefix="1" applyFont="1" applyFill="1" applyBorder="1" applyAlignment="1">
      <alignment horizontal="center" vertical="center"/>
    </xf>
    <xf numFmtId="0" fontId="8" fillId="3" borderId="0" xfId="0" applyFont="1" applyFill="1" applyBorder="1" applyAlignment="1">
      <alignment horizontal="center" vertical="center"/>
    </xf>
    <xf numFmtId="0" fontId="0" fillId="0" borderId="0" xfId="0" applyAlignment="1"/>
    <xf numFmtId="0" fontId="0" fillId="0" borderId="0" xfId="0" applyBorder="1" applyAlignment="1">
      <alignment horizontal="center"/>
    </xf>
    <xf numFmtId="0" fontId="12" fillId="0" borderId="0" xfId="0" applyFont="1" applyAlignment="1">
      <alignment horizontal="center" vertical="center"/>
    </xf>
    <xf numFmtId="0" fontId="13" fillId="0" borderId="0" xfId="0" applyFont="1" applyAlignment="1">
      <alignment vertical="center"/>
    </xf>
    <xf numFmtId="17" fontId="14" fillId="0" borderId="0" xfId="0" quotePrefix="1" applyNumberFormat="1" applyFont="1" applyAlignment="1">
      <alignment horizontal="center" vertical="center"/>
    </xf>
    <xf numFmtId="17" fontId="14" fillId="0" borderId="0" xfId="0" applyNumberFormat="1" applyFont="1" applyAlignment="1">
      <alignment horizontal="center" vertical="center"/>
    </xf>
    <xf numFmtId="0" fontId="14" fillId="0" borderId="0" xfId="0" applyFont="1" applyAlignment="1">
      <alignment vertical="center"/>
    </xf>
    <xf numFmtId="0" fontId="20" fillId="0" borderId="0" xfId="0" applyFont="1" applyBorder="1" applyAlignment="1">
      <alignment horizontal="center"/>
    </xf>
    <xf numFmtId="0" fontId="20" fillId="0" borderId="0" xfId="0" applyFont="1" applyAlignment="1"/>
    <xf numFmtId="0" fontId="17" fillId="0" borderId="8" xfId="0" applyFont="1" applyBorder="1" applyAlignment="1">
      <alignment horizontal="center"/>
    </xf>
    <xf numFmtId="0" fontId="17" fillId="0" borderId="9" xfId="0" applyFont="1" applyBorder="1" applyAlignment="1">
      <alignment horizontal="center"/>
    </xf>
    <xf numFmtId="0" fontId="17" fillId="0" borderId="10" xfId="0" applyFont="1" applyBorder="1" applyAlignment="1">
      <alignment horizontal="center"/>
    </xf>
    <xf numFmtId="0" fontId="4" fillId="0" borderId="8" xfId="0" applyFont="1" applyBorder="1" applyAlignment="1">
      <alignment horizontal="center"/>
    </xf>
    <xf numFmtId="0" fontId="4" fillId="0" borderId="9" xfId="0" applyFont="1" applyBorder="1" applyAlignment="1">
      <alignment horizontal="center"/>
    </xf>
    <xf numFmtId="0" fontId="5" fillId="0" borderId="0" xfId="0" applyFont="1" applyAlignment="1">
      <alignment horizontal="center" wrapText="1"/>
    </xf>
    <xf numFmtId="0" fontId="5" fillId="0" borderId="0" xfId="0" applyFont="1" applyAlignment="1">
      <alignment horizontal="center"/>
    </xf>
    <xf numFmtId="0" fontId="4" fillId="0" borderId="10" xfId="0" applyFont="1" applyBorder="1" applyAlignment="1">
      <alignment horizontal="center"/>
    </xf>
    <xf numFmtId="0" fontId="4" fillId="0" borderId="0" xfId="0" applyFont="1" applyAlignment="1">
      <alignment horizontal="center"/>
    </xf>
    <xf numFmtId="0" fontId="5" fillId="0" borderId="0" xfId="0" quotePrefix="1" applyFont="1" applyAlignment="1">
      <alignment horizontal="center" wrapText="1"/>
    </xf>
    <xf numFmtId="0" fontId="6" fillId="0" borderId="0" xfId="0" applyFont="1" applyAlignment="1">
      <alignment horizontal="center"/>
    </xf>
    <xf numFmtId="0" fontId="4" fillId="0" borderId="9" xfId="0" applyFont="1" applyBorder="1" applyAlignment="1"/>
  </cellXfs>
  <cellStyles count="2">
    <cellStyle name="Normal" xfId="0" builtinId="0"/>
    <cellStyle name="Percent" xfId="1" builtinId="5"/>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DDDDDD"/>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76200</xdr:colOff>
      <xdr:row>1</xdr:row>
      <xdr:rowOff>643890</xdr:rowOff>
    </xdr:from>
    <xdr:to>
      <xdr:col>5</xdr:col>
      <xdr:colOff>487680</xdr:colOff>
      <xdr:row>1</xdr:row>
      <xdr:rowOff>2510790</xdr:rowOff>
    </xdr:to>
    <xdr:pic>
      <xdr:nvPicPr>
        <xdr:cNvPr id="1241" name="Picture 1" descr="FCAI Logo">
          <a:extLst>
            <a:ext uri="{FF2B5EF4-FFF2-40B4-BE49-F238E27FC236}">
              <a16:creationId xmlns:a16="http://schemas.microsoft.com/office/drawing/2014/main" id="{EA372674-2188-4BE6-BD2E-FF093E4BC5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150870" y="1223010"/>
          <a:ext cx="1764030" cy="1866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0</xdr:row>
      <xdr:rowOff>0</xdr:rowOff>
    </xdr:from>
    <xdr:to>
      <xdr:col>12</xdr:col>
      <xdr:colOff>0</xdr:colOff>
      <xdr:row>40</xdr:row>
      <xdr:rowOff>0</xdr:rowOff>
    </xdr:to>
    <xdr:sp macro="" textlink="">
      <xdr:nvSpPr>
        <xdr:cNvPr id="1242" name="Rectangle 2">
          <a:extLst>
            <a:ext uri="{FF2B5EF4-FFF2-40B4-BE49-F238E27FC236}">
              <a16:creationId xmlns:a16="http://schemas.microsoft.com/office/drawing/2014/main" id="{6383940E-285E-45EC-8026-5700DEBC6F44}"/>
            </a:ext>
          </a:extLst>
        </xdr:cNvPr>
        <xdr:cNvSpPr>
          <a:spLocks noChangeArrowheads="1"/>
        </xdr:cNvSpPr>
      </xdr:nvSpPr>
      <xdr:spPr bwMode="auto">
        <a:xfrm>
          <a:off x="0" y="0"/>
          <a:ext cx="7875270" cy="11525250"/>
        </a:xfrm>
        <a:prstGeom prst="rect">
          <a:avLst/>
        </a:prstGeom>
        <a:noFill/>
        <a:ln w="57150" cmpd="thickThin">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1">
    <pageSetUpPr fitToPage="1"/>
  </sheetPr>
  <dimension ref="A1:O44"/>
  <sheetViews>
    <sheetView tabSelected="1" workbookViewId="0">
      <selection activeCell="M1" sqref="M1"/>
    </sheetView>
  </sheetViews>
  <sheetFormatPr defaultRowHeight="12.75" x14ac:dyDescent="0.2"/>
  <cols>
    <col min="1" max="1" width="2.7109375" customWidth="1"/>
    <col min="2" max="2" width="32.5703125" customWidth="1"/>
    <col min="3" max="4" width="9.5703125" bestFit="1" customWidth="1"/>
    <col min="5" max="6" width="10.140625" customWidth="1"/>
    <col min="7" max="7" width="1.7109375" customWidth="1"/>
    <col min="8" max="8" width="9" bestFit="1" customWidth="1"/>
    <col min="12" max="12" width="2.7109375" customWidth="1"/>
    <col min="15" max="17" width="8.5703125" customWidth="1"/>
  </cols>
  <sheetData>
    <row r="1" spans="1:12" ht="45.75" customHeight="1" x14ac:dyDescent="0.2">
      <c r="A1" s="182" t="s">
        <v>80</v>
      </c>
      <c r="B1" s="183"/>
      <c r="C1" s="183"/>
      <c r="D1" s="183"/>
      <c r="E1" s="183"/>
      <c r="F1" s="183"/>
      <c r="G1" s="183"/>
      <c r="H1" s="183"/>
      <c r="I1" s="183"/>
      <c r="J1" s="184"/>
      <c r="K1" s="184"/>
      <c r="L1" s="184"/>
    </row>
    <row r="2" spans="1:12" ht="244.5" customHeight="1" x14ac:dyDescent="0.2">
      <c r="A2" s="185"/>
      <c r="B2" s="185"/>
      <c r="C2" s="185"/>
      <c r="D2" s="185"/>
      <c r="E2" s="185"/>
      <c r="F2" s="185"/>
      <c r="G2" s="185"/>
      <c r="H2" s="185"/>
      <c r="I2" s="185"/>
      <c r="J2" s="184"/>
      <c r="K2" s="184"/>
      <c r="L2" s="184"/>
    </row>
    <row r="3" spans="1:12" ht="18" x14ac:dyDescent="0.25">
      <c r="A3" s="191" t="s">
        <v>24</v>
      </c>
      <c r="B3" s="192"/>
      <c r="C3" s="192"/>
      <c r="D3" s="192"/>
      <c r="E3" s="192"/>
      <c r="F3" s="192"/>
      <c r="G3" s="192"/>
      <c r="H3" s="192"/>
      <c r="I3" s="192"/>
      <c r="J3" s="192"/>
      <c r="K3" s="192"/>
      <c r="L3" s="192"/>
    </row>
    <row r="4" spans="1:12" ht="39.950000000000003" customHeight="1" x14ac:dyDescent="0.25">
      <c r="A4" s="128"/>
      <c r="B4" s="129"/>
      <c r="C4" s="129"/>
      <c r="D4" s="129"/>
      <c r="E4" s="129"/>
      <c r="F4" s="129"/>
      <c r="G4" s="129"/>
      <c r="H4" s="129"/>
      <c r="I4" s="129"/>
      <c r="J4" s="129"/>
      <c r="K4" s="129"/>
      <c r="L4" s="129"/>
    </row>
    <row r="5" spans="1:12" s="89" customFormat="1" ht="39.75" customHeight="1" x14ac:dyDescent="0.2">
      <c r="A5" s="186" t="s">
        <v>23</v>
      </c>
      <c r="B5" s="186"/>
      <c r="C5" s="186"/>
      <c r="D5" s="186"/>
      <c r="E5" s="186"/>
      <c r="F5" s="186"/>
      <c r="G5" s="186"/>
      <c r="H5" s="186"/>
      <c r="I5" s="186"/>
      <c r="J5" s="187"/>
      <c r="K5" s="187"/>
      <c r="L5" s="187"/>
    </row>
    <row r="6" spans="1:12" s="89" customFormat="1" ht="39.950000000000003" customHeight="1" x14ac:dyDescent="0.2">
      <c r="A6" s="93"/>
      <c r="B6" s="93"/>
      <c r="C6" s="93"/>
      <c r="D6" s="93"/>
      <c r="E6" s="93"/>
      <c r="F6" s="93"/>
      <c r="G6" s="93"/>
      <c r="H6" s="93"/>
      <c r="I6" s="93"/>
      <c r="J6" s="90"/>
      <c r="K6" s="90"/>
      <c r="L6" s="90"/>
    </row>
    <row r="7" spans="1:12" s="89" customFormat="1" ht="39.75" customHeight="1" x14ac:dyDescent="0.2">
      <c r="A7" s="188" t="s">
        <v>81</v>
      </c>
      <c r="B7" s="189"/>
      <c r="C7" s="189"/>
      <c r="D7" s="189"/>
      <c r="E7" s="189"/>
      <c r="F7" s="189"/>
      <c r="G7" s="189"/>
      <c r="H7" s="189"/>
      <c r="I7" s="189"/>
      <c r="J7" s="190"/>
      <c r="K7" s="190"/>
      <c r="L7" s="190"/>
    </row>
    <row r="8" spans="1:12" s="89" customFormat="1" ht="39.75" customHeight="1" x14ac:dyDescent="0.2">
      <c r="A8" s="91"/>
      <c r="B8" s="92"/>
      <c r="C8" s="92"/>
      <c r="D8" s="92"/>
      <c r="E8" s="92"/>
      <c r="F8" s="92"/>
      <c r="G8" s="92"/>
      <c r="H8" s="92"/>
      <c r="I8" s="92"/>
      <c r="J8" s="90"/>
      <c r="K8" s="90"/>
      <c r="L8" s="90"/>
    </row>
    <row r="9" spans="1:12" s="89" customFormat="1" ht="14.25" customHeight="1" x14ac:dyDescent="0.2">
      <c r="A9" s="91"/>
      <c r="B9" s="92"/>
      <c r="C9" s="92"/>
      <c r="D9" s="92"/>
      <c r="E9" s="92"/>
      <c r="F9" s="92"/>
      <c r="G9" s="92"/>
      <c r="H9" s="92"/>
      <c r="I9" s="92"/>
      <c r="J9" s="90"/>
      <c r="K9" s="90"/>
      <c r="L9" s="90"/>
    </row>
    <row r="10" spans="1:12" s="89" customFormat="1" ht="14.25" customHeight="1" x14ac:dyDescent="0.2">
      <c r="A10" s="91"/>
      <c r="B10" s="92"/>
      <c r="C10" s="92"/>
      <c r="D10" s="92"/>
      <c r="E10" s="92"/>
      <c r="F10" s="92"/>
      <c r="G10" s="92"/>
      <c r="H10" s="92"/>
      <c r="I10" s="92"/>
      <c r="J10" s="90"/>
      <c r="K10" s="90"/>
      <c r="L10" s="90"/>
    </row>
    <row r="11" spans="1:12" s="89" customFormat="1" ht="12.75" customHeight="1" x14ac:dyDescent="0.2">
      <c r="A11" s="91"/>
      <c r="B11" s="92"/>
      <c r="C11" s="92"/>
      <c r="D11" s="92"/>
      <c r="E11" s="92"/>
      <c r="F11" s="92"/>
      <c r="G11" s="92"/>
      <c r="H11" s="92"/>
      <c r="I11" s="92"/>
      <c r="J11" s="90"/>
      <c r="K11" s="90"/>
      <c r="L11" s="90"/>
    </row>
    <row r="12" spans="1:12" ht="15" x14ac:dyDescent="0.2">
      <c r="A12" s="99"/>
      <c r="B12" s="102"/>
      <c r="C12" s="193" t="s">
        <v>1</v>
      </c>
      <c r="D12" s="194"/>
      <c r="E12" s="193" t="s">
        <v>2</v>
      </c>
      <c r="F12" s="194"/>
      <c r="G12" s="103"/>
      <c r="H12" s="193" t="s">
        <v>3</v>
      </c>
      <c r="I12" s="195"/>
      <c r="J12" s="195"/>
      <c r="K12" s="194"/>
      <c r="L12" s="99"/>
    </row>
    <row r="13" spans="1:12" ht="15" x14ac:dyDescent="0.2">
      <c r="A13" s="99"/>
      <c r="B13" s="119" t="s">
        <v>0</v>
      </c>
      <c r="C13" s="130">
        <f>VALUE(RIGHT(A7, 4))</f>
        <v>2021</v>
      </c>
      <c r="D13" s="131">
        <f>C13-1</f>
        <v>2020</v>
      </c>
      <c r="E13" s="130">
        <f>C13</f>
        <v>2021</v>
      </c>
      <c r="F13" s="131">
        <f>D13</f>
        <v>2020</v>
      </c>
      <c r="G13" s="132"/>
      <c r="H13" s="130" t="s">
        <v>4</v>
      </c>
      <c r="I13" s="131" t="s">
        <v>2</v>
      </c>
      <c r="J13" s="130" t="s">
        <v>4</v>
      </c>
      <c r="K13" s="131" t="s">
        <v>2</v>
      </c>
      <c r="L13" s="99"/>
    </row>
    <row r="14" spans="1:12" ht="15" x14ac:dyDescent="0.2">
      <c r="A14" s="99"/>
      <c r="B14" s="104"/>
      <c r="C14" s="105"/>
      <c r="D14" s="106"/>
      <c r="E14" s="105"/>
      <c r="F14" s="106"/>
      <c r="G14" s="107"/>
      <c r="H14" s="105"/>
      <c r="I14" s="106"/>
      <c r="J14" s="105"/>
      <c r="K14" s="106"/>
      <c r="L14" s="99"/>
    </row>
    <row r="15" spans="1:12" ht="15" x14ac:dyDescent="0.2">
      <c r="A15" s="99"/>
      <c r="B15" s="108" t="s">
        <v>82</v>
      </c>
      <c r="C15" s="109">
        <v>893</v>
      </c>
      <c r="D15" s="110">
        <v>1382</v>
      </c>
      <c r="E15" s="109">
        <v>12224</v>
      </c>
      <c r="F15" s="110">
        <v>15281</v>
      </c>
      <c r="G15" s="111"/>
      <c r="H15" s="109">
        <f t="shared" ref="H15:H22" si="0">C15-D15</f>
        <v>-489</v>
      </c>
      <c r="I15" s="110">
        <f t="shared" ref="I15:I22" si="1">E15-F15</f>
        <v>-3057</v>
      </c>
      <c r="J15" s="112">
        <f t="shared" ref="J15:J22" si="2">IF(D15=0, "-", IF(H15/D15&lt;10, H15/D15, "&gt;999%"))</f>
        <v>-0.35383502170767006</v>
      </c>
      <c r="K15" s="113">
        <f t="shared" ref="K15:K22" si="3">IF(F15=0, "-", IF(I15/F15&lt;10, I15/F15, "&gt;999%"))</f>
        <v>-0.20005235259472548</v>
      </c>
      <c r="L15" s="99"/>
    </row>
    <row r="16" spans="1:12" ht="15" x14ac:dyDescent="0.2">
      <c r="A16" s="99"/>
      <c r="B16" s="108" t="s">
        <v>83</v>
      </c>
      <c r="C16" s="109">
        <v>23965</v>
      </c>
      <c r="D16" s="110">
        <v>26014</v>
      </c>
      <c r="E16" s="109">
        <v>251582</v>
      </c>
      <c r="F16" s="110">
        <v>214680</v>
      </c>
      <c r="G16" s="111"/>
      <c r="H16" s="109">
        <f t="shared" si="0"/>
        <v>-2049</v>
      </c>
      <c r="I16" s="110">
        <f t="shared" si="1"/>
        <v>36902</v>
      </c>
      <c r="J16" s="112">
        <f t="shared" si="2"/>
        <v>-7.87652802337203E-2</v>
      </c>
      <c r="K16" s="113">
        <f t="shared" si="3"/>
        <v>0.1718930501211105</v>
      </c>
      <c r="L16" s="99"/>
    </row>
    <row r="17" spans="1:12" ht="15" x14ac:dyDescent="0.2">
      <c r="A17" s="99"/>
      <c r="B17" s="108" t="s">
        <v>84</v>
      </c>
      <c r="C17" s="109">
        <v>922</v>
      </c>
      <c r="D17" s="110">
        <v>666</v>
      </c>
      <c r="E17" s="109">
        <v>7808</v>
      </c>
      <c r="F17" s="110">
        <v>5422</v>
      </c>
      <c r="G17" s="111"/>
      <c r="H17" s="109">
        <f t="shared" si="0"/>
        <v>256</v>
      </c>
      <c r="I17" s="110">
        <f t="shared" si="1"/>
        <v>2386</v>
      </c>
      <c r="J17" s="112">
        <f t="shared" si="2"/>
        <v>0.38438438438438438</v>
      </c>
      <c r="K17" s="113">
        <f t="shared" si="3"/>
        <v>0.44005901881224641</v>
      </c>
      <c r="L17" s="99"/>
    </row>
    <row r="18" spans="1:12" ht="15" x14ac:dyDescent="0.2">
      <c r="A18" s="99"/>
      <c r="B18" s="108" t="s">
        <v>85</v>
      </c>
      <c r="C18" s="109">
        <v>20062</v>
      </c>
      <c r="D18" s="110">
        <v>16149</v>
      </c>
      <c r="E18" s="109">
        <v>181157</v>
      </c>
      <c r="F18" s="110">
        <v>137541</v>
      </c>
      <c r="G18" s="111"/>
      <c r="H18" s="109">
        <f t="shared" si="0"/>
        <v>3913</v>
      </c>
      <c r="I18" s="110">
        <f t="shared" si="1"/>
        <v>43616</v>
      </c>
      <c r="J18" s="112">
        <f t="shared" si="2"/>
        <v>0.2423060251408756</v>
      </c>
      <c r="K18" s="113">
        <f t="shared" si="3"/>
        <v>0.31711271548120196</v>
      </c>
      <c r="L18" s="99"/>
    </row>
    <row r="19" spans="1:12" ht="15" x14ac:dyDescent="0.2">
      <c r="A19" s="99"/>
      <c r="B19" s="108" t="s">
        <v>86</v>
      </c>
      <c r="C19" s="109">
        <v>6139</v>
      </c>
      <c r="D19" s="110">
        <v>5177</v>
      </c>
      <c r="E19" s="109">
        <v>53716</v>
      </c>
      <c r="F19" s="110">
        <v>42616</v>
      </c>
      <c r="G19" s="111"/>
      <c r="H19" s="109">
        <f t="shared" si="0"/>
        <v>962</v>
      </c>
      <c r="I19" s="110">
        <f t="shared" si="1"/>
        <v>11100</v>
      </c>
      <c r="J19" s="112">
        <f t="shared" si="2"/>
        <v>0.1858219045779409</v>
      </c>
      <c r="K19" s="113">
        <f t="shared" si="3"/>
        <v>0.26046555284400225</v>
      </c>
      <c r="L19" s="99"/>
    </row>
    <row r="20" spans="1:12" ht="15" x14ac:dyDescent="0.2">
      <c r="A20" s="99"/>
      <c r="B20" s="108" t="s">
        <v>87</v>
      </c>
      <c r="C20" s="109">
        <v>1645</v>
      </c>
      <c r="D20" s="110">
        <v>1268</v>
      </c>
      <c r="E20" s="109">
        <v>14340</v>
      </c>
      <c r="F20" s="110">
        <v>10689</v>
      </c>
      <c r="G20" s="111"/>
      <c r="H20" s="109">
        <f t="shared" si="0"/>
        <v>377</v>
      </c>
      <c r="I20" s="110">
        <f t="shared" si="1"/>
        <v>3651</v>
      </c>
      <c r="J20" s="112">
        <f t="shared" si="2"/>
        <v>0.29731861198738169</v>
      </c>
      <c r="K20" s="113">
        <f t="shared" si="3"/>
        <v>0.34156609598652821</v>
      </c>
      <c r="L20" s="99"/>
    </row>
    <row r="21" spans="1:12" ht="15" x14ac:dyDescent="0.2">
      <c r="A21" s="99"/>
      <c r="B21" s="108" t="s">
        <v>88</v>
      </c>
      <c r="C21" s="109">
        <v>20495</v>
      </c>
      <c r="D21" s="110">
        <v>10447</v>
      </c>
      <c r="E21" s="109">
        <v>211338</v>
      </c>
      <c r="F21" s="110">
        <v>155887</v>
      </c>
      <c r="G21" s="111"/>
      <c r="H21" s="109">
        <f t="shared" si="0"/>
        <v>10048</v>
      </c>
      <c r="I21" s="110">
        <f t="shared" si="1"/>
        <v>55451</v>
      </c>
      <c r="J21" s="112">
        <f t="shared" si="2"/>
        <v>0.96180721738298081</v>
      </c>
      <c r="K21" s="113">
        <f t="shared" si="3"/>
        <v>0.35571279195827749</v>
      </c>
      <c r="L21" s="99"/>
    </row>
    <row r="22" spans="1:12" ht="15" x14ac:dyDescent="0.2">
      <c r="A22" s="99"/>
      <c r="B22" s="108" t="s">
        <v>89</v>
      </c>
      <c r="C22" s="109">
        <v>9191</v>
      </c>
      <c r="D22" s="110">
        <v>7882</v>
      </c>
      <c r="E22" s="109">
        <v>83975</v>
      </c>
      <c r="F22" s="110">
        <v>62775</v>
      </c>
      <c r="G22" s="111"/>
      <c r="H22" s="109">
        <f t="shared" si="0"/>
        <v>1309</v>
      </c>
      <c r="I22" s="110">
        <f t="shared" si="1"/>
        <v>21200</v>
      </c>
      <c r="J22" s="112">
        <f t="shared" si="2"/>
        <v>0.1660746003552398</v>
      </c>
      <c r="K22" s="113">
        <f t="shared" si="3"/>
        <v>0.33771405814416566</v>
      </c>
      <c r="L22" s="99"/>
    </row>
    <row r="23" spans="1:12" ht="15" x14ac:dyDescent="0.2">
      <c r="A23" s="99"/>
      <c r="B23" s="108"/>
      <c r="C23" s="114"/>
      <c r="D23" s="115"/>
      <c r="E23" s="114"/>
      <c r="F23" s="115"/>
      <c r="G23" s="116"/>
      <c r="H23" s="114"/>
      <c r="I23" s="115"/>
      <c r="J23" s="117"/>
      <c r="K23" s="118"/>
      <c r="L23" s="99"/>
    </row>
    <row r="24" spans="1:12" s="43" customFormat="1" ht="15.75" x14ac:dyDescent="0.25">
      <c r="A24" s="100"/>
      <c r="B24" s="119" t="s">
        <v>5</v>
      </c>
      <c r="C24" s="120">
        <f>SUM(C15:C23)</f>
        <v>83312</v>
      </c>
      <c r="D24" s="121">
        <f>SUM(D15:D23)</f>
        <v>68985</v>
      </c>
      <c r="E24" s="120">
        <f>SUM(E15:E23)</f>
        <v>816140</v>
      </c>
      <c r="F24" s="121">
        <f>SUM(F15:F23)</f>
        <v>644891</v>
      </c>
      <c r="G24" s="122"/>
      <c r="H24" s="120">
        <f>SUM(H15:H23)</f>
        <v>14327</v>
      </c>
      <c r="I24" s="121">
        <f>SUM(I15:I23)</f>
        <v>171249</v>
      </c>
      <c r="J24" s="123">
        <f>IF(D24=0, 0, H24/D24)</f>
        <v>0.20768282960063783</v>
      </c>
      <c r="K24" s="124">
        <f>IF(F24=0, 0, I24/F24)</f>
        <v>0.2655472009998589</v>
      </c>
      <c r="L24" s="101"/>
    </row>
    <row r="25" spans="1:12" s="43" customFormat="1" x14ac:dyDescent="0.2">
      <c r="A25" s="94"/>
      <c r="B25" s="95"/>
      <c r="C25" s="96"/>
      <c r="D25" s="96"/>
      <c r="E25" s="96"/>
      <c r="F25" s="96"/>
      <c r="G25" s="96"/>
      <c r="H25" s="96"/>
      <c r="I25" s="96"/>
      <c r="J25" s="97"/>
      <c r="K25" s="97"/>
    </row>
    <row r="26" spans="1:12" s="43" customFormat="1" x14ac:dyDescent="0.2">
      <c r="A26" s="94"/>
      <c r="B26" s="94"/>
      <c r="C26" s="98"/>
      <c r="D26" s="98"/>
      <c r="E26" s="98"/>
      <c r="F26" s="98"/>
      <c r="G26" s="98"/>
      <c r="H26" s="98"/>
      <c r="I26" s="98"/>
      <c r="J26" s="97"/>
      <c r="K26" s="97"/>
    </row>
    <row r="27" spans="1:12" s="43" customFormat="1" ht="14.25" x14ac:dyDescent="0.2">
      <c r="A27" s="94"/>
      <c r="B27" s="125"/>
      <c r="C27" s="98"/>
      <c r="D27" s="98"/>
      <c r="E27" s="98"/>
      <c r="F27" s="98"/>
      <c r="G27" s="98"/>
      <c r="H27" s="98"/>
      <c r="I27" s="98"/>
      <c r="J27" s="97"/>
      <c r="K27" s="97"/>
    </row>
    <row r="28" spans="1:12" s="43" customFormat="1" ht="14.25" x14ac:dyDescent="0.2">
      <c r="A28" s="94"/>
      <c r="B28" s="125"/>
      <c r="C28" s="98"/>
      <c r="D28" s="98"/>
      <c r="E28" s="98"/>
      <c r="F28" s="98"/>
      <c r="G28" s="98"/>
      <c r="H28" s="98"/>
      <c r="I28" s="98"/>
      <c r="J28" s="97"/>
      <c r="K28" s="97"/>
    </row>
    <row r="29" spans="1:12" s="43" customFormat="1" ht="14.25" x14ac:dyDescent="0.2">
      <c r="A29" s="94"/>
      <c r="B29" s="125"/>
      <c r="C29" s="98"/>
      <c r="D29" s="98"/>
      <c r="E29" s="98"/>
      <c r="F29" s="98"/>
      <c r="G29" s="98"/>
      <c r="H29" s="98"/>
      <c r="I29" s="98"/>
      <c r="J29" s="97"/>
      <c r="K29" s="97"/>
    </row>
    <row r="30" spans="1:12" s="43" customFormat="1" ht="14.25" x14ac:dyDescent="0.2">
      <c r="A30" s="94"/>
      <c r="B30" s="125"/>
      <c r="C30" s="98"/>
      <c r="D30" s="98"/>
      <c r="E30" s="98"/>
      <c r="F30" s="98"/>
      <c r="G30" s="98"/>
      <c r="H30" s="98"/>
      <c r="I30" s="98"/>
      <c r="J30" s="97"/>
      <c r="K30" s="97"/>
    </row>
    <row r="31" spans="1:12" s="43" customFormat="1" x14ac:dyDescent="0.2">
      <c r="A31" s="94"/>
      <c r="C31" s="98"/>
      <c r="D31" s="98"/>
      <c r="E31" s="98"/>
      <c r="F31" s="98"/>
      <c r="G31" s="98"/>
      <c r="H31" s="98"/>
      <c r="I31" s="98"/>
      <c r="J31" s="97"/>
      <c r="K31" s="97"/>
    </row>
    <row r="32" spans="1:12" s="43" customFormat="1" x14ac:dyDescent="0.2">
      <c r="A32" s="94"/>
      <c r="C32" s="98"/>
      <c r="D32" s="98"/>
      <c r="E32" s="98"/>
      <c r="F32" s="98"/>
      <c r="G32" s="98"/>
      <c r="H32" s="98"/>
      <c r="I32" s="98"/>
      <c r="J32" s="97"/>
      <c r="K32" s="97"/>
    </row>
    <row r="33" spans="1:15" s="43" customFormat="1" x14ac:dyDescent="0.2">
      <c r="A33" s="94"/>
      <c r="B33" s="94"/>
      <c r="C33" s="98"/>
      <c r="D33" s="98"/>
      <c r="E33" s="98"/>
      <c r="F33" s="98"/>
      <c r="G33" s="98"/>
      <c r="H33" s="98"/>
      <c r="I33" s="98"/>
      <c r="J33" s="97"/>
      <c r="K33" s="97"/>
    </row>
    <row r="34" spans="1:15" s="43" customFormat="1" x14ac:dyDescent="0.2">
      <c r="A34" s="94"/>
      <c r="B34" s="94"/>
      <c r="C34" s="98"/>
      <c r="D34" s="98"/>
      <c r="E34" s="98"/>
      <c r="F34" s="98"/>
      <c r="G34" s="98"/>
      <c r="H34" s="98"/>
      <c r="I34" s="98"/>
      <c r="J34" s="97"/>
      <c r="K34" s="97"/>
    </row>
    <row r="35" spans="1:15" s="43" customFormat="1" x14ac:dyDescent="0.2">
      <c r="A35" s="94"/>
      <c r="B35" s="94"/>
      <c r="C35" s="98"/>
      <c r="D35" s="98"/>
      <c r="E35" s="98"/>
      <c r="F35" s="98"/>
      <c r="G35" s="98"/>
      <c r="H35" s="98"/>
      <c r="I35" s="98"/>
      <c r="J35" s="97"/>
      <c r="K35" s="97"/>
      <c r="O35" s="137"/>
    </row>
    <row r="36" spans="1:15" ht="12.75" customHeight="1" x14ac:dyDescent="0.2">
      <c r="A36" s="185"/>
      <c r="B36" s="185"/>
      <c r="C36" s="185"/>
      <c r="D36" s="185"/>
      <c r="E36" s="185"/>
      <c r="F36" s="185"/>
      <c r="G36" s="185"/>
      <c r="H36" s="185"/>
      <c r="I36" s="185"/>
    </row>
    <row r="37" spans="1:15" s="90" customFormat="1" ht="29.25" customHeight="1" x14ac:dyDescent="0.2">
      <c r="A37" s="127"/>
      <c r="B37" s="179" t="s">
        <v>90</v>
      </c>
      <c r="C37" s="180"/>
      <c r="D37" s="180"/>
      <c r="E37" s="180"/>
      <c r="F37" s="180"/>
      <c r="G37" s="180"/>
      <c r="H37" s="180"/>
      <c r="I37" s="180"/>
      <c r="J37" s="180"/>
      <c r="K37" s="180"/>
      <c r="L37" s="135"/>
    </row>
    <row r="38" spans="1:15" s="90" customFormat="1" ht="29.25" customHeight="1" x14ac:dyDescent="0.2">
      <c r="A38" s="126"/>
      <c r="B38" s="180"/>
      <c r="C38" s="180"/>
      <c r="D38" s="180"/>
      <c r="E38" s="180"/>
      <c r="F38" s="180"/>
      <c r="G38" s="180"/>
      <c r="H38" s="180"/>
      <c r="I38" s="180"/>
      <c r="J38" s="180"/>
      <c r="K38" s="180"/>
      <c r="L38" s="135"/>
    </row>
    <row r="39" spans="1:15" s="90" customFormat="1" ht="29.25" customHeight="1" x14ac:dyDescent="0.2">
      <c r="A39" s="126"/>
      <c r="B39" s="180"/>
      <c r="C39" s="180"/>
      <c r="D39" s="180"/>
      <c r="E39" s="180"/>
      <c r="F39" s="180"/>
      <c r="G39" s="180"/>
      <c r="H39" s="180"/>
      <c r="I39" s="180"/>
      <c r="J39" s="180"/>
      <c r="K39" s="180"/>
      <c r="L39" s="136"/>
    </row>
    <row r="40" spans="1:15" s="90" customFormat="1" ht="29.25" customHeight="1" x14ac:dyDescent="0.2">
      <c r="A40" s="134"/>
      <c r="B40" s="181"/>
      <c r="C40" s="181"/>
      <c r="D40" s="181"/>
      <c r="E40" s="181"/>
      <c r="F40" s="181"/>
      <c r="G40" s="181"/>
      <c r="H40" s="181"/>
      <c r="I40" s="181"/>
      <c r="J40" s="181"/>
      <c r="K40" s="181"/>
      <c r="L40" s="133"/>
    </row>
    <row r="44" spans="1:15" x14ac:dyDescent="0.2">
      <c r="B44" s="138"/>
    </row>
  </sheetData>
  <mergeCells count="10">
    <mergeCell ref="B37:K40"/>
    <mergeCell ref="A1:L1"/>
    <mergeCell ref="A2:L2"/>
    <mergeCell ref="A5:L5"/>
    <mergeCell ref="A7:L7"/>
    <mergeCell ref="A3:L3"/>
    <mergeCell ref="C12:D12"/>
    <mergeCell ref="E12:F12"/>
    <mergeCell ref="H12:K12"/>
    <mergeCell ref="A36:I36"/>
  </mergeCells>
  <phoneticPr fontId="3" type="noConversion"/>
  <printOptions horizontalCentered="1"/>
  <pageMargins left="0.74803149606299213" right="0.74803149606299213" top="0.78740157480314965" bottom="0.78740157480314965" header="0.51181102362204722" footer="0.51181102362204722"/>
  <pageSetup paperSize="9" scale="75"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4"/>
  <dimension ref="A1:K193"/>
  <sheetViews>
    <sheetView tabSelected="1" zoomScaleNormal="100" workbookViewId="0">
      <selection activeCell="M1" sqref="M1"/>
    </sheetView>
  </sheetViews>
  <sheetFormatPr defaultRowHeight="12.75" x14ac:dyDescent="0.2"/>
  <cols>
    <col min="1" max="1" width="30.7109375" bestFit="1" customWidth="1"/>
    <col min="2" max="2" width="7.28515625" bestFit="1" customWidth="1"/>
    <col min="3" max="3" width="7.28515625" customWidth="1"/>
    <col min="4" max="4" width="7.28515625" bestFit="1" customWidth="1"/>
    <col min="5" max="5" width="7.28515625" customWidth="1"/>
    <col min="6" max="6" width="7.28515625" bestFit="1" customWidth="1"/>
    <col min="7" max="7" width="7.28515625" customWidth="1"/>
    <col min="8" max="8" width="7.28515625" bestFit="1" customWidth="1"/>
    <col min="9" max="9" width="7.28515625" customWidth="1"/>
    <col min="10" max="11" width="7.7109375" customWidth="1"/>
  </cols>
  <sheetData>
    <row r="1" spans="1:11" s="52" customFormat="1" ht="20.25" x14ac:dyDescent="0.3">
      <c r="A1" s="4" t="s">
        <v>10</v>
      </c>
      <c r="B1" s="198" t="s">
        <v>17</v>
      </c>
      <c r="C1" s="198"/>
      <c r="D1" s="198"/>
      <c r="E1" s="199"/>
      <c r="F1" s="199"/>
      <c r="G1" s="199"/>
      <c r="H1" s="199"/>
      <c r="I1" s="199"/>
      <c r="J1" s="199"/>
      <c r="K1" s="199"/>
    </row>
    <row r="2" spans="1:11" s="52" customFormat="1" ht="20.25" x14ac:dyDescent="0.3">
      <c r="A2" s="4" t="s">
        <v>91</v>
      </c>
      <c r="B2" s="202" t="s">
        <v>81</v>
      </c>
      <c r="C2" s="198"/>
      <c r="D2" s="198"/>
      <c r="E2" s="203"/>
      <c r="F2" s="203"/>
      <c r="G2" s="203"/>
      <c r="H2" s="203"/>
      <c r="I2" s="203"/>
      <c r="J2" s="203"/>
      <c r="K2" s="203"/>
    </row>
    <row r="4" spans="1:11" ht="15.75" x14ac:dyDescent="0.25">
      <c r="A4" s="164" t="s">
        <v>102</v>
      </c>
      <c r="B4" s="196" t="s">
        <v>1</v>
      </c>
      <c r="C4" s="200"/>
      <c r="D4" s="200"/>
      <c r="E4" s="197"/>
      <c r="F4" s="196" t="s">
        <v>14</v>
      </c>
      <c r="G4" s="200"/>
      <c r="H4" s="200"/>
      <c r="I4" s="197"/>
      <c r="J4" s="196" t="s">
        <v>15</v>
      </c>
      <c r="K4" s="197"/>
    </row>
    <row r="5" spans="1:11" x14ac:dyDescent="0.2">
      <c r="A5" s="22"/>
      <c r="B5" s="196">
        <f>VALUE(RIGHT($B$2, 4))</f>
        <v>2021</v>
      </c>
      <c r="C5" s="197"/>
      <c r="D5" s="196">
        <f>B5-1</f>
        <v>2020</v>
      </c>
      <c r="E5" s="204"/>
      <c r="F5" s="196">
        <f>B5</f>
        <v>2021</v>
      </c>
      <c r="G5" s="204"/>
      <c r="H5" s="196">
        <f>D5</f>
        <v>2020</v>
      </c>
      <c r="I5" s="204"/>
      <c r="J5" s="140" t="s">
        <v>4</v>
      </c>
      <c r="K5" s="141" t="s">
        <v>2</v>
      </c>
    </row>
    <row r="6" spans="1:11" x14ac:dyDescent="0.2">
      <c r="A6" s="163" t="s">
        <v>102</v>
      </c>
      <c r="B6" s="61" t="s">
        <v>12</v>
      </c>
      <c r="C6" s="62" t="s">
        <v>13</v>
      </c>
      <c r="D6" s="61" t="s">
        <v>12</v>
      </c>
      <c r="E6" s="63" t="s">
        <v>13</v>
      </c>
      <c r="F6" s="62" t="s">
        <v>12</v>
      </c>
      <c r="G6" s="62" t="s">
        <v>13</v>
      </c>
      <c r="H6" s="61" t="s">
        <v>12</v>
      </c>
      <c r="I6" s="63" t="s">
        <v>13</v>
      </c>
      <c r="J6" s="61"/>
      <c r="K6" s="63"/>
    </row>
    <row r="7" spans="1:11" x14ac:dyDescent="0.2">
      <c r="A7" s="7" t="s">
        <v>307</v>
      </c>
      <c r="B7" s="65">
        <v>0</v>
      </c>
      <c r="C7" s="34">
        <f>IF(B19=0, "-", B7/B19)</f>
        <v>0</v>
      </c>
      <c r="D7" s="65">
        <v>3</v>
      </c>
      <c r="E7" s="9">
        <f>IF(D19=0, "-", D7/D19)</f>
        <v>6.8181818181818177E-2</v>
      </c>
      <c r="F7" s="81">
        <v>32</v>
      </c>
      <c r="G7" s="34">
        <f>IF(F19=0, "-", F7/F19)</f>
        <v>4.9612403100775193E-2</v>
      </c>
      <c r="H7" s="65">
        <v>3</v>
      </c>
      <c r="I7" s="9">
        <f>IF(H19=0, "-", H7/H19)</f>
        <v>6.4655172413793103E-3</v>
      </c>
      <c r="J7" s="8">
        <f t="shared" ref="J7:J17" si="0">IF(D7=0, "-", IF((B7-D7)/D7&lt;10, (B7-D7)/D7, "&gt;999%"))</f>
        <v>-1</v>
      </c>
      <c r="K7" s="9">
        <f t="shared" ref="K7:K17" si="1">IF(H7=0, "-", IF((F7-H7)/H7&lt;10, (F7-H7)/H7, "&gt;999%"))</f>
        <v>9.6666666666666661</v>
      </c>
    </row>
    <row r="8" spans="1:11" x14ac:dyDescent="0.2">
      <c r="A8" s="7" t="s">
        <v>308</v>
      </c>
      <c r="B8" s="65">
        <v>0</v>
      </c>
      <c r="C8" s="34">
        <f>IF(B19=0, "-", B8/B19)</f>
        <v>0</v>
      </c>
      <c r="D8" s="65">
        <v>0</v>
      </c>
      <c r="E8" s="9">
        <f>IF(D19=0, "-", D8/D19)</f>
        <v>0</v>
      </c>
      <c r="F8" s="81">
        <v>0</v>
      </c>
      <c r="G8" s="34">
        <f>IF(F19=0, "-", F8/F19)</f>
        <v>0</v>
      </c>
      <c r="H8" s="65">
        <v>37</v>
      </c>
      <c r="I8" s="9">
        <f>IF(H19=0, "-", H8/H19)</f>
        <v>7.9741379310344834E-2</v>
      </c>
      <c r="J8" s="8" t="str">
        <f t="shared" si="0"/>
        <v>-</v>
      </c>
      <c r="K8" s="9">
        <f t="shared" si="1"/>
        <v>-1</v>
      </c>
    </row>
    <row r="9" spans="1:11" x14ac:dyDescent="0.2">
      <c r="A9" s="7" t="s">
        <v>309</v>
      </c>
      <c r="B9" s="65">
        <v>6</v>
      </c>
      <c r="C9" s="34">
        <f>IF(B19=0, "-", B9/B19)</f>
        <v>0.1875</v>
      </c>
      <c r="D9" s="65">
        <v>8</v>
      </c>
      <c r="E9" s="9">
        <f>IF(D19=0, "-", D9/D19)</f>
        <v>0.18181818181818182</v>
      </c>
      <c r="F9" s="81">
        <v>73</v>
      </c>
      <c r="G9" s="34">
        <f>IF(F19=0, "-", F9/F19)</f>
        <v>0.11317829457364341</v>
      </c>
      <c r="H9" s="65">
        <v>72</v>
      </c>
      <c r="I9" s="9">
        <f>IF(H19=0, "-", H9/H19)</f>
        <v>0.15517241379310345</v>
      </c>
      <c r="J9" s="8">
        <f t="shared" si="0"/>
        <v>-0.25</v>
      </c>
      <c r="K9" s="9">
        <f t="shared" si="1"/>
        <v>1.3888888888888888E-2</v>
      </c>
    </row>
    <row r="10" spans="1:11" x14ac:dyDescent="0.2">
      <c r="A10" s="7" t="s">
        <v>310</v>
      </c>
      <c r="B10" s="65">
        <v>4</v>
      </c>
      <c r="C10" s="34">
        <f>IF(B19=0, "-", B10/B19)</f>
        <v>0.125</v>
      </c>
      <c r="D10" s="65">
        <v>0</v>
      </c>
      <c r="E10" s="9">
        <f>IF(D19=0, "-", D10/D19)</f>
        <v>0</v>
      </c>
      <c r="F10" s="81">
        <v>69</v>
      </c>
      <c r="G10" s="34">
        <f>IF(F19=0, "-", F10/F19)</f>
        <v>0.10697674418604651</v>
      </c>
      <c r="H10" s="65">
        <v>0</v>
      </c>
      <c r="I10" s="9">
        <f>IF(H19=0, "-", H10/H19)</f>
        <v>0</v>
      </c>
      <c r="J10" s="8" t="str">
        <f t="shared" si="0"/>
        <v>-</v>
      </c>
      <c r="K10" s="9" t="str">
        <f t="shared" si="1"/>
        <v>-</v>
      </c>
    </row>
    <row r="11" spans="1:11" x14ac:dyDescent="0.2">
      <c r="A11" s="7" t="s">
        <v>311</v>
      </c>
      <c r="B11" s="65">
        <v>4</v>
      </c>
      <c r="C11" s="34">
        <f>IF(B19=0, "-", B11/B19)</f>
        <v>0.125</v>
      </c>
      <c r="D11" s="65">
        <v>17</v>
      </c>
      <c r="E11" s="9">
        <f>IF(D19=0, "-", D11/D19)</f>
        <v>0.38636363636363635</v>
      </c>
      <c r="F11" s="81">
        <v>175</v>
      </c>
      <c r="G11" s="34">
        <f>IF(F19=0, "-", F11/F19)</f>
        <v>0.27131782945736432</v>
      </c>
      <c r="H11" s="65">
        <v>264</v>
      </c>
      <c r="I11" s="9">
        <f>IF(H19=0, "-", H11/H19)</f>
        <v>0.56896551724137934</v>
      </c>
      <c r="J11" s="8">
        <f t="shared" si="0"/>
        <v>-0.76470588235294112</v>
      </c>
      <c r="K11" s="9">
        <f t="shared" si="1"/>
        <v>-0.3371212121212121</v>
      </c>
    </row>
    <row r="12" spans="1:11" x14ac:dyDescent="0.2">
      <c r="A12" s="7" t="s">
        <v>312</v>
      </c>
      <c r="B12" s="65">
        <v>1</v>
      </c>
      <c r="C12" s="34">
        <f>IF(B19=0, "-", B12/B19)</f>
        <v>3.125E-2</v>
      </c>
      <c r="D12" s="65">
        <v>1</v>
      </c>
      <c r="E12" s="9">
        <f>IF(D19=0, "-", D12/D19)</f>
        <v>2.2727272727272728E-2</v>
      </c>
      <c r="F12" s="81">
        <v>20</v>
      </c>
      <c r="G12" s="34">
        <f>IF(F19=0, "-", F12/F19)</f>
        <v>3.1007751937984496E-2</v>
      </c>
      <c r="H12" s="65">
        <v>6</v>
      </c>
      <c r="I12" s="9">
        <f>IF(H19=0, "-", H12/H19)</f>
        <v>1.2931034482758621E-2</v>
      </c>
      <c r="J12" s="8">
        <f t="shared" si="0"/>
        <v>0</v>
      </c>
      <c r="K12" s="9">
        <f t="shared" si="1"/>
        <v>2.3333333333333335</v>
      </c>
    </row>
    <row r="13" spans="1:11" x14ac:dyDescent="0.2">
      <c r="A13" s="7" t="s">
        <v>313</v>
      </c>
      <c r="B13" s="65">
        <v>0</v>
      </c>
      <c r="C13" s="34">
        <f>IF(B19=0, "-", B13/B19)</f>
        <v>0</v>
      </c>
      <c r="D13" s="65">
        <v>0</v>
      </c>
      <c r="E13" s="9">
        <f>IF(D19=0, "-", D13/D19)</f>
        <v>0</v>
      </c>
      <c r="F13" s="81">
        <v>4</v>
      </c>
      <c r="G13" s="34">
        <f>IF(F19=0, "-", F13/F19)</f>
        <v>6.2015503875968991E-3</v>
      </c>
      <c r="H13" s="65">
        <v>0</v>
      </c>
      <c r="I13" s="9">
        <f>IF(H19=0, "-", H13/H19)</f>
        <v>0</v>
      </c>
      <c r="J13" s="8" t="str">
        <f t="shared" si="0"/>
        <v>-</v>
      </c>
      <c r="K13" s="9" t="str">
        <f t="shared" si="1"/>
        <v>-</v>
      </c>
    </row>
    <row r="14" spans="1:11" x14ac:dyDescent="0.2">
      <c r="A14" s="7" t="s">
        <v>314</v>
      </c>
      <c r="B14" s="65">
        <v>1</v>
      </c>
      <c r="C14" s="34">
        <f>IF(B19=0, "-", B14/B19)</f>
        <v>3.125E-2</v>
      </c>
      <c r="D14" s="65">
        <v>2</v>
      </c>
      <c r="E14" s="9">
        <f>IF(D19=0, "-", D14/D19)</f>
        <v>4.5454545454545456E-2</v>
      </c>
      <c r="F14" s="81">
        <v>23</v>
      </c>
      <c r="G14" s="34">
        <f>IF(F19=0, "-", F14/F19)</f>
        <v>3.565891472868217E-2</v>
      </c>
      <c r="H14" s="65">
        <v>12</v>
      </c>
      <c r="I14" s="9">
        <f>IF(H19=0, "-", H14/H19)</f>
        <v>2.5862068965517241E-2</v>
      </c>
      <c r="J14" s="8">
        <f t="shared" si="0"/>
        <v>-0.5</v>
      </c>
      <c r="K14" s="9">
        <f t="shared" si="1"/>
        <v>0.91666666666666663</v>
      </c>
    </row>
    <row r="15" spans="1:11" x14ac:dyDescent="0.2">
      <c r="A15" s="7" t="s">
        <v>315</v>
      </c>
      <c r="B15" s="65">
        <v>0</v>
      </c>
      <c r="C15" s="34">
        <f>IF(B19=0, "-", B15/B19)</f>
        <v>0</v>
      </c>
      <c r="D15" s="65">
        <v>3</v>
      </c>
      <c r="E15" s="9">
        <f>IF(D19=0, "-", D15/D19)</f>
        <v>6.8181818181818177E-2</v>
      </c>
      <c r="F15" s="81">
        <v>35</v>
      </c>
      <c r="G15" s="34">
        <f>IF(F19=0, "-", F15/F19)</f>
        <v>5.4263565891472867E-2</v>
      </c>
      <c r="H15" s="65">
        <v>21</v>
      </c>
      <c r="I15" s="9">
        <f>IF(H19=0, "-", H15/H19)</f>
        <v>4.5258620689655173E-2</v>
      </c>
      <c r="J15" s="8">
        <f t="shared" si="0"/>
        <v>-1</v>
      </c>
      <c r="K15" s="9">
        <f t="shared" si="1"/>
        <v>0.66666666666666663</v>
      </c>
    </row>
    <row r="16" spans="1:11" x14ac:dyDescent="0.2">
      <c r="A16" s="7" t="s">
        <v>316</v>
      </c>
      <c r="B16" s="65">
        <v>12</v>
      </c>
      <c r="C16" s="34">
        <f>IF(B19=0, "-", B16/B19)</f>
        <v>0.375</v>
      </c>
      <c r="D16" s="65">
        <v>0</v>
      </c>
      <c r="E16" s="9">
        <f>IF(D19=0, "-", D16/D19)</f>
        <v>0</v>
      </c>
      <c r="F16" s="81">
        <v>104</v>
      </c>
      <c r="G16" s="34">
        <f>IF(F19=0, "-", F16/F19)</f>
        <v>0.16124031007751938</v>
      </c>
      <c r="H16" s="65">
        <v>0</v>
      </c>
      <c r="I16" s="9">
        <f>IF(H19=0, "-", H16/H19)</f>
        <v>0</v>
      </c>
      <c r="J16" s="8" t="str">
        <f t="shared" si="0"/>
        <v>-</v>
      </c>
      <c r="K16" s="9" t="str">
        <f t="shared" si="1"/>
        <v>-</v>
      </c>
    </row>
    <row r="17" spans="1:11" x14ac:dyDescent="0.2">
      <c r="A17" s="7" t="s">
        <v>317</v>
      </c>
      <c r="B17" s="65">
        <v>4</v>
      </c>
      <c r="C17" s="34">
        <f>IF(B19=0, "-", B17/B19)</f>
        <v>0.125</v>
      </c>
      <c r="D17" s="65">
        <v>10</v>
      </c>
      <c r="E17" s="9">
        <f>IF(D19=0, "-", D17/D19)</f>
        <v>0.22727272727272727</v>
      </c>
      <c r="F17" s="81">
        <v>110</v>
      </c>
      <c r="G17" s="34">
        <f>IF(F19=0, "-", F17/F19)</f>
        <v>0.17054263565891473</v>
      </c>
      <c r="H17" s="65">
        <v>49</v>
      </c>
      <c r="I17" s="9">
        <f>IF(H19=0, "-", H17/H19)</f>
        <v>0.10560344827586207</v>
      </c>
      <c r="J17" s="8">
        <f t="shared" si="0"/>
        <v>-0.6</v>
      </c>
      <c r="K17" s="9">
        <f t="shared" si="1"/>
        <v>1.2448979591836735</v>
      </c>
    </row>
    <row r="18" spans="1:11" x14ac:dyDescent="0.2">
      <c r="A18" s="2"/>
      <c r="B18" s="68"/>
      <c r="C18" s="33"/>
      <c r="D18" s="68"/>
      <c r="E18" s="6"/>
      <c r="F18" s="82"/>
      <c r="G18" s="33"/>
      <c r="H18" s="68"/>
      <c r="I18" s="6"/>
      <c r="J18" s="5"/>
      <c r="K18" s="6"/>
    </row>
    <row r="19" spans="1:11" s="43" customFormat="1" x14ac:dyDescent="0.2">
      <c r="A19" s="162" t="s">
        <v>536</v>
      </c>
      <c r="B19" s="71">
        <f>SUM(B7:B18)</f>
        <v>32</v>
      </c>
      <c r="C19" s="40">
        <f>B19/893</f>
        <v>3.5834266517357223E-2</v>
      </c>
      <c r="D19" s="71">
        <f>SUM(D7:D18)</f>
        <v>44</v>
      </c>
      <c r="E19" s="41">
        <f>D19/1382</f>
        <v>3.1837916063675829E-2</v>
      </c>
      <c r="F19" s="77">
        <f>SUM(F7:F18)</f>
        <v>645</v>
      </c>
      <c r="G19" s="42">
        <f>F19/12224</f>
        <v>5.2765052356020942E-2</v>
      </c>
      <c r="H19" s="71">
        <f>SUM(H7:H18)</f>
        <v>464</v>
      </c>
      <c r="I19" s="41">
        <f>H19/15281</f>
        <v>3.0364504940776128E-2</v>
      </c>
      <c r="J19" s="37">
        <f>IF(D19=0, "-", IF((B19-D19)/D19&lt;10, (B19-D19)/D19, "&gt;999%"))</f>
        <v>-0.27272727272727271</v>
      </c>
      <c r="K19" s="38">
        <f>IF(H19=0, "-", IF((F19-H19)/H19&lt;10, (F19-H19)/H19, "&gt;999%"))</f>
        <v>0.39008620689655171</v>
      </c>
    </row>
    <row r="20" spans="1:11" x14ac:dyDescent="0.2">
      <c r="B20" s="83"/>
      <c r="D20" s="83"/>
      <c r="F20" s="83"/>
      <c r="H20" s="83"/>
    </row>
    <row r="21" spans="1:11" s="43" customFormat="1" x14ac:dyDescent="0.2">
      <c r="A21" s="162" t="s">
        <v>536</v>
      </c>
      <c r="B21" s="71">
        <v>32</v>
      </c>
      <c r="C21" s="40">
        <f>B21/893</f>
        <v>3.5834266517357223E-2</v>
      </c>
      <c r="D21" s="71">
        <v>44</v>
      </c>
      <c r="E21" s="41">
        <f>D21/1382</f>
        <v>3.1837916063675829E-2</v>
      </c>
      <c r="F21" s="77">
        <v>645</v>
      </c>
      <c r="G21" s="42">
        <f>F21/12224</f>
        <v>5.2765052356020942E-2</v>
      </c>
      <c r="H21" s="71">
        <v>464</v>
      </c>
      <c r="I21" s="41">
        <f>H21/15281</f>
        <v>3.0364504940776128E-2</v>
      </c>
      <c r="J21" s="37">
        <f>IF(D21=0, "-", IF((B21-D21)/D21&lt;10, (B21-D21)/D21, "&gt;999%"))</f>
        <v>-0.27272727272727271</v>
      </c>
      <c r="K21" s="38">
        <f>IF(H21=0, "-", IF((F21-H21)/H21&lt;10, (F21-H21)/H21, "&gt;999%"))</f>
        <v>0.39008620689655171</v>
      </c>
    </row>
    <row r="22" spans="1:11" x14ac:dyDescent="0.2">
      <c r="B22" s="83"/>
      <c r="D22" s="83"/>
      <c r="F22" s="83"/>
      <c r="H22" s="83"/>
    </row>
    <row r="23" spans="1:11" ht="15.75" x14ac:dyDescent="0.25">
      <c r="A23" s="164" t="s">
        <v>103</v>
      </c>
      <c r="B23" s="196" t="s">
        <v>1</v>
      </c>
      <c r="C23" s="200"/>
      <c r="D23" s="200"/>
      <c r="E23" s="197"/>
      <c r="F23" s="196" t="s">
        <v>14</v>
      </c>
      <c r="G23" s="200"/>
      <c r="H23" s="200"/>
      <c r="I23" s="197"/>
      <c r="J23" s="196" t="s">
        <v>15</v>
      </c>
      <c r="K23" s="197"/>
    </row>
    <row r="24" spans="1:11" x14ac:dyDescent="0.2">
      <c r="A24" s="22"/>
      <c r="B24" s="196">
        <f>VALUE(RIGHT($B$2, 4))</f>
        <v>2021</v>
      </c>
      <c r="C24" s="197"/>
      <c r="D24" s="196">
        <f>B24-1</f>
        <v>2020</v>
      </c>
      <c r="E24" s="204"/>
      <c r="F24" s="196">
        <f>B24</f>
        <v>2021</v>
      </c>
      <c r="G24" s="204"/>
      <c r="H24" s="196">
        <f>D24</f>
        <v>2020</v>
      </c>
      <c r="I24" s="204"/>
      <c r="J24" s="140" t="s">
        <v>4</v>
      </c>
      <c r="K24" s="141" t="s">
        <v>2</v>
      </c>
    </row>
    <row r="25" spans="1:11" x14ac:dyDescent="0.2">
      <c r="A25" s="163" t="s">
        <v>131</v>
      </c>
      <c r="B25" s="61" t="s">
        <v>12</v>
      </c>
      <c r="C25" s="62" t="s">
        <v>13</v>
      </c>
      <c r="D25" s="61" t="s">
        <v>12</v>
      </c>
      <c r="E25" s="63" t="s">
        <v>13</v>
      </c>
      <c r="F25" s="62" t="s">
        <v>12</v>
      </c>
      <c r="G25" s="62" t="s">
        <v>13</v>
      </c>
      <c r="H25" s="61" t="s">
        <v>12</v>
      </c>
      <c r="I25" s="63" t="s">
        <v>13</v>
      </c>
      <c r="J25" s="61"/>
      <c r="K25" s="63"/>
    </row>
    <row r="26" spans="1:11" x14ac:dyDescent="0.2">
      <c r="A26" s="7" t="s">
        <v>318</v>
      </c>
      <c r="B26" s="65">
        <v>0</v>
      </c>
      <c r="C26" s="34">
        <f>IF(B49=0, "-", B26/B49)</f>
        <v>0</v>
      </c>
      <c r="D26" s="65">
        <v>0</v>
      </c>
      <c r="E26" s="9">
        <f>IF(D49=0, "-", D26/D49)</f>
        <v>0</v>
      </c>
      <c r="F26" s="81">
        <v>0</v>
      </c>
      <c r="G26" s="34">
        <f>IF(F49=0, "-", F26/F49)</f>
        <v>0</v>
      </c>
      <c r="H26" s="65">
        <v>4</v>
      </c>
      <c r="I26" s="9">
        <f>IF(H49=0, "-", H26/H49)</f>
        <v>2.1656740660530591E-3</v>
      </c>
      <c r="J26" s="8" t="str">
        <f t="shared" ref="J26:J47" si="2">IF(D26=0, "-", IF((B26-D26)/D26&lt;10, (B26-D26)/D26, "&gt;999%"))</f>
        <v>-</v>
      </c>
      <c r="K26" s="9">
        <f t="shared" ref="K26:K47" si="3">IF(H26=0, "-", IF((F26-H26)/H26&lt;10, (F26-H26)/H26, "&gt;999%"))</f>
        <v>-1</v>
      </c>
    </row>
    <row r="27" spans="1:11" x14ac:dyDescent="0.2">
      <c r="A27" s="7" t="s">
        <v>319</v>
      </c>
      <c r="B27" s="65">
        <v>0</v>
      </c>
      <c r="C27" s="34">
        <f>IF(B49=0, "-", B27/B49)</f>
        <v>0</v>
      </c>
      <c r="D27" s="65">
        <v>2</v>
      </c>
      <c r="E27" s="9">
        <f>IF(D49=0, "-", D27/D49)</f>
        <v>1.2121212121212121E-2</v>
      </c>
      <c r="F27" s="81">
        <v>27</v>
      </c>
      <c r="G27" s="34">
        <f>IF(F49=0, "-", F27/F49)</f>
        <v>1.6413373860182372E-2</v>
      </c>
      <c r="H27" s="65">
        <v>18</v>
      </c>
      <c r="I27" s="9">
        <f>IF(H49=0, "-", H27/H49)</f>
        <v>9.7455332972387655E-3</v>
      </c>
      <c r="J27" s="8">
        <f t="shared" si="2"/>
        <v>-1</v>
      </c>
      <c r="K27" s="9">
        <f t="shared" si="3"/>
        <v>0.5</v>
      </c>
    </row>
    <row r="28" spans="1:11" x14ac:dyDescent="0.2">
      <c r="A28" s="7" t="s">
        <v>320</v>
      </c>
      <c r="B28" s="65">
        <v>1</v>
      </c>
      <c r="C28" s="34">
        <f>IF(B49=0, "-", B28/B49)</f>
        <v>1.0869565217391304E-2</v>
      </c>
      <c r="D28" s="65">
        <v>0</v>
      </c>
      <c r="E28" s="9">
        <f>IF(D49=0, "-", D28/D49)</f>
        <v>0</v>
      </c>
      <c r="F28" s="81">
        <v>35</v>
      </c>
      <c r="G28" s="34">
        <f>IF(F49=0, "-", F28/F49)</f>
        <v>2.1276595744680851E-2</v>
      </c>
      <c r="H28" s="65">
        <v>0</v>
      </c>
      <c r="I28" s="9">
        <f>IF(H49=0, "-", H28/H49)</f>
        <v>0</v>
      </c>
      <c r="J28" s="8" t="str">
        <f t="shared" si="2"/>
        <v>-</v>
      </c>
      <c r="K28" s="9" t="str">
        <f t="shared" si="3"/>
        <v>-</v>
      </c>
    </row>
    <row r="29" spans="1:11" x14ac:dyDescent="0.2">
      <c r="A29" s="7" t="s">
        <v>321</v>
      </c>
      <c r="B29" s="65">
        <v>1</v>
      </c>
      <c r="C29" s="34">
        <f>IF(B49=0, "-", B29/B49)</f>
        <v>1.0869565217391304E-2</v>
      </c>
      <c r="D29" s="65">
        <v>32</v>
      </c>
      <c r="E29" s="9">
        <f>IF(D49=0, "-", D29/D49)</f>
        <v>0.19393939393939394</v>
      </c>
      <c r="F29" s="81">
        <v>113</v>
      </c>
      <c r="G29" s="34">
        <f>IF(F49=0, "-", F29/F49)</f>
        <v>6.8693009118541037E-2</v>
      </c>
      <c r="H29" s="65">
        <v>319</v>
      </c>
      <c r="I29" s="9">
        <f>IF(H49=0, "-", H29/H49)</f>
        <v>0.17271250676773145</v>
      </c>
      <c r="J29" s="8">
        <f t="shared" si="2"/>
        <v>-0.96875</v>
      </c>
      <c r="K29" s="9">
        <f t="shared" si="3"/>
        <v>-0.64576802507836994</v>
      </c>
    </row>
    <row r="30" spans="1:11" x14ac:dyDescent="0.2">
      <c r="A30" s="7" t="s">
        <v>322</v>
      </c>
      <c r="B30" s="65">
        <v>14</v>
      </c>
      <c r="C30" s="34">
        <f>IF(B49=0, "-", B30/B49)</f>
        <v>0.15217391304347827</v>
      </c>
      <c r="D30" s="65">
        <v>24</v>
      </c>
      <c r="E30" s="9">
        <f>IF(D49=0, "-", D30/D49)</f>
        <v>0.14545454545454545</v>
      </c>
      <c r="F30" s="81">
        <v>210</v>
      </c>
      <c r="G30" s="34">
        <f>IF(F49=0, "-", F30/F49)</f>
        <v>0.1276595744680851</v>
      </c>
      <c r="H30" s="65">
        <v>294</v>
      </c>
      <c r="I30" s="9">
        <f>IF(H49=0, "-", H30/H49)</f>
        <v>0.15917704385489984</v>
      </c>
      <c r="J30" s="8">
        <f t="shared" si="2"/>
        <v>-0.41666666666666669</v>
      </c>
      <c r="K30" s="9">
        <f t="shared" si="3"/>
        <v>-0.2857142857142857</v>
      </c>
    </row>
    <row r="31" spans="1:11" x14ac:dyDescent="0.2">
      <c r="A31" s="7" t="s">
        <v>323</v>
      </c>
      <c r="B31" s="65">
        <v>3</v>
      </c>
      <c r="C31" s="34">
        <f>IF(B49=0, "-", B31/B49)</f>
        <v>3.2608695652173912E-2</v>
      </c>
      <c r="D31" s="65">
        <v>2</v>
      </c>
      <c r="E31" s="9">
        <f>IF(D49=0, "-", D31/D49)</f>
        <v>1.2121212121212121E-2</v>
      </c>
      <c r="F31" s="81">
        <v>11</v>
      </c>
      <c r="G31" s="34">
        <f>IF(F49=0, "-", F31/F49)</f>
        <v>6.6869300911854106E-3</v>
      </c>
      <c r="H31" s="65">
        <v>16</v>
      </c>
      <c r="I31" s="9">
        <f>IF(H49=0, "-", H31/H49)</f>
        <v>8.6626962642122364E-3</v>
      </c>
      <c r="J31" s="8">
        <f t="shared" si="2"/>
        <v>0.5</v>
      </c>
      <c r="K31" s="9">
        <f t="shared" si="3"/>
        <v>-0.3125</v>
      </c>
    </row>
    <row r="32" spans="1:11" x14ac:dyDescent="0.2">
      <c r="A32" s="7" t="s">
        <v>324</v>
      </c>
      <c r="B32" s="65">
        <v>0</v>
      </c>
      <c r="C32" s="34">
        <f>IF(B49=0, "-", B32/B49)</f>
        <v>0</v>
      </c>
      <c r="D32" s="65">
        <v>0</v>
      </c>
      <c r="E32" s="9">
        <f>IF(D49=0, "-", D32/D49)</f>
        <v>0</v>
      </c>
      <c r="F32" s="81">
        <v>6</v>
      </c>
      <c r="G32" s="34">
        <f>IF(F49=0, "-", F32/F49)</f>
        <v>3.64741641337386E-3</v>
      </c>
      <c r="H32" s="65">
        <v>0</v>
      </c>
      <c r="I32" s="9">
        <f>IF(H49=0, "-", H32/H49)</f>
        <v>0</v>
      </c>
      <c r="J32" s="8" t="str">
        <f t="shared" si="2"/>
        <v>-</v>
      </c>
      <c r="K32" s="9" t="str">
        <f t="shared" si="3"/>
        <v>-</v>
      </c>
    </row>
    <row r="33" spans="1:11" x14ac:dyDescent="0.2">
      <c r="A33" s="7" t="s">
        <v>325</v>
      </c>
      <c r="B33" s="65">
        <v>7</v>
      </c>
      <c r="C33" s="34">
        <f>IF(B49=0, "-", B33/B49)</f>
        <v>7.6086956521739135E-2</v>
      </c>
      <c r="D33" s="65">
        <v>25</v>
      </c>
      <c r="E33" s="9">
        <f>IF(D49=0, "-", D33/D49)</f>
        <v>0.15151515151515152</v>
      </c>
      <c r="F33" s="81">
        <v>112</v>
      </c>
      <c r="G33" s="34">
        <f>IF(F49=0, "-", F33/F49)</f>
        <v>6.8085106382978725E-2</v>
      </c>
      <c r="H33" s="65">
        <v>149</v>
      </c>
      <c r="I33" s="9">
        <f>IF(H49=0, "-", H33/H49)</f>
        <v>8.0671358960476447E-2</v>
      </c>
      <c r="J33" s="8">
        <f t="shared" si="2"/>
        <v>-0.72</v>
      </c>
      <c r="K33" s="9">
        <f t="shared" si="3"/>
        <v>-0.24832214765100671</v>
      </c>
    </row>
    <row r="34" spans="1:11" x14ac:dyDescent="0.2">
      <c r="A34" s="7" t="s">
        <v>326</v>
      </c>
      <c r="B34" s="65">
        <v>12</v>
      </c>
      <c r="C34" s="34">
        <f>IF(B49=0, "-", B34/B49)</f>
        <v>0.13043478260869565</v>
      </c>
      <c r="D34" s="65">
        <v>15</v>
      </c>
      <c r="E34" s="9">
        <f>IF(D49=0, "-", D34/D49)</f>
        <v>9.0909090909090912E-2</v>
      </c>
      <c r="F34" s="81">
        <v>255</v>
      </c>
      <c r="G34" s="34">
        <f>IF(F49=0, "-", F34/F49)</f>
        <v>0.15501519756838905</v>
      </c>
      <c r="H34" s="65">
        <v>206</v>
      </c>
      <c r="I34" s="9">
        <f>IF(H49=0, "-", H34/H49)</f>
        <v>0.11153221440173254</v>
      </c>
      <c r="J34" s="8">
        <f t="shared" si="2"/>
        <v>-0.2</v>
      </c>
      <c r="K34" s="9">
        <f t="shared" si="3"/>
        <v>0.23786407766990292</v>
      </c>
    </row>
    <row r="35" spans="1:11" x14ac:dyDescent="0.2">
      <c r="A35" s="7" t="s">
        <v>327</v>
      </c>
      <c r="B35" s="65">
        <v>0</v>
      </c>
      <c r="C35" s="34">
        <f>IF(B49=0, "-", B35/B49)</f>
        <v>0</v>
      </c>
      <c r="D35" s="65">
        <v>0</v>
      </c>
      <c r="E35" s="9">
        <f>IF(D49=0, "-", D35/D49)</f>
        <v>0</v>
      </c>
      <c r="F35" s="81">
        <v>9</v>
      </c>
      <c r="G35" s="34">
        <f>IF(F49=0, "-", F35/F49)</f>
        <v>5.47112462006079E-3</v>
      </c>
      <c r="H35" s="65">
        <v>0</v>
      </c>
      <c r="I35" s="9">
        <f>IF(H49=0, "-", H35/H49)</f>
        <v>0</v>
      </c>
      <c r="J35" s="8" t="str">
        <f t="shared" si="2"/>
        <v>-</v>
      </c>
      <c r="K35" s="9" t="str">
        <f t="shared" si="3"/>
        <v>-</v>
      </c>
    </row>
    <row r="36" spans="1:11" x14ac:dyDescent="0.2">
      <c r="A36" s="7" t="s">
        <v>328</v>
      </c>
      <c r="B36" s="65">
        <v>8</v>
      </c>
      <c r="C36" s="34">
        <f>IF(B49=0, "-", B36/B49)</f>
        <v>8.6956521739130432E-2</v>
      </c>
      <c r="D36" s="65">
        <v>4</v>
      </c>
      <c r="E36" s="9">
        <f>IF(D49=0, "-", D36/D49)</f>
        <v>2.4242424242424242E-2</v>
      </c>
      <c r="F36" s="81">
        <v>166</v>
      </c>
      <c r="G36" s="34">
        <f>IF(F49=0, "-", F36/F49)</f>
        <v>0.10091185410334347</v>
      </c>
      <c r="H36" s="65">
        <v>80</v>
      </c>
      <c r="I36" s="9">
        <f>IF(H49=0, "-", H36/H49)</f>
        <v>4.3313481321061179E-2</v>
      </c>
      <c r="J36" s="8">
        <f t="shared" si="2"/>
        <v>1</v>
      </c>
      <c r="K36" s="9">
        <f t="shared" si="3"/>
        <v>1.075</v>
      </c>
    </row>
    <row r="37" spans="1:11" x14ac:dyDescent="0.2">
      <c r="A37" s="7" t="s">
        <v>329</v>
      </c>
      <c r="B37" s="65">
        <v>4</v>
      </c>
      <c r="C37" s="34">
        <f>IF(B49=0, "-", B37/B49)</f>
        <v>4.3478260869565216E-2</v>
      </c>
      <c r="D37" s="65">
        <v>14</v>
      </c>
      <c r="E37" s="9">
        <f>IF(D49=0, "-", D37/D49)</f>
        <v>8.4848484848484854E-2</v>
      </c>
      <c r="F37" s="81">
        <v>71</v>
      </c>
      <c r="G37" s="34">
        <f>IF(F49=0, "-", F37/F49)</f>
        <v>4.3161094224924014E-2</v>
      </c>
      <c r="H37" s="65">
        <v>151</v>
      </c>
      <c r="I37" s="9">
        <f>IF(H49=0, "-", H37/H49)</f>
        <v>8.1754195993502976E-2</v>
      </c>
      <c r="J37" s="8">
        <f t="shared" si="2"/>
        <v>-0.7142857142857143</v>
      </c>
      <c r="K37" s="9">
        <f t="shared" si="3"/>
        <v>-0.5298013245033113</v>
      </c>
    </row>
    <row r="38" spans="1:11" x14ac:dyDescent="0.2">
      <c r="A38" s="7" t="s">
        <v>330</v>
      </c>
      <c r="B38" s="65">
        <v>5</v>
      </c>
      <c r="C38" s="34">
        <f>IF(B49=0, "-", B38/B49)</f>
        <v>5.434782608695652E-2</v>
      </c>
      <c r="D38" s="65">
        <v>4</v>
      </c>
      <c r="E38" s="9">
        <f>IF(D49=0, "-", D38/D49)</f>
        <v>2.4242424242424242E-2</v>
      </c>
      <c r="F38" s="81">
        <v>37</v>
      </c>
      <c r="G38" s="34">
        <f>IF(F49=0, "-", F38/F49)</f>
        <v>2.2492401215805473E-2</v>
      </c>
      <c r="H38" s="65">
        <v>27</v>
      </c>
      <c r="I38" s="9">
        <f>IF(H49=0, "-", H38/H49)</f>
        <v>1.4618299945858148E-2</v>
      </c>
      <c r="J38" s="8">
        <f t="shared" si="2"/>
        <v>0.25</v>
      </c>
      <c r="K38" s="9">
        <f t="shared" si="3"/>
        <v>0.37037037037037035</v>
      </c>
    </row>
    <row r="39" spans="1:11" x14ac:dyDescent="0.2">
      <c r="A39" s="7" t="s">
        <v>331</v>
      </c>
      <c r="B39" s="65">
        <v>3</v>
      </c>
      <c r="C39" s="34">
        <f>IF(B49=0, "-", B39/B49)</f>
        <v>3.2608695652173912E-2</v>
      </c>
      <c r="D39" s="65">
        <v>4</v>
      </c>
      <c r="E39" s="9">
        <f>IF(D49=0, "-", D39/D49)</f>
        <v>2.4242424242424242E-2</v>
      </c>
      <c r="F39" s="81">
        <v>88</v>
      </c>
      <c r="G39" s="34">
        <f>IF(F49=0, "-", F39/F49)</f>
        <v>5.3495440729483285E-2</v>
      </c>
      <c r="H39" s="65">
        <v>141</v>
      </c>
      <c r="I39" s="9">
        <f>IF(H49=0, "-", H39/H49)</f>
        <v>7.634001082837033E-2</v>
      </c>
      <c r="J39" s="8">
        <f t="shared" si="2"/>
        <v>-0.25</v>
      </c>
      <c r="K39" s="9">
        <f t="shared" si="3"/>
        <v>-0.37588652482269502</v>
      </c>
    </row>
    <row r="40" spans="1:11" x14ac:dyDescent="0.2">
      <c r="A40" s="7" t="s">
        <v>332</v>
      </c>
      <c r="B40" s="65">
        <v>0</v>
      </c>
      <c r="C40" s="34">
        <f>IF(B49=0, "-", B40/B49)</f>
        <v>0</v>
      </c>
      <c r="D40" s="65">
        <v>0</v>
      </c>
      <c r="E40" s="9">
        <f>IF(D49=0, "-", D40/D49)</f>
        <v>0</v>
      </c>
      <c r="F40" s="81">
        <v>9</v>
      </c>
      <c r="G40" s="34">
        <f>IF(F49=0, "-", F40/F49)</f>
        <v>5.47112462006079E-3</v>
      </c>
      <c r="H40" s="65">
        <v>0</v>
      </c>
      <c r="I40" s="9">
        <f>IF(H49=0, "-", H40/H49)</f>
        <v>0</v>
      </c>
      <c r="J40" s="8" t="str">
        <f t="shared" si="2"/>
        <v>-</v>
      </c>
      <c r="K40" s="9" t="str">
        <f t="shared" si="3"/>
        <v>-</v>
      </c>
    </row>
    <row r="41" spans="1:11" x14ac:dyDescent="0.2">
      <c r="A41" s="7" t="s">
        <v>333</v>
      </c>
      <c r="B41" s="65">
        <v>0</v>
      </c>
      <c r="C41" s="34">
        <f>IF(B49=0, "-", B41/B49)</f>
        <v>0</v>
      </c>
      <c r="D41" s="65">
        <v>2</v>
      </c>
      <c r="E41" s="9">
        <f>IF(D49=0, "-", D41/D49)</f>
        <v>1.2121212121212121E-2</v>
      </c>
      <c r="F41" s="81">
        <v>0</v>
      </c>
      <c r="G41" s="34">
        <f>IF(F49=0, "-", F41/F49)</f>
        <v>0</v>
      </c>
      <c r="H41" s="65">
        <v>9</v>
      </c>
      <c r="I41" s="9">
        <f>IF(H49=0, "-", H41/H49)</f>
        <v>4.8727666486193828E-3</v>
      </c>
      <c r="J41" s="8">
        <f t="shared" si="2"/>
        <v>-1</v>
      </c>
      <c r="K41" s="9">
        <f t="shared" si="3"/>
        <v>-1</v>
      </c>
    </row>
    <row r="42" spans="1:11" x14ac:dyDescent="0.2">
      <c r="A42" s="7" t="s">
        <v>334</v>
      </c>
      <c r="B42" s="65">
        <v>4</v>
      </c>
      <c r="C42" s="34">
        <f>IF(B49=0, "-", B42/B49)</f>
        <v>4.3478260869565216E-2</v>
      </c>
      <c r="D42" s="65">
        <v>3</v>
      </c>
      <c r="E42" s="9">
        <f>IF(D49=0, "-", D42/D49)</f>
        <v>1.8181818181818181E-2</v>
      </c>
      <c r="F42" s="81">
        <v>80</v>
      </c>
      <c r="G42" s="34">
        <f>IF(F49=0, "-", F42/F49)</f>
        <v>4.8632218844984802E-2</v>
      </c>
      <c r="H42" s="65">
        <v>3</v>
      </c>
      <c r="I42" s="9">
        <f>IF(H49=0, "-", H42/H49)</f>
        <v>1.6242555495397943E-3</v>
      </c>
      <c r="J42" s="8">
        <f t="shared" si="2"/>
        <v>0.33333333333333331</v>
      </c>
      <c r="K42" s="9" t="str">
        <f t="shared" si="3"/>
        <v>&gt;999%</v>
      </c>
    </row>
    <row r="43" spans="1:11" x14ac:dyDescent="0.2">
      <c r="A43" s="7" t="s">
        <v>335</v>
      </c>
      <c r="B43" s="65">
        <v>12</v>
      </c>
      <c r="C43" s="34">
        <f>IF(B49=0, "-", B43/B49)</f>
        <v>0.13043478260869565</v>
      </c>
      <c r="D43" s="65">
        <v>12</v>
      </c>
      <c r="E43" s="9">
        <f>IF(D49=0, "-", D43/D49)</f>
        <v>7.2727272727272724E-2</v>
      </c>
      <c r="F43" s="81">
        <v>180</v>
      </c>
      <c r="G43" s="34">
        <f>IF(F49=0, "-", F43/F49)</f>
        <v>0.10942249240121581</v>
      </c>
      <c r="H43" s="65">
        <v>218</v>
      </c>
      <c r="I43" s="9">
        <f>IF(H49=0, "-", H43/H49)</f>
        <v>0.11802923659989172</v>
      </c>
      <c r="J43" s="8">
        <f t="shared" si="2"/>
        <v>0</v>
      </c>
      <c r="K43" s="9">
        <f t="shared" si="3"/>
        <v>-0.1743119266055046</v>
      </c>
    </row>
    <row r="44" spans="1:11" x14ac:dyDescent="0.2">
      <c r="A44" s="7" t="s">
        <v>336</v>
      </c>
      <c r="B44" s="65">
        <v>0</v>
      </c>
      <c r="C44" s="34">
        <f>IF(B49=0, "-", B44/B49)</f>
        <v>0</v>
      </c>
      <c r="D44" s="65">
        <v>0</v>
      </c>
      <c r="E44" s="9">
        <f>IF(D49=0, "-", D44/D49)</f>
        <v>0</v>
      </c>
      <c r="F44" s="81">
        <v>1</v>
      </c>
      <c r="G44" s="34">
        <f>IF(F49=0, "-", F44/F49)</f>
        <v>6.0790273556231007E-4</v>
      </c>
      <c r="H44" s="65">
        <v>10</v>
      </c>
      <c r="I44" s="9">
        <f>IF(H49=0, "-", H44/H49)</f>
        <v>5.4141851651326473E-3</v>
      </c>
      <c r="J44" s="8" t="str">
        <f t="shared" si="2"/>
        <v>-</v>
      </c>
      <c r="K44" s="9">
        <f t="shared" si="3"/>
        <v>-0.9</v>
      </c>
    </row>
    <row r="45" spans="1:11" x14ac:dyDescent="0.2">
      <c r="A45" s="7" t="s">
        <v>337</v>
      </c>
      <c r="B45" s="65">
        <v>2</v>
      </c>
      <c r="C45" s="34">
        <f>IF(B49=0, "-", B45/B49)</f>
        <v>2.1739130434782608E-2</v>
      </c>
      <c r="D45" s="65">
        <v>6</v>
      </c>
      <c r="E45" s="9">
        <f>IF(D49=0, "-", D45/D49)</f>
        <v>3.6363636363636362E-2</v>
      </c>
      <c r="F45" s="81">
        <v>24</v>
      </c>
      <c r="G45" s="34">
        <f>IF(F49=0, "-", F45/F49)</f>
        <v>1.458966565349544E-2</v>
      </c>
      <c r="H45" s="65">
        <v>65</v>
      </c>
      <c r="I45" s="9">
        <f>IF(H49=0, "-", H45/H49)</f>
        <v>3.519220357336221E-2</v>
      </c>
      <c r="J45" s="8">
        <f t="shared" si="2"/>
        <v>-0.66666666666666663</v>
      </c>
      <c r="K45" s="9">
        <f t="shared" si="3"/>
        <v>-0.63076923076923075</v>
      </c>
    </row>
    <row r="46" spans="1:11" x14ac:dyDescent="0.2">
      <c r="A46" s="7" t="s">
        <v>338</v>
      </c>
      <c r="B46" s="65">
        <v>5</v>
      </c>
      <c r="C46" s="34">
        <f>IF(B49=0, "-", B46/B49)</f>
        <v>5.434782608695652E-2</v>
      </c>
      <c r="D46" s="65">
        <v>2</v>
      </c>
      <c r="E46" s="9">
        <f>IF(D49=0, "-", D46/D49)</f>
        <v>1.2121212121212121E-2</v>
      </c>
      <c r="F46" s="81">
        <v>100</v>
      </c>
      <c r="G46" s="34">
        <f>IF(F49=0, "-", F46/F49)</f>
        <v>6.0790273556231005E-2</v>
      </c>
      <c r="H46" s="65">
        <v>121</v>
      </c>
      <c r="I46" s="9">
        <f>IF(H49=0, "-", H46/H49)</f>
        <v>6.5511640498105039E-2</v>
      </c>
      <c r="J46" s="8">
        <f t="shared" si="2"/>
        <v>1.5</v>
      </c>
      <c r="K46" s="9">
        <f t="shared" si="3"/>
        <v>-0.17355371900826447</v>
      </c>
    </row>
    <row r="47" spans="1:11" x14ac:dyDescent="0.2">
      <c r="A47" s="7" t="s">
        <v>339</v>
      </c>
      <c r="B47" s="65">
        <v>11</v>
      </c>
      <c r="C47" s="34">
        <f>IF(B49=0, "-", B47/B49)</f>
        <v>0.11956521739130435</v>
      </c>
      <c r="D47" s="65">
        <v>14</v>
      </c>
      <c r="E47" s="9">
        <f>IF(D49=0, "-", D47/D49)</f>
        <v>8.4848484848484854E-2</v>
      </c>
      <c r="F47" s="81">
        <v>111</v>
      </c>
      <c r="G47" s="34">
        <f>IF(F49=0, "-", F47/F49)</f>
        <v>6.7477203647416412E-2</v>
      </c>
      <c r="H47" s="65">
        <v>16</v>
      </c>
      <c r="I47" s="9">
        <f>IF(H49=0, "-", H47/H49)</f>
        <v>8.6626962642122364E-3</v>
      </c>
      <c r="J47" s="8">
        <f t="shared" si="2"/>
        <v>-0.21428571428571427</v>
      </c>
      <c r="K47" s="9">
        <f t="shared" si="3"/>
        <v>5.9375</v>
      </c>
    </row>
    <row r="48" spans="1:11" x14ac:dyDescent="0.2">
      <c r="A48" s="2"/>
      <c r="B48" s="68"/>
      <c r="C48" s="33"/>
      <c r="D48" s="68"/>
      <c r="E48" s="6"/>
      <c r="F48" s="82"/>
      <c r="G48" s="33"/>
      <c r="H48" s="68"/>
      <c r="I48" s="6"/>
      <c r="J48" s="5"/>
      <c r="K48" s="6"/>
    </row>
    <row r="49" spans="1:11" s="43" customFormat="1" x14ac:dyDescent="0.2">
      <c r="A49" s="162" t="s">
        <v>535</v>
      </c>
      <c r="B49" s="71">
        <f>SUM(B26:B48)</f>
        <v>92</v>
      </c>
      <c r="C49" s="40">
        <f>B49/893</f>
        <v>0.10302351623740201</v>
      </c>
      <c r="D49" s="71">
        <f>SUM(D26:D48)</f>
        <v>165</v>
      </c>
      <c r="E49" s="41">
        <f>D49/1382</f>
        <v>0.11939218523878437</v>
      </c>
      <c r="F49" s="77">
        <f>SUM(F26:F48)</f>
        <v>1645</v>
      </c>
      <c r="G49" s="42">
        <f>F49/12224</f>
        <v>0.13457133507853403</v>
      </c>
      <c r="H49" s="71">
        <f>SUM(H26:H48)</f>
        <v>1847</v>
      </c>
      <c r="I49" s="41">
        <f>H49/15281</f>
        <v>0.1208690530724429</v>
      </c>
      <c r="J49" s="37">
        <f>IF(D49=0, "-", IF((B49-D49)/D49&lt;10, (B49-D49)/D49, "&gt;999%"))</f>
        <v>-0.44242424242424244</v>
      </c>
      <c r="K49" s="38">
        <f>IF(H49=0, "-", IF((F49-H49)/H49&lt;10, (F49-H49)/H49, "&gt;999%"))</f>
        <v>-0.10936654033567948</v>
      </c>
    </row>
    <row r="50" spans="1:11" x14ac:dyDescent="0.2">
      <c r="B50" s="83"/>
      <c r="D50" s="83"/>
      <c r="F50" s="83"/>
      <c r="H50" s="83"/>
    </row>
    <row r="51" spans="1:11" x14ac:dyDescent="0.2">
      <c r="A51" s="163" t="s">
        <v>132</v>
      </c>
      <c r="B51" s="61" t="s">
        <v>12</v>
      </c>
      <c r="C51" s="62" t="s">
        <v>13</v>
      </c>
      <c r="D51" s="61" t="s">
        <v>12</v>
      </c>
      <c r="E51" s="63" t="s">
        <v>13</v>
      </c>
      <c r="F51" s="62" t="s">
        <v>12</v>
      </c>
      <c r="G51" s="62" t="s">
        <v>13</v>
      </c>
      <c r="H51" s="61" t="s">
        <v>12</v>
      </c>
      <c r="I51" s="63" t="s">
        <v>13</v>
      </c>
      <c r="J51" s="61"/>
      <c r="K51" s="63"/>
    </row>
    <row r="52" spans="1:11" x14ac:dyDescent="0.2">
      <c r="A52" s="7" t="s">
        <v>340</v>
      </c>
      <c r="B52" s="65">
        <v>6</v>
      </c>
      <c r="C52" s="34">
        <f>IF(B63=0, "-", B52/B63)</f>
        <v>0.2</v>
      </c>
      <c r="D52" s="65">
        <v>1</v>
      </c>
      <c r="E52" s="9">
        <f>IF(D63=0, "-", D52/D63)</f>
        <v>2.0833333333333332E-2</v>
      </c>
      <c r="F52" s="81">
        <v>26</v>
      </c>
      <c r="G52" s="34">
        <f>IF(F63=0, "-", F52/F63)</f>
        <v>8.3067092651757185E-2</v>
      </c>
      <c r="H52" s="65">
        <v>19</v>
      </c>
      <c r="I52" s="9">
        <f>IF(H63=0, "-", H52/H63)</f>
        <v>5.7401812688821753E-2</v>
      </c>
      <c r="J52" s="8">
        <f t="shared" ref="J52:J61" si="4">IF(D52=0, "-", IF((B52-D52)/D52&lt;10, (B52-D52)/D52, "&gt;999%"))</f>
        <v>5</v>
      </c>
      <c r="K52" s="9">
        <f t="shared" ref="K52:K61" si="5">IF(H52=0, "-", IF((F52-H52)/H52&lt;10, (F52-H52)/H52, "&gt;999%"))</f>
        <v>0.36842105263157893</v>
      </c>
    </row>
    <row r="53" spans="1:11" x14ac:dyDescent="0.2">
      <c r="A53" s="7" t="s">
        <v>341</v>
      </c>
      <c r="B53" s="65">
        <v>5</v>
      </c>
      <c r="C53" s="34">
        <f>IF(B63=0, "-", B53/B63)</f>
        <v>0.16666666666666666</v>
      </c>
      <c r="D53" s="65">
        <v>10</v>
      </c>
      <c r="E53" s="9">
        <f>IF(D63=0, "-", D53/D63)</f>
        <v>0.20833333333333334</v>
      </c>
      <c r="F53" s="81">
        <v>62</v>
      </c>
      <c r="G53" s="34">
        <f>IF(F63=0, "-", F53/F63)</f>
        <v>0.19808306709265175</v>
      </c>
      <c r="H53" s="65">
        <v>48</v>
      </c>
      <c r="I53" s="9">
        <f>IF(H63=0, "-", H53/H63)</f>
        <v>0.14501510574018128</v>
      </c>
      <c r="J53" s="8">
        <f t="shared" si="4"/>
        <v>-0.5</v>
      </c>
      <c r="K53" s="9">
        <f t="shared" si="5"/>
        <v>0.29166666666666669</v>
      </c>
    </row>
    <row r="54" spans="1:11" x14ac:dyDescent="0.2">
      <c r="A54" s="7" t="s">
        <v>342</v>
      </c>
      <c r="B54" s="65">
        <v>2</v>
      </c>
      <c r="C54" s="34">
        <f>IF(B63=0, "-", B54/B63)</f>
        <v>6.6666666666666666E-2</v>
      </c>
      <c r="D54" s="65">
        <v>8</v>
      </c>
      <c r="E54" s="9">
        <f>IF(D63=0, "-", D54/D63)</f>
        <v>0.16666666666666666</v>
      </c>
      <c r="F54" s="81">
        <v>39</v>
      </c>
      <c r="G54" s="34">
        <f>IF(F63=0, "-", F54/F63)</f>
        <v>0.12460063897763578</v>
      </c>
      <c r="H54" s="65">
        <v>55</v>
      </c>
      <c r="I54" s="9">
        <f>IF(H63=0, "-", H54/H63)</f>
        <v>0.16616314199395771</v>
      </c>
      <c r="J54" s="8">
        <f t="shared" si="4"/>
        <v>-0.75</v>
      </c>
      <c r="K54" s="9">
        <f t="shared" si="5"/>
        <v>-0.29090909090909089</v>
      </c>
    </row>
    <row r="55" spans="1:11" x14ac:dyDescent="0.2">
      <c r="A55" s="7" t="s">
        <v>343</v>
      </c>
      <c r="B55" s="65">
        <v>0</v>
      </c>
      <c r="C55" s="34">
        <f>IF(B63=0, "-", B55/B63)</f>
        <v>0</v>
      </c>
      <c r="D55" s="65">
        <v>3</v>
      </c>
      <c r="E55" s="9">
        <f>IF(D63=0, "-", D55/D63)</f>
        <v>6.25E-2</v>
      </c>
      <c r="F55" s="81">
        <v>11</v>
      </c>
      <c r="G55" s="34">
        <f>IF(F63=0, "-", F55/F63)</f>
        <v>3.5143769968051117E-2</v>
      </c>
      <c r="H55" s="65">
        <v>11</v>
      </c>
      <c r="I55" s="9">
        <f>IF(H63=0, "-", H55/H63)</f>
        <v>3.3232628398791542E-2</v>
      </c>
      <c r="J55" s="8">
        <f t="shared" si="4"/>
        <v>-1</v>
      </c>
      <c r="K55" s="9">
        <f t="shared" si="5"/>
        <v>0</v>
      </c>
    </row>
    <row r="56" spans="1:11" x14ac:dyDescent="0.2">
      <c r="A56" s="7" t="s">
        <v>344</v>
      </c>
      <c r="B56" s="65">
        <v>1</v>
      </c>
      <c r="C56" s="34">
        <f>IF(B63=0, "-", B56/B63)</f>
        <v>3.3333333333333333E-2</v>
      </c>
      <c r="D56" s="65">
        <v>1</v>
      </c>
      <c r="E56" s="9">
        <f>IF(D63=0, "-", D56/D63)</f>
        <v>2.0833333333333332E-2</v>
      </c>
      <c r="F56" s="81">
        <v>28</v>
      </c>
      <c r="G56" s="34">
        <f>IF(F63=0, "-", F56/F63)</f>
        <v>8.9456869009584661E-2</v>
      </c>
      <c r="H56" s="65">
        <v>31</v>
      </c>
      <c r="I56" s="9">
        <f>IF(H63=0, "-", H56/H63)</f>
        <v>9.3655589123867067E-2</v>
      </c>
      <c r="J56" s="8">
        <f t="shared" si="4"/>
        <v>0</v>
      </c>
      <c r="K56" s="9">
        <f t="shared" si="5"/>
        <v>-9.6774193548387094E-2</v>
      </c>
    </row>
    <row r="57" spans="1:11" x14ac:dyDescent="0.2">
      <c r="A57" s="7" t="s">
        <v>345</v>
      </c>
      <c r="B57" s="65">
        <v>1</v>
      </c>
      <c r="C57" s="34">
        <f>IF(B63=0, "-", B57/B63)</f>
        <v>3.3333333333333333E-2</v>
      </c>
      <c r="D57" s="65">
        <v>6</v>
      </c>
      <c r="E57" s="9">
        <f>IF(D63=0, "-", D57/D63)</f>
        <v>0.125</v>
      </c>
      <c r="F57" s="81">
        <v>23</v>
      </c>
      <c r="G57" s="34">
        <f>IF(F63=0, "-", F57/F63)</f>
        <v>7.3482428115015971E-2</v>
      </c>
      <c r="H57" s="65">
        <v>35</v>
      </c>
      <c r="I57" s="9">
        <f>IF(H63=0, "-", H57/H63)</f>
        <v>0.10574018126888217</v>
      </c>
      <c r="J57" s="8">
        <f t="shared" si="4"/>
        <v>-0.83333333333333337</v>
      </c>
      <c r="K57" s="9">
        <f t="shared" si="5"/>
        <v>-0.34285714285714286</v>
      </c>
    </row>
    <row r="58" spans="1:11" x14ac:dyDescent="0.2">
      <c r="A58" s="7" t="s">
        <v>346</v>
      </c>
      <c r="B58" s="65">
        <v>0</v>
      </c>
      <c r="C58" s="34">
        <f>IF(B63=0, "-", B58/B63)</f>
        <v>0</v>
      </c>
      <c r="D58" s="65">
        <v>0</v>
      </c>
      <c r="E58" s="9">
        <f>IF(D63=0, "-", D58/D63)</f>
        <v>0</v>
      </c>
      <c r="F58" s="81">
        <v>2</v>
      </c>
      <c r="G58" s="34">
        <f>IF(F63=0, "-", F58/F63)</f>
        <v>6.3897763578274758E-3</v>
      </c>
      <c r="H58" s="65">
        <v>0</v>
      </c>
      <c r="I58" s="9">
        <f>IF(H63=0, "-", H58/H63)</f>
        <v>0</v>
      </c>
      <c r="J58" s="8" t="str">
        <f t="shared" si="4"/>
        <v>-</v>
      </c>
      <c r="K58" s="9" t="str">
        <f t="shared" si="5"/>
        <v>-</v>
      </c>
    </row>
    <row r="59" spans="1:11" x14ac:dyDescent="0.2">
      <c r="A59" s="7" t="s">
        <v>347</v>
      </c>
      <c r="B59" s="65">
        <v>2</v>
      </c>
      <c r="C59" s="34">
        <f>IF(B63=0, "-", B59/B63)</f>
        <v>6.6666666666666666E-2</v>
      </c>
      <c r="D59" s="65">
        <v>8</v>
      </c>
      <c r="E59" s="9">
        <f>IF(D63=0, "-", D59/D63)</f>
        <v>0.16666666666666666</v>
      </c>
      <c r="F59" s="81">
        <v>24</v>
      </c>
      <c r="G59" s="34">
        <f>IF(F63=0, "-", F59/F63)</f>
        <v>7.6677316293929709E-2</v>
      </c>
      <c r="H59" s="65">
        <v>37</v>
      </c>
      <c r="I59" s="9">
        <f>IF(H63=0, "-", H59/H63)</f>
        <v>0.11178247734138973</v>
      </c>
      <c r="J59" s="8">
        <f t="shared" si="4"/>
        <v>-0.75</v>
      </c>
      <c r="K59" s="9">
        <f t="shared" si="5"/>
        <v>-0.35135135135135137</v>
      </c>
    </row>
    <row r="60" spans="1:11" x14ac:dyDescent="0.2">
      <c r="A60" s="7" t="s">
        <v>348</v>
      </c>
      <c r="B60" s="65">
        <v>1</v>
      </c>
      <c r="C60" s="34">
        <f>IF(B63=0, "-", B60/B63)</f>
        <v>3.3333333333333333E-2</v>
      </c>
      <c r="D60" s="65">
        <v>1</v>
      </c>
      <c r="E60" s="9">
        <f>IF(D63=0, "-", D60/D63)</f>
        <v>2.0833333333333332E-2</v>
      </c>
      <c r="F60" s="81">
        <v>14</v>
      </c>
      <c r="G60" s="34">
        <f>IF(F63=0, "-", F60/F63)</f>
        <v>4.472843450479233E-2</v>
      </c>
      <c r="H60" s="65">
        <v>12</v>
      </c>
      <c r="I60" s="9">
        <f>IF(H63=0, "-", H60/H63)</f>
        <v>3.6253776435045321E-2</v>
      </c>
      <c r="J60" s="8">
        <f t="shared" si="4"/>
        <v>0</v>
      </c>
      <c r="K60" s="9">
        <f t="shared" si="5"/>
        <v>0.16666666666666666</v>
      </c>
    </row>
    <row r="61" spans="1:11" x14ac:dyDescent="0.2">
      <c r="A61" s="7" t="s">
        <v>349</v>
      </c>
      <c r="B61" s="65">
        <v>12</v>
      </c>
      <c r="C61" s="34">
        <f>IF(B63=0, "-", B61/B63)</f>
        <v>0.4</v>
      </c>
      <c r="D61" s="65">
        <v>10</v>
      </c>
      <c r="E61" s="9">
        <f>IF(D63=0, "-", D61/D63)</f>
        <v>0.20833333333333334</v>
      </c>
      <c r="F61" s="81">
        <v>84</v>
      </c>
      <c r="G61" s="34">
        <f>IF(F63=0, "-", F61/F63)</f>
        <v>0.26837060702875398</v>
      </c>
      <c r="H61" s="65">
        <v>83</v>
      </c>
      <c r="I61" s="9">
        <f>IF(H63=0, "-", H61/H63)</f>
        <v>0.25075528700906347</v>
      </c>
      <c r="J61" s="8">
        <f t="shared" si="4"/>
        <v>0.2</v>
      </c>
      <c r="K61" s="9">
        <f t="shared" si="5"/>
        <v>1.2048192771084338E-2</v>
      </c>
    </row>
    <row r="62" spans="1:11" x14ac:dyDescent="0.2">
      <c r="A62" s="2"/>
      <c r="B62" s="68"/>
      <c r="C62" s="33"/>
      <c r="D62" s="68"/>
      <c r="E62" s="6"/>
      <c r="F62" s="82"/>
      <c r="G62" s="33"/>
      <c r="H62" s="68"/>
      <c r="I62" s="6"/>
      <c r="J62" s="5"/>
      <c r="K62" s="6"/>
    </row>
    <row r="63" spans="1:11" s="43" customFormat="1" x14ac:dyDescent="0.2">
      <c r="A63" s="162" t="s">
        <v>534</v>
      </c>
      <c r="B63" s="71">
        <f>SUM(B52:B62)</f>
        <v>30</v>
      </c>
      <c r="C63" s="40">
        <f>B63/893</f>
        <v>3.3594624860022397E-2</v>
      </c>
      <c r="D63" s="71">
        <f>SUM(D52:D62)</f>
        <v>48</v>
      </c>
      <c r="E63" s="41">
        <f>D63/1382</f>
        <v>3.4732272069464547E-2</v>
      </c>
      <c r="F63" s="77">
        <f>SUM(F52:F62)</f>
        <v>313</v>
      </c>
      <c r="G63" s="42">
        <f>F63/12224</f>
        <v>2.5605366492146595E-2</v>
      </c>
      <c r="H63" s="71">
        <f>SUM(H52:H62)</f>
        <v>331</v>
      </c>
      <c r="I63" s="41">
        <f>H63/15281</f>
        <v>2.1660886067665728E-2</v>
      </c>
      <c r="J63" s="37">
        <f>IF(D63=0, "-", IF((B63-D63)/D63&lt;10, (B63-D63)/D63, "&gt;999%"))</f>
        <v>-0.375</v>
      </c>
      <c r="K63" s="38">
        <f>IF(H63=0, "-", IF((F63-H63)/H63&lt;10, (F63-H63)/H63, "&gt;999%"))</f>
        <v>-5.4380664652567974E-2</v>
      </c>
    </row>
    <row r="64" spans="1:11" x14ac:dyDescent="0.2">
      <c r="B64" s="83"/>
      <c r="D64" s="83"/>
      <c r="F64" s="83"/>
      <c r="H64" s="83"/>
    </row>
    <row r="65" spans="1:11" s="43" customFormat="1" x14ac:dyDescent="0.2">
      <c r="A65" s="162" t="s">
        <v>533</v>
      </c>
      <c r="B65" s="71">
        <v>122</v>
      </c>
      <c r="C65" s="40">
        <f>B65/893</f>
        <v>0.1366181410974244</v>
      </c>
      <c r="D65" s="71">
        <v>213</v>
      </c>
      <c r="E65" s="41">
        <f>D65/1382</f>
        <v>0.15412445730824892</v>
      </c>
      <c r="F65" s="77">
        <v>1958</v>
      </c>
      <c r="G65" s="42">
        <f>F65/12224</f>
        <v>0.16017670157068062</v>
      </c>
      <c r="H65" s="71">
        <v>2178</v>
      </c>
      <c r="I65" s="41">
        <f>H65/15281</f>
        <v>0.14252993914010864</v>
      </c>
      <c r="J65" s="37">
        <f>IF(D65=0, "-", IF((B65-D65)/D65&lt;10, (B65-D65)/D65, "&gt;999%"))</f>
        <v>-0.42723004694835681</v>
      </c>
      <c r="K65" s="38">
        <f>IF(H65=0, "-", IF((F65-H65)/H65&lt;10, (F65-H65)/H65, "&gt;999%"))</f>
        <v>-0.10101010101010101</v>
      </c>
    </row>
    <row r="66" spans="1:11" x14ac:dyDescent="0.2">
      <c r="B66" s="83"/>
      <c r="D66" s="83"/>
      <c r="F66" s="83"/>
      <c r="H66" s="83"/>
    </row>
    <row r="67" spans="1:11" ht="15.75" x14ac:dyDescent="0.25">
      <c r="A67" s="164" t="s">
        <v>104</v>
      </c>
      <c r="B67" s="196" t="s">
        <v>1</v>
      </c>
      <c r="C67" s="200"/>
      <c r="D67" s="200"/>
      <c r="E67" s="197"/>
      <c r="F67" s="196" t="s">
        <v>14</v>
      </c>
      <c r="G67" s="200"/>
      <c r="H67" s="200"/>
      <c r="I67" s="197"/>
      <c r="J67" s="196" t="s">
        <v>15</v>
      </c>
      <c r="K67" s="197"/>
    </row>
    <row r="68" spans="1:11" x14ac:dyDescent="0.2">
      <c r="A68" s="22"/>
      <c r="B68" s="196">
        <f>VALUE(RIGHT($B$2, 4))</f>
        <v>2021</v>
      </c>
      <c r="C68" s="197"/>
      <c r="D68" s="196">
        <f>B68-1</f>
        <v>2020</v>
      </c>
      <c r="E68" s="204"/>
      <c r="F68" s="196">
        <f>B68</f>
        <v>2021</v>
      </c>
      <c r="G68" s="204"/>
      <c r="H68" s="196">
        <f>D68</f>
        <v>2020</v>
      </c>
      <c r="I68" s="204"/>
      <c r="J68" s="140" t="s">
        <v>4</v>
      </c>
      <c r="K68" s="141" t="s">
        <v>2</v>
      </c>
    </row>
    <row r="69" spans="1:11" x14ac:dyDescent="0.2">
      <c r="A69" s="163" t="s">
        <v>133</v>
      </c>
      <c r="B69" s="61" t="s">
        <v>12</v>
      </c>
      <c r="C69" s="62" t="s">
        <v>13</v>
      </c>
      <c r="D69" s="61" t="s">
        <v>12</v>
      </c>
      <c r="E69" s="63" t="s">
        <v>13</v>
      </c>
      <c r="F69" s="62" t="s">
        <v>12</v>
      </c>
      <c r="G69" s="62" t="s">
        <v>13</v>
      </c>
      <c r="H69" s="61" t="s">
        <v>12</v>
      </c>
      <c r="I69" s="63" t="s">
        <v>13</v>
      </c>
      <c r="J69" s="61"/>
      <c r="K69" s="63"/>
    </row>
    <row r="70" spans="1:11" x14ac:dyDescent="0.2">
      <c r="A70" s="7" t="s">
        <v>350</v>
      </c>
      <c r="B70" s="65">
        <v>0</v>
      </c>
      <c r="C70" s="34">
        <f>IF(B92=0, "-", B70/B92)</f>
        <v>0</v>
      </c>
      <c r="D70" s="65">
        <v>0</v>
      </c>
      <c r="E70" s="9">
        <f>IF(D92=0, "-", D70/D92)</f>
        <v>0</v>
      </c>
      <c r="F70" s="81">
        <v>0</v>
      </c>
      <c r="G70" s="34">
        <f>IF(F92=0, "-", F70/F92)</f>
        <v>0</v>
      </c>
      <c r="H70" s="65">
        <v>1</v>
      </c>
      <c r="I70" s="9">
        <f>IF(H92=0, "-", H70/H92)</f>
        <v>3.6245016310257339E-4</v>
      </c>
      <c r="J70" s="8" t="str">
        <f t="shared" ref="J70:J90" si="6">IF(D70=0, "-", IF((B70-D70)/D70&lt;10, (B70-D70)/D70, "&gt;999%"))</f>
        <v>-</v>
      </c>
      <c r="K70" s="9">
        <f t="shared" ref="K70:K90" si="7">IF(H70=0, "-", IF((F70-H70)/H70&lt;10, (F70-H70)/H70, "&gt;999%"))</f>
        <v>-1</v>
      </c>
    </row>
    <row r="71" spans="1:11" x14ac:dyDescent="0.2">
      <c r="A71" s="7" t="s">
        <v>351</v>
      </c>
      <c r="B71" s="65">
        <v>0</v>
      </c>
      <c r="C71" s="34">
        <f>IF(B92=0, "-", B71/B92)</f>
        <v>0</v>
      </c>
      <c r="D71" s="65">
        <v>0</v>
      </c>
      <c r="E71" s="9">
        <f>IF(D92=0, "-", D71/D92)</f>
        <v>0</v>
      </c>
      <c r="F71" s="81">
        <v>26</v>
      </c>
      <c r="G71" s="34">
        <f>IF(F92=0, "-", F71/F92)</f>
        <v>1.3333333333333334E-2</v>
      </c>
      <c r="H71" s="65">
        <v>38</v>
      </c>
      <c r="I71" s="9">
        <f>IF(H92=0, "-", H71/H92)</f>
        <v>1.3773106197897789E-2</v>
      </c>
      <c r="J71" s="8" t="str">
        <f t="shared" si="6"/>
        <v>-</v>
      </c>
      <c r="K71" s="9">
        <f t="shared" si="7"/>
        <v>-0.31578947368421051</v>
      </c>
    </row>
    <row r="72" spans="1:11" x14ac:dyDescent="0.2">
      <c r="A72" s="7" t="s">
        <v>352</v>
      </c>
      <c r="B72" s="65">
        <v>1</v>
      </c>
      <c r="C72" s="34">
        <f>IF(B92=0, "-", B72/B92)</f>
        <v>6.41025641025641E-3</v>
      </c>
      <c r="D72" s="65">
        <v>2</v>
      </c>
      <c r="E72" s="9">
        <f>IF(D92=0, "-", D72/D92)</f>
        <v>9.5693779904306216E-3</v>
      </c>
      <c r="F72" s="81">
        <v>42</v>
      </c>
      <c r="G72" s="34">
        <f>IF(F92=0, "-", F72/F92)</f>
        <v>2.1538461538461538E-2</v>
      </c>
      <c r="H72" s="65">
        <v>9</v>
      </c>
      <c r="I72" s="9">
        <f>IF(H92=0, "-", H72/H92)</f>
        <v>3.2620514679231605E-3</v>
      </c>
      <c r="J72" s="8">
        <f t="shared" si="6"/>
        <v>-0.5</v>
      </c>
      <c r="K72" s="9">
        <f t="shared" si="7"/>
        <v>3.6666666666666665</v>
      </c>
    </row>
    <row r="73" spans="1:11" x14ac:dyDescent="0.2">
      <c r="A73" s="7" t="s">
        <v>353</v>
      </c>
      <c r="B73" s="65">
        <v>0</v>
      </c>
      <c r="C73" s="34">
        <f>IF(B92=0, "-", B73/B92)</f>
        <v>0</v>
      </c>
      <c r="D73" s="65">
        <v>13</v>
      </c>
      <c r="E73" s="9">
        <f>IF(D92=0, "-", D73/D92)</f>
        <v>6.2200956937799042E-2</v>
      </c>
      <c r="F73" s="81">
        <v>0</v>
      </c>
      <c r="G73" s="34">
        <f>IF(F92=0, "-", F73/F92)</f>
        <v>0</v>
      </c>
      <c r="H73" s="65">
        <v>34</v>
      </c>
      <c r="I73" s="9">
        <f>IF(H92=0, "-", H73/H92)</f>
        <v>1.2323305545487495E-2</v>
      </c>
      <c r="J73" s="8">
        <f t="shared" si="6"/>
        <v>-1</v>
      </c>
      <c r="K73" s="9">
        <f t="shared" si="7"/>
        <v>-1</v>
      </c>
    </row>
    <row r="74" spans="1:11" x14ac:dyDescent="0.2">
      <c r="A74" s="7" t="s">
        <v>354</v>
      </c>
      <c r="B74" s="65">
        <v>7</v>
      </c>
      <c r="C74" s="34">
        <f>IF(B92=0, "-", B74/B92)</f>
        <v>4.4871794871794872E-2</v>
      </c>
      <c r="D74" s="65">
        <v>18</v>
      </c>
      <c r="E74" s="9">
        <f>IF(D92=0, "-", D74/D92)</f>
        <v>8.6124401913875603E-2</v>
      </c>
      <c r="F74" s="81">
        <v>132</v>
      </c>
      <c r="G74" s="34">
        <f>IF(F92=0, "-", F74/F92)</f>
        <v>6.7692307692307691E-2</v>
      </c>
      <c r="H74" s="65">
        <v>290</v>
      </c>
      <c r="I74" s="9">
        <f>IF(H92=0, "-", H74/H92)</f>
        <v>0.10511054729974628</v>
      </c>
      <c r="J74" s="8">
        <f t="shared" si="6"/>
        <v>-0.61111111111111116</v>
      </c>
      <c r="K74" s="9">
        <f t="shared" si="7"/>
        <v>-0.54482758620689653</v>
      </c>
    </row>
    <row r="75" spans="1:11" x14ac:dyDescent="0.2">
      <c r="A75" s="7" t="s">
        <v>355</v>
      </c>
      <c r="B75" s="65">
        <v>21</v>
      </c>
      <c r="C75" s="34">
        <f>IF(B92=0, "-", B75/B92)</f>
        <v>0.13461538461538461</v>
      </c>
      <c r="D75" s="65">
        <v>6</v>
      </c>
      <c r="E75" s="9">
        <f>IF(D92=0, "-", D75/D92)</f>
        <v>2.8708133971291867E-2</v>
      </c>
      <c r="F75" s="81">
        <v>107</v>
      </c>
      <c r="G75" s="34">
        <f>IF(F92=0, "-", F75/F92)</f>
        <v>5.4871794871794874E-2</v>
      </c>
      <c r="H75" s="65">
        <v>218</v>
      </c>
      <c r="I75" s="9">
        <f>IF(H92=0, "-", H75/H92)</f>
        <v>7.9014135556360998E-2</v>
      </c>
      <c r="J75" s="8">
        <f t="shared" si="6"/>
        <v>2.5</v>
      </c>
      <c r="K75" s="9">
        <f t="shared" si="7"/>
        <v>-0.50917431192660545</v>
      </c>
    </row>
    <row r="76" spans="1:11" x14ac:dyDescent="0.2">
      <c r="A76" s="7" t="s">
        <v>356</v>
      </c>
      <c r="B76" s="65">
        <v>0</v>
      </c>
      <c r="C76" s="34">
        <f>IF(B92=0, "-", B76/B92)</f>
        <v>0</v>
      </c>
      <c r="D76" s="65">
        <v>2</v>
      </c>
      <c r="E76" s="9">
        <f>IF(D92=0, "-", D76/D92)</f>
        <v>9.5693779904306216E-3</v>
      </c>
      <c r="F76" s="81">
        <v>10</v>
      </c>
      <c r="G76" s="34">
        <f>IF(F92=0, "-", F76/F92)</f>
        <v>5.1282051282051282E-3</v>
      </c>
      <c r="H76" s="65">
        <v>10</v>
      </c>
      <c r="I76" s="9">
        <f>IF(H92=0, "-", H76/H92)</f>
        <v>3.6245016310257339E-3</v>
      </c>
      <c r="J76" s="8">
        <f t="shared" si="6"/>
        <v>-1</v>
      </c>
      <c r="K76" s="9">
        <f t="shared" si="7"/>
        <v>0</v>
      </c>
    </row>
    <row r="77" spans="1:11" x14ac:dyDescent="0.2">
      <c r="A77" s="7" t="s">
        <v>357</v>
      </c>
      <c r="B77" s="65">
        <v>2</v>
      </c>
      <c r="C77" s="34">
        <f>IF(B92=0, "-", B77/B92)</f>
        <v>1.282051282051282E-2</v>
      </c>
      <c r="D77" s="65">
        <v>10</v>
      </c>
      <c r="E77" s="9">
        <f>IF(D92=0, "-", D77/D92)</f>
        <v>4.784688995215311E-2</v>
      </c>
      <c r="F77" s="81">
        <v>37</v>
      </c>
      <c r="G77" s="34">
        <f>IF(F92=0, "-", F77/F92)</f>
        <v>1.8974358974358976E-2</v>
      </c>
      <c r="H77" s="65">
        <v>105</v>
      </c>
      <c r="I77" s="9">
        <f>IF(H92=0, "-", H77/H92)</f>
        <v>3.8057267125770206E-2</v>
      </c>
      <c r="J77" s="8">
        <f t="shared" si="6"/>
        <v>-0.8</v>
      </c>
      <c r="K77" s="9">
        <f t="shared" si="7"/>
        <v>-0.64761904761904765</v>
      </c>
    </row>
    <row r="78" spans="1:11" x14ac:dyDescent="0.2">
      <c r="A78" s="7" t="s">
        <v>358</v>
      </c>
      <c r="B78" s="65">
        <v>20</v>
      </c>
      <c r="C78" s="34">
        <f>IF(B92=0, "-", B78/B92)</f>
        <v>0.12820512820512819</v>
      </c>
      <c r="D78" s="65">
        <v>37</v>
      </c>
      <c r="E78" s="9">
        <f>IF(D92=0, "-", D78/D92)</f>
        <v>0.17703349282296652</v>
      </c>
      <c r="F78" s="81">
        <v>377</v>
      </c>
      <c r="G78" s="34">
        <f>IF(F92=0, "-", F78/F92)</f>
        <v>0.19333333333333333</v>
      </c>
      <c r="H78" s="65">
        <v>433</v>
      </c>
      <c r="I78" s="9">
        <f>IF(H92=0, "-", H78/H92)</f>
        <v>0.15694092062341428</v>
      </c>
      <c r="J78" s="8">
        <f t="shared" si="6"/>
        <v>-0.45945945945945948</v>
      </c>
      <c r="K78" s="9">
        <f t="shared" si="7"/>
        <v>-0.12933025404157045</v>
      </c>
    </row>
    <row r="79" spans="1:11" x14ac:dyDescent="0.2">
      <c r="A79" s="7" t="s">
        <v>359</v>
      </c>
      <c r="B79" s="65">
        <v>4</v>
      </c>
      <c r="C79" s="34">
        <f>IF(B92=0, "-", B79/B92)</f>
        <v>2.564102564102564E-2</v>
      </c>
      <c r="D79" s="65">
        <v>10</v>
      </c>
      <c r="E79" s="9">
        <f>IF(D92=0, "-", D79/D92)</f>
        <v>4.784688995215311E-2</v>
      </c>
      <c r="F79" s="81">
        <v>48</v>
      </c>
      <c r="G79" s="34">
        <f>IF(F92=0, "-", F79/F92)</f>
        <v>2.4615384615384615E-2</v>
      </c>
      <c r="H79" s="65">
        <v>62</v>
      </c>
      <c r="I79" s="9">
        <f>IF(H92=0, "-", H79/H92)</f>
        <v>2.247191011235955E-2</v>
      </c>
      <c r="J79" s="8">
        <f t="shared" si="6"/>
        <v>-0.6</v>
      </c>
      <c r="K79" s="9">
        <f t="shared" si="7"/>
        <v>-0.22580645161290322</v>
      </c>
    </row>
    <row r="80" spans="1:11" x14ac:dyDescent="0.2">
      <c r="A80" s="7" t="s">
        <v>360</v>
      </c>
      <c r="B80" s="65">
        <v>12</v>
      </c>
      <c r="C80" s="34">
        <f>IF(B92=0, "-", B80/B92)</f>
        <v>7.6923076923076927E-2</v>
      </c>
      <c r="D80" s="65">
        <v>8</v>
      </c>
      <c r="E80" s="9">
        <f>IF(D92=0, "-", D80/D92)</f>
        <v>3.8277511961722487E-2</v>
      </c>
      <c r="F80" s="81">
        <v>161</v>
      </c>
      <c r="G80" s="34">
        <f>IF(F92=0, "-", F80/F92)</f>
        <v>8.2564102564102571E-2</v>
      </c>
      <c r="H80" s="65">
        <v>154</v>
      </c>
      <c r="I80" s="9">
        <f>IF(H92=0, "-", H80/H92)</f>
        <v>5.5817325117796301E-2</v>
      </c>
      <c r="J80" s="8">
        <f t="shared" si="6"/>
        <v>0.5</v>
      </c>
      <c r="K80" s="9">
        <f t="shared" si="7"/>
        <v>4.5454545454545456E-2</v>
      </c>
    </row>
    <row r="81" spans="1:11" x14ac:dyDescent="0.2">
      <c r="A81" s="7" t="s">
        <v>361</v>
      </c>
      <c r="B81" s="65">
        <v>10</v>
      </c>
      <c r="C81" s="34">
        <f>IF(B92=0, "-", B81/B92)</f>
        <v>6.4102564102564097E-2</v>
      </c>
      <c r="D81" s="65">
        <v>16</v>
      </c>
      <c r="E81" s="9">
        <f>IF(D92=0, "-", D81/D92)</f>
        <v>7.6555023923444973E-2</v>
      </c>
      <c r="F81" s="81">
        <v>124</v>
      </c>
      <c r="G81" s="34">
        <f>IF(F92=0, "-", F81/F92)</f>
        <v>6.3589743589743591E-2</v>
      </c>
      <c r="H81" s="65">
        <v>159</v>
      </c>
      <c r="I81" s="9">
        <f>IF(H92=0, "-", H81/H92)</f>
        <v>5.7629575933309168E-2</v>
      </c>
      <c r="J81" s="8">
        <f t="shared" si="6"/>
        <v>-0.375</v>
      </c>
      <c r="K81" s="9">
        <f t="shared" si="7"/>
        <v>-0.22012578616352202</v>
      </c>
    </row>
    <row r="82" spans="1:11" x14ac:dyDescent="0.2">
      <c r="A82" s="7" t="s">
        <v>362</v>
      </c>
      <c r="B82" s="65">
        <v>0</v>
      </c>
      <c r="C82" s="34">
        <f>IF(B92=0, "-", B82/B92)</f>
        <v>0</v>
      </c>
      <c r="D82" s="65">
        <v>3</v>
      </c>
      <c r="E82" s="9">
        <f>IF(D92=0, "-", D82/D92)</f>
        <v>1.4354066985645933E-2</v>
      </c>
      <c r="F82" s="81">
        <v>5</v>
      </c>
      <c r="G82" s="34">
        <f>IF(F92=0, "-", F82/F92)</f>
        <v>2.5641025641025641E-3</v>
      </c>
      <c r="H82" s="65">
        <v>27</v>
      </c>
      <c r="I82" s="9">
        <f>IF(H92=0, "-", H82/H92)</f>
        <v>9.7861544037694814E-3</v>
      </c>
      <c r="J82" s="8">
        <f t="shared" si="6"/>
        <v>-1</v>
      </c>
      <c r="K82" s="9">
        <f t="shared" si="7"/>
        <v>-0.81481481481481477</v>
      </c>
    </row>
    <row r="83" spans="1:11" x14ac:dyDescent="0.2">
      <c r="A83" s="7" t="s">
        <v>363</v>
      </c>
      <c r="B83" s="65">
        <v>0</v>
      </c>
      <c r="C83" s="34">
        <f>IF(B92=0, "-", B83/B92)</f>
        <v>0</v>
      </c>
      <c r="D83" s="65">
        <v>1</v>
      </c>
      <c r="E83" s="9">
        <f>IF(D92=0, "-", D83/D92)</f>
        <v>4.7846889952153108E-3</v>
      </c>
      <c r="F83" s="81">
        <v>2</v>
      </c>
      <c r="G83" s="34">
        <f>IF(F92=0, "-", F83/F92)</f>
        <v>1.0256410256410256E-3</v>
      </c>
      <c r="H83" s="65">
        <v>8</v>
      </c>
      <c r="I83" s="9">
        <f>IF(H92=0, "-", H83/H92)</f>
        <v>2.8996013048205871E-3</v>
      </c>
      <c r="J83" s="8">
        <f t="shared" si="6"/>
        <v>-1</v>
      </c>
      <c r="K83" s="9">
        <f t="shared" si="7"/>
        <v>-0.75</v>
      </c>
    </row>
    <row r="84" spans="1:11" x14ac:dyDescent="0.2">
      <c r="A84" s="7" t="s">
        <v>364</v>
      </c>
      <c r="B84" s="65">
        <v>0</v>
      </c>
      <c r="C84" s="34">
        <f>IF(B92=0, "-", B84/B92)</f>
        <v>0</v>
      </c>
      <c r="D84" s="65">
        <v>4</v>
      </c>
      <c r="E84" s="9">
        <f>IF(D92=0, "-", D84/D92)</f>
        <v>1.9138755980861243E-2</v>
      </c>
      <c r="F84" s="81">
        <v>6</v>
      </c>
      <c r="G84" s="34">
        <f>IF(F92=0, "-", F84/F92)</f>
        <v>3.0769230769230769E-3</v>
      </c>
      <c r="H84" s="65">
        <v>14</v>
      </c>
      <c r="I84" s="9">
        <f>IF(H92=0, "-", H84/H92)</f>
        <v>5.0743022834360274E-3</v>
      </c>
      <c r="J84" s="8">
        <f t="shared" si="6"/>
        <v>-1</v>
      </c>
      <c r="K84" s="9">
        <f t="shared" si="7"/>
        <v>-0.5714285714285714</v>
      </c>
    </row>
    <row r="85" spans="1:11" x14ac:dyDescent="0.2">
      <c r="A85" s="7" t="s">
        <v>365</v>
      </c>
      <c r="B85" s="65">
        <v>8</v>
      </c>
      <c r="C85" s="34">
        <f>IF(B92=0, "-", B85/B92)</f>
        <v>5.128205128205128E-2</v>
      </c>
      <c r="D85" s="65">
        <v>10</v>
      </c>
      <c r="E85" s="9">
        <f>IF(D92=0, "-", D85/D92)</f>
        <v>4.784688995215311E-2</v>
      </c>
      <c r="F85" s="81">
        <v>77</v>
      </c>
      <c r="G85" s="34">
        <f>IF(F92=0, "-", F85/F92)</f>
        <v>3.9487179487179488E-2</v>
      </c>
      <c r="H85" s="65">
        <v>66</v>
      </c>
      <c r="I85" s="9">
        <f>IF(H92=0, "-", H85/H92)</f>
        <v>2.3921710764769843E-2</v>
      </c>
      <c r="J85" s="8">
        <f t="shared" si="6"/>
        <v>-0.2</v>
      </c>
      <c r="K85" s="9">
        <f t="shared" si="7"/>
        <v>0.16666666666666666</v>
      </c>
    </row>
    <row r="86" spans="1:11" x14ac:dyDescent="0.2">
      <c r="A86" s="7" t="s">
        <v>366</v>
      </c>
      <c r="B86" s="65">
        <v>0</v>
      </c>
      <c r="C86" s="34">
        <f>IF(B92=0, "-", B86/B92)</f>
        <v>0</v>
      </c>
      <c r="D86" s="65">
        <v>0</v>
      </c>
      <c r="E86" s="9">
        <f>IF(D92=0, "-", D86/D92)</f>
        <v>0</v>
      </c>
      <c r="F86" s="81">
        <v>1</v>
      </c>
      <c r="G86" s="34">
        <f>IF(F92=0, "-", F86/F92)</f>
        <v>5.1282051282051282E-4</v>
      </c>
      <c r="H86" s="65">
        <v>7</v>
      </c>
      <c r="I86" s="9">
        <f>IF(H92=0, "-", H86/H92)</f>
        <v>2.5371511417180137E-3</v>
      </c>
      <c r="J86" s="8" t="str">
        <f t="shared" si="6"/>
        <v>-</v>
      </c>
      <c r="K86" s="9">
        <f t="shared" si="7"/>
        <v>-0.8571428571428571</v>
      </c>
    </row>
    <row r="87" spans="1:11" x14ac:dyDescent="0.2">
      <c r="A87" s="7" t="s">
        <v>367</v>
      </c>
      <c r="B87" s="65">
        <v>13</v>
      </c>
      <c r="C87" s="34">
        <f>IF(B92=0, "-", B87/B92)</f>
        <v>8.3333333333333329E-2</v>
      </c>
      <c r="D87" s="65">
        <v>21</v>
      </c>
      <c r="E87" s="9">
        <f>IF(D92=0, "-", D87/D92)</f>
        <v>0.10047846889952153</v>
      </c>
      <c r="F87" s="81">
        <v>243</v>
      </c>
      <c r="G87" s="34">
        <f>IF(F92=0, "-", F87/F92)</f>
        <v>0.12461538461538461</v>
      </c>
      <c r="H87" s="65">
        <v>380</v>
      </c>
      <c r="I87" s="9">
        <f>IF(H92=0, "-", H87/H92)</f>
        <v>0.13773106197897789</v>
      </c>
      <c r="J87" s="8">
        <f t="shared" si="6"/>
        <v>-0.38095238095238093</v>
      </c>
      <c r="K87" s="9">
        <f t="shared" si="7"/>
        <v>-0.36052631578947369</v>
      </c>
    </row>
    <row r="88" spans="1:11" x14ac:dyDescent="0.2">
      <c r="A88" s="7" t="s">
        <v>368</v>
      </c>
      <c r="B88" s="65">
        <v>44</v>
      </c>
      <c r="C88" s="34">
        <f>IF(B92=0, "-", B88/B92)</f>
        <v>0.28205128205128205</v>
      </c>
      <c r="D88" s="65">
        <v>32</v>
      </c>
      <c r="E88" s="9">
        <f>IF(D92=0, "-", D88/D92)</f>
        <v>0.15311004784688995</v>
      </c>
      <c r="F88" s="81">
        <v>484</v>
      </c>
      <c r="G88" s="34">
        <f>IF(F92=0, "-", F88/F92)</f>
        <v>0.24820512820512822</v>
      </c>
      <c r="H88" s="65">
        <v>535</v>
      </c>
      <c r="I88" s="9">
        <f>IF(H92=0, "-", H88/H92)</f>
        <v>0.19391083725987676</v>
      </c>
      <c r="J88" s="8">
        <f t="shared" si="6"/>
        <v>0.375</v>
      </c>
      <c r="K88" s="9">
        <f t="shared" si="7"/>
        <v>-9.5327102803738323E-2</v>
      </c>
    </row>
    <row r="89" spans="1:11" x14ac:dyDescent="0.2">
      <c r="A89" s="7" t="s">
        <v>369</v>
      </c>
      <c r="B89" s="65">
        <v>0</v>
      </c>
      <c r="C89" s="34">
        <f>IF(B92=0, "-", B89/B92)</f>
        <v>0</v>
      </c>
      <c r="D89" s="65">
        <v>1</v>
      </c>
      <c r="E89" s="9">
        <f>IF(D92=0, "-", D89/D92)</f>
        <v>4.7846889952153108E-3</v>
      </c>
      <c r="F89" s="81">
        <v>0</v>
      </c>
      <c r="G89" s="34">
        <f>IF(F92=0, "-", F89/F92)</f>
        <v>0</v>
      </c>
      <c r="H89" s="65">
        <v>17</v>
      </c>
      <c r="I89" s="9">
        <f>IF(H92=0, "-", H89/H92)</f>
        <v>6.1616527727437476E-3</v>
      </c>
      <c r="J89" s="8">
        <f t="shared" si="6"/>
        <v>-1</v>
      </c>
      <c r="K89" s="9">
        <f t="shared" si="7"/>
        <v>-1</v>
      </c>
    </row>
    <row r="90" spans="1:11" x14ac:dyDescent="0.2">
      <c r="A90" s="7" t="s">
        <v>370</v>
      </c>
      <c r="B90" s="65">
        <v>14</v>
      </c>
      <c r="C90" s="34">
        <f>IF(B92=0, "-", B90/B92)</f>
        <v>8.9743589743589744E-2</v>
      </c>
      <c r="D90" s="65">
        <v>15</v>
      </c>
      <c r="E90" s="9">
        <f>IF(D92=0, "-", D90/D92)</f>
        <v>7.1770334928229665E-2</v>
      </c>
      <c r="F90" s="81">
        <v>68</v>
      </c>
      <c r="G90" s="34">
        <f>IF(F92=0, "-", F90/F92)</f>
        <v>3.487179487179487E-2</v>
      </c>
      <c r="H90" s="65">
        <v>192</v>
      </c>
      <c r="I90" s="9">
        <f>IF(H92=0, "-", H90/H92)</f>
        <v>6.959043131569409E-2</v>
      </c>
      <c r="J90" s="8">
        <f t="shared" si="6"/>
        <v>-6.6666666666666666E-2</v>
      </c>
      <c r="K90" s="9">
        <f t="shared" si="7"/>
        <v>-0.64583333333333337</v>
      </c>
    </row>
    <row r="91" spans="1:11" x14ac:dyDescent="0.2">
      <c r="A91" s="2"/>
      <c r="B91" s="68"/>
      <c r="C91" s="33"/>
      <c r="D91" s="68"/>
      <c r="E91" s="6"/>
      <c r="F91" s="82"/>
      <c r="G91" s="33"/>
      <c r="H91" s="68"/>
      <c r="I91" s="6"/>
      <c r="J91" s="5"/>
      <c r="K91" s="6"/>
    </row>
    <row r="92" spans="1:11" s="43" customFormat="1" x14ac:dyDescent="0.2">
      <c r="A92" s="162" t="s">
        <v>532</v>
      </c>
      <c r="B92" s="71">
        <f>SUM(B70:B91)</f>
        <v>156</v>
      </c>
      <c r="C92" s="40">
        <f>B92/893</f>
        <v>0.17469204927211646</v>
      </c>
      <c r="D92" s="71">
        <f>SUM(D70:D91)</f>
        <v>209</v>
      </c>
      <c r="E92" s="41">
        <f>D92/1382</f>
        <v>0.1512301013024602</v>
      </c>
      <c r="F92" s="77">
        <f>SUM(F70:F91)</f>
        <v>1950</v>
      </c>
      <c r="G92" s="42">
        <f>F92/12224</f>
        <v>0.15952225130890052</v>
      </c>
      <c r="H92" s="71">
        <f>SUM(H70:H91)</f>
        <v>2759</v>
      </c>
      <c r="I92" s="41">
        <f>H92/15281</f>
        <v>0.18055101105948562</v>
      </c>
      <c r="J92" s="37">
        <f>IF(D92=0, "-", IF((B92-D92)/D92&lt;10, (B92-D92)/D92, "&gt;999%"))</f>
        <v>-0.25358851674641147</v>
      </c>
      <c r="K92" s="38">
        <f>IF(H92=0, "-", IF((F92-H92)/H92&lt;10, (F92-H92)/H92, "&gt;999%"))</f>
        <v>-0.2932221819499819</v>
      </c>
    </row>
    <row r="93" spans="1:11" x14ac:dyDescent="0.2">
      <c r="B93" s="83"/>
      <c r="D93" s="83"/>
      <c r="F93" s="83"/>
      <c r="H93" s="83"/>
    </row>
    <row r="94" spans="1:11" x14ac:dyDescent="0.2">
      <c r="A94" s="163" t="s">
        <v>134</v>
      </c>
      <c r="B94" s="61" t="s">
        <v>12</v>
      </c>
      <c r="C94" s="62" t="s">
        <v>13</v>
      </c>
      <c r="D94" s="61" t="s">
        <v>12</v>
      </c>
      <c r="E94" s="63" t="s">
        <v>13</v>
      </c>
      <c r="F94" s="62" t="s">
        <v>12</v>
      </c>
      <c r="G94" s="62" t="s">
        <v>13</v>
      </c>
      <c r="H94" s="61" t="s">
        <v>12</v>
      </c>
      <c r="I94" s="63" t="s">
        <v>13</v>
      </c>
      <c r="J94" s="61"/>
      <c r="K94" s="63"/>
    </row>
    <row r="95" spans="1:11" x14ac:dyDescent="0.2">
      <c r="A95" s="7" t="s">
        <v>371</v>
      </c>
      <c r="B95" s="65">
        <v>0</v>
      </c>
      <c r="C95" s="34">
        <f>IF(B109=0, "-", B95/B109)</f>
        <v>0</v>
      </c>
      <c r="D95" s="65">
        <v>5</v>
      </c>
      <c r="E95" s="9">
        <f>IF(D109=0, "-", D95/D109)</f>
        <v>0.14705882352941177</v>
      </c>
      <c r="F95" s="81">
        <v>5</v>
      </c>
      <c r="G95" s="34">
        <f>IF(F109=0, "-", F95/F109)</f>
        <v>1.2406947890818859E-2</v>
      </c>
      <c r="H95" s="65">
        <v>28</v>
      </c>
      <c r="I95" s="9">
        <f>IF(H109=0, "-", H95/H109)</f>
        <v>5.588822355289421E-2</v>
      </c>
      <c r="J95" s="8">
        <f t="shared" ref="J95:J107" si="8">IF(D95=0, "-", IF((B95-D95)/D95&lt;10, (B95-D95)/D95, "&gt;999%"))</f>
        <v>-1</v>
      </c>
      <c r="K95" s="9">
        <f t="shared" ref="K95:K107" si="9">IF(H95=0, "-", IF((F95-H95)/H95&lt;10, (F95-H95)/H95, "&gt;999%"))</f>
        <v>-0.8214285714285714</v>
      </c>
    </row>
    <row r="96" spans="1:11" x14ac:dyDescent="0.2">
      <c r="A96" s="7" t="s">
        <v>372</v>
      </c>
      <c r="B96" s="65">
        <v>2</v>
      </c>
      <c r="C96" s="34">
        <f>IF(B109=0, "-", B96/B109)</f>
        <v>0.11764705882352941</v>
      </c>
      <c r="D96" s="65">
        <v>1</v>
      </c>
      <c r="E96" s="9">
        <f>IF(D109=0, "-", D96/D109)</f>
        <v>2.9411764705882353E-2</v>
      </c>
      <c r="F96" s="81">
        <v>45</v>
      </c>
      <c r="G96" s="34">
        <f>IF(F109=0, "-", F96/F109)</f>
        <v>0.11166253101736973</v>
      </c>
      <c r="H96" s="65">
        <v>46</v>
      </c>
      <c r="I96" s="9">
        <f>IF(H109=0, "-", H96/H109)</f>
        <v>9.1816367265469059E-2</v>
      </c>
      <c r="J96" s="8">
        <f t="shared" si="8"/>
        <v>1</v>
      </c>
      <c r="K96" s="9">
        <f t="shared" si="9"/>
        <v>-2.1739130434782608E-2</v>
      </c>
    </row>
    <row r="97" spans="1:11" x14ac:dyDescent="0.2">
      <c r="A97" s="7" t="s">
        <v>373</v>
      </c>
      <c r="B97" s="65">
        <v>0</v>
      </c>
      <c r="C97" s="34">
        <f>IF(B109=0, "-", B97/B109)</f>
        <v>0</v>
      </c>
      <c r="D97" s="65">
        <v>7</v>
      </c>
      <c r="E97" s="9">
        <f>IF(D109=0, "-", D97/D109)</f>
        <v>0.20588235294117646</v>
      </c>
      <c r="F97" s="81">
        <v>66</v>
      </c>
      <c r="G97" s="34">
        <f>IF(F109=0, "-", F97/F109)</f>
        <v>0.16377171215880892</v>
      </c>
      <c r="H97" s="65">
        <v>75</v>
      </c>
      <c r="I97" s="9">
        <f>IF(H109=0, "-", H97/H109)</f>
        <v>0.1497005988023952</v>
      </c>
      <c r="J97" s="8">
        <f t="shared" si="8"/>
        <v>-1</v>
      </c>
      <c r="K97" s="9">
        <f t="shared" si="9"/>
        <v>-0.12</v>
      </c>
    </row>
    <row r="98" spans="1:11" x14ac:dyDescent="0.2">
      <c r="A98" s="7" t="s">
        <v>374</v>
      </c>
      <c r="B98" s="65">
        <v>0</v>
      </c>
      <c r="C98" s="34">
        <f>IF(B109=0, "-", B98/B109)</f>
        <v>0</v>
      </c>
      <c r="D98" s="65">
        <v>0</v>
      </c>
      <c r="E98" s="9">
        <f>IF(D109=0, "-", D98/D109)</f>
        <v>0</v>
      </c>
      <c r="F98" s="81">
        <v>7</v>
      </c>
      <c r="G98" s="34">
        <f>IF(F109=0, "-", F98/F109)</f>
        <v>1.7369727047146403E-2</v>
      </c>
      <c r="H98" s="65">
        <v>8</v>
      </c>
      <c r="I98" s="9">
        <f>IF(H109=0, "-", H98/H109)</f>
        <v>1.5968063872255488E-2</v>
      </c>
      <c r="J98" s="8" t="str">
        <f t="shared" si="8"/>
        <v>-</v>
      </c>
      <c r="K98" s="9">
        <f t="shared" si="9"/>
        <v>-0.125</v>
      </c>
    </row>
    <row r="99" spans="1:11" x14ac:dyDescent="0.2">
      <c r="A99" s="7" t="s">
        <v>375</v>
      </c>
      <c r="B99" s="65">
        <v>2</v>
      </c>
      <c r="C99" s="34">
        <f>IF(B109=0, "-", B99/B109)</f>
        <v>0.11764705882352941</v>
      </c>
      <c r="D99" s="65">
        <v>0</v>
      </c>
      <c r="E99" s="9">
        <f>IF(D109=0, "-", D99/D109)</f>
        <v>0</v>
      </c>
      <c r="F99" s="81">
        <v>27</v>
      </c>
      <c r="G99" s="34">
        <f>IF(F109=0, "-", F99/F109)</f>
        <v>6.699751861042183E-2</v>
      </c>
      <c r="H99" s="65">
        <v>60</v>
      </c>
      <c r="I99" s="9">
        <f>IF(H109=0, "-", H99/H109)</f>
        <v>0.11976047904191617</v>
      </c>
      <c r="J99" s="8" t="str">
        <f t="shared" si="8"/>
        <v>-</v>
      </c>
      <c r="K99" s="9">
        <f t="shared" si="9"/>
        <v>-0.55000000000000004</v>
      </c>
    </row>
    <row r="100" spans="1:11" x14ac:dyDescent="0.2">
      <c r="A100" s="7" t="s">
        <v>376</v>
      </c>
      <c r="B100" s="65">
        <v>0</v>
      </c>
      <c r="C100" s="34">
        <f>IF(B109=0, "-", B100/B109)</f>
        <v>0</v>
      </c>
      <c r="D100" s="65">
        <v>0</v>
      </c>
      <c r="E100" s="9">
        <f>IF(D109=0, "-", D100/D109)</f>
        <v>0</v>
      </c>
      <c r="F100" s="81">
        <v>27</v>
      </c>
      <c r="G100" s="34">
        <f>IF(F109=0, "-", F100/F109)</f>
        <v>6.699751861042183E-2</v>
      </c>
      <c r="H100" s="65">
        <v>37</v>
      </c>
      <c r="I100" s="9">
        <f>IF(H109=0, "-", H100/H109)</f>
        <v>7.3852295409181631E-2</v>
      </c>
      <c r="J100" s="8" t="str">
        <f t="shared" si="8"/>
        <v>-</v>
      </c>
      <c r="K100" s="9">
        <f t="shared" si="9"/>
        <v>-0.27027027027027029</v>
      </c>
    </row>
    <row r="101" spans="1:11" x14ac:dyDescent="0.2">
      <c r="A101" s="7" t="s">
        <v>377</v>
      </c>
      <c r="B101" s="65">
        <v>3</v>
      </c>
      <c r="C101" s="34">
        <f>IF(B109=0, "-", B101/B109)</f>
        <v>0.17647058823529413</v>
      </c>
      <c r="D101" s="65">
        <v>3</v>
      </c>
      <c r="E101" s="9">
        <f>IF(D109=0, "-", D101/D109)</f>
        <v>8.8235294117647065E-2</v>
      </c>
      <c r="F101" s="81">
        <v>43</v>
      </c>
      <c r="G101" s="34">
        <f>IF(F109=0, "-", F101/F109)</f>
        <v>0.10669975186104218</v>
      </c>
      <c r="H101" s="65">
        <v>55</v>
      </c>
      <c r="I101" s="9">
        <f>IF(H109=0, "-", H101/H109)</f>
        <v>0.10978043912175649</v>
      </c>
      <c r="J101" s="8">
        <f t="shared" si="8"/>
        <v>0</v>
      </c>
      <c r="K101" s="9">
        <f t="shared" si="9"/>
        <v>-0.21818181818181817</v>
      </c>
    </row>
    <row r="102" spans="1:11" x14ac:dyDescent="0.2">
      <c r="A102" s="7" t="s">
        <v>378</v>
      </c>
      <c r="B102" s="65">
        <v>0</v>
      </c>
      <c r="C102" s="34">
        <f>IF(B109=0, "-", B102/B109)</f>
        <v>0</v>
      </c>
      <c r="D102" s="65">
        <v>0</v>
      </c>
      <c r="E102" s="9">
        <f>IF(D109=0, "-", D102/D109)</f>
        <v>0</v>
      </c>
      <c r="F102" s="81">
        <v>5</v>
      </c>
      <c r="G102" s="34">
        <f>IF(F109=0, "-", F102/F109)</f>
        <v>1.2406947890818859E-2</v>
      </c>
      <c r="H102" s="65">
        <v>0</v>
      </c>
      <c r="I102" s="9">
        <f>IF(H109=0, "-", H102/H109)</f>
        <v>0</v>
      </c>
      <c r="J102" s="8" t="str">
        <f t="shared" si="8"/>
        <v>-</v>
      </c>
      <c r="K102" s="9" t="str">
        <f t="shared" si="9"/>
        <v>-</v>
      </c>
    </row>
    <row r="103" spans="1:11" x14ac:dyDescent="0.2">
      <c r="A103" s="7" t="s">
        <v>379</v>
      </c>
      <c r="B103" s="65">
        <v>5</v>
      </c>
      <c r="C103" s="34">
        <f>IF(B109=0, "-", B103/B109)</f>
        <v>0.29411764705882354</v>
      </c>
      <c r="D103" s="65">
        <v>0</v>
      </c>
      <c r="E103" s="9">
        <f>IF(D109=0, "-", D103/D109)</f>
        <v>0</v>
      </c>
      <c r="F103" s="81">
        <v>37</v>
      </c>
      <c r="G103" s="34">
        <f>IF(F109=0, "-", F103/F109)</f>
        <v>9.1811414392059559E-2</v>
      </c>
      <c r="H103" s="65">
        <v>3</v>
      </c>
      <c r="I103" s="9">
        <f>IF(H109=0, "-", H103/H109)</f>
        <v>5.9880239520958087E-3</v>
      </c>
      <c r="J103" s="8" t="str">
        <f t="shared" si="8"/>
        <v>-</v>
      </c>
      <c r="K103" s="9" t="str">
        <f t="shared" si="9"/>
        <v>&gt;999%</v>
      </c>
    </row>
    <row r="104" spans="1:11" x14ac:dyDescent="0.2">
      <c r="A104" s="7" t="s">
        <v>380</v>
      </c>
      <c r="B104" s="65">
        <v>0</v>
      </c>
      <c r="C104" s="34">
        <f>IF(B109=0, "-", B104/B109)</f>
        <v>0</v>
      </c>
      <c r="D104" s="65">
        <v>1</v>
      </c>
      <c r="E104" s="9">
        <f>IF(D109=0, "-", D104/D109)</f>
        <v>2.9411764705882353E-2</v>
      </c>
      <c r="F104" s="81">
        <v>3</v>
      </c>
      <c r="G104" s="34">
        <f>IF(F109=0, "-", F104/F109)</f>
        <v>7.4441687344913151E-3</v>
      </c>
      <c r="H104" s="65">
        <v>12</v>
      </c>
      <c r="I104" s="9">
        <f>IF(H109=0, "-", H104/H109)</f>
        <v>2.3952095808383235E-2</v>
      </c>
      <c r="J104" s="8">
        <f t="shared" si="8"/>
        <v>-1</v>
      </c>
      <c r="K104" s="9">
        <f t="shared" si="9"/>
        <v>-0.75</v>
      </c>
    </row>
    <row r="105" spans="1:11" x14ac:dyDescent="0.2">
      <c r="A105" s="7" t="s">
        <v>381</v>
      </c>
      <c r="B105" s="65">
        <v>3</v>
      </c>
      <c r="C105" s="34">
        <f>IF(B109=0, "-", B105/B109)</f>
        <v>0.17647058823529413</v>
      </c>
      <c r="D105" s="65">
        <v>5</v>
      </c>
      <c r="E105" s="9">
        <f>IF(D109=0, "-", D105/D109)</f>
        <v>0.14705882352941177</v>
      </c>
      <c r="F105" s="81">
        <v>24</v>
      </c>
      <c r="G105" s="34">
        <f>IF(F109=0, "-", F105/F109)</f>
        <v>5.9553349875930521E-2</v>
      </c>
      <c r="H105" s="65">
        <v>62</v>
      </c>
      <c r="I105" s="9">
        <f>IF(H109=0, "-", H105/H109)</f>
        <v>0.12375249500998003</v>
      </c>
      <c r="J105" s="8">
        <f t="shared" si="8"/>
        <v>-0.4</v>
      </c>
      <c r="K105" s="9">
        <f t="shared" si="9"/>
        <v>-0.61290322580645162</v>
      </c>
    </row>
    <row r="106" spans="1:11" x14ac:dyDescent="0.2">
      <c r="A106" s="7" t="s">
        <v>382</v>
      </c>
      <c r="B106" s="65">
        <v>1</v>
      </c>
      <c r="C106" s="34">
        <f>IF(B109=0, "-", B106/B109)</f>
        <v>5.8823529411764705E-2</v>
      </c>
      <c r="D106" s="65">
        <v>5</v>
      </c>
      <c r="E106" s="9">
        <f>IF(D109=0, "-", D106/D109)</f>
        <v>0.14705882352941177</v>
      </c>
      <c r="F106" s="81">
        <v>39</v>
      </c>
      <c r="G106" s="34">
        <f>IF(F109=0, "-", F106/F109)</f>
        <v>9.6774193548387094E-2</v>
      </c>
      <c r="H106" s="65">
        <v>40</v>
      </c>
      <c r="I106" s="9">
        <f>IF(H109=0, "-", H106/H109)</f>
        <v>7.9840319361277445E-2</v>
      </c>
      <c r="J106" s="8">
        <f t="shared" si="8"/>
        <v>-0.8</v>
      </c>
      <c r="K106" s="9">
        <f t="shared" si="9"/>
        <v>-2.5000000000000001E-2</v>
      </c>
    </row>
    <row r="107" spans="1:11" x14ac:dyDescent="0.2">
      <c r="A107" s="7" t="s">
        <v>383</v>
      </c>
      <c r="B107" s="65">
        <v>1</v>
      </c>
      <c r="C107" s="34">
        <f>IF(B109=0, "-", B107/B109)</f>
        <v>5.8823529411764705E-2</v>
      </c>
      <c r="D107" s="65">
        <v>7</v>
      </c>
      <c r="E107" s="9">
        <f>IF(D109=0, "-", D107/D109)</f>
        <v>0.20588235294117646</v>
      </c>
      <c r="F107" s="81">
        <v>75</v>
      </c>
      <c r="G107" s="34">
        <f>IF(F109=0, "-", F107/F109)</f>
        <v>0.18610421836228289</v>
      </c>
      <c r="H107" s="65">
        <v>75</v>
      </c>
      <c r="I107" s="9">
        <f>IF(H109=0, "-", H107/H109)</f>
        <v>0.1497005988023952</v>
      </c>
      <c r="J107" s="8">
        <f t="shared" si="8"/>
        <v>-0.8571428571428571</v>
      </c>
      <c r="K107" s="9">
        <f t="shared" si="9"/>
        <v>0</v>
      </c>
    </row>
    <row r="108" spans="1:11" x14ac:dyDescent="0.2">
      <c r="A108" s="2"/>
      <c r="B108" s="68"/>
      <c r="C108" s="33"/>
      <c r="D108" s="68"/>
      <c r="E108" s="6"/>
      <c r="F108" s="82"/>
      <c r="G108" s="33"/>
      <c r="H108" s="68"/>
      <c r="I108" s="6"/>
      <c r="J108" s="5"/>
      <c r="K108" s="6"/>
    </row>
    <row r="109" spans="1:11" s="43" customFormat="1" x14ac:dyDescent="0.2">
      <c r="A109" s="162" t="s">
        <v>531</v>
      </c>
      <c r="B109" s="71">
        <f>SUM(B95:B108)</f>
        <v>17</v>
      </c>
      <c r="C109" s="40">
        <f>B109/893</f>
        <v>1.9036954087346025E-2</v>
      </c>
      <c r="D109" s="71">
        <f>SUM(D95:D108)</f>
        <v>34</v>
      </c>
      <c r="E109" s="41">
        <f>D109/1382</f>
        <v>2.4602026049204053E-2</v>
      </c>
      <c r="F109" s="77">
        <f>SUM(F95:F108)</f>
        <v>403</v>
      </c>
      <c r="G109" s="42">
        <f>F109/12224</f>
        <v>3.2967931937172776E-2</v>
      </c>
      <c r="H109" s="71">
        <f>SUM(H95:H108)</f>
        <v>501</v>
      </c>
      <c r="I109" s="41">
        <f>H109/15281</f>
        <v>3.2785812446829397E-2</v>
      </c>
      <c r="J109" s="37">
        <f>IF(D109=0, "-", IF((B109-D109)/D109&lt;10, (B109-D109)/D109, "&gt;999%"))</f>
        <v>-0.5</v>
      </c>
      <c r="K109" s="38">
        <f>IF(H109=0, "-", IF((F109-H109)/H109&lt;10, (F109-H109)/H109, "&gt;999%"))</f>
        <v>-0.19560878243512975</v>
      </c>
    </row>
    <row r="110" spans="1:11" x14ac:dyDescent="0.2">
      <c r="B110" s="83"/>
      <c r="D110" s="83"/>
      <c r="F110" s="83"/>
      <c r="H110" s="83"/>
    </row>
    <row r="111" spans="1:11" s="43" customFormat="1" x14ac:dyDescent="0.2">
      <c r="A111" s="162" t="s">
        <v>530</v>
      </c>
      <c r="B111" s="71">
        <v>173</v>
      </c>
      <c r="C111" s="40">
        <f>B111/893</f>
        <v>0.1937290033594625</v>
      </c>
      <c r="D111" s="71">
        <v>243</v>
      </c>
      <c r="E111" s="41">
        <f>D111/1382</f>
        <v>0.17583212735166426</v>
      </c>
      <c r="F111" s="77">
        <v>2353</v>
      </c>
      <c r="G111" s="42">
        <f>F111/12224</f>
        <v>0.19249018324607331</v>
      </c>
      <c r="H111" s="71">
        <v>3260</v>
      </c>
      <c r="I111" s="41">
        <f>H111/15281</f>
        <v>0.21333682350631503</v>
      </c>
      <c r="J111" s="37">
        <f>IF(D111=0, "-", IF((B111-D111)/D111&lt;10, (B111-D111)/D111, "&gt;999%"))</f>
        <v>-0.2880658436213992</v>
      </c>
      <c r="K111" s="38">
        <f>IF(H111=0, "-", IF((F111-H111)/H111&lt;10, (F111-H111)/H111, "&gt;999%"))</f>
        <v>-0.27822085889570553</v>
      </c>
    </row>
    <row r="112" spans="1:11" x14ac:dyDescent="0.2">
      <c r="B112" s="83"/>
      <c r="D112" s="83"/>
      <c r="F112" s="83"/>
      <c r="H112" s="83"/>
    </row>
    <row r="113" spans="1:11" ht="15.75" x14ac:dyDescent="0.25">
      <c r="A113" s="164" t="s">
        <v>105</v>
      </c>
      <c r="B113" s="196" t="s">
        <v>1</v>
      </c>
      <c r="C113" s="200"/>
      <c r="D113" s="200"/>
      <c r="E113" s="197"/>
      <c r="F113" s="196" t="s">
        <v>14</v>
      </c>
      <c r="G113" s="200"/>
      <c r="H113" s="200"/>
      <c r="I113" s="197"/>
      <c r="J113" s="196" t="s">
        <v>15</v>
      </c>
      <c r="K113" s="197"/>
    </row>
    <row r="114" spans="1:11" x14ac:dyDescent="0.2">
      <c r="A114" s="22"/>
      <c r="B114" s="196">
        <f>VALUE(RIGHT($B$2, 4))</f>
        <v>2021</v>
      </c>
      <c r="C114" s="197"/>
      <c r="D114" s="196">
        <f>B114-1</f>
        <v>2020</v>
      </c>
      <c r="E114" s="204"/>
      <c r="F114" s="196">
        <f>B114</f>
        <v>2021</v>
      </c>
      <c r="G114" s="204"/>
      <c r="H114" s="196">
        <f>D114</f>
        <v>2020</v>
      </c>
      <c r="I114" s="204"/>
      <c r="J114" s="140" t="s">
        <v>4</v>
      </c>
      <c r="K114" s="141" t="s">
        <v>2</v>
      </c>
    </row>
    <row r="115" spans="1:11" x14ac:dyDescent="0.2">
      <c r="A115" s="163" t="s">
        <v>135</v>
      </c>
      <c r="B115" s="61" t="s">
        <v>12</v>
      </c>
      <c r="C115" s="62" t="s">
        <v>13</v>
      </c>
      <c r="D115" s="61" t="s">
        <v>12</v>
      </c>
      <c r="E115" s="63" t="s">
        <v>13</v>
      </c>
      <c r="F115" s="62" t="s">
        <v>12</v>
      </c>
      <c r="G115" s="62" t="s">
        <v>13</v>
      </c>
      <c r="H115" s="61" t="s">
        <v>12</v>
      </c>
      <c r="I115" s="63" t="s">
        <v>13</v>
      </c>
      <c r="J115" s="61"/>
      <c r="K115" s="63"/>
    </row>
    <row r="116" spans="1:11" x14ac:dyDescent="0.2">
      <c r="A116" s="7" t="s">
        <v>384</v>
      </c>
      <c r="B116" s="65">
        <v>0</v>
      </c>
      <c r="C116" s="34">
        <f>IF(B142=0, "-", B116/B142)</f>
        <v>0</v>
      </c>
      <c r="D116" s="65">
        <v>1</v>
      </c>
      <c r="E116" s="9">
        <f>IF(D142=0, "-", D116/D142)</f>
        <v>6.5789473684210523E-3</v>
      </c>
      <c r="F116" s="81">
        <v>0</v>
      </c>
      <c r="G116" s="34">
        <f>IF(F142=0, "-", F116/F142)</f>
        <v>0</v>
      </c>
      <c r="H116" s="65">
        <v>13</v>
      </c>
      <c r="I116" s="9">
        <f>IF(H142=0, "-", H116/H142)</f>
        <v>1.0007698229407237E-2</v>
      </c>
      <c r="J116" s="8">
        <f t="shared" ref="J116:J140" si="10">IF(D116=0, "-", IF((B116-D116)/D116&lt;10, (B116-D116)/D116, "&gt;999%"))</f>
        <v>-1</v>
      </c>
      <c r="K116" s="9">
        <f t="shared" ref="K116:K140" si="11">IF(H116=0, "-", IF((F116-H116)/H116&lt;10, (F116-H116)/H116, "&gt;999%"))</f>
        <v>-1</v>
      </c>
    </row>
    <row r="117" spans="1:11" x14ac:dyDescent="0.2">
      <c r="A117" s="7" t="s">
        <v>385</v>
      </c>
      <c r="B117" s="65">
        <v>11</v>
      </c>
      <c r="C117" s="34">
        <f>IF(B142=0, "-", B117/B142)</f>
        <v>7.6923076923076927E-2</v>
      </c>
      <c r="D117" s="65">
        <v>11</v>
      </c>
      <c r="E117" s="9">
        <f>IF(D142=0, "-", D117/D142)</f>
        <v>7.2368421052631582E-2</v>
      </c>
      <c r="F117" s="81">
        <v>75</v>
      </c>
      <c r="G117" s="34">
        <f>IF(F142=0, "-", F117/F142)</f>
        <v>5.8411214953271028E-2</v>
      </c>
      <c r="H117" s="65">
        <v>68</v>
      </c>
      <c r="I117" s="9">
        <f>IF(H142=0, "-", H117/H142)</f>
        <v>5.2347959969207082E-2</v>
      </c>
      <c r="J117" s="8">
        <f t="shared" si="10"/>
        <v>0</v>
      </c>
      <c r="K117" s="9">
        <f t="shared" si="11"/>
        <v>0.10294117647058823</v>
      </c>
    </row>
    <row r="118" spans="1:11" x14ac:dyDescent="0.2">
      <c r="A118" s="7" t="s">
        <v>386</v>
      </c>
      <c r="B118" s="65">
        <v>1</v>
      </c>
      <c r="C118" s="34">
        <f>IF(B142=0, "-", B118/B142)</f>
        <v>6.993006993006993E-3</v>
      </c>
      <c r="D118" s="65">
        <v>1</v>
      </c>
      <c r="E118" s="9">
        <f>IF(D142=0, "-", D118/D142)</f>
        <v>6.5789473684210523E-3</v>
      </c>
      <c r="F118" s="81">
        <v>4</v>
      </c>
      <c r="G118" s="34">
        <f>IF(F142=0, "-", F118/F142)</f>
        <v>3.1152647975077881E-3</v>
      </c>
      <c r="H118" s="65">
        <v>6</v>
      </c>
      <c r="I118" s="9">
        <f>IF(H142=0, "-", H118/H142)</f>
        <v>4.6189376443418013E-3</v>
      </c>
      <c r="J118" s="8">
        <f t="shared" si="10"/>
        <v>0</v>
      </c>
      <c r="K118" s="9">
        <f t="shared" si="11"/>
        <v>-0.33333333333333331</v>
      </c>
    </row>
    <row r="119" spans="1:11" x14ac:dyDescent="0.2">
      <c r="A119" s="7" t="s">
        <v>387</v>
      </c>
      <c r="B119" s="65">
        <v>0</v>
      </c>
      <c r="C119" s="34">
        <f>IF(B142=0, "-", B119/B142)</f>
        <v>0</v>
      </c>
      <c r="D119" s="65">
        <v>15</v>
      </c>
      <c r="E119" s="9">
        <f>IF(D142=0, "-", D119/D142)</f>
        <v>9.8684210526315791E-2</v>
      </c>
      <c r="F119" s="81">
        <v>0</v>
      </c>
      <c r="G119" s="34">
        <f>IF(F142=0, "-", F119/F142)</f>
        <v>0</v>
      </c>
      <c r="H119" s="65">
        <v>41</v>
      </c>
      <c r="I119" s="9">
        <f>IF(H142=0, "-", H119/H142)</f>
        <v>3.1562740569668978E-2</v>
      </c>
      <c r="J119" s="8">
        <f t="shared" si="10"/>
        <v>-1</v>
      </c>
      <c r="K119" s="9">
        <f t="shared" si="11"/>
        <v>-1</v>
      </c>
    </row>
    <row r="120" spans="1:11" x14ac:dyDescent="0.2">
      <c r="A120" s="7" t="s">
        <v>388</v>
      </c>
      <c r="B120" s="65">
        <v>0</v>
      </c>
      <c r="C120" s="34">
        <f>IF(B142=0, "-", B120/B142)</f>
        <v>0</v>
      </c>
      <c r="D120" s="65">
        <v>2</v>
      </c>
      <c r="E120" s="9">
        <f>IF(D142=0, "-", D120/D142)</f>
        <v>1.3157894736842105E-2</v>
      </c>
      <c r="F120" s="81">
        <v>0</v>
      </c>
      <c r="G120" s="34">
        <f>IF(F142=0, "-", F120/F142)</f>
        <v>0</v>
      </c>
      <c r="H120" s="65">
        <v>24</v>
      </c>
      <c r="I120" s="9">
        <f>IF(H142=0, "-", H120/H142)</f>
        <v>1.8475750577367205E-2</v>
      </c>
      <c r="J120" s="8">
        <f t="shared" si="10"/>
        <v>-1</v>
      </c>
      <c r="K120" s="9">
        <f t="shared" si="11"/>
        <v>-1</v>
      </c>
    </row>
    <row r="121" spans="1:11" x14ac:dyDescent="0.2">
      <c r="A121" s="7" t="s">
        <v>389</v>
      </c>
      <c r="B121" s="65">
        <v>2</v>
      </c>
      <c r="C121" s="34">
        <f>IF(B142=0, "-", B121/B142)</f>
        <v>1.3986013986013986E-2</v>
      </c>
      <c r="D121" s="65">
        <v>0</v>
      </c>
      <c r="E121" s="9">
        <f>IF(D142=0, "-", D121/D142)</f>
        <v>0</v>
      </c>
      <c r="F121" s="81">
        <v>45</v>
      </c>
      <c r="G121" s="34">
        <f>IF(F142=0, "-", F121/F142)</f>
        <v>3.5046728971962614E-2</v>
      </c>
      <c r="H121" s="65">
        <v>0</v>
      </c>
      <c r="I121" s="9">
        <f>IF(H142=0, "-", H121/H142)</f>
        <v>0</v>
      </c>
      <c r="J121" s="8" t="str">
        <f t="shared" si="10"/>
        <v>-</v>
      </c>
      <c r="K121" s="9" t="str">
        <f t="shared" si="11"/>
        <v>-</v>
      </c>
    </row>
    <row r="122" spans="1:11" x14ac:dyDescent="0.2">
      <c r="A122" s="7" t="s">
        <v>390</v>
      </c>
      <c r="B122" s="65">
        <v>8</v>
      </c>
      <c r="C122" s="34">
        <f>IF(B142=0, "-", B122/B142)</f>
        <v>5.5944055944055944E-2</v>
      </c>
      <c r="D122" s="65">
        <v>10</v>
      </c>
      <c r="E122" s="9">
        <f>IF(D142=0, "-", D122/D142)</f>
        <v>6.5789473684210523E-2</v>
      </c>
      <c r="F122" s="81">
        <v>136</v>
      </c>
      <c r="G122" s="34">
        <f>IF(F142=0, "-", F122/F142)</f>
        <v>0.1059190031152648</v>
      </c>
      <c r="H122" s="65">
        <v>165</v>
      </c>
      <c r="I122" s="9">
        <f>IF(H142=0, "-", H122/H142)</f>
        <v>0.12702078521939955</v>
      </c>
      <c r="J122" s="8">
        <f t="shared" si="10"/>
        <v>-0.2</v>
      </c>
      <c r="K122" s="9">
        <f t="shared" si="11"/>
        <v>-0.17575757575757575</v>
      </c>
    </row>
    <row r="123" spans="1:11" x14ac:dyDescent="0.2">
      <c r="A123" s="7" t="s">
        <v>391</v>
      </c>
      <c r="B123" s="65">
        <v>6</v>
      </c>
      <c r="C123" s="34">
        <f>IF(B142=0, "-", B123/B142)</f>
        <v>4.195804195804196E-2</v>
      </c>
      <c r="D123" s="65">
        <v>4</v>
      </c>
      <c r="E123" s="9">
        <f>IF(D142=0, "-", D123/D142)</f>
        <v>2.6315789473684209E-2</v>
      </c>
      <c r="F123" s="81">
        <v>57</v>
      </c>
      <c r="G123" s="34">
        <f>IF(F142=0, "-", F123/F142)</f>
        <v>4.4392523364485979E-2</v>
      </c>
      <c r="H123" s="65">
        <v>52</v>
      </c>
      <c r="I123" s="9">
        <f>IF(H142=0, "-", H123/H142)</f>
        <v>4.0030792917628948E-2</v>
      </c>
      <c r="J123" s="8">
        <f t="shared" si="10"/>
        <v>0.5</v>
      </c>
      <c r="K123" s="9">
        <f t="shared" si="11"/>
        <v>9.6153846153846159E-2</v>
      </c>
    </row>
    <row r="124" spans="1:11" x14ac:dyDescent="0.2">
      <c r="A124" s="7" t="s">
        <v>392</v>
      </c>
      <c r="B124" s="65">
        <v>5</v>
      </c>
      <c r="C124" s="34">
        <f>IF(B142=0, "-", B124/B142)</f>
        <v>3.4965034965034968E-2</v>
      </c>
      <c r="D124" s="65">
        <v>7</v>
      </c>
      <c r="E124" s="9">
        <f>IF(D142=0, "-", D124/D142)</f>
        <v>4.6052631578947366E-2</v>
      </c>
      <c r="F124" s="81">
        <v>32</v>
      </c>
      <c r="G124" s="34">
        <f>IF(F142=0, "-", F124/F142)</f>
        <v>2.4922118380062305E-2</v>
      </c>
      <c r="H124" s="65">
        <v>37</v>
      </c>
      <c r="I124" s="9">
        <f>IF(H142=0, "-", H124/H142)</f>
        <v>2.848344880677444E-2</v>
      </c>
      <c r="J124" s="8">
        <f t="shared" si="10"/>
        <v>-0.2857142857142857</v>
      </c>
      <c r="K124" s="9">
        <f t="shared" si="11"/>
        <v>-0.13513513513513514</v>
      </c>
    </row>
    <row r="125" spans="1:11" x14ac:dyDescent="0.2">
      <c r="A125" s="7" t="s">
        <v>393</v>
      </c>
      <c r="B125" s="65">
        <v>3</v>
      </c>
      <c r="C125" s="34">
        <f>IF(B142=0, "-", B125/B142)</f>
        <v>2.097902097902098E-2</v>
      </c>
      <c r="D125" s="65">
        <v>3</v>
      </c>
      <c r="E125" s="9">
        <f>IF(D142=0, "-", D125/D142)</f>
        <v>1.9736842105263157E-2</v>
      </c>
      <c r="F125" s="81">
        <v>24</v>
      </c>
      <c r="G125" s="34">
        <f>IF(F142=0, "-", F125/F142)</f>
        <v>1.8691588785046728E-2</v>
      </c>
      <c r="H125" s="65">
        <v>15</v>
      </c>
      <c r="I125" s="9">
        <f>IF(H142=0, "-", H125/H142)</f>
        <v>1.1547344110854504E-2</v>
      </c>
      <c r="J125" s="8">
        <f t="shared" si="10"/>
        <v>0</v>
      </c>
      <c r="K125" s="9">
        <f t="shared" si="11"/>
        <v>0.6</v>
      </c>
    </row>
    <row r="126" spans="1:11" x14ac:dyDescent="0.2">
      <c r="A126" s="7" t="s">
        <v>394</v>
      </c>
      <c r="B126" s="65">
        <v>12</v>
      </c>
      <c r="C126" s="34">
        <f>IF(B142=0, "-", B126/B142)</f>
        <v>8.3916083916083919E-2</v>
      </c>
      <c r="D126" s="65">
        <v>12</v>
      </c>
      <c r="E126" s="9">
        <f>IF(D142=0, "-", D126/D142)</f>
        <v>7.8947368421052627E-2</v>
      </c>
      <c r="F126" s="81">
        <v>61</v>
      </c>
      <c r="G126" s="34">
        <f>IF(F142=0, "-", F126/F142)</f>
        <v>4.7507788161993768E-2</v>
      </c>
      <c r="H126" s="65">
        <v>35</v>
      </c>
      <c r="I126" s="9">
        <f>IF(H142=0, "-", H126/H142)</f>
        <v>2.6943802925327175E-2</v>
      </c>
      <c r="J126" s="8">
        <f t="shared" si="10"/>
        <v>0</v>
      </c>
      <c r="K126" s="9">
        <f t="shared" si="11"/>
        <v>0.74285714285714288</v>
      </c>
    </row>
    <row r="127" spans="1:11" x14ac:dyDescent="0.2">
      <c r="A127" s="7" t="s">
        <v>395</v>
      </c>
      <c r="B127" s="65">
        <v>0</v>
      </c>
      <c r="C127" s="34">
        <f>IF(B142=0, "-", B127/B142)</f>
        <v>0</v>
      </c>
      <c r="D127" s="65">
        <v>3</v>
      </c>
      <c r="E127" s="9">
        <f>IF(D142=0, "-", D127/D142)</f>
        <v>1.9736842105263157E-2</v>
      </c>
      <c r="F127" s="81">
        <v>8</v>
      </c>
      <c r="G127" s="34">
        <f>IF(F142=0, "-", F127/F142)</f>
        <v>6.2305295950155761E-3</v>
      </c>
      <c r="H127" s="65">
        <v>4</v>
      </c>
      <c r="I127" s="9">
        <f>IF(H142=0, "-", H127/H142)</f>
        <v>3.0792917628945341E-3</v>
      </c>
      <c r="J127" s="8">
        <f t="shared" si="10"/>
        <v>-1</v>
      </c>
      <c r="K127" s="9">
        <f t="shared" si="11"/>
        <v>1</v>
      </c>
    </row>
    <row r="128" spans="1:11" x14ac:dyDescent="0.2">
      <c r="A128" s="7" t="s">
        <v>396</v>
      </c>
      <c r="B128" s="65">
        <v>2</v>
      </c>
      <c r="C128" s="34">
        <f>IF(B142=0, "-", B128/B142)</f>
        <v>1.3986013986013986E-2</v>
      </c>
      <c r="D128" s="65">
        <v>6</v>
      </c>
      <c r="E128" s="9">
        <f>IF(D142=0, "-", D128/D142)</f>
        <v>3.9473684210526314E-2</v>
      </c>
      <c r="F128" s="81">
        <v>60</v>
      </c>
      <c r="G128" s="34">
        <f>IF(F142=0, "-", F128/F142)</f>
        <v>4.6728971962616821E-2</v>
      </c>
      <c r="H128" s="65">
        <v>44</v>
      </c>
      <c r="I128" s="9">
        <f>IF(H142=0, "-", H128/H142)</f>
        <v>3.3872209391839873E-2</v>
      </c>
      <c r="J128" s="8">
        <f t="shared" si="10"/>
        <v>-0.66666666666666663</v>
      </c>
      <c r="K128" s="9">
        <f t="shared" si="11"/>
        <v>0.36363636363636365</v>
      </c>
    </row>
    <row r="129" spans="1:11" x14ac:dyDescent="0.2">
      <c r="A129" s="7" t="s">
        <v>397</v>
      </c>
      <c r="B129" s="65">
        <v>7</v>
      </c>
      <c r="C129" s="34">
        <f>IF(B142=0, "-", B129/B142)</f>
        <v>4.8951048951048952E-2</v>
      </c>
      <c r="D129" s="65">
        <v>15</v>
      </c>
      <c r="E129" s="9">
        <f>IF(D142=0, "-", D129/D142)</f>
        <v>9.8684210526315791E-2</v>
      </c>
      <c r="F129" s="81">
        <v>103</v>
      </c>
      <c r="G129" s="34">
        <f>IF(F142=0, "-", F129/F142)</f>
        <v>8.021806853582554E-2</v>
      </c>
      <c r="H129" s="65">
        <v>123</v>
      </c>
      <c r="I129" s="9">
        <f>IF(H142=0, "-", H129/H142)</f>
        <v>9.4688221709006926E-2</v>
      </c>
      <c r="J129" s="8">
        <f t="shared" si="10"/>
        <v>-0.53333333333333333</v>
      </c>
      <c r="K129" s="9">
        <f t="shared" si="11"/>
        <v>-0.16260162601626016</v>
      </c>
    </row>
    <row r="130" spans="1:11" x14ac:dyDescent="0.2">
      <c r="A130" s="7" t="s">
        <v>398</v>
      </c>
      <c r="B130" s="65">
        <v>1</v>
      </c>
      <c r="C130" s="34">
        <f>IF(B142=0, "-", B130/B142)</f>
        <v>6.993006993006993E-3</v>
      </c>
      <c r="D130" s="65">
        <v>1</v>
      </c>
      <c r="E130" s="9">
        <f>IF(D142=0, "-", D130/D142)</f>
        <v>6.5789473684210523E-3</v>
      </c>
      <c r="F130" s="81">
        <v>15</v>
      </c>
      <c r="G130" s="34">
        <f>IF(F142=0, "-", F130/F142)</f>
        <v>1.1682242990654205E-2</v>
      </c>
      <c r="H130" s="65">
        <v>10</v>
      </c>
      <c r="I130" s="9">
        <f>IF(H142=0, "-", H130/H142)</f>
        <v>7.6982294072363358E-3</v>
      </c>
      <c r="J130" s="8">
        <f t="shared" si="10"/>
        <v>0</v>
      </c>
      <c r="K130" s="9">
        <f t="shared" si="11"/>
        <v>0.5</v>
      </c>
    </row>
    <row r="131" spans="1:11" x14ac:dyDescent="0.2">
      <c r="A131" s="7" t="s">
        <v>399</v>
      </c>
      <c r="B131" s="65">
        <v>4</v>
      </c>
      <c r="C131" s="34">
        <f>IF(B142=0, "-", B131/B142)</f>
        <v>2.7972027972027972E-2</v>
      </c>
      <c r="D131" s="65">
        <v>10</v>
      </c>
      <c r="E131" s="9">
        <f>IF(D142=0, "-", D131/D142)</f>
        <v>6.5789473684210523E-2</v>
      </c>
      <c r="F131" s="81">
        <v>69</v>
      </c>
      <c r="G131" s="34">
        <f>IF(F142=0, "-", F131/F142)</f>
        <v>5.3738317757009345E-2</v>
      </c>
      <c r="H131" s="65">
        <v>61</v>
      </c>
      <c r="I131" s="9">
        <f>IF(H142=0, "-", H131/H142)</f>
        <v>4.6959199384141649E-2</v>
      </c>
      <c r="J131" s="8">
        <f t="shared" si="10"/>
        <v>-0.6</v>
      </c>
      <c r="K131" s="9">
        <f t="shared" si="11"/>
        <v>0.13114754098360656</v>
      </c>
    </row>
    <row r="132" spans="1:11" x14ac:dyDescent="0.2">
      <c r="A132" s="7" t="s">
        <v>400</v>
      </c>
      <c r="B132" s="65">
        <v>1</v>
      </c>
      <c r="C132" s="34">
        <f>IF(B142=0, "-", B132/B142)</f>
        <v>6.993006993006993E-3</v>
      </c>
      <c r="D132" s="65">
        <v>1</v>
      </c>
      <c r="E132" s="9">
        <f>IF(D142=0, "-", D132/D142)</f>
        <v>6.5789473684210523E-3</v>
      </c>
      <c r="F132" s="81">
        <v>2</v>
      </c>
      <c r="G132" s="34">
        <f>IF(F142=0, "-", F132/F142)</f>
        <v>1.557632398753894E-3</v>
      </c>
      <c r="H132" s="65">
        <v>17</v>
      </c>
      <c r="I132" s="9">
        <f>IF(H142=0, "-", H132/H142)</f>
        <v>1.3086989992301771E-2</v>
      </c>
      <c r="J132" s="8">
        <f t="shared" si="10"/>
        <v>0</v>
      </c>
      <c r="K132" s="9">
        <f t="shared" si="11"/>
        <v>-0.88235294117647056</v>
      </c>
    </row>
    <row r="133" spans="1:11" x14ac:dyDescent="0.2">
      <c r="A133" s="7" t="s">
        <v>401</v>
      </c>
      <c r="B133" s="65">
        <v>3</v>
      </c>
      <c r="C133" s="34">
        <f>IF(B142=0, "-", B133/B142)</f>
        <v>2.097902097902098E-2</v>
      </c>
      <c r="D133" s="65">
        <v>5</v>
      </c>
      <c r="E133" s="9">
        <f>IF(D142=0, "-", D133/D142)</f>
        <v>3.2894736842105261E-2</v>
      </c>
      <c r="F133" s="81">
        <v>62</v>
      </c>
      <c r="G133" s="34">
        <f>IF(F142=0, "-", F133/F142)</f>
        <v>4.8286604361370715E-2</v>
      </c>
      <c r="H133" s="65">
        <v>51</v>
      </c>
      <c r="I133" s="9">
        <f>IF(H142=0, "-", H133/H142)</f>
        <v>3.9260969976905313E-2</v>
      </c>
      <c r="J133" s="8">
        <f t="shared" si="10"/>
        <v>-0.4</v>
      </c>
      <c r="K133" s="9">
        <f t="shared" si="11"/>
        <v>0.21568627450980393</v>
      </c>
    </row>
    <row r="134" spans="1:11" x14ac:dyDescent="0.2">
      <c r="A134" s="7" t="s">
        <v>402</v>
      </c>
      <c r="B134" s="65">
        <v>0</v>
      </c>
      <c r="C134" s="34">
        <f>IF(B142=0, "-", B134/B142)</f>
        <v>0</v>
      </c>
      <c r="D134" s="65">
        <v>0</v>
      </c>
      <c r="E134" s="9">
        <f>IF(D142=0, "-", D134/D142)</f>
        <v>0</v>
      </c>
      <c r="F134" s="81">
        <v>1</v>
      </c>
      <c r="G134" s="34">
        <f>IF(F142=0, "-", F134/F142)</f>
        <v>7.7881619937694702E-4</v>
      </c>
      <c r="H134" s="65">
        <v>2</v>
      </c>
      <c r="I134" s="9">
        <f>IF(H142=0, "-", H134/H142)</f>
        <v>1.539645881447267E-3</v>
      </c>
      <c r="J134" s="8" t="str">
        <f t="shared" si="10"/>
        <v>-</v>
      </c>
      <c r="K134" s="9">
        <f t="shared" si="11"/>
        <v>-0.5</v>
      </c>
    </row>
    <row r="135" spans="1:11" x14ac:dyDescent="0.2">
      <c r="A135" s="7" t="s">
        <v>403</v>
      </c>
      <c r="B135" s="65">
        <v>41</v>
      </c>
      <c r="C135" s="34">
        <f>IF(B142=0, "-", B135/B142)</f>
        <v>0.28671328671328672</v>
      </c>
      <c r="D135" s="65">
        <v>15</v>
      </c>
      <c r="E135" s="9">
        <f>IF(D142=0, "-", D135/D142)</f>
        <v>9.8684210526315791E-2</v>
      </c>
      <c r="F135" s="81">
        <v>196</v>
      </c>
      <c r="G135" s="34">
        <f>IF(F142=0, "-", F135/F142)</f>
        <v>0.15264797507788161</v>
      </c>
      <c r="H135" s="65">
        <v>181</v>
      </c>
      <c r="I135" s="9">
        <f>IF(H142=0, "-", H135/H142)</f>
        <v>0.13933795227097767</v>
      </c>
      <c r="J135" s="8">
        <f t="shared" si="10"/>
        <v>1.7333333333333334</v>
      </c>
      <c r="K135" s="9">
        <f t="shared" si="11"/>
        <v>8.2872928176795577E-2</v>
      </c>
    </row>
    <row r="136" spans="1:11" x14ac:dyDescent="0.2">
      <c r="A136" s="7" t="s">
        <v>404</v>
      </c>
      <c r="B136" s="65">
        <v>2</v>
      </c>
      <c r="C136" s="34">
        <f>IF(B142=0, "-", B136/B142)</f>
        <v>1.3986013986013986E-2</v>
      </c>
      <c r="D136" s="65">
        <v>2</v>
      </c>
      <c r="E136" s="9">
        <f>IF(D142=0, "-", D136/D142)</f>
        <v>1.3157894736842105E-2</v>
      </c>
      <c r="F136" s="81">
        <v>24</v>
      </c>
      <c r="G136" s="34">
        <f>IF(F142=0, "-", F136/F142)</f>
        <v>1.8691588785046728E-2</v>
      </c>
      <c r="H136" s="65">
        <v>21</v>
      </c>
      <c r="I136" s="9">
        <f>IF(H142=0, "-", H136/H142)</f>
        <v>1.6166281755196306E-2</v>
      </c>
      <c r="J136" s="8">
        <f t="shared" si="10"/>
        <v>0</v>
      </c>
      <c r="K136" s="9">
        <f t="shared" si="11"/>
        <v>0.14285714285714285</v>
      </c>
    </row>
    <row r="137" spans="1:11" x14ac:dyDescent="0.2">
      <c r="A137" s="7" t="s">
        <v>405</v>
      </c>
      <c r="B137" s="65">
        <v>17</v>
      </c>
      <c r="C137" s="34">
        <f>IF(B142=0, "-", B137/B142)</f>
        <v>0.11888111888111888</v>
      </c>
      <c r="D137" s="65">
        <v>14</v>
      </c>
      <c r="E137" s="9">
        <f>IF(D142=0, "-", D137/D142)</f>
        <v>9.2105263157894732E-2</v>
      </c>
      <c r="F137" s="81">
        <v>93</v>
      </c>
      <c r="G137" s="34">
        <f>IF(F142=0, "-", F137/F142)</f>
        <v>7.2429906542056069E-2</v>
      </c>
      <c r="H137" s="65">
        <v>122</v>
      </c>
      <c r="I137" s="9">
        <f>IF(H142=0, "-", H137/H142)</f>
        <v>9.3918398768283298E-2</v>
      </c>
      <c r="J137" s="8">
        <f t="shared" si="10"/>
        <v>0.21428571428571427</v>
      </c>
      <c r="K137" s="9">
        <f t="shared" si="11"/>
        <v>-0.23770491803278687</v>
      </c>
    </row>
    <row r="138" spans="1:11" x14ac:dyDescent="0.2">
      <c r="A138" s="7" t="s">
        <v>406</v>
      </c>
      <c r="B138" s="65">
        <v>9</v>
      </c>
      <c r="C138" s="34">
        <f>IF(B142=0, "-", B138/B142)</f>
        <v>6.2937062937062943E-2</v>
      </c>
      <c r="D138" s="65">
        <v>7</v>
      </c>
      <c r="E138" s="9">
        <f>IF(D142=0, "-", D138/D142)</f>
        <v>4.6052631578947366E-2</v>
      </c>
      <c r="F138" s="81">
        <v>127</v>
      </c>
      <c r="G138" s="34">
        <f>IF(F142=0, "-", F138/F142)</f>
        <v>9.8909657320872271E-2</v>
      </c>
      <c r="H138" s="65">
        <v>111</v>
      </c>
      <c r="I138" s="9">
        <f>IF(H142=0, "-", H138/H142)</f>
        <v>8.5450346420323328E-2</v>
      </c>
      <c r="J138" s="8">
        <f t="shared" si="10"/>
        <v>0.2857142857142857</v>
      </c>
      <c r="K138" s="9">
        <f t="shared" si="11"/>
        <v>0.14414414414414414</v>
      </c>
    </row>
    <row r="139" spans="1:11" x14ac:dyDescent="0.2">
      <c r="A139" s="7" t="s">
        <v>407</v>
      </c>
      <c r="B139" s="65">
        <v>1</v>
      </c>
      <c r="C139" s="34">
        <f>IF(B142=0, "-", B139/B142)</f>
        <v>6.993006993006993E-3</v>
      </c>
      <c r="D139" s="65">
        <v>0</v>
      </c>
      <c r="E139" s="9">
        <f>IF(D142=0, "-", D139/D142)</f>
        <v>0</v>
      </c>
      <c r="F139" s="81">
        <v>2</v>
      </c>
      <c r="G139" s="34">
        <f>IF(F142=0, "-", F139/F142)</f>
        <v>1.557632398753894E-3</v>
      </c>
      <c r="H139" s="65">
        <v>0</v>
      </c>
      <c r="I139" s="9">
        <f>IF(H142=0, "-", H139/H142)</f>
        <v>0</v>
      </c>
      <c r="J139" s="8" t="str">
        <f t="shared" si="10"/>
        <v>-</v>
      </c>
      <c r="K139" s="9" t="str">
        <f t="shared" si="11"/>
        <v>-</v>
      </c>
    </row>
    <row r="140" spans="1:11" x14ac:dyDescent="0.2">
      <c r="A140" s="7" t="s">
        <v>408</v>
      </c>
      <c r="B140" s="65">
        <v>7</v>
      </c>
      <c r="C140" s="34">
        <f>IF(B142=0, "-", B140/B142)</f>
        <v>4.8951048951048952E-2</v>
      </c>
      <c r="D140" s="65">
        <v>7</v>
      </c>
      <c r="E140" s="9">
        <f>IF(D142=0, "-", D140/D142)</f>
        <v>4.6052631578947366E-2</v>
      </c>
      <c r="F140" s="81">
        <v>88</v>
      </c>
      <c r="G140" s="34">
        <f>IF(F142=0, "-", F140/F142)</f>
        <v>6.8535825545171333E-2</v>
      </c>
      <c r="H140" s="65">
        <v>96</v>
      </c>
      <c r="I140" s="9">
        <f>IF(H142=0, "-", H140/H142)</f>
        <v>7.3903002309468821E-2</v>
      </c>
      <c r="J140" s="8">
        <f t="shared" si="10"/>
        <v>0</v>
      </c>
      <c r="K140" s="9">
        <f t="shared" si="11"/>
        <v>-8.3333333333333329E-2</v>
      </c>
    </row>
    <row r="141" spans="1:11" x14ac:dyDescent="0.2">
      <c r="A141" s="2"/>
      <c r="B141" s="68"/>
      <c r="C141" s="33"/>
      <c r="D141" s="68"/>
      <c r="E141" s="6"/>
      <c r="F141" s="82"/>
      <c r="G141" s="33"/>
      <c r="H141" s="68"/>
      <c r="I141" s="6"/>
      <c r="J141" s="5"/>
      <c r="K141" s="6"/>
    </row>
    <row r="142" spans="1:11" s="43" customFormat="1" x14ac:dyDescent="0.2">
      <c r="A142" s="162" t="s">
        <v>529</v>
      </c>
      <c r="B142" s="71">
        <f>SUM(B116:B141)</f>
        <v>143</v>
      </c>
      <c r="C142" s="40">
        <f>B142/893</f>
        <v>0.16013437849944009</v>
      </c>
      <c r="D142" s="71">
        <f>SUM(D116:D141)</f>
        <v>152</v>
      </c>
      <c r="E142" s="41">
        <f>D142/1382</f>
        <v>0.10998552821997105</v>
      </c>
      <c r="F142" s="77">
        <f>SUM(F116:F141)</f>
        <v>1284</v>
      </c>
      <c r="G142" s="42">
        <f>F142/12224</f>
        <v>0.1050392670157068</v>
      </c>
      <c r="H142" s="71">
        <f>SUM(H116:H141)</f>
        <v>1299</v>
      </c>
      <c r="I142" s="41">
        <f>H142/15281</f>
        <v>8.5007525685491789E-2</v>
      </c>
      <c r="J142" s="37">
        <f>IF(D142=0, "-", IF((B142-D142)/D142&lt;10, (B142-D142)/D142, "&gt;999%"))</f>
        <v>-5.921052631578947E-2</v>
      </c>
      <c r="K142" s="38">
        <f>IF(H142=0, "-", IF((F142-H142)/H142&lt;10, (F142-H142)/H142, "&gt;999%"))</f>
        <v>-1.1547344110854504E-2</v>
      </c>
    </row>
    <row r="143" spans="1:11" x14ac:dyDescent="0.2">
      <c r="B143" s="83"/>
      <c r="D143" s="83"/>
      <c r="F143" s="83"/>
      <c r="H143" s="83"/>
    </row>
    <row r="144" spans="1:11" x14ac:dyDescent="0.2">
      <c r="A144" s="163" t="s">
        <v>136</v>
      </c>
      <c r="B144" s="61" t="s">
        <v>12</v>
      </c>
      <c r="C144" s="62" t="s">
        <v>13</v>
      </c>
      <c r="D144" s="61" t="s">
        <v>12</v>
      </c>
      <c r="E144" s="63" t="s">
        <v>13</v>
      </c>
      <c r="F144" s="62" t="s">
        <v>12</v>
      </c>
      <c r="G144" s="62" t="s">
        <v>13</v>
      </c>
      <c r="H144" s="61" t="s">
        <v>12</v>
      </c>
      <c r="I144" s="63" t="s">
        <v>13</v>
      </c>
      <c r="J144" s="61"/>
      <c r="K144" s="63"/>
    </row>
    <row r="145" spans="1:11" x14ac:dyDescent="0.2">
      <c r="A145" s="7" t="s">
        <v>409</v>
      </c>
      <c r="B145" s="65">
        <v>0</v>
      </c>
      <c r="C145" s="34">
        <f>IF(B163=0, "-", B145/B163)</f>
        <v>0</v>
      </c>
      <c r="D145" s="65">
        <v>1</v>
      </c>
      <c r="E145" s="9">
        <f>IF(D163=0, "-", D145/D163)</f>
        <v>4.1666666666666664E-2</v>
      </c>
      <c r="F145" s="81">
        <v>11</v>
      </c>
      <c r="G145" s="34">
        <f>IF(F163=0, "-", F145/F163)</f>
        <v>3.9426523297491037E-2</v>
      </c>
      <c r="H145" s="65">
        <v>11</v>
      </c>
      <c r="I145" s="9">
        <f>IF(H163=0, "-", H145/H163)</f>
        <v>5.2884615384615384E-2</v>
      </c>
      <c r="J145" s="8">
        <f t="shared" ref="J145:J161" si="12">IF(D145=0, "-", IF((B145-D145)/D145&lt;10, (B145-D145)/D145, "&gt;999%"))</f>
        <v>-1</v>
      </c>
      <c r="K145" s="9">
        <f t="shared" ref="K145:K161" si="13">IF(H145=0, "-", IF((F145-H145)/H145&lt;10, (F145-H145)/H145, "&gt;999%"))</f>
        <v>0</v>
      </c>
    </row>
    <row r="146" spans="1:11" x14ac:dyDescent="0.2">
      <c r="A146" s="7" t="s">
        <v>410</v>
      </c>
      <c r="B146" s="65">
        <v>1</v>
      </c>
      <c r="C146" s="34">
        <f>IF(B163=0, "-", B146/B163)</f>
        <v>8.3333333333333329E-2</v>
      </c>
      <c r="D146" s="65">
        <v>4</v>
      </c>
      <c r="E146" s="9">
        <f>IF(D163=0, "-", D146/D163)</f>
        <v>0.16666666666666666</v>
      </c>
      <c r="F146" s="81">
        <v>43</v>
      </c>
      <c r="G146" s="34">
        <f>IF(F163=0, "-", F146/F163)</f>
        <v>0.15412186379928317</v>
      </c>
      <c r="H146" s="65">
        <v>30</v>
      </c>
      <c r="I146" s="9">
        <f>IF(H163=0, "-", H146/H163)</f>
        <v>0.14423076923076922</v>
      </c>
      <c r="J146" s="8">
        <f t="shared" si="12"/>
        <v>-0.75</v>
      </c>
      <c r="K146" s="9">
        <f t="shared" si="13"/>
        <v>0.43333333333333335</v>
      </c>
    </row>
    <row r="147" spans="1:11" x14ac:dyDescent="0.2">
      <c r="A147" s="7" t="s">
        <v>411</v>
      </c>
      <c r="B147" s="65">
        <v>0</v>
      </c>
      <c r="C147" s="34">
        <f>IF(B163=0, "-", B147/B163)</f>
        <v>0</v>
      </c>
      <c r="D147" s="65">
        <v>1</v>
      </c>
      <c r="E147" s="9">
        <f>IF(D163=0, "-", D147/D163)</f>
        <v>4.1666666666666664E-2</v>
      </c>
      <c r="F147" s="81">
        <v>3</v>
      </c>
      <c r="G147" s="34">
        <f>IF(F163=0, "-", F147/F163)</f>
        <v>1.0752688172043012E-2</v>
      </c>
      <c r="H147" s="65">
        <v>7</v>
      </c>
      <c r="I147" s="9">
        <f>IF(H163=0, "-", H147/H163)</f>
        <v>3.3653846153846152E-2</v>
      </c>
      <c r="J147" s="8">
        <f t="shared" si="12"/>
        <v>-1</v>
      </c>
      <c r="K147" s="9">
        <f t="shared" si="13"/>
        <v>-0.5714285714285714</v>
      </c>
    </row>
    <row r="148" spans="1:11" x14ac:dyDescent="0.2">
      <c r="A148" s="7" t="s">
        <v>412</v>
      </c>
      <c r="B148" s="65">
        <v>0</v>
      </c>
      <c r="C148" s="34">
        <f>IF(B163=0, "-", B148/B163)</f>
        <v>0</v>
      </c>
      <c r="D148" s="65">
        <v>0</v>
      </c>
      <c r="E148" s="9">
        <f>IF(D163=0, "-", D148/D163)</f>
        <v>0</v>
      </c>
      <c r="F148" s="81">
        <v>2</v>
      </c>
      <c r="G148" s="34">
        <f>IF(F163=0, "-", F148/F163)</f>
        <v>7.1684587813620072E-3</v>
      </c>
      <c r="H148" s="65">
        <v>0</v>
      </c>
      <c r="I148" s="9">
        <f>IF(H163=0, "-", H148/H163)</f>
        <v>0</v>
      </c>
      <c r="J148" s="8" t="str">
        <f t="shared" si="12"/>
        <v>-</v>
      </c>
      <c r="K148" s="9" t="str">
        <f t="shared" si="13"/>
        <v>-</v>
      </c>
    </row>
    <row r="149" spans="1:11" x14ac:dyDescent="0.2">
      <c r="A149" s="7" t="s">
        <v>413</v>
      </c>
      <c r="B149" s="65">
        <v>2</v>
      </c>
      <c r="C149" s="34">
        <f>IF(B163=0, "-", B149/B163)</f>
        <v>0.16666666666666666</v>
      </c>
      <c r="D149" s="65">
        <v>0</v>
      </c>
      <c r="E149" s="9">
        <f>IF(D163=0, "-", D149/D163)</f>
        <v>0</v>
      </c>
      <c r="F149" s="81">
        <v>9</v>
      </c>
      <c r="G149" s="34">
        <f>IF(F163=0, "-", F149/F163)</f>
        <v>3.2258064516129031E-2</v>
      </c>
      <c r="H149" s="65">
        <v>5</v>
      </c>
      <c r="I149" s="9">
        <f>IF(H163=0, "-", H149/H163)</f>
        <v>2.403846153846154E-2</v>
      </c>
      <c r="J149" s="8" t="str">
        <f t="shared" si="12"/>
        <v>-</v>
      </c>
      <c r="K149" s="9">
        <f t="shared" si="13"/>
        <v>0.8</v>
      </c>
    </row>
    <row r="150" spans="1:11" x14ac:dyDescent="0.2">
      <c r="A150" s="7" t="s">
        <v>414</v>
      </c>
      <c r="B150" s="65">
        <v>0</v>
      </c>
      <c r="C150" s="34">
        <f>IF(B163=0, "-", B150/B163)</f>
        <v>0</v>
      </c>
      <c r="D150" s="65">
        <v>0</v>
      </c>
      <c r="E150" s="9">
        <f>IF(D163=0, "-", D150/D163)</f>
        <v>0</v>
      </c>
      <c r="F150" s="81">
        <v>1</v>
      </c>
      <c r="G150" s="34">
        <f>IF(F163=0, "-", F150/F163)</f>
        <v>3.5842293906810036E-3</v>
      </c>
      <c r="H150" s="65">
        <v>1</v>
      </c>
      <c r="I150" s="9">
        <f>IF(H163=0, "-", H150/H163)</f>
        <v>4.807692307692308E-3</v>
      </c>
      <c r="J150" s="8" t="str">
        <f t="shared" si="12"/>
        <v>-</v>
      </c>
      <c r="K150" s="9">
        <f t="shared" si="13"/>
        <v>0</v>
      </c>
    </row>
    <row r="151" spans="1:11" x14ac:dyDescent="0.2">
      <c r="A151" s="7" t="s">
        <v>415</v>
      </c>
      <c r="B151" s="65">
        <v>2</v>
      </c>
      <c r="C151" s="34">
        <f>IF(B163=0, "-", B151/B163)</f>
        <v>0.16666666666666666</v>
      </c>
      <c r="D151" s="65">
        <v>1</v>
      </c>
      <c r="E151" s="9">
        <f>IF(D163=0, "-", D151/D163)</f>
        <v>4.1666666666666664E-2</v>
      </c>
      <c r="F151" s="81">
        <v>23</v>
      </c>
      <c r="G151" s="34">
        <f>IF(F163=0, "-", F151/F163)</f>
        <v>8.2437275985663083E-2</v>
      </c>
      <c r="H151" s="65">
        <v>4</v>
      </c>
      <c r="I151" s="9">
        <f>IF(H163=0, "-", H151/H163)</f>
        <v>1.9230769230769232E-2</v>
      </c>
      <c r="J151" s="8">
        <f t="shared" si="12"/>
        <v>1</v>
      </c>
      <c r="K151" s="9">
        <f t="shared" si="13"/>
        <v>4.75</v>
      </c>
    </row>
    <row r="152" spans="1:11" x14ac:dyDescent="0.2">
      <c r="A152" s="7" t="s">
        <v>416</v>
      </c>
      <c r="B152" s="65">
        <v>0</v>
      </c>
      <c r="C152" s="34">
        <f>IF(B163=0, "-", B152/B163)</f>
        <v>0</v>
      </c>
      <c r="D152" s="65">
        <v>1</v>
      </c>
      <c r="E152" s="9">
        <f>IF(D163=0, "-", D152/D163)</f>
        <v>4.1666666666666664E-2</v>
      </c>
      <c r="F152" s="81">
        <v>37</v>
      </c>
      <c r="G152" s="34">
        <f>IF(F163=0, "-", F152/F163)</f>
        <v>0.13261648745519714</v>
      </c>
      <c r="H152" s="65">
        <v>17</v>
      </c>
      <c r="I152" s="9">
        <f>IF(H163=0, "-", H152/H163)</f>
        <v>8.1730769230769232E-2</v>
      </c>
      <c r="J152" s="8">
        <f t="shared" si="12"/>
        <v>-1</v>
      </c>
      <c r="K152" s="9">
        <f t="shared" si="13"/>
        <v>1.1764705882352942</v>
      </c>
    </row>
    <row r="153" spans="1:11" x14ac:dyDescent="0.2">
      <c r="A153" s="7" t="s">
        <v>417</v>
      </c>
      <c r="B153" s="65">
        <v>2</v>
      </c>
      <c r="C153" s="34">
        <f>IF(B163=0, "-", B153/B163)</f>
        <v>0.16666666666666666</v>
      </c>
      <c r="D153" s="65">
        <v>1</v>
      </c>
      <c r="E153" s="9">
        <f>IF(D163=0, "-", D153/D163)</f>
        <v>4.1666666666666664E-2</v>
      </c>
      <c r="F153" s="81">
        <v>15</v>
      </c>
      <c r="G153" s="34">
        <f>IF(F163=0, "-", F153/F163)</f>
        <v>5.3763440860215055E-2</v>
      </c>
      <c r="H153" s="65">
        <v>14</v>
      </c>
      <c r="I153" s="9">
        <f>IF(H163=0, "-", H153/H163)</f>
        <v>6.7307692307692304E-2</v>
      </c>
      <c r="J153" s="8">
        <f t="shared" si="12"/>
        <v>1</v>
      </c>
      <c r="K153" s="9">
        <f t="shared" si="13"/>
        <v>7.1428571428571425E-2</v>
      </c>
    </row>
    <row r="154" spans="1:11" x14ac:dyDescent="0.2">
      <c r="A154" s="7" t="s">
        <v>418</v>
      </c>
      <c r="B154" s="65">
        <v>0</v>
      </c>
      <c r="C154" s="34">
        <f>IF(B163=0, "-", B154/B163)</f>
        <v>0</v>
      </c>
      <c r="D154" s="65">
        <v>5</v>
      </c>
      <c r="E154" s="9">
        <f>IF(D163=0, "-", D154/D163)</f>
        <v>0.20833333333333334</v>
      </c>
      <c r="F154" s="81">
        <v>25</v>
      </c>
      <c r="G154" s="34">
        <f>IF(F163=0, "-", F154/F163)</f>
        <v>8.9605734767025089E-2</v>
      </c>
      <c r="H154" s="65">
        <v>19</v>
      </c>
      <c r="I154" s="9">
        <f>IF(H163=0, "-", H154/H163)</f>
        <v>9.1346153846153841E-2</v>
      </c>
      <c r="J154" s="8">
        <f t="shared" si="12"/>
        <v>-1</v>
      </c>
      <c r="K154" s="9">
        <f t="shared" si="13"/>
        <v>0.31578947368421051</v>
      </c>
    </row>
    <row r="155" spans="1:11" x14ac:dyDescent="0.2">
      <c r="A155" s="7" t="s">
        <v>419</v>
      </c>
      <c r="B155" s="65">
        <v>0</v>
      </c>
      <c r="C155" s="34">
        <f>IF(B163=0, "-", B155/B163)</f>
        <v>0</v>
      </c>
      <c r="D155" s="65">
        <v>3</v>
      </c>
      <c r="E155" s="9">
        <f>IF(D163=0, "-", D155/D163)</f>
        <v>0.125</v>
      </c>
      <c r="F155" s="81">
        <v>6</v>
      </c>
      <c r="G155" s="34">
        <f>IF(F163=0, "-", F155/F163)</f>
        <v>2.1505376344086023E-2</v>
      </c>
      <c r="H155" s="65">
        <v>7</v>
      </c>
      <c r="I155" s="9">
        <f>IF(H163=0, "-", H155/H163)</f>
        <v>3.3653846153846152E-2</v>
      </c>
      <c r="J155" s="8">
        <f t="shared" si="12"/>
        <v>-1</v>
      </c>
      <c r="K155" s="9">
        <f t="shared" si="13"/>
        <v>-0.14285714285714285</v>
      </c>
    </row>
    <row r="156" spans="1:11" x14ac:dyDescent="0.2">
      <c r="A156" s="7" t="s">
        <v>420</v>
      </c>
      <c r="B156" s="65">
        <v>1</v>
      </c>
      <c r="C156" s="34">
        <f>IF(B163=0, "-", B156/B163)</f>
        <v>8.3333333333333329E-2</v>
      </c>
      <c r="D156" s="65">
        <v>0</v>
      </c>
      <c r="E156" s="9">
        <f>IF(D163=0, "-", D156/D163)</f>
        <v>0</v>
      </c>
      <c r="F156" s="81">
        <v>11</v>
      </c>
      <c r="G156" s="34">
        <f>IF(F163=0, "-", F156/F163)</f>
        <v>3.9426523297491037E-2</v>
      </c>
      <c r="H156" s="65">
        <v>2</v>
      </c>
      <c r="I156" s="9">
        <f>IF(H163=0, "-", H156/H163)</f>
        <v>9.6153846153846159E-3</v>
      </c>
      <c r="J156" s="8" t="str">
        <f t="shared" si="12"/>
        <v>-</v>
      </c>
      <c r="K156" s="9">
        <f t="shared" si="13"/>
        <v>4.5</v>
      </c>
    </row>
    <row r="157" spans="1:11" x14ac:dyDescent="0.2">
      <c r="A157" s="7" t="s">
        <v>421</v>
      </c>
      <c r="B157" s="65">
        <v>2</v>
      </c>
      <c r="C157" s="34">
        <f>IF(B163=0, "-", B157/B163)</f>
        <v>0.16666666666666666</v>
      </c>
      <c r="D157" s="65">
        <v>4</v>
      </c>
      <c r="E157" s="9">
        <f>IF(D163=0, "-", D157/D163)</f>
        <v>0.16666666666666666</v>
      </c>
      <c r="F157" s="81">
        <v>29</v>
      </c>
      <c r="G157" s="34">
        <f>IF(F163=0, "-", F157/F163)</f>
        <v>0.1039426523297491</v>
      </c>
      <c r="H157" s="65">
        <v>31</v>
      </c>
      <c r="I157" s="9">
        <f>IF(H163=0, "-", H157/H163)</f>
        <v>0.14903846153846154</v>
      </c>
      <c r="J157" s="8">
        <f t="shared" si="12"/>
        <v>-0.5</v>
      </c>
      <c r="K157" s="9">
        <f t="shared" si="13"/>
        <v>-6.4516129032258063E-2</v>
      </c>
    </row>
    <row r="158" spans="1:11" x14ac:dyDescent="0.2">
      <c r="A158" s="7" t="s">
        <v>422</v>
      </c>
      <c r="B158" s="65">
        <v>1</v>
      </c>
      <c r="C158" s="34">
        <f>IF(B163=0, "-", B158/B163)</f>
        <v>8.3333333333333329E-2</v>
      </c>
      <c r="D158" s="65">
        <v>0</v>
      </c>
      <c r="E158" s="9">
        <f>IF(D163=0, "-", D158/D163)</f>
        <v>0</v>
      </c>
      <c r="F158" s="81">
        <v>7</v>
      </c>
      <c r="G158" s="34">
        <f>IF(F163=0, "-", F158/F163)</f>
        <v>2.5089605734767026E-2</v>
      </c>
      <c r="H158" s="65">
        <v>6</v>
      </c>
      <c r="I158" s="9">
        <f>IF(H163=0, "-", H158/H163)</f>
        <v>2.8846153846153848E-2</v>
      </c>
      <c r="J158" s="8" t="str">
        <f t="shared" si="12"/>
        <v>-</v>
      </c>
      <c r="K158" s="9">
        <f t="shared" si="13"/>
        <v>0.16666666666666666</v>
      </c>
    </row>
    <row r="159" spans="1:11" x14ac:dyDescent="0.2">
      <c r="A159" s="7" t="s">
        <v>423</v>
      </c>
      <c r="B159" s="65">
        <v>1</v>
      </c>
      <c r="C159" s="34">
        <f>IF(B163=0, "-", B159/B163)</f>
        <v>8.3333333333333329E-2</v>
      </c>
      <c r="D159" s="65">
        <v>1</v>
      </c>
      <c r="E159" s="9">
        <f>IF(D163=0, "-", D159/D163)</f>
        <v>4.1666666666666664E-2</v>
      </c>
      <c r="F159" s="81">
        <v>6</v>
      </c>
      <c r="G159" s="34">
        <f>IF(F163=0, "-", F159/F163)</f>
        <v>2.1505376344086023E-2</v>
      </c>
      <c r="H159" s="65">
        <v>8</v>
      </c>
      <c r="I159" s="9">
        <f>IF(H163=0, "-", H159/H163)</f>
        <v>3.8461538461538464E-2</v>
      </c>
      <c r="J159" s="8">
        <f t="shared" si="12"/>
        <v>0</v>
      </c>
      <c r="K159" s="9">
        <f t="shared" si="13"/>
        <v>-0.25</v>
      </c>
    </row>
    <row r="160" spans="1:11" x14ac:dyDescent="0.2">
      <c r="A160" s="7" t="s">
        <v>424</v>
      </c>
      <c r="B160" s="65">
        <v>0</v>
      </c>
      <c r="C160" s="34">
        <f>IF(B163=0, "-", B160/B163)</f>
        <v>0</v>
      </c>
      <c r="D160" s="65">
        <v>0</v>
      </c>
      <c r="E160" s="9">
        <f>IF(D163=0, "-", D160/D163)</f>
        <v>0</v>
      </c>
      <c r="F160" s="81">
        <v>26</v>
      </c>
      <c r="G160" s="34">
        <f>IF(F163=0, "-", F160/F163)</f>
        <v>9.3189964157706098E-2</v>
      </c>
      <c r="H160" s="65">
        <v>30</v>
      </c>
      <c r="I160" s="9">
        <f>IF(H163=0, "-", H160/H163)</f>
        <v>0.14423076923076922</v>
      </c>
      <c r="J160" s="8" t="str">
        <f t="shared" si="12"/>
        <v>-</v>
      </c>
      <c r="K160" s="9">
        <f t="shared" si="13"/>
        <v>-0.13333333333333333</v>
      </c>
    </row>
    <row r="161" spans="1:11" x14ac:dyDescent="0.2">
      <c r="A161" s="7" t="s">
        <v>425</v>
      </c>
      <c r="B161" s="65">
        <v>0</v>
      </c>
      <c r="C161" s="34">
        <f>IF(B163=0, "-", B161/B163)</f>
        <v>0</v>
      </c>
      <c r="D161" s="65">
        <v>2</v>
      </c>
      <c r="E161" s="9">
        <f>IF(D163=0, "-", D161/D163)</f>
        <v>8.3333333333333329E-2</v>
      </c>
      <c r="F161" s="81">
        <v>25</v>
      </c>
      <c r="G161" s="34">
        <f>IF(F163=0, "-", F161/F163)</f>
        <v>8.9605734767025089E-2</v>
      </c>
      <c r="H161" s="65">
        <v>16</v>
      </c>
      <c r="I161" s="9">
        <f>IF(H163=0, "-", H161/H163)</f>
        <v>7.6923076923076927E-2</v>
      </c>
      <c r="J161" s="8">
        <f t="shared" si="12"/>
        <v>-1</v>
      </c>
      <c r="K161" s="9">
        <f t="shared" si="13"/>
        <v>0.5625</v>
      </c>
    </row>
    <row r="162" spans="1:11" x14ac:dyDescent="0.2">
      <c r="A162" s="2"/>
      <c r="B162" s="68"/>
      <c r="C162" s="33"/>
      <c r="D162" s="68"/>
      <c r="E162" s="6"/>
      <c r="F162" s="82"/>
      <c r="G162" s="33"/>
      <c r="H162" s="68"/>
      <c r="I162" s="6"/>
      <c r="J162" s="5"/>
      <c r="K162" s="6"/>
    </row>
    <row r="163" spans="1:11" s="43" customFormat="1" x14ac:dyDescent="0.2">
      <c r="A163" s="162" t="s">
        <v>528</v>
      </c>
      <c r="B163" s="71">
        <f>SUM(B145:B162)</f>
        <v>12</v>
      </c>
      <c r="C163" s="40">
        <f>B163/893</f>
        <v>1.3437849944008958E-2</v>
      </c>
      <c r="D163" s="71">
        <f>SUM(D145:D162)</f>
        <v>24</v>
      </c>
      <c r="E163" s="41">
        <f>D163/1382</f>
        <v>1.7366136034732273E-2</v>
      </c>
      <c r="F163" s="77">
        <f>SUM(F145:F162)</f>
        <v>279</v>
      </c>
      <c r="G163" s="42">
        <f>F163/12224</f>
        <v>2.2823952879581152E-2</v>
      </c>
      <c r="H163" s="71">
        <f>SUM(H145:H162)</f>
        <v>208</v>
      </c>
      <c r="I163" s="41">
        <f>H163/15281</f>
        <v>1.361167462862378E-2</v>
      </c>
      <c r="J163" s="37">
        <f>IF(D163=0, "-", IF((B163-D163)/D163&lt;10, (B163-D163)/D163, "&gt;999%"))</f>
        <v>-0.5</v>
      </c>
      <c r="K163" s="38">
        <f>IF(H163=0, "-", IF((F163-H163)/H163&lt;10, (F163-H163)/H163, "&gt;999%"))</f>
        <v>0.34134615384615385</v>
      </c>
    </row>
    <row r="164" spans="1:11" x14ac:dyDescent="0.2">
      <c r="B164" s="83"/>
      <c r="D164" s="83"/>
      <c r="F164" s="83"/>
      <c r="H164" s="83"/>
    </row>
    <row r="165" spans="1:11" s="43" customFormat="1" x14ac:dyDescent="0.2">
      <c r="A165" s="162" t="s">
        <v>527</v>
      </c>
      <c r="B165" s="71">
        <v>155</v>
      </c>
      <c r="C165" s="40">
        <f>B165/893</f>
        <v>0.17357222844344905</v>
      </c>
      <c r="D165" s="71">
        <v>176</v>
      </c>
      <c r="E165" s="41">
        <f>D165/1382</f>
        <v>0.12735166425470332</v>
      </c>
      <c r="F165" s="77">
        <v>1563</v>
      </c>
      <c r="G165" s="42">
        <f>F165/12224</f>
        <v>0.12786321989528796</v>
      </c>
      <c r="H165" s="71">
        <v>1507</v>
      </c>
      <c r="I165" s="41">
        <f>H165/15281</f>
        <v>9.8619200314115571E-2</v>
      </c>
      <c r="J165" s="37">
        <f>IF(D165=0, "-", IF((B165-D165)/D165&lt;10, (B165-D165)/D165, "&gt;999%"))</f>
        <v>-0.11931818181818182</v>
      </c>
      <c r="K165" s="38">
        <f>IF(H165=0, "-", IF((F165-H165)/H165&lt;10, (F165-H165)/H165, "&gt;999%"))</f>
        <v>3.7159920371599202E-2</v>
      </c>
    </row>
    <row r="166" spans="1:11" x14ac:dyDescent="0.2">
      <c r="B166" s="83"/>
      <c r="D166" s="83"/>
      <c r="F166" s="83"/>
      <c r="H166" s="83"/>
    </row>
    <row r="167" spans="1:11" ht="15.75" x14ac:dyDescent="0.25">
      <c r="A167" s="164" t="s">
        <v>106</v>
      </c>
      <c r="B167" s="196" t="s">
        <v>1</v>
      </c>
      <c r="C167" s="200"/>
      <c r="D167" s="200"/>
      <c r="E167" s="197"/>
      <c r="F167" s="196" t="s">
        <v>14</v>
      </c>
      <c r="G167" s="200"/>
      <c r="H167" s="200"/>
      <c r="I167" s="197"/>
      <c r="J167" s="196" t="s">
        <v>15</v>
      </c>
      <c r="K167" s="197"/>
    </row>
    <row r="168" spans="1:11" x14ac:dyDescent="0.2">
      <c r="A168" s="22"/>
      <c r="B168" s="196">
        <f>VALUE(RIGHT($B$2, 4))</f>
        <v>2021</v>
      </c>
      <c r="C168" s="197"/>
      <c r="D168" s="196">
        <f>B168-1</f>
        <v>2020</v>
      </c>
      <c r="E168" s="204"/>
      <c r="F168" s="196">
        <f>B168</f>
        <v>2021</v>
      </c>
      <c r="G168" s="204"/>
      <c r="H168" s="196">
        <f>D168</f>
        <v>2020</v>
      </c>
      <c r="I168" s="204"/>
      <c r="J168" s="140" t="s">
        <v>4</v>
      </c>
      <c r="K168" s="141" t="s">
        <v>2</v>
      </c>
    </row>
    <row r="169" spans="1:11" x14ac:dyDescent="0.2">
      <c r="A169" s="163" t="s">
        <v>137</v>
      </c>
      <c r="B169" s="61" t="s">
        <v>12</v>
      </c>
      <c r="C169" s="62" t="s">
        <v>13</v>
      </c>
      <c r="D169" s="61" t="s">
        <v>12</v>
      </c>
      <c r="E169" s="63" t="s">
        <v>13</v>
      </c>
      <c r="F169" s="62" t="s">
        <v>12</v>
      </c>
      <c r="G169" s="62" t="s">
        <v>13</v>
      </c>
      <c r="H169" s="61" t="s">
        <v>12</v>
      </c>
      <c r="I169" s="63" t="s">
        <v>13</v>
      </c>
      <c r="J169" s="61"/>
      <c r="K169" s="63"/>
    </row>
    <row r="170" spans="1:11" x14ac:dyDescent="0.2">
      <c r="A170" s="7" t="s">
        <v>426</v>
      </c>
      <c r="B170" s="65">
        <v>4</v>
      </c>
      <c r="C170" s="34">
        <f>IF(B173=0, "-", B170/B173)</f>
        <v>1</v>
      </c>
      <c r="D170" s="65">
        <v>1</v>
      </c>
      <c r="E170" s="9">
        <f>IF(D173=0, "-", D170/D173)</f>
        <v>0.125</v>
      </c>
      <c r="F170" s="81">
        <v>20</v>
      </c>
      <c r="G170" s="34">
        <f>IF(F173=0, "-", F170/F173)</f>
        <v>0.19607843137254902</v>
      </c>
      <c r="H170" s="65">
        <v>8</v>
      </c>
      <c r="I170" s="9">
        <f>IF(H173=0, "-", H170/H173)</f>
        <v>0.10810810810810811</v>
      </c>
      <c r="J170" s="8">
        <f>IF(D170=0, "-", IF((B170-D170)/D170&lt;10, (B170-D170)/D170, "&gt;999%"))</f>
        <v>3</v>
      </c>
      <c r="K170" s="9">
        <f>IF(H170=0, "-", IF((F170-H170)/H170&lt;10, (F170-H170)/H170, "&gt;999%"))</f>
        <v>1.5</v>
      </c>
    </row>
    <row r="171" spans="1:11" x14ac:dyDescent="0.2">
      <c r="A171" s="7" t="s">
        <v>427</v>
      </c>
      <c r="B171" s="65">
        <v>0</v>
      </c>
      <c r="C171" s="34">
        <f>IF(B173=0, "-", B171/B173)</f>
        <v>0</v>
      </c>
      <c r="D171" s="65">
        <v>7</v>
      </c>
      <c r="E171" s="9">
        <f>IF(D173=0, "-", D171/D173)</f>
        <v>0.875</v>
      </c>
      <c r="F171" s="81">
        <v>82</v>
      </c>
      <c r="G171" s="34">
        <f>IF(F173=0, "-", F171/F173)</f>
        <v>0.80392156862745101</v>
      </c>
      <c r="H171" s="65">
        <v>66</v>
      </c>
      <c r="I171" s="9">
        <f>IF(H173=0, "-", H171/H173)</f>
        <v>0.89189189189189189</v>
      </c>
      <c r="J171" s="8">
        <f>IF(D171=0, "-", IF((B171-D171)/D171&lt;10, (B171-D171)/D171, "&gt;999%"))</f>
        <v>-1</v>
      </c>
      <c r="K171" s="9">
        <f>IF(H171=0, "-", IF((F171-H171)/H171&lt;10, (F171-H171)/H171, "&gt;999%"))</f>
        <v>0.24242424242424243</v>
      </c>
    </row>
    <row r="172" spans="1:11" x14ac:dyDescent="0.2">
      <c r="A172" s="2"/>
      <c r="B172" s="68"/>
      <c r="C172" s="33"/>
      <c r="D172" s="68"/>
      <c r="E172" s="6"/>
      <c r="F172" s="82"/>
      <c r="G172" s="33"/>
      <c r="H172" s="68"/>
      <c r="I172" s="6"/>
      <c r="J172" s="5"/>
      <c r="K172" s="6"/>
    </row>
    <row r="173" spans="1:11" s="43" customFormat="1" x14ac:dyDescent="0.2">
      <c r="A173" s="162" t="s">
        <v>526</v>
      </c>
      <c r="B173" s="71">
        <f>SUM(B170:B172)</f>
        <v>4</v>
      </c>
      <c r="C173" s="40">
        <f>B173/893</f>
        <v>4.4792833146696529E-3</v>
      </c>
      <c r="D173" s="71">
        <f>SUM(D170:D172)</f>
        <v>8</v>
      </c>
      <c r="E173" s="41">
        <f>D173/1382</f>
        <v>5.7887120115774236E-3</v>
      </c>
      <c r="F173" s="77">
        <f>SUM(F170:F172)</f>
        <v>102</v>
      </c>
      <c r="G173" s="42">
        <f>F173/12224</f>
        <v>8.3442408376963352E-3</v>
      </c>
      <c r="H173" s="71">
        <f>SUM(H170:H172)</f>
        <v>74</v>
      </c>
      <c r="I173" s="41">
        <f>H173/15281</f>
        <v>4.8426150121065378E-3</v>
      </c>
      <c r="J173" s="37">
        <f>IF(D173=0, "-", IF((B173-D173)/D173&lt;10, (B173-D173)/D173, "&gt;999%"))</f>
        <v>-0.5</v>
      </c>
      <c r="K173" s="38">
        <f>IF(H173=0, "-", IF((F173-H173)/H173&lt;10, (F173-H173)/H173, "&gt;999%"))</f>
        <v>0.3783783783783784</v>
      </c>
    </row>
    <row r="174" spans="1:11" x14ac:dyDescent="0.2">
      <c r="B174" s="83"/>
      <c r="D174" s="83"/>
      <c r="F174" s="83"/>
      <c r="H174" s="83"/>
    </row>
    <row r="175" spans="1:11" x14ac:dyDescent="0.2">
      <c r="A175" s="163" t="s">
        <v>138</v>
      </c>
      <c r="B175" s="61" t="s">
        <v>12</v>
      </c>
      <c r="C175" s="62" t="s">
        <v>13</v>
      </c>
      <c r="D175" s="61" t="s">
        <v>12</v>
      </c>
      <c r="E175" s="63" t="s">
        <v>13</v>
      </c>
      <c r="F175" s="62" t="s">
        <v>12</v>
      </c>
      <c r="G175" s="62" t="s">
        <v>13</v>
      </c>
      <c r="H175" s="61" t="s">
        <v>12</v>
      </c>
      <c r="I175" s="63" t="s">
        <v>13</v>
      </c>
      <c r="J175" s="61"/>
      <c r="K175" s="63"/>
    </row>
    <row r="176" spans="1:11" x14ac:dyDescent="0.2">
      <c r="A176" s="7" t="s">
        <v>428</v>
      </c>
      <c r="B176" s="65">
        <v>0</v>
      </c>
      <c r="C176" s="34">
        <f>IF(B185=0, "-", B176/B185)</f>
        <v>0</v>
      </c>
      <c r="D176" s="65">
        <v>0</v>
      </c>
      <c r="E176" s="9">
        <f>IF(D185=0, "-", D176/D185)</f>
        <v>0</v>
      </c>
      <c r="F176" s="81">
        <v>3</v>
      </c>
      <c r="G176" s="34">
        <f>IF(F185=0, "-", F176/F185)</f>
        <v>9.0909090909090912E-2</v>
      </c>
      <c r="H176" s="65">
        <v>1</v>
      </c>
      <c r="I176" s="9">
        <f>IF(H185=0, "-", H176/H185)</f>
        <v>2.3255813953488372E-2</v>
      </c>
      <c r="J176" s="8" t="str">
        <f t="shared" ref="J176:J183" si="14">IF(D176=0, "-", IF((B176-D176)/D176&lt;10, (B176-D176)/D176, "&gt;999%"))</f>
        <v>-</v>
      </c>
      <c r="K176" s="9">
        <f t="shared" ref="K176:K183" si="15">IF(H176=0, "-", IF((F176-H176)/H176&lt;10, (F176-H176)/H176, "&gt;999%"))</f>
        <v>2</v>
      </c>
    </row>
    <row r="177" spans="1:11" x14ac:dyDescent="0.2">
      <c r="A177" s="7" t="s">
        <v>429</v>
      </c>
      <c r="B177" s="65">
        <v>1</v>
      </c>
      <c r="C177" s="34">
        <f>IF(B185=0, "-", B177/B185)</f>
        <v>0.16666666666666666</v>
      </c>
      <c r="D177" s="65">
        <v>1</v>
      </c>
      <c r="E177" s="9">
        <f>IF(D185=0, "-", D177/D185)</f>
        <v>0.33333333333333331</v>
      </c>
      <c r="F177" s="81">
        <v>10</v>
      </c>
      <c r="G177" s="34">
        <f>IF(F185=0, "-", F177/F185)</f>
        <v>0.30303030303030304</v>
      </c>
      <c r="H177" s="65">
        <v>16</v>
      </c>
      <c r="I177" s="9">
        <f>IF(H185=0, "-", H177/H185)</f>
        <v>0.37209302325581395</v>
      </c>
      <c r="J177" s="8">
        <f t="shared" si="14"/>
        <v>0</v>
      </c>
      <c r="K177" s="9">
        <f t="shared" si="15"/>
        <v>-0.375</v>
      </c>
    </row>
    <row r="178" spans="1:11" x14ac:dyDescent="0.2">
      <c r="A178" s="7" t="s">
        <v>430</v>
      </c>
      <c r="B178" s="65">
        <v>0</v>
      </c>
      <c r="C178" s="34">
        <f>IF(B185=0, "-", B178/B185)</f>
        <v>0</v>
      </c>
      <c r="D178" s="65">
        <v>0</v>
      </c>
      <c r="E178" s="9">
        <f>IF(D185=0, "-", D178/D185)</f>
        <v>0</v>
      </c>
      <c r="F178" s="81">
        <v>2</v>
      </c>
      <c r="G178" s="34">
        <f>IF(F185=0, "-", F178/F185)</f>
        <v>6.0606060606060608E-2</v>
      </c>
      <c r="H178" s="65">
        <v>1</v>
      </c>
      <c r="I178" s="9">
        <f>IF(H185=0, "-", H178/H185)</f>
        <v>2.3255813953488372E-2</v>
      </c>
      <c r="J178" s="8" t="str">
        <f t="shared" si="14"/>
        <v>-</v>
      </c>
      <c r="K178" s="9">
        <f t="shared" si="15"/>
        <v>1</v>
      </c>
    </row>
    <row r="179" spans="1:11" x14ac:dyDescent="0.2">
      <c r="A179" s="7" t="s">
        <v>431</v>
      </c>
      <c r="B179" s="65">
        <v>1</v>
      </c>
      <c r="C179" s="34">
        <f>IF(B185=0, "-", B179/B185)</f>
        <v>0.16666666666666666</v>
      </c>
      <c r="D179" s="65">
        <v>0</v>
      </c>
      <c r="E179" s="9">
        <f>IF(D185=0, "-", D179/D185)</f>
        <v>0</v>
      </c>
      <c r="F179" s="81">
        <v>6</v>
      </c>
      <c r="G179" s="34">
        <f>IF(F185=0, "-", F179/F185)</f>
        <v>0.18181818181818182</v>
      </c>
      <c r="H179" s="65">
        <v>7</v>
      </c>
      <c r="I179" s="9">
        <f>IF(H185=0, "-", H179/H185)</f>
        <v>0.16279069767441862</v>
      </c>
      <c r="J179" s="8" t="str">
        <f t="shared" si="14"/>
        <v>-</v>
      </c>
      <c r="K179" s="9">
        <f t="shared" si="15"/>
        <v>-0.14285714285714285</v>
      </c>
    </row>
    <row r="180" spans="1:11" x14ac:dyDescent="0.2">
      <c r="A180" s="7" t="s">
        <v>432</v>
      </c>
      <c r="B180" s="65">
        <v>0</v>
      </c>
      <c r="C180" s="34">
        <f>IF(B185=0, "-", B180/B185)</f>
        <v>0</v>
      </c>
      <c r="D180" s="65">
        <v>0</v>
      </c>
      <c r="E180" s="9">
        <f>IF(D185=0, "-", D180/D185)</f>
        <v>0</v>
      </c>
      <c r="F180" s="81">
        <v>0</v>
      </c>
      <c r="G180" s="34">
        <f>IF(F185=0, "-", F180/F185)</f>
        <v>0</v>
      </c>
      <c r="H180" s="65">
        <v>3</v>
      </c>
      <c r="I180" s="9">
        <f>IF(H185=0, "-", H180/H185)</f>
        <v>6.9767441860465115E-2</v>
      </c>
      <c r="J180" s="8" t="str">
        <f t="shared" si="14"/>
        <v>-</v>
      </c>
      <c r="K180" s="9">
        <f t="shared" si="15"/>
        <v>-1</v>
      </c>
    </row>
    <row r="181" spans="1:11" x14ac:dyDescent="0.2">
      <c r="A181" s="7" t="s">
        <v>433</v>
      </c>
      <c r="B181" s="65">
        <v>1</v>
      </c>
      <c r="C181" s="34">
        <f>IF(B185=0, "-", B181/B185)</f>
        <v>0.16666666666666666</v>
      </c>
      <c r="D181" s="65">
        <v>0</v>
      </c>
      <c r="E181" s="9">
        <f>IF(D185=0, "-", D181/D185)</f>
        <v>0</v>
      </c>
      <c r="F181" s="81">
        <v>1</v>
      </c>
      <c r="G181" s="34">
        <f>IF(F185=0, "-", F181/F185)</f>
        <v>3.0303030303030304E-2</v>
      </c>
      <c r="H181" s="65">
        <v>1</v>
      </c>
      <c r="I181" s="9">
        <f>IF(H185=0, "-", H181/H185)</f>
        <v>2.3255813953488372E-2</v>
      </c>
      <c r="J181" s="8" t="str">
        <f t="shared" si="14"/>
        <v>-</v>
      </c>
      <c r="K181" s="9">
        <f t="shared" si="15"/>
        <v>0</v>
      </c>
    </row>
    <row r="182" spans="1:11" x14ac:dyDescent="0.2">
      <c r="A182" s="7" t="s">
        <v>434</v>
      </c>
      <c r="B182" s="65">
        <v>1</v>
      </c>
      <c r="C182" s="34">
        <f>IF(B185=0, "-", B182/B185)</f>
        <v>0.16666666666666666</v>
      </c>
      <c r="D182" s="65">
        <v>1</v>
      </c>
      <c r="E182" s="9">
        <f>IF(D185=0, "-", D182/D185)</f>
        <v>0.33333333333333331</v>
      </c>
      <c r="F182" s="81">
        <v>5</v>
      </c>
      <c r="G182" s="34">
        <f>IF(F185=0, "-", F182/F185)</f>
        <v>0.15151515151515152</v>
      </c>
      <c r="H182" s="65">
        <v>2</v>
      </c>
      <c r="I182" s="9">
        <f>IF(H185=0, "-", H182/H185)</f>
        <v>4.6511627906976744E-2</v>
      </c>
      <c r="J182" s="8">
        <f t="shared" si="14"/>
        <v>0</v>
      </c>
      <c r="K182" s="9">
        <f t="shared" si="15"/>
        <v>1.5</v>
      </c>
    </row>
    <row r="183" spans="1:11" x14ac:dyDescent="0.2">
      <c r="A183" s="7" t="s">
        <v>435</v>
      </c>
      <c r="B183" s="65">
        <v>2</v>
      </c>
      <c r="C183" s="34">
        <f>IF(B185=0, "-", B183/B185)</f>
        <v>0.33333333333333331</v>
      </c>
      <c r="D183" s="65">
        <v>1</v>
      </c>
      <c r="E183" s="9">
        <f>IF(D185=0, "-", D183/D185)</f>
        <v>0.33333333333333331</v>
      </c>
      <c r="F183" s="81">
        <v>6</v>
      </c>
      <c r="G183" s="34">
        <f>IF(F185=0, "-", F183/F185)</f>
        <v>0.18181818181818182</v>
      </c>
      <c r="H183" s="65">
        <v>12</v>
      </c>
      <c r="I183" s="9">
        <f>IF(H185=0, "-", H183/H185)</f>
        <v>0.27906976744186046</v>
      </c>
      <c r="J183" s="8">
        <f t="shared" si="14"/>
        <v>1</v>
      </c>
      <c r="K183" s="9">
        <f t="shared" si="15"/>
        <v>-0.5</v>
      </c>
    </row>
    <row r="184" spans="1:11" x14ac:dyDescent="0.2">
      <c r="A184" s="2"/>
      <c r="B184" s="68"/>
      <c r="C184" s="33"/>
      <c r="D184" s="68"/>
      <c r="E184" s="6"/>
      <c r="F184" s="82"/>
      <c r="G184" s="33"/>
      <c r="H184" s="68"/>
      <c r="I184" s="6"/>
      <c r="J184" s="5"/>
      <c r="K184" s="6"/>
    </row>
    <row r="185" spans="1:11" s="43" customFormat="1" x14ac:dyDescent="0.2">
      <c r="A185" s="162" t="s">
        <v>525</v>
      </c>
      <c r="B185" s="71">
        <f>SUM(B176:B184)</f>
        <v>6</v>
      </c>
      <c r="C185" s="40">
        <f>B185/893</f>
        <v>6.7189249720044789E-3</v>
      </c>
      <c r="D185" s="71">
        <f>SUM(D176:D184)</f>
        <v>3</v>
      </c>
      <c r="E185" s="41">
        <f>D185/1382</f>
        <v>2.1707670043415342E-3</v>
      </c>
      <c r="F185" s="77">
        <f>SUM(F176:F184)</f>
        <v>33</v>
      </c>
      <c r="G185" s="42">
        <f>F185/12224</f>
        <v>2.6996073298429317E-3</v>
      </c>
      <c r="H185" s="71">
        <f>SUM(H176:H184)</f>
        <v>43</v>
      </c>
      <c r="I185" s="41">
        <f>H185/15281</f>
        <v>2.8139519664943393E-3</v>
      </c>
      <c r="J185" s="37">
        <f>IF(D185=0, "-", IF((B185-D185)/D185&lt;10, (B185-D185)/D185, "&gt;999%"))</f>
        <v>1</v>
      </c>
      <c r="K185" s="38">
        <f>IF(H185=0, "-", IF((F185-H185)/H185&lt;10, (F185-H185)/H185, "&gt;999%"))</f>
        <v>-0.23255813953488372</v>
      </c>
    </row>
    <row r="186" spans="1:11" x14ac:dyDescent="0.2">
      <c r="B186" s="83"/>
      <c r="D186" s="83"/>
      <c r="F186" s="83"/>
      <c r="H186" s="83"/>
    </row>
    <row r="187" spans="1:11" s="43" customFormat="1" x14ac:dyDescent="0.2">
      <c r="A187" s="162" t="s">
        <v>524</v>
      </c>
      <c r="B187" s="71">
        <v>10</v>
      </c>
      <c r="C187" s="40">
        <f>B187/893</f>
        <v>1.1198208286674132E-2</v>
      </c>
      <c r="D187" s="71">
        <v>11</v>
      </c>
      <c r="E187" s="41">
        <f>D187/1382</f>
        <v>7.9594790159189573E-3</v>
      </c>
      <c r="F187" s="77">
        <v>135</v>
      </c>
      <c r="G187" s="42">
        <f>F187/12224</f>
        <v>1.1043848167539267E-2</v>
      </c>
      <c r="H187" s="71">
        <v>117</v>
      </c>
      <c r="I187" s="41">
        <f>H187/15281</f>
        <v>7.6565669786008766E-3</v>
      </c>
      <c r="J187" s="37">
        <f>IF(D187=0, "-", IF((B187-D187)/D187&lt;10, (B187-D187)/D187, "&gt;999%"))</f>
        <v>-9.0909090909090912E-2</v>
      </c>
      <c r="K187" s="38">
        <f>IF(H187=0, "-", IF((F187-H187)/H187&lt;10, (F187-H187)/H187, "&gt;999%"))</f>
        <v>0.15384615384615385</v>
      </c>
    </row>
    <row r="188" spans="1:11" x14ac:dyDescent="0.2">
      <c r="B188" s="83"/>
      <c r="D188" s="83"/>
      <c r="F188" s="83"/>
      <c r="H188" s="83"/>
    </row>
    <row r="189" spans="1:11" x14ac:dyDescent="0.2">
      <c r="A189" s="27" t="s">
        <v>522</v>
      </c>
      <c r="B189" s="71">
        <f>B193-B191</f>
        <v>427</v>
      </c>
      <c r="C189" s="40">
        <f>B189/893</f>
        <v>0.47816349384098544</v>
      </c>
      <c r="D189" s="71">
        <f>D193-D191</f>
        <v>578</v>
      </c>
      <c r="E189" s="41">
        <f>D189/1382</f>
        <v>0.41823444283646888</v>
      </c>
      <c r="F189" s="77">
        <f>F193-F191</f>
        <v>5626</v>
      </c>
      <c r="G189" s="42">
        <f>F189/12224</f>
        <v>0.46024214659685864</v>
      </c>
      <c r="H189" s="71">
        <f>H193-H191</f>
        <v>6443</v>
      </c>
      <c r="I189" s="41">
        <f>H189/15281</f>
        <v>0.42163470977030298</v>
      </c>
      <c r="J189" s="37">
        <f>IF(D189=0, "-", IF((B189-D189)/D189&lt;10, (B189-D189)/D189, "&gt;999%"))</f>
        <v>-0.26124567474048443</v>
      </c>
      <c r="K189" s="38">
        <f>IF(H189=0, "-", IF((F189-H189)/H189&lt;10, (F189-H189)/H189, "&gt;999%"))</f>
        <v>-0.12680428371876454</v>
      </c>
    </row>
    <row r="190" spans="1:11" x14ac:dyDescent="0.2">
      <c r="A190" s="27"/>
      <c r="B190" s="71"/>
      <c r="C190" s="40"/>
      <c r="D190" s="71"/>
      <c r="E190" s="41"/>
      <c r="F190" s="77"/>
      <c r="G190" s="42"/>
      <c r="H190" s="71"/>
      <c r="I190" s="41"/>
      <c r="J190" s="37"/>
      <c r="K190" s="38"/>
    </row>
    <row r="191" spans="1:11" x14ac:dyDescent="0.2">
      <c r="A191" s="27" t="s">
        <v>523</v>
      </c>
      <c r="B191" s="71">
        <v>65</v>
      </c>
      <c r="C191" s="40">
        <f>B191/893</f>
        <v>7.2788353863381852E-2</v>
      </c>
      <c r="D191" s="71">
        <v>109</v>
      </c>
      <c r="E191" s="41">
        <f>D191/1382</f>
        <v>7.8871201157742404E-2</v>
      </c>
      <c r="F191" s="77">
        <v>1028</v>
      </c>
      <c r="G191" s="42">
        <f>F191/12224</f>
        <v>8.4096858638743457E-2</v>
      </c>
      <c r="H191" s="71">
        <v>1083</v>
      </c>
      <c r="I191" s="41">
        <f>H191/15281</f>
        <v>7.0872325109613249E-2</v>
      </c>
      <c r="J191" s="37">
        <f>IF(D191=0, "-", IF((B191-D191)/D191&lt;10, (B191-D191)/D191, "&gt;999%"))</f>
        <v>-0.40366972477064222</v>
      </c>
      <c r="K191" s="38">
        <f>IF(H191=0, "-", IF((F191-H191)/H191&lt;10, (F191-H191)/H191, "&gt;999%"))</f>
        <v>-5.0784856879039705E-2</v>
      </c>
    </row>
    <row r="192" spans="1:11" x14ac:dyDescent="0.2">
      <c r="A192" s="27"/>
      <c r="B192" s="71"/>
      <c r="C192" s="40"/>
      <c r="D192" s="71"/>
      <c r="E192" s="41"/>
      <c r="F192" s="77"/>
      <c r="G192" s="42"/>
      <c r="H192" s="71"/>
      <c r="I192" s="41"/>
      <c r="J192" s="37"/>
      <c r="K192" s="38"/>
    </row>
    <row r="193" spans="1:11" x14ac:dyDescent="0.2">
      <c r="A193" s="27" t="s">
        <v>521</v>
      </c>
      <c r="B193" s="71">
        <v>492</v>
      </c>
      <c r="C193" s="40">
        <f>B193/893</f>
        <v>0.55095184770436734</v>
      </c>
      <c r="D193" s="71">
        <v>687</v>
      </c>
      <c r="E193" s="41">
        <f>D193/1382</f>
        <v>0.49710564399421131</v>
      </c>
      <c r="F193" s="77">
        <v>6654</v>
      </c>
      <c r="G193" s="42">
        <f>F193/12224</f>
        <v>0.54433900523560208</v>
      </c>
      <c r="H193" s="71">
        <v>7526</v>
      </c>
      <c r="I193" s="41">
        <f>H193/15281</f>
        <v>0.49250703487991626</v>
      </c>
      <c r="J193" s="37">
        <f>IF(D193=0, "-", IF((B193-D193)/D193&lt;10, (B193-D193)/D193, "&gt;999%"))</f>
        <v>-0.28384279475982532</v>
      </c>
      <c r="K193" s="38">
        <f>IF(H193=0, "-", IF((F193-H193)/H193&lt;10, (F193-H193)/H193, "&gt;999%"))</f>
        <v>-0.11586500132872708</v>
      </c>
    </row>
  </sheetData>
  <mergeCells count="37">
    <mergeCell ref="B1:K1"/>
    <mergeCell ref="B2:K2"/>
    <mergeCell ref="B167:E167"/>
    <mergeCell ref="F167:I167"/>
    <mergeCell ref="J167:K167"/>
    <mergeCell ref="B168:C168"/>
    <mergeCell ref="D168:E168"/>
    <mergeCell ref="F168:G168"/>
    <mergeCell ref="H168:I168"/>
    <mergeCell ref="B113:E113"/>
    <mergeCell ref="F113:I113"/>
    <mergeCell ref="J113:K113"/>
    <mergeCell ref="B114:C114"/>
    <mergeCell ref="D114:E114"/>
    <mergeCell ref="F114:G114"/>
    <mergeCell ref="H114:I114"/>
    <mergeCell ref="B67:E67"/>
    <mergeCell ref="F67:I67"/>
    <mergeCell ref="J67:K67"/>
    <mergeCell ref="B68:C68"/>
    <mergeCell ref="D68:E68"/>
    <mergeCell ref="F68:G68"/>
    <mergeCell ref="H68:I68"/>
    <mergeCell ref="B23:E23"/>
    <mergeCell ref="F23:I23"/>
    <mergeCell ref="J23:K23"/>
    <mergeCell ref="B24:C24"/>
    <mergeCell ref="D24:E24"/>
    <mergeCell ref="F24:G24"/>
    <mergeCell ref="H24:I24"/>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rowBreaks count="4" manualBreakCount="4">
    <brk id="65" max="16383" man="1"/>
    <brk id="111" max="16383" man="1"/>
    <brk id="166" max="16383" man="1"/>
    <brk id="193" max="16383" man="1"/>
  </row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7"/>
  <dimension ref="A1:K44"/>
  <sheetViews>
    <sheetView tabSelected="1" workbookViewId="0">
      <selection activeCell="M1" sqref="M1"/>
    </sheetView>
  </sheetViews>
  <sheetFormatPr defaultRowHeight="12.75" x14ac:dyDescent="0.2"/>
  <cols>
    <col min="1" max="1" width="24.7109375" customWidth="1"/>
    <col min="2" max="11" width="8.42578125" customWidth="1"/>
  </cols>
  <sheetData>
    <row r="1" spans="1:11" s="52" customFormat="1" ht="20.25" x14ac:dyDescent="0.3">
      <c r="A1" s="4" t="s">
        <v>10</v>
      </c>
      <c r="B1" s="198" t="s">
        <v>547</v>
      </c>
      <c r="C1" s="198"/>
      <c r="D1" s="198"/>
      <c r="E1" s="199"/>
      <c r="F1" s="199"/>
      <c r="G1" s="199"/>
      <c r="H1" s="199"/>
      <c r="I1" s="199"/>
      <c r="J1" s="199"/>
      <c r="K1" s="199"/>
    </row>
    <row r="2" spans="1:11" s="52" customFormat="1" ht="20.25" x14ac:dyDescent="0.3">
      <c r="A2" s="4" t="s">
        <v>91</v>
      </c>
      <c r="B2" s="202" t="s">
        <v>81</v>
      </c>
      <c r="C2" s="198"/>
      <c r="D2" s="198"/>
      <c r="E2" s="203"/>
      <c r="F2" s="203"/>
      <c r="G2" s="203"/>
      <c r="H2" s="203"/>
      <c r="I2" s="203"/>
      <c r="J2" s="203"/>
      <c r="K2" s="203"/>
    </row>
    <row r="4" spans="1:11" ht="15.75" x14ac:dyDescent="0.25">
      <c r="A4" s="56"/>
      <c r="B4" s="196" t="s">
        <v>1</v>
      </c>
      <c r="C4" s="200"/>
      <c r="D4" s="200"/>
      <c r="E4" s="197"/>
      <c r="F4" s="196" t="s">
        <v>14</v>
      </c>
      <c r="G4" s="200"/>
      <c r="H4" s="200"/>
      <c r="I4" s="197"/>
      <c r="J4" s="196" t="s">
        <v>15</v>
      </c>
      <c r="K4" s="197"/>
    </row>
    <row r="5" spans="1:11" x14ac:dyDescent="0.2">
      <c r="A5" s="27"/>
      <c r="B5" s="196">
        <f>VALUE(RIGHT($B$2, 4))</f>
        <v>2021</v>
      </c>
      <c r="C5" s="197"/>
      <c r="D5" s="196">
        <f>B5-1</f>
        <v>2020</v>
      </c>
      <c r="E5" s="204"/>
      <c r="F5" s="196">
        <f>B5</f>
        <v>2021</v>
      </c>
      <c r="G5" s="204"/>
      <c r="H5" s="196">
        <f>D5</f>
        <v>2020</v>
      </c>
      <c r="I5" s="204"/>
      <c r="J5" s="140" t="s">
        <v>4</v>
      </c>
      <c r="K5" s="141" t="s">
        <v>2</v>
      </c>
    </row>
    <row r="6" spans="1:11" x14ac:dyDescent="0.2">
      <c r="A6" s="22"/>
      <c r="B6" s="61" t="s">
        <v>12</v>
      </c>
      <c r="C6" s="62" t="s">
        <v>13</v>
      </c>
      <c r="D6" s="61" t="s">
        <v>12</v>
      </c>
      <c r="E6" s="63" t="s">
        <v>13</v>
      </c>
      <c r="F6" s="84" t="s">
        <v>12</v>
      </c>
      <c r="G6" s="62" t="s">
        <v>13</v>
      </c>
      <c r="H6" s="85" t="s">
        <v>12</v>
      </c>
      <c r="I6" s="63" t="s">
        <v>13</v>
      </c>
      <c r="J6" s="61"/>
      <c r="K6" s="63"/>
    </row>
    <row r="7" spans="1:11" x14ac:dyDescent="0.2">
      <c r="A7" s="7" t="s">
        <v>31</v>
      </c>
      <c r="B7" s="65">
        <v>0</v>
      </c>
      <c r="C7" s="39">
        <f>IF(B44=0, "-", B7/B44)</f>
        <v>0</v>
      </c>
      <c r="D7" s="65">
        <v>5</v>
      </c>
      <c r="E7" s="21">
        <f>IF(D44=0, "-", D7/D44)</f>
        <v>7.2780203784570596E-3</v>
      </c>
      <c r="F7" s="81">
        <v>5</v>
      </c>
      <c r="G7" s="39">
        <f>IF(F44=0, "-", F7/F44)</f>
        <v>7.514277126540427E-4</v>
      </c>
      <c r="H7" s="65">
        <v>28</v>
      </c>
      <c r="I7" s="21">
        <f>IF(H44=0, "-", H7/H44)</f>
        <v>3.7204358224820623E-3</v>
      </c>
      <c r="J7" s="20">
        <f t="shared" ref="J7:J42" si="0">IF(D7=0, "-", IF((B7-D7)/D7&lt;10, (B7-D7)/D7, "&gt;999%"))</f>
        <v>-1</v>
      </c>
      <c r="K7" s="21">
        <f t="shared" ref="K7:K42" si="1">IF(H7=0, "-", IF((F7-H7)/H7&lt;10, (F7-H7)/H7, "&gt;999%"))</f>
        <v>-0.8214285714285714</v>
      </c>
    </row>
    <row r="8" spans="1:11" x14ac:dyDescent="0.2">
      <c r="A8" s="7" t="s">
        <v>32</v>
      </c>
      <c r="B8" s="65">
        <v>13</v>
      </c>
      <c r="C8" s="39">
        <f>IF(B44=0, "-", B8/B44)</f>
        <v>2.6422764227642278E-2</v>
      </c>
      <c r="D8" s="65">
        <v>13</v>
      </c>
      <c r="E8" s="21">
        <f>IF(D44=0, "-", D8/D44)</f>
        <v>1.8922852983988356E-2</v>
      </c>
      <c r="F8" s="81">
        <v>147</v>
      </c>
      <c r="G8" s="39">
        <f>IF(F44=0, "-", F8/F44)</f>
        <v>2.2091974752028856E-2</v>
      </c>
      <c r="H8" s="65">
        <v>125</v>
      </c>
      <c r="I8" s="21">
        <f>IF(H44=0, "-", H8/H44)</f>
        <v>1.6609088493223491E-2</v>
      </c>
      <c r="J8" s="20">
        <f t="shared" si="0"/>
        <v>0</v>
      </c>
      <c r="K8" s="21">
        <f t="shared" si="1"/>
        <v>0.17599999999999999</v>
      </c>
    </row>
    <row r="9" spans="1:11" x14ac:dyDescent="0.2">
      <c r="A9" s="7" t="s">
        <v>33</v>
      </c>
      <c r="B9" s="65">
        <v>4</v>
      </c>
      <c r="C9" s="39">
        <f>IF(B44=0, "-", B9/B44)</f>
        <v>8.130081300813009E-3</v>
      </c>
      <c r="D9" s="65">
        <v>24</v>
      </c>
      <c r="E9" s="21">
        <f>IF(D44=0, "-", D9/D44)</f>
        <v>3.4934497816593885E-2</v>
      </c>
      <c r="F9" s="81">
        <v>179</v>
      </c>
      <c r="G9" s="39">
        <f>IF(F44=0, "-", F9/F44)</f>
        <v>2.6901112113014727E-2</v>
      </c>
      <c r="H9" s="65">
        <v>202</v>
      </c>
      <c r="I9" s="21">
        <f>IF(H44=0, "-", H9/H44)</f>
        <v>2.6840287005049163E-2</v>
      </c>
      <c r="J9" s="20">
        <f t="shared" si="0"/>
        <v>-0.83333333333333337</v>
      </c>
      <c r="K9" s="21">
        <f t="shared" si="1"/>
        <v>-0.11386138613861387</v>
      </c>
    </row>
    <row r="10" spans="1:11" x14ac:dyDescent="0.2">
      <c r="A10" s="7" t="s">
        <v>36</v>
      </c>
      <c r="B10" s="65">
        <v>0</v>
      </c>
      <c r="C10" s="39">
        <f>IF(B44=0, "-", B10/B44)</f>
        <v>0</v>
      </c>
      <c r="D10" s="65">
        <v>0</v>
      </c>
      <c r="E10" s="21">
        <f>IF(D44=0, "-", D10/D44)</f>
        <v>0</v>
      </c>
      <c r="F10" s="81">
        <v>0</v>
      </c>
      <c r="G10" s="39">
        <f>IF(F44=0, "-", F10/F44)</f>
        <v>0</v>
      </c>
      <c r="H10" s="65">
        <v>1</v>
      </c>
      <c r="I10" s="21">
        <f>IF(H44=0, "-", H10/H44)</f>
        <v>1.3287270794578793E-4</v>
      </c>
      <c r="J10" s="20" t="str">
        <f t="shared" si="0"/>
        <v>-</v>
      </c>
      <c r="K10" s="21">
        <f t="shared" si="1"/>
        <v>-1</v>
      </c>
    </row>
    <row r="11" spans="1:11" x14ac:dyDescent="0.2">
      <c r="A11" s="7" t="s">
        <v>38</v>
      </c>
      <c r="B11" s="65">
        <v>0</v>
      </c>
      <c r="C11" s="39">
        <f>IF(B44=0, "-", B11/B44)</f>
        <v>0</v>
      </c>
      <c r="D11" s="65">
        <v>0</v>
      </c>
      <c r="E11" s="21">
        <f>IF(D44=0, "-", D11/D44)</f>
        <v>0</v>
      </c>
      <c r="F11" s="81">
        <v>0</v>
      </c>
      <c r="G11" s="39">
        <f>IF(F44=0, "-", F11/F44)</f>
        <v>0</v>
      </c>
      <c r="H11" s="65">
        <v>4</v>
      </c>
      <c r="I11" s="21">
        <f>IF(H44=0, "-", H11/H44)</f>
        <v>5.3149083178315171E-4</v>
      </c>
      <c r="J11" s="20" t="str">
        <f t="shared" si="0"/>
        <v>-</v>
      </c>
      <c r="K11" s="21">
        <f t="shared" si="1"/>
        <v>-1</v>
      </c>
    </row>
    <row r="12" spans="1:11" x14ac:dyDescent="0.2">
      <c r="A12" s="7" t="s">
        <v>40</v>
      </c>
      <c r="B12" s="65">
        <v>11</v>
      </c>
      <c r="C12" s="39">
        <f>IF(B44=0, "-", B12/B44)</f>
        <v>2.2357723577235773E-2</v>
      </c>
      <c r="D12" s="65">
        <v>15</v>
      </c>
      <c r="E12" s="21">
        <f>IF(D44=0, "-", D12/D44)</f>
        <v>2.1834061135371178E-2</v>
      </c>
      <c r="F12" s="81">
        <v>133</v>
      </c>
      <c r="G12" s="39">
        <f>IF(F44=0, "-", F12/F44)</f>
        <v>1.9987977156597534E-2</v>
      </c>
      <c r="H12" s="65">
        <v>122</v>
      </c>
      <c r="I12" s="21">
        <f>IF(H44=0, "-", H12/H44)</f>
        <v>1.6210470369386127E-2</v>
      </c>
      <c r="J12" s="20">
        <f t="shared" si="0"/>
        <v>-0.26666666666666666</v>
      </c>
      <c r="K12" s="21">
        <f t="shared" si="1"/>
        <v>9.0163934426229511E-2</v>
      </c>
    </row>
    <row r="13" spans="1:11" x14ac:dyDescent="0.2">
      <c r="A13" s="7" t="s">
        <v>42</v>
      </c>
      <c r="B13" s="65">
        <v>0</v>
      </c>
      <c r="C13" s="39">
        <f>IF(B44=0, "-", B13/B44)</f>
        <v>0</v>
      </c>
      <c r="D13" s="65">
        <v>0</v>
      </c>
      <c r="E13" s="21">
        <f>IF(D44=0, "-", D13/D44)</f>
        <v>0</v>
      </c>
      <c r="F13" s="81">
        <v>2</v>
      </c>
      <c r="G13" s="39">
        <f>IF(F44=0, "-", F13/F44)</f>
        <v>3.0057108506161706E-4</v>
      </c>
      <c r="H13" s="65">
        <v>0</v>
      </c>
      <c r="I13" s="21">
        <f>IF(H44=0, "-", H13/H44)</f>
        <v>0</v>
      </c>
      <c r="J13" s="20" t="str">
        <f t="shared" si="0"/>
        <v>-</v>
      </c>
      <c r="K13" s="21" t="str">
        <f t="shared" si="1"/>
        <v>-</v>
      </c>
    </row>
    <row r="14" spans="1:11" x14ac:dyDescent="0.2">
      <c r="A14" s="7" t="s">
        <v>43</v>
      </c>
      <c r="B14" s="65">
        <v>3</v>
      </c>
      <c r="C14" s="39">
        <f>IF(B44=0, "-", B14/B44)</f>
        <v>6.0975609756097563E-3</v>
      </c>
      <c r="D14" s="65">
        <v>5</v>
      </c>
      <c r="E14" s="21">
        <f>IF(D44=0, "-", D14/D44)</f>
        <v>7.2780203784570596E-3</v>
      </c>
      <c r="F14" s="81">
        <v>108</v>
      </c>
      <c r="G14" s="39">
        <f>IF(F44=0, "-", F14/F44)</f>
        <v>1.6230838593327322E-2</v>
      </c>
      <c r="H14" s="65">
        <v>33</v>
      </c>
      <c r="I14" s="21">
        <f>IF(H44=0, "-", H14/H44)</f>
        <v>4.3847993622110016E-3</v>
      </c>
      <c r="J14" s="20">
        <f t="shared" si="0"/>
        <v>-0.4</v>
      </c>
      <c r="K14" s="21">
        <f t="shared" si="1"/>
        <v>2.2727272727272729</v>
      </c>
    </row>
    <row r="15" spans="1:11" x14ac:dyDescent="0.2">
      <c r="A15" s="7" t="s">
        <v>45</v>
      </c>
      <c r="B15" s="65">
        <v>0</v>
      </c>
      <c r="C15" s="39">
        <f>IF(B44=0, "-", B15/B44)</f>
        <v>0</v>
      </c>
      <c r="D15" s="65">
        <v>30</v>
      </c>
      <c r="E15" s="21">
        <f>IF(D44=0, "-", D15/D44)</f>
        <v>4.3668122270742356E-2</v>
      </c>
      <c r="F15" s="81">
        <v>0</v>
      </c>
      <c r="G15" s="39">
        <f>IF(F44=0, "-", F15/F44)</f>
        <v>0</v>
      </c>
      <c r="H15" s="65">
        <v>136</v>
      </c>
      <c r="I15" s="21">
        <f>IF(H44=0, "-", H15/H44)</f>
        <v>1.8070688280627158E-2</v>
      </c>
      <c r="J15" s="20">
        <f t="shared" si="0"/>
        <v>-1</v>
      </c>
      <c r="K15" s="21">
        <f t="shared" si="1"/>
        <v>-1</v>
      </c>
    </row>
    <row r="16" spans="1:11" x14ac:dyDescent="0.2">
      <c r="A16" s="7" t="s">
        <v>46</v>
      </c>
      <c r="B16" s="65">
        <v>8</v>
      </c>
      <c r="C16" s="39">
        <f>IF(B44=0, "-", B16/B44)</f>
        <v>1.6260162601626018E-2</v>
      </c>
      <c r="D16" s="65">
        <v>50</v>
      </c>
      <c r="E16" s="21">
        <f>IF(D44=0, "-", D16/D44)</f>
        <v>7.2780203784570591E-2</v>
      </c>
      <c r="F16" s="81">
        <v>245</v>
      </c>
      <c r="G16" s="39">
        <f>IF(F44=0, "-", F16/F44)</f>
        <v>3.6819957920048094E-2</v>
      </c>
      <c r="H16" s="65">
        <v>609</v>
      </c>
      <c r="I16" s="21">
        <f>IF(H44=0, "-", H16/H44)</f>
        <v>8.0919479138984854E-2</v>
      </c>
      <c r="J16" s="20">
        <f t="shared" si="0"/>
        <v>-0.84</v>
      </c>
      <c r="K16" s="21">
        <f t="shared" si="1"/>
        <v>-0.5977011494252874</v>
      </c>
    </row>
    <row r="17" spans="1:11" x14ac:dyDescent="0.2">
      <c r="A17" s="7" t="s">
        <v>47</v>
      </c>
      <c r="B17" s="65">
        <v>51</v>
      </c>
      <c r="C17" s="39">
        <f>IF(B44=0, "-", B17/B44)</f>
        <v>0.10365853658536585</v>
      </c>
      <c r="D17" s="65">
        <v>48</v>
      </c>
      <c r="E17" s="21">
        <f>IF(D44=0, "-", D17/D44)</f>
        <v>6.9868995633187769E-2</v>
      </c>
      <c r="F17" s="81">
        <v>571</v>
      </c>
      <c r="G17" s="39">
        <f>IF(F44=0, "-", F17/F44)</f>
        <v>8.5813044785091677E-2</v>
      </c>
      <c r="H17" s="65">
        <v>749</v>
      </c>
      <c r="I17" s="21">
        <f>IF(H44=0, "-", H17/H44)</f>
        <v>9.9521658251395168E-2</v>
      </c>
      <c r="J17" s="20">
        <f t="shared" si="0"/>
        <v>6.25E-2</v>
      </c>
      <c r="K17" s="21">
        <f t="shared" si="1"/>
        <v>-0.23765020026702269</v>
      </c>
    </row>
    <row r="18" spans="1:11" x14ac:dyDescent="0.2">
      <c r="A18" s="7" t="s">
        <v>50</v>
      </c>
      <c r="B18" s="65">
        <v>6</v>
      </c>
      <c r="C18" s="39">
        <f>IF(B44=0, "-", B18/B44)</f>
        <v>1.2195121951219513E-2</v>
      </c>
      <c r="D18" s="65">
        <v>4</v>
      </c>
      <c r="E18" s="21">
        <f>IF(D44=0, "-", D18/D44)</f>
        <v>5.822416302765648E-3</v>
      </c>
      <c r="F18" s="81">
        <v>57</v>
      </c>
      <c r="G18" s="39">
        <f>IF(F44=0, "-", F18/F44)</f>
        <v>8.5662759242560865E-3</v>
      </c>
      <c r="H18" s="65">
        <v>52</v>
      </c>
      <c r="I18" s="21">
        <f>IF(H44=0, "-", H18/H44)</f>
        <v>6.9093808131809728E-3</v>
      </c>
      <c r="J18" s="20">
        <f t="shared" si="0"/>
        <v>0.5</v>
      </c>
      <c r="K18" s="21">
        <f t="shared" si="1"/>
        <v>9.6153846153846159E-2</v>
      </c>
    </row>
    <row r="19" spans="1:11" x14ac:dyDescent="0.2">
      <c r="A19" s="7" t="s">
        <v>52</v>
      </c>
      <c r="B19" s="65">
        <v>3</v>
      </c>
      <c r="C19" s="39">
        <f>IF(B44=0, "-", B19/B44)</f>
        <v>6.0975609756097563E-3</v>
      </c>
      <c r="D19" s="65">
        <v>1</v>
      </c>
      <c r="E19" s="21">
        <f>IF(D44=0, "-", D19/D44)</f>
        <v>1.455604075691412E-3</v>
      </c>
      <c r="F19" s="81">
        <v>38</v>
      </c>
      <c r="G19" s="39">
        <f>IF(F44=0, "-", F19/F44)</f>
        <v>5.7108506161707246E-3</v>
      </c>
      <c r="H19" s="65">
        <v>37</v>
      </c>
      <c r="I19" s="21">
        <f>IF(H44=0, "-", H19/H44)</f>
        <v>4.9162901939941534E-3</v>
      </c>
      <c r="J19" s="20">
        <f t="shared" si="0"/>
        <v>2</v>
      </c>
      <c r="K19" s="21">
        <f t="shared" si="1"/>
        <v>2.7027027027027029E-2</v>
      </c>
    </row>
    <row r="20" spans="1:11" x14ac:dyDescent="0.2">
      <c r="A20" s="7" t="s">
        <v>53</v>
      </c>
      <c r="B20" s="65">
        <v>11</v>
      </c>
      <c r="C20" s="39">
        <f>IF(B44=0, "-", B20/B44)</f>
        <v>2.2357723577235773E-2</v>
      </c>
      <c r="D20" s="65">
        <v>14</v>
      </c>
      <c r="E20" s="21">
        <f>IF(D44=0, "-", D20/D44)</f>
        <v>2.0378457059679767E-2</v>
      </c>
      <c r="F20" s="81">
        <v>77</v>
      </c>
      <c r="G20" s="39">
        <f>IF(F44=0, "-", F20/F44)</f>
        <v>1.1571986774872258E-2</v>
      </c>
      <c r="H20" s="65">
        <v>78</v>
      </c>
      <c r="I20" s="21">
        <f>IF(H44=0, "-", H20/H44)</f>
        <v>1.0364071219771459E-2</v>
      </c>
      <c r="J20" s="20">
        <f t="shared" si="0"/>
        <v>-0.21428571428571427</v>
      </c>
      <c r="K20" s="21">
        <f t="shared" si="1"/>
        <v>-1.282051282051282E-2</v>
      </c>
    </row>
    <row r="21" spans="1:11" x14ac:dyDescent="0.2">
      <c r="A21" s="7" t="s">
        <v>54</v>
      </c>
      <c r="B21" s="65">
        <v>25</v>
      </c>
      <c r="C21" s="39">
        <f>IF(B44=0, "-", B21/B44)</f>
        <v>5.08130081300813E-2</v>
      </c>
      <c r="D21" s="65">
        <v>47</v>
      </c>
      <c r="E21" s="21">
        <f>IF(D44=0, "-", D21/D44)</f>
        <v>6.8413391557496359E-2</v>
      </c>
      <c r="F21" s="81">
        <v>285</v>
      </c>
      <c r="G21" s="39">
        <f>IF(F44=0, "-", F21/F44)</f>
        <v>4.2831379621280433E-2</v>
      </c>
      <c r="H21" s="65">
        <v>289</v>
      </c>
      <c r="I21" s="21">
        <f>IF(H44=0, "-", H21/H44)</f>
        <v>3.8400212596332715E-2</v>
      </c>
      <c r="J21" s="20">
        <f t="shared" si="0"/>
        <v>-0.46808510638297873</v>
      </c>
      <c r="K21" s="21">
        <f t="shared" si="1"/>
        <v>-1.384083044982699E-2</v>
      </c>
    </row>
    <row r="22" spans="1:11" x14ac:dyDescent="0.2">
      <c r="A22" s="7" t="s">
        <v>55</v>
      </c>
      <c r="B22" s="65">
        <v>0</v>
      </c>
      <c r="C22" s="39">
        <f>IF(B44=0, "-", B22/B44)</f>
        <v>0</v>
      </c>
      <c r="D22" s="65">
        <v>0</v>
      </c>
      <c r="E22" s="21">
        <f>IF(D44=0, "-", D22/D44)</f>
        <v>0</v>
      </c>
      <c r="F22" s="81">
        <v>2</v>
      </c>
      <c r="G22" s="39">
        <f>IF(F44=0, "-", F22/F44)</f>
        <v>3.0057108506161706E-4</v>
      </c>
      <c r="H22" s="65">
        <v>1</v>
      </c>
      <c r="I22" s="21">
        <f>IF(H44=0, "-", H22/H44)</f>
        <v>1.3287270794578793E-4</v>
      </c>
      <c r="J22" s="20" t="str">
        <f t="shared" si="0"/>
        <v>-</v>
      </c>
      <c r="K22" s="21">
        <f t="shared" si="1"/>
        <v>1</v>
      </c>
    </row>
    <row r="23" spans="1:11" x14ac:dyDescent="0.2">
      <c r="A23" s="7" t="s">
        <v>56</v>
      </c>
      <c r="B23" s="65">
        <v>7</v>
      </c>
      <c r="C23" s="39">
        <f>IF(B44=0, "-", B23/B44)</f>
        <v>1.4227642276422764E-2</v>
      </c>
      <c r="D23" s="65">
        <v>3</v>
      </c>
      <c r="E23" s="21">
        <f>IF(D44=0, "-", D23/D44)</f>
        <v>4.3668122270742356E-3</v>
      </c>
      <c r="F23" s="81">
        <v>135</v>
      </c>
      <c r="G23" s="39">
        <f>IF(F44=0, "-", F23/F44)</f>
        <v>2.0288548241659151E-2</v>
      </c>
      <c r="H23" s="65">
        <v>142</v>
      </c>
      <c r="I23" s="21">
        <f>IF(H44=0, "-", H23/H44)</f>
        <v>1.8867924528301886E-2</v>
      </c>
      <c r="J23" s="20">
        <f t="shared" si="0"/>
        <v>1.3333333333333333</v>
      </c>
      <c r="K23" s="21">
        <f t="shared" si="1"/>
        <v>-4.9295774647887321E-2</v>
      </c>
    </row>
    <row r="24" spans="1:11" x14ac:dyDescent="0.2">
      <c r="A24" s="7" t="s">
        <v>57</v>
      </c>
      <c r="B24" s="65">
        <v>0</v>
      </c>
      <c r="C24" s="39">
        <f>IF(B44=0, "-", B24/B44)</f>
        <v>0</v>
      </c>
      <c r="D24" s="65">
        <v>3</v>
      </c>
      <c r="E24" s="21">
        <f>IF(D44=0, "-", D24/D44)</f>
        <v>4.3668122270742356E-3</v>
      </c>
      <c r="F24" s="81">
        <v>8</v>
      </c>
      <c r="G24" s="39">
        <f>IF(F44=0, "-", F24/F44)</f>
        <v>1.2022843402464682E-3</v>
      </c>
      <c r="H24" s="65">
        <v>4</v>
      </c>
      <c r="I24" s="21">
        <f>IF(H44=0, "-", H24/H44)</f>
        <v>5.3149083178315171E-4</v>
      </c>
      <c r="J24" s="20">
        <f t="shared" si="0"/>
        <v>-1</v>
      </c>
      <c r="K24" s="21">
        <f t="shared" si="1"/>
        <v>1</v>
      </c>
    </row>
    <row r="25" spans="1:11" x14ac:dyDescent="0.2">
      <c r="A25" s="7" t="s">
        <v>58</v>
      </c>
      <c r="B25" s="65">
        <v>5</v>
      </c>
      <c r="C25" s="39">
        <f>IF(B44=0, "-", B25/B44)</f>
        <v>1.016260162601626E-2</v>
      </c>
      <c r="D25" s="65">
        <v>14</v>
      </c>
      <c r="E25" s="21">
        <f>IF(D44=0, "-", D25/D44)</f>
        <v>2.0378457059679767E-2</v>
      </c>
      <c r="F25" s="81">
        <v>92</v>
      </c>
      <c r="G25" s="39">
        <f>IF(F44=0, "-", F25/F44)</f>
        <v>1.3826269912834385E-2</v>
      </c>
      <c r="H25" s="65">
        <v>110</v>
      </c>
      <c r="I25" s="21">
        <f>IF(H44=0, "-", H25/H44)</f>
        <v>1.4615997874036673E-2</v>
      </c>
      <c r="J25" s="20">
        <f t="shared" si="0"/>
        <v>-0.6428571428571429</v>
      </c>
      <c r="K25" s="21">
        <f t="shared" si="1"/>
        <v>-0.16363636363636364</v>
      </c>
    </row>
    <row r="26" spans="1:11" x14ac:dyDescent="0.2">
      <c r="A26" s="7" t="s">
        <v>60</v>
      </c>
      <c r="B26" s="65">
        <v>0</v>
      </c>
      <c r="C26" s="39">
        <f>IF(B44=0, "-", B26/B44)</f>
        <v>0</v>
      </c>
      <c r="D26" s="65">
        <v>3</v>
      </c>
      <c r="E26" s="21">
        <f>IF(D44=0, "-", D26/D44)</f>
        <v>4.3668122270742356E-3</v>
      </c>
      <c r="F26" s="81">
        <v>6</v>
      </c>
      <c r="G26" s="39">
        <f>IF(F44=0, "-", F26/F44)</f>
        <v>9.0171325518485117E-4</v>
      </c>
      <c r="H26" s="65">
        <v>7</v>
      </c>
      <c r="I26" s="21">
        <f>IF(H44=0, "-", H26/H44)</f>
        <v>9.3010895562051557E-4</v>
      </c>
      <c r="J26" s="20">
        <f t="shared" si="0"/>
        <v>-1</v>
      </c>
      <c r="K26" s="21">
        <f t="shared" si="1"/>
        <v>-0.14285714285714285</v>
      </c>
    </row>
    <row r="27" spans="1:11" x14ac:dyDescent="0.2">
      <c r="A27" s="7" t="s">
        <v>61</v>
      </c>
      <c r="B27" s="65">
        <v>45</v>
      </c>
      <c r="C27" s="39">
        <f>IF(B44=0, "-", B27/B44)</f>
        <v>9.1463414634146339E-2</v>
      </c>
      <c r="D27" s="65">
        <v>90</v>
      </c>
      <c r="E27" s="21">
        <f>IF(D44=0, "-", D27/D44)</f>
        <v>0.13100436681222707</v>
      </c>
      <c r="F27" s="81">
        <v>979</v>
      </c>
      <c r="G27" s="39">
        <f>IF(F44=0, "-", F27/F44)</f>
        <v>0.14712954613766155</v>
      </c>
      <c r="H27" s="65">
        <v>1070</v>
      </c>
      <c r="I27" s="21">
        <f>IF(H44=0, "-", H27/H44)</f>
        <v>0.1421737975019931</v>
      </c>
      <c r="J27" s="20">
        <f t="shared" si="0"/>
        <v>-0.5</v>
      </c>
      <c r="K27" s="21">
        <f t="shared" si="1"/>
        <v>-8.5046728971962623E-2</v>
      </c>
    </row>
    <row r="28" spans="1:11" x14ac:dyDescent="0.2">
      <c r="A28" s="7" t="s">
        <v>63</v>
      </c>
      <c r="B28" s="65">
        <v>16</v>
      </c>
      <c r="C28" s="39">
        <f>IF(B44=0, "-", B28/B44)</f>
        <v>3.2520325203252036E-2</v>
      </c>
      <c r="D28" s="65">
        <v>20</v>
      </c>
      <c r="E28" s="21">
        <f>IF(D44=0, "-", D28/D44)</f>
        <v>2.9112081513828238E-2</v>
      </c>
      <c r="F28" s="81">
        <v>146</v>
      </c>
      <c r="G28" s="39">
        <f>IF(F44=0, "-", F28/F44)</f>
        <v>2.1941689209498048E-2</v>
      </c>
      <c r="H28" s="65">
        <v>161</v>
      </c>
      <c r="I28" s="21">
        <f>IF(H44=0, "-", H28/H44)</f>
        <v>2.1392505979271857E-2</v>
      </c>
      <c r="J28" s="20">
        <f t="shared" si="0"/>
        <v>-0.2</v>
      </c>
      <c r="K28" s="21">
        <f t="shared" si="1"/>
        <v>-9.3167701863354033E-2</v>
      </c>
    </row>
    <row r="29" spans="1:11" x14ac:dyDescent="0.2">
      <c r="A29" s="7" t="s">
        <v>65</v>
      </c>
      <c r="B29" s="65">
        <v>12</v>
      </c>
      <c r="C29" s="39">
        <f>IF(B44=0, "-", B29/B44)</f>
        <v>2.4390243902439025E-2</v>
      </c>
      <c r="D29" s="65">
        <v>14</v>
      </c>
      <c r="E29" s="21">
        <f>IF(D44=0, "-", D29/D44)</f>
        <v>2.0378457059679767E-2</v>
      </c>
      <c r="F29" s="81">
        <v>214</v>
      </c>
      <c r="G29" s="39">
        <f>IF(F44=0, "-", F29/F44)</f>
        <v>3.2161106101593027E-2</v>
      </c>
      <c r="H29" s="65">
        <v>142</v>
      </c>
      <c r="I29" s="21">
        <f>IF(H44=0, "-", H29/H44)</f>
        <v>1.8867924528301886E-2</v>
      </c>
      <c r="J29" s="20">
        <f t="shared" si="0"/>
        <v>-0.14285714285714285</v>
      </c>
      <c r="K29" s="21">
        <f t="shared" si="1"/>
        <v>0.50704225352112675</v>
      </c>
    </row>
    <row r="30" spans="1:11" x14ac:dyDescent="0.2">
      <c r="A30" s="7" t="s">
        <v>66</v>
      </c>
      <c r="B30" s="65">
        <v>1</v>
      </c>
      <c r="C30" s="39">
        <f>IF(B44=0, "-", B30/B44)</f>
        <v>2.0325203252032522E-3</v>
      </c>
      <c r="D30" s="65">
        <v>1</v>
      </c>
      <c r="E30" s="21">
        <f>IF(D44=0, "-", D30/D44)</f>
        <v>1.455604075691412E-3</v>
      </c>
      <c r="F30" s="81">
        <v>14</v>
      </c>
      <c r="G30" s="39">
        <f>IF(F44=0, "-", F30/F44)</f>
        <v>2.1039975954313195E-3</v>
      </c>
      <c r="H30" s="65">
        <v>12</v>
      </c>
      <c r="I30" s="21">
        <f>IF(H44=0, "-", H30/H44)</f>
        <v>1.5944724953494552E-3</v>
      </c>
      <c r="J30" s="20">
        <f t="shared" si="0"/>
        <v>0</v>
      </c>
      <c r="K30" s="21">
        <f t="shared" si="1"/>
        <v>0.16666666666666666</v>
      </c>
    </row>
    <row r="31" spans="1:11" x14ac:dyDescent="0.2">
      <c r="A31" s="7" t="s">
        <v>67</v>
      </c>
      <c r="B31" s="65">
        <v>26</v>
      </c>
      <c r="C31" s="39">
        <f>IF(B44=0, "-", B31/B44)</f>
        <v>5.2845528455284556E-2</v>
      </c>
      <c r="D31" s="65">
        <v>37</v>
      </c>
      <c r="E31" s="21">
        <f>IF(D44=0, "-", D31/D44)</f>
        <v>5.3857350800582245E-2</v>
      </c>
      <c r="F31" s="81">
        <v>353</v>
      </c>
      <c r="G31" s="39">
        <f>IF(F44=0, "-", F31/F44)</f>
        <v>5.3050796513375416E-2</v>
      </c>
      <c r="H31" s="65">
        <v>403</v>
      </c>
      <c r="I31" s="21">
        <f>IF(H44=0, "-", H31/H44)</f>
        <v>5.3547701302152535E-2</v>
      </c>
      <c r="J31" s="20">
        <f t="shared" si="0"/>
        <v>-0.29729729729729731</v>
      </c>
      <c r="K31" s="21">
        <f t="shared" si="1"/>
        <v>-0.12406947890818859</v>
      </c>
    </row>
    <row r="32" spans="1:11" x14ac:dyDescent="0.2">
      <c r="A32" s="7" t="s">
        <v>68</v>
      </c>
      <c r="B32" s="65">
        <v>19</v>
      </c>
      <c r="C32" s="39">
        <f>IF(B44=0, "-", B32/B44)</f>
        <v>3.8617886178861791E-2</v>
      </c>
      <c r="D32" s="65">
        <v>23</v>
      </c>
      <c r="E32" s="21">
        <f>IF(D44=0, "-", D32/D44)</f>
        <v>3.3478893740902474E-2</v>
      </c>
      <c r="F32" s="81">
        <v>254</v>
      </c>
      <c r="G32" s="39">
        <f>IF(F44=0, "-", F32/F44)</f>
        <v>3.8172527802825366E-2</v>
      </c>
      <c r="H32" s="65">
        <v>331</v>
      </c>
      <c r="I32" s="21">
        <f>IF(H44=0, "-", H32/H44)</f>
        <v>4.3980866330055809E-2</v>
      </c>
      <c r="J32" s="20">
        <f t="shared" si="0"/>
        <v>-0.17391304347826086</v>
      </c>
      <c r="K32" s="21">
        <f t="shared" si="1"/>
        <v>-0.23262839879154079</v>
      </c>
    </row>
    <row r="33" spans="1:11" x14ac:dyDescent="0.2">
      <c r="A33" s="7" t="s">
        <v>69</v>
      </c>
      <c r="B33" s="65">
        <v>0</v>
      </c>
      <c r="C33" s="39">
        <f>IF(B44=0, "-", B33/B44)</f>
        <v>0</v>
      </c>
      <c r="D33" s="65">
        <v>4</v>
      </c>
      <c r="E33" s="21">
        <f>IF(D44=0, "-", D33/D44)</f>
        <v>5.822416302765648E-3</v>
      </c>
      <c r="F33" s="81">
        <v>16</v>
      </c>
      <c r="G33" s="39">
        <f>IF(F44=0, "-", F33/F44)</f>
        <v>2.4045686804929365E-3</v>
      </c>
      <c r="H33" s="65">
        <v>35</v>
      </c>
      <c r="I33" s="21">
        <f>IF(H44=0, "-", H33/H44)</f>
        <v>4.6505447781025775E-3</v>
      </c>
      <c r="J33" s="20">
        <f t="shared" si="0"/>
        <v>-1</v>
      </c>
      <c r="K33" s="21">
        <f t="shared" si="1"/>
        <v>-0.54285714285714282</v>
      </c>
    </row>
    <row r="34" spans="1:11" x14ac:dyDescent="0.2">
      <c r="A34" s="7" t="s">
        <v>70</v>
      </c>
      <c r="B34" s="65">
        <v>3</v>
      </c>
      <c r="C34" s="39">
        <f>IF(B44=0, "-", B34/B44)</f>
        <v>6.0975609756097563E-3</v>
      </c>
      <c r="D34" s="65">
        <v>6</v>
      </c>
      <c r="E34" s="21">
        <f>IF(D44=0, "-", D34/D44)</f>
        <v>8.7336244541484712E-3</v>
      </c>
      <c r="F34" s="81">
        <v>52</v>
      </c>
      <c r="G34" s="39">
        <f>IF(F44=0, "-", F34/F44)</f>
        <v>7.8148482116020442E-3</v>
      </c>
      <c r="H34" s="65">
        <v>54</v>
      </c>
      <c r="I34" s="21">
        <f>IF(H44=0, "-", H34/H44)</f>
        <v>7.1751262290725487E-3</v>
      </c>
      <c r="J34" s="20">
        <f t="shared" si="0"/>
        <v>-0.5</v>
      </c>
      <c r="K34" s="21">
        <f t="shared" si="1"/>
        <v>-3.7037037037037035E-2</v>
      </c>
    </row>
    <row r="35" spans="1:11" x14ac:dyDescent="0.2">
      <c r="A35" s="7" t="s">
        <v>72</v>
      </c>
      <c r="B35" s="65">
        <v>0</v>
      </c>
      <c r="C35" s="39">
        <f>IF(B44=0, "-", B35/B44)</f>
        <v>0</v>
      </c>
      <c r="D35" s="65">
        <v>6</v>
      </c>
      <c r="E35" s="21">
        <f>IF(D44=0, "-", D35/D44)</f>
        <v>8.7336244541484712E-3</v>
      </c>
      <c r="F35" s="81">
        <v>10</v>
      </c>
      <c r="G35" s="39">
        <f>IF(F44=0, "-", F35/F44)</f>
        <v>1.5028554253080854E-3</v>
      </c>
      <c r="H35" s="65">
        <v>23</v>
      </c>
      <c r="I35" s="21">
        <f>IF(H44=0, "-", H35/H44)</f>
        <v>3.0560722827531225E-3</v>
      </c>
      <c r="J35" s="20">
        <f t="shared" si="0"/>
        <v>-1</v>
      </c>
      <c r="K35" s="21">
        <f t="shared" si="1"/>
        <v>-0.56521739130434778</v>
      </c>
    </row>
    <row r="36" spans="1:11" x14ac:dyDescent="0.2">
      <c r="A36" s="7" t="s">
        <v>73</v>
      </c>
      <c r="B36" s="65">
        <v>15</v>
      </c>
      <c r="C36" s="39">
        <f>IF(B44=0, "-", B36/B44)</f>
        <v>3.048780487804878E-2</v>
      </c>
      <c r="D36" s="65">
        <v>18</v>
      </c>
      <c r="E36" s="21">
        <f>IF(D44=0, "-", D36/D44)</f>
        <v>2.6200873362445413E-2</v>
      </c>
      <c r="F36" s="81">
        <v>219</v>
      </c>
      <c r="G36" s="39">
        <f>IF(F44=0, "-", F36/F44)</f>
        <v>3.2912533814247066E-2</v>
      </c>
      <c r="H36" s="65">
        <v>120</v>
      </c>
      <c r="I36" s="21">
        <f>IF(H44=0, "-", H36/H44)</f>
        <v>1.5944724953494551E-2</v>
      </c>
      <c r="J36" s="20">
        <f t="shared" si="0"/>
        <v>-0.16666666666666666</v>
      </c>
      <c r="K36" s="21">
        <f t="shared" si="1"/>
        <v>0.82499999999999996</v>
      </c>
    </row>
    <row r="37" spans="1:11" x14ac:dyDescent="0.2">
      <c r="A37" s="7" t="s">
        <v>74</v>
      </c>
      <c r="B37" s="65">
        <v>0</v>
      </c>
      <c r="C37" s="39">
        <f>IF(B44=0, "-", B37/B44)</f>
        <v>0</v>
      </c>
      <c r="D37" s="65">
        <v>0</v>
      </c>
      <c r="E37" s="21">
        <f>IF(D44=0, "-", D37/D44)</f>
        <v>0</v>
      </c>
      <c r="F37" s="81">
        <v>2</v>
      </c>
      <c r="G37" s="39">
        <f>IF(F44=0, "-", F37/F44)</f>
        <v>3.0057108506161706E-4</v>
      </c>
      <c r="H37" s="65">
        <v>9</v>
      </c>
      <c r="I37" s="21">
        <f>IF(H44=0, "-", H37/H44)</f>
        <v>1.1958543715120914E-3</v>
      </c>
      <c r="J37" s="20" t="str">
        <f t="shared" si="0"/>
        <v>-</v>
      </c>
      <c r="K37" s="21">
        <f t="shared" si="1"/>
        <v>-0.77777777777777779</v>
      </c>
    </row>
    <row r="38" spans="1:11" x14ac:dyDescent="0.2">
      <c r="A38" s="7" t="s">
        <v>75</v>
      </c>
      <c r="B38" s="65">
        <v>66</v>
      </c>
      <c r="C38" s="39">
        <f>IF(B44=0, "-", B38/B44)</f>
        <v>0.13414634146341464</v>
      </c>
      <c r="D38" s="65">
        <v>48</v>
      </c>
      <c r="E38" s="21">
        <f>IF(D44=0, "-", D38/D44)</f>
        <v>6.9868995633187769E-2</v>
      </c>
      <c r="F38" s="81">
        <v>619</v>
      </c>
      <c r="G38" s="39">
        <f>IF(F44=0, "-", F38/F44)</f>
        <v>9.3026750826570484E-2</v>
      </c>
      <c r="H38" s="65">
        <v>779</v>
      </c>
      <c r="I38" s="21">
        <f>IF(H44=0, "-", H38/H44)</f>
        <v>0.1035078394897688</v>
      </c>
      <c r="J38" s="20">
        <f t="shared" si="0"/>
        <v>0.375</v>
      </c>
      <c r="K38" s="21">
        <f t="shared" si="1"/>
        <v>-0.20539152759948653</v>
      </c>
    </row>
    <row r="39" spans="1:11" x14ac:dyDescent="0.2">
      <c r="A39" s="7" t="s">
        <v>76</v>
      </c>
      <c r="B39" s="65">
        <v>3</v>
      </c>
      <c r="C39" s="39">
        <f>IF(B44=0, "-", B39/B44)</f>
        <v>6.0975609756097563E-3</v>
      </c>
      <c r="D39" s="65">
        <v>11</v>
      </c>
      <c r="E39" s="21">
        <f>IF(D44=0, "-", D39/D44)</f>
        <v>1.6011644832605532E-2</v>
      </c>
      <c r="F39" s="81">
        <v>83</v>
      </c>
      <c r="G39" s="39">
        <f>IF(F44=0, "-", F39/F44)</f>
        <v>1.2473700030057109E-2</v>
      </c>
      <c r="H39" s="65">
        <v>108</v>
      </c>
      <c r="I39" s="21">
        <f>IF(H44=0, "-", H39/H44)</f>
        <v>1.4350252458145097E-2</v>
      </c>
      <c r="J39" s="20">
        <f t="shared" si="0"/>
        <v>-0.72727272727272729</v>
      </c>
      <c r="K39" s="21">
        <f t="shared" si="1"/>
        <v>-0.23148148148148148</v>
      </c>
    </row>
    <row r="40" spans="1:11" x14ac:dyDescent="0.2">
      <c r="A40" s="7" t="s">
        <v>77</v>
      </c>
      <c r="B40" s="65">
        <v>89</v>
      </c>
      <c r="C40" s="39">
        <f>IF(B44=0, "-", B40/B44)</f>
        <v>0.18089430894308944</v>
      </c>
      <c r="D40" s="65">
        <v>64</v>
      </c>
      <c r="E40" s="21">
        <f>IF(D44=0, "-", D40/D44)</f>
        <v>9.3158660844250368E-2</v>
      </c>
      <c r="F40" s="81">
        <v>1014</v>
      </c>
      <c r="G40" s="39">
        <f>IF(F44=0, "-", F40/F44)</f>
        <v>0.15238954012623984</v>
      </c>
      <c r="H40" s="65">
        <v>976</v>
      </c>
      <c r="I40" s="21">
        <f>IF(H44=0, "-", H40/H44)</f>
        <v>0.12968376295508902</v>
      </c>
      <c r="J40" s="20">
        <f t="shared" si="0"/>
        <v>0.390625</v>
      </c>
      <c r="K40" s="21">
        <f t="shared" si="1"/>
        <v>3.8934426229508198E-2</v>
      </c>
    </row>
    <row r="41" spans="1:11" x14ac:dyDescent="0.2">
      <c r="A41" s="7" t="s">
        <v>78</v>
      </c>
      <c r="B41" s="65">
        <v>37</v>
      </c>
      <c r="C41" s="39">
        <f>IF(B44=0, "-", B41/B44)</f>
        <v>7.5203252032520332E-2</v>
      </c>
      <c r="D41" s="65">
        <v>47</v>
      </c>
      <c r="E41" s="21">
        <f>IF(D44=0, "-", D41/D44)</f>
        <v>6.8413391557496359E-2</v>
      </c>
      <c r="F41" s="81">
        <v>405</v>
      </c>
      <c r="G41" s="39">
        <f>IF(F44=0, "-", F41/F44)</f>
        <v>6.0865644724977457E-2</v>
      </c>
      <c r="H41" s="65">
        <v>400</v>
      </c>
      <c r="I41" s="21">
        <f>IF(H44=0, "-", H41/H44)</f>
        <v>5.3149083178315175E-2</v>
      </c>
      <c r="J41" s="20">
        <f t="shared" si="0"/>
        <v>-0.21276595744680851</v>
      </c>
      <c r="K41" s="21">
        <f t="shared" si="1"/>
        <v>1.2500000000000001E-2</v>
      </c>
    </row>
    <row r="42" spans="1:11" x14ac:dyDescent="0.2">
      <c r="A42" s="7" t="s">
        <v>79</v>
      </c>
      <c r="B42" s="65">
        <v>13</v>
      </c>
      <c r="C42" s="39">
        <f>IF(B44=0, "-", B42/B44)</f>
        <v>2.6422764227642278E-2</v>
      </c>
      <c r="D42" s="65">
        <v>19</v>
      </c>
      <c r="E42" s="21">
        <f>IF(D44=0, "-", D42/D44)</f>
        <v>2.7656477438136828E-2</v>
      </c>
      <c r="F42" s="81">
        <v>184</v>
      </c>
      <c r="G42" s="39">
        <f>IF(F44=0, "-", F42/F44)</f>
        <v>2.765253982566877E-2</v>
      </c>
      <c r="H42" s="65">
        <v>174</v>
      </c>
      <c r="I42" s="21">
        <f>IF(H44=0, "-", H42/H44)</f>
        <v>2.3119851182567101E-2</v>
      </c>
      <c r="J42" s="20">
        <f t="shared" si="0"/>
        <v>-0.31578947368421051</v>
      </c>
      <c r="K42" s="21">
        <f t="shared" si="1"/>
        <v>5.7471264367816091E-2</v>
      </c>
    </row>
    <row r="43" spans="1:11" x14ac:dyDescent="0.2">
      <c r="A43" s="2"/>
      <c r="B43" s="68"/>
      <c r="C43" s="33"/>
      <c r="D43" s="68"/>
      <c r="E43" s="6"/>
      <c r="F43" s="82"/>
      <c r="G43" s="33"/>
      <c r="H43" s="68"/>
      <c r="I43" s="6"/>
      <c r="J43" s="5"/>
      <c r="K43" s="6"/>
    </row>
    <row r="44" spans="1:11" s="43" customFormat="1" x14ac:dyDescent="0.2">
      <c r="A44" s="162" t="s">
        <v>521</v>
      </c>
      <c r="B44" s="71">
        <f>SUM(B7:B43)</f>
        <v>492</v>
      </c>
      <c r="C44" s="40">
        <v>1</v>
      </c>
      <c r="D44" s="71">
        <f>SUM(D7:D43)</f>
        <v>687</v>
      </c>
      <c r="E44" s="41">
        <v>1</v>
      </c>
      <c r="F44" s="77">
        <f>SUM(F7:F43)</f>
        <v>6654</v>
      </c>
      <c r="G44" s="42">
        <v>1</v>
      </c>
      <c r="H44" s="71">
        <f>SUM(H7:H43)</f>
        <v>7526</v>
      </c>
      <c r="I44" s="41">
        <v>1</v>
      </c>
      <c r="J44" s="37">
        <f>IF(D44=0, "-", (B44-D44)/D44)</f>
        <v>-0.28384279475982532</v>
      </c>
      <c r="K44" s="38">
        <f>IF(H44=0, "-", (F44-H44)/H44)</f>
        <v>-0.11586500132872708</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3"/>
  <dimension ref="A1:K77"/>
  <sheetViews>
    <sheetView tabSelected="1" workbookViewId="0">
      <selection activeCell="M1" sqref="M1"/>
    </sheetView>
  </sheetViews>
  <sheetFormatPr defaultRowHeight="12.75" x14ac:dyDescent="0.2"/>
  <cols>
    <col min="1" max="1" width="30.7109375" bestFit="1" customWidth="1"/>
    <col min="2" max="2" width="7.28515625" bestFit="1" customWidth="1"/>
    <col min="3" max="3" width="7.28515625" customWidth="1"/>
    <col min="4" max="4" width="7.28515625" bestFit="1" customWidth="1"/>
    <col min="5" max="5" width="7.28515625" customWidth="1"/>
    <col min="6" max="6" width="7.28515625" bestFit="1" customWidth="1"/>
    <col min="7" max="7" width="7.28515625" customWidth="1"/>
    <col min="8" max="8" width="7.28515625" bestFit="1" customWidth="1"/>
    <col min="9" max="9" width="7.28515625" customWidth="1"/>
    <col min="10" max="11" width="7.7109375" customWidth="1"/>
  </cols>
  <sheetData>
    <row r="1" spans="1:11" s="52" customFormat="1" ht="20.25" x14ac:dyDescent="0.3">
      <c r="A1" s="4" t="s">
        <v>10</v>
      </c>
      <c r="B1" s="198" t="s">
        <v>17</v>
      </c>
      <c r="C1" s="198"/>
      <c r="D1" s="198"/>
      <c r="E1" s="199"/>
      <c r="F1" s="199"/>
      <c r="G1" s="199"/>
      <c r="H1" s="199"/>
      <c r="I1" s="199"/>
      <c r="J1" s="199"/>
      <c r="K1" s="199"/>
    </row>
    <row r="2" spans="1:11" s="52" customFormat="1" ht="20.25" x14ac:dyDescent="0.3">
      <c r="A2" s="4" t="s">
        <v>91</v>
      </c>
      <c r="B2" s="202" t="s">
        <v>81</v>
      </c>
      <c r="C2" s="198"/>
      <c r="D2" s="198"/>
      <c r="E2" s="203"/>
      <c r="F2" s="203"/>
      <c r="G2" s="203"/>
      <c r="H2" s="203"/>
      <c r="I2" s="203"/>
      <c r="J2" s="203"/>
      <c r="K2" s="203"/>
    </row>
    <row r="4" spans="1:11" ht="15.75" x14ac:dyDescent="0.25">
      <c r="A4" s="164" t="s">
        <v>107</v>
      </c>
      <c r="B4" s="196" t="s">
        <v>1</v>
      </c>
      <c r="C4" s="200"/>
      <c r="D4" s="200"/>
      <c r="E4" s="197"/>
      <c r="F4" s="196" t="s">
        <v>14</v>
      </c>
      <c r="G4" s="200"/>
      <c r="H4" s="200"/>
      <c r="I4" s="197"/>
      <c r="J4" s="196" t="s">
        <v>15</v>
      </c>
      <c r="K4" s="197"/>
    </row>
    <row r="5" spans="1:11" x14ac:dyDescent="0.2">
      <c r="A5" s="22"/>
      <c r="B5" s="196">
        <f>VALUE(RIGHT($B$2, 4))</f>
        <v>2021</v>
      </c>
      <c r="C5" s="197"/>
      <c r="D5" s="196">
        <f>B5-1</f>
        <v>2020</v>
      </c>
      <c r="E5" s="204"/>
      <c r="F5" s="196">
        <f>B5</f>
        <v>2021</v>
      </c>
      <c r="G5" s="204"/>
      <c r="H5" s="196">
        <f>D5</f>
        <v>2020</v>
      </c>
      <c r="I5" s="204"/>
      <c r="J5" s="140" t="s">
        <v>4</v>
      </c>
      <c r="K5" s="141" t="s">
        <v>2</v>
      </c>
    </row>
    <row r="6" spans="1:11" x14ac:dyDescent="0.2">
      <c r="A6" s="163" t="s">
        <v>109</v>
      </c>
      <c r="B6" s="61" t="s">
        <v>12</v>
      </c>
      <c r="C6" s="62" t="s">
        <v>13</v>
      </c>
      <c r="D6" s="61" t="s">
        <v>12</v>
      </c>
      <c r="E6" s="63" t="s">
        <v>13</v>
      </c>
      <c r="F6" s="62" t="s">
        <v>12</v>
      </c>
      <c r="G6" s="62" t="s">
        <v>13</v>
      </c>
      <c r="H6" s="61" t="s">
        <v>12</v>
      </c>
      <c r="I6" s="63" t="s">
        <v>13</v>
      </c>
      <c r="J6" s="61"/>
      <c r="K6" s="63"/>
    </row>
    <row r="7" spans="1:11" x14ac:dyDescent="0.2">
      <c r="A7" s="7" t="s">
        <v>436</v>
      </c>
      <c r="B7" s="65">
        <v>0</v>
      </c>
      <c r="C7" s="34" t="str">
        <f>IF(B13=0, "-", B7/B13)</f>
        <v>-</v>
      </c>
      <c r="D7" s="65">
        <v>0</v>
      </c>
      <c r="E7" s="9">
        <f>IF(D13=0, "-", D7/D13)</f>
        <v>0</v>
      </c>
      <c r="F7" s="81">
        <v>2</v>
      </c>
      <c r="G7" s="34">
        <f>IF(F13=0, "-", F7/F13)</f>
        <v>0.1111111111111111</v>
      </c>
      <c r="H7" s="65">
        <v>0</v>
      </c>
      <c r="I7" s="9">
        <f>IF(H13=0, "-", H7/H13)</f>
        <v>0</v>
      </c>
      <c r="J7" s="8" t="str">
        <f>IF(D7=0, "-", IF((B7-D7)/D7&lt;10, (B7-D7)/D7, "&gt;999%"))</f>
        <v>-</v>
      </c>
      <c r="K7" s="9" t="str">
        <f>IF(H7=0, "-", IF((F7-H7)/H7&lt;10, (F7-H7)/H7, "&gt;999%"))</f>
        <v>-</v>
      </c>
    </row>
    <row r="8" spans="1:11" x14ac:dyDescent="0.2">
      <c r="A8" s="7" t="s">
        <v>437</v>
      </c>
      <c r="B8" s="65">
        <v>0</v>
      </c>
      <c r="C8" s="34" t="str">
        <f>IF(B13=0, "-", B8/B13)</f>
        <v>-</v>
      </c>
      <c r="D8" s="65">
        <v>0</v>
      </c>
      <c r="E8" s="9">
        <f>IF(D13=0, "-", D8/D13)</f>
        <v>0</v>
      </c>
      <c r="F8" s="81">
        <v>1</v>
      </c>
      <c r="G8" s="34">
        <f>IF(F13=0, "-", F8/F13)</f>
        <v>5.5555555555555552E-2</v>
      </c>
      <c r="H8" s="65">
        <v>0</v>
      </c>
      <c r="I8" s="9">
        <f>IF(H13=0, "-", H8/H13)</f>
        <v>0</v>
      </c>
      <c r="J8" s="8" t="str">
        <f>IF(D8=0, "-", IF((B8-D8)/D8&lt;10, (B8-D8)/D8, "&gt;999%"))</f>
        <v>-</v>
      </c>
      <c r="K8" s="9" t="str">
        <f>IF(H8=0, "-", IF((F8-H8)/H8&lt;10, (F8-H8)/H8, "&gt;999%"))</f>
        <v>-</v>
      </c>
    </row>
    <row r="9" spans="1:11" x14ac:dyDescent="0.2">
      <c r="A9" s="7" t="s">
        <v>438</v>
      </c>
      <c r="B9" s="65">
        <v>0</v>
      </c>
      <c r="C9" s="34" t="str">
        <f>IF(B13=0, "-", B9/B13)</f>
        <v>-</v>
      </c>
      <c r="D9" s="65">
        <v>0</v>
      </c>
      <c r="E9" s="9">
        <f>IF(D13=0, "-", D9/D13)</f>
        <v>0</v>
      </c>
      <c r="F9" s="81">
        <v>1</v>
      </c>
      <c r="G9" s="34">
        <f>IF(F13=0, "-", F9/F13)</f>
        <v>5.5555555555555552E-2</v>
      </c>
      <c r="H9" s="65">
        <v>3</v>
      </c>
      <c r="I9" s="9">
        <f>IF(H13=0, "-", H9/H13)</f>
        <v>0.15</v>
      </c>
      <c r="J9" s="8" t="str">
        <f>IF(D9=0, "-", IF((B9-D9)/D9&lt;10, (B9-D9)/D9, "&gt;999%"))</f>
        <v>-</v>
      </c>
      <c r="K9" s="9">
        <f>IF(H9=0, "-", IF((F9-H9)/H9&lt;10, (F9-H9)/H9, "&gt;999%"))</f>
        <v>-0.66666666666666663</v>
      </c>
    </row>
    <row r="10" spans="1:11" x14ac:dyDescent="0.2">
      <c r="A10" s="7" t="s">
        <v>439</v>
      </c>
      <c r="B10" s="65">
        <v>0</v>
      </c>
      <c r="C10" s="34" t="str">
        <f>IF(B13=0, "-", B10/B13)</f>
        <v>-</v>
      </c>
      <c r="D10" s="65">
        <v>0</v>
      </c>
      <c r="E10" s="9">
        <f>IF(D13=0, "-", D10/D13)</f>
        <v>0</v>
      </c>
      <c r="F10" s="81">
        <v>0</v>
      </c>
      <c r="G10" s="34">
        <f>IF(F13=0, "-", F10/F13)</f>
        <v>0</v>
      </c>
      <c r="H10" s="65">
        <v>2</v>
      </c>
      <c r="I10" s="9">
        <f>IF(H13=0, "-", H10/H13)</f>
        <v>0.1</v>
      </c>
      <c r="J10" s="8" t="str">
        <f>IF(D10=0, "-", IF((B10-D10)/D10&lt;10, (B10-D10)/D10, "&gt;999%"))</f>
        <v>-</v>
      </c>
      <c r="K10" s="9">
        <f>IF(H10=0, "-", IF((F10-H10)/H10&lt;10, (F10-H10)/H10, "&gt;999%"))</f>
        <v>-1</v>
      </c>
    </row>
    <row r="11" spans="1:11" x14ac:dyDescent="0.2">
      <c r="A11" s="7" t="s">
        <v>440</v>
      </c>
      <c r="B11" s="65">
        <v>0</v>
      </c>
      <c r="C11" s="34" t="str">
        <f>IF(B13=0, "-", B11/B13)</f>
        <v>-</v>
      </c>
      <c r="D11" s="65">
        <v>1</v>
      </c>
      <c r="E11" s="9">
        <f>IF(D13=0, "-", D11/D13)</f>
        <v>1</v>
      </c>
      <c r="F11" s="81">
        <v>14</v>
      </c>
      <c r="G11" s="34">
        <f>IF(F13=0, "-", F11/F13)</f>
        <v>0.77777777777777779</v>
      </c>
      <c r="H11" s="65">
        <v>15</v>
      </c>
      <c r="I11" s="9">
        <f>IF(H13=0, "-", H11/H13)</f>
        <v>0.75</v>
      </c>
      <c r="J11" s="8">
        <f>IF(D11=0, "-", IF((B11-D11)/D11&lt;10, (B11-D11)/D11, "&gt;999%"))</f>
        <v>-1</v>
      </c>
      <c r="K11" s="9">
        <f>IF(H11=0, "-", IF((F11-H11)/H11&lt;10, (F11-H11)/H11, "&gt;999%"))</f>
        <v>-6.6666666666666666E-2</v>
      </c>
    </row>
    <row r="12" spans="1:11" x14ac:dyDescent="0.2">
      <c r="A12" s="2"/>
      <c r="B12" s="68"/>
      <c r="C12" s="33"/>
      <c r="D12" s="68"/>
      <c r="E12" s="6"/>
      <c r="F12" s="82"/>
      <c r="G12" s="33"/>
      <c r="H12" s="68"/>
      <c r="I12" s="6"/>
      <c r="J12" s="5"/>
      <c r="K12" s="6"/>
    </row>
    <row r="13" spans="1:11" s="43" customFormat="1" x14ac:dyDescent="0.2">
      <c r="A13" s="162" t="s">
        <v>543</v>
      </c>
      <c r="B13" s="71">
        <f>SUM(B7:B12)</f>
        <v>0</v>
      </c>
      <c r="C13" s="40">
        <f>B13/893</f>
        <v>0</v>
      </c>
      <c r="D13" s="71">
        <f>SUM(D7:D12)</f>
        <v>1</v>
      </c>
      <c r="E13" s="41">
        <f>D13/1382</f>
        <v>7.2358900144717795E-4</v>
      </c>
      <c r="F13" s="77">
        <f>SUM(F7:F12)</f>
        <v>18</v>
      </c>
      <c r="G13" s="42">
        <f>F13/12224</f>
        <v>1.4725130890052356E-3</v>
      </c>
      <c r="H13" s="71">
        <f>SUM(H7:H12)</f>
        <v>20</v>
      </c>
      <c r="I13" s="41">
        <f>H13/15281</f>
        <v>1.3088148681369019E-3</v>
      </c>
      <c r="J13" s="37">
        <f>IF(D13=0, "-", IF((B13-D13)/D13&lt;10, (B13-D13)/D13, "&gt;999%"))</f>
        <v>-1</v>
      </c>
      <c r="K13" s="38">
        <f>IF(H13=0, "-", IF((F13-H13)/H13&lt;10, (F13-H13)/H13, "&gt;999%"))</f>
        <v>-0.1</v>
      </c>
    </row>
    <row r="14" spans="1:11" x14ac:dyDescent="0.2">
      <c r="B14" s="83"/>
      <c r="D14" s="83"/>
      <c r="F14" s="83"/>
      <c r="H14" s="83"/>
    </row>
    <row r="15" spans="1:11" x14ac:dyDescent="0.2">
      <c r="A15" s="163" t="s">
        <v>110</v>
      </c>
      <c r="B15" s="61" t="s">
        <v>12</v>
      </c>
      <c r="C15" s="62" t="s">
        <v>13</v>
      </c>
      <c r="D15" s="61" t="s">
        <v>12</v>
      </c>
      <c r="E15" s="63" t="s">
        <v>13</v>
      </c>
      <c r="F15" s="62" t="s">
        <v>12</v>
      </c>
      <c r="G15" s="62" t="s">
        <v>13</v>
      </c>
      <c r="H15" s="61" t="s">
        <v>12</v>
      </c>
      <c r="I15" s="63" t="s">
        <v>13</v>
      </c>
      <c r="J15" s="61"/>
      <c r="K15" s="63"/>
    </row>
    <row r="16" spans="1:11" x14ac:dyDescent="0.2">
      <c r="A16" s="7" t="s">
        <v>441</v>
      </c>
      <c r="B16" s="65">
        <v>0</v>
      </c>
      <c r="C16" s="34" t="str">
        <f>IF(B18=0, "-", B16/B18)</f>
        <v>-</v>
      </c>
      <c r="D16" s="65">
        <v>0</v>
      </c>
      <c r="E16" s="9" t="str">
        <f>IF(D18=0, "-", D16/D18)</f>
        <v>-</v>
      </c>
      <c r="F16" s="81">
        <v>2</v>
      </c>
      <c r="G16" s="34">
        <f>IF(F18=0, "-", F16/F18)</f>
        <v>1</v>
      </c>
      <c r="H16" s="65">
        <v>0</v>
      </c>
      <c r="I16" s="9" t="str">
        <f>IF(H18=0, "-", H16/H18)</f>
        <v>-</v>
      </c>
      <c r="J16" s="8" t="str">
        <f>IF(D16=0, "-", IF((B16-D16)/D16&lt;10, (B16-D16)/D16, "&gt;999%"))</f>
        <v>-</v>
      </c>
      <c r="K16" s="9" t="str">
        <f>IF(H16=0, "-", IF((F16-H16)/H16&lt;10, (F16-H16)/H16, "&gt;999%"))</f>
        <v>-</v>
      </c>
    </row>
    <row r="17" spans="1:11" x14ac:dyDescent="0.2">
      <c r="A17" s="2"/>
      <c r="B17" s="68"/>
      <c r="C17" s="33"/>
      <c r="D17" s="68"/>
      <c r="E17" s="6"/>
      <c r="F17" s="82"/>
      <c r="G17" s="33"/>
      <c r="H17" s="68"/>
      <c r="I17" s="6"/>
      <c r="J17" s="5"/>
      <c r="K17" s="6"/>
    </row>
    <row r="18" spans="1:11" s="43" customFormat="1" x14ac:dyDescent="0.2">
      <c r="A18" s="162" t="s">
        <v>542</v>
      </c>
      <c r="B18" s="71">
        <f>SUM(B16:B17)</f>
        <v>0</v>
      </c>
      <c r="C18" s="40">
        <f>B18/893</f>
        <v>0</v>
      </c>
      <c r="D18" s="71">
        <f>SUM(D16:D17)</f>
        <v>0</v>
      </c>
      <c r="E18" s="41">
        <f>D18/1382</f>
        <v>0</v>
      </c>
      <c r="F18" s="77">
        <f>SUM(F16:F17)</f>
        <v>2</v>
      </c>
      <c r="G18" s="42">
        <f>F18/12224</f>
        <v>1.6361256544502619E-4</v>
      </c>
      <c r="H18" s="71">
        <f>SUM(H16:H17)</f>
        <v>0</v>
      </c>
      <c r="I18" s="41">
        <f>H18/15281</f>
        <v>0</v>
      </c>
      <c r="J18" s="37" t="str">
        <f>IF(D18=0, "-", IF((B18-D18)/D18&lt;10, (B18-D18)/D18, "&gt;999%"))</f>
        <v>-</v>
      </c>
      <c r="K18" s="38" t="str">
        <f>IF(H18=0, "-", IF((F18-H18)/H18&lt;10, (F18-H18)/H18, "&gt;999%"))</f>
        <v>-</v>
      </c>
    </row>
    <row r="19" spans="1:11" x14ac:dyDescent="0.2">
      <c r="B19" s="83"/>
      <c r="D19" s="83"/>
      <c r="F19" s="83"/>
      <c r="H19" s="83"/>
    </row>
    <row r="20" spans="1:11" x14ac:dyDescent="0.2">
      <c r="A20" s="163" t="s">
        <v>111</v>
      </c>
      <c r="B20" s="61" t="s">
        <v>12</v>
      </c>
      <c r="C20" s="62" t="s">
        <v>13</v>
      </c>
      <c r="D20" s="61" t="s">
        <v>12</v>
      </c>
      <c r="E20" s="63" t="s">
        <v>13</v>
      </c>
      <c r="F20" s="62" t="s">
        <v>12</v>
      </c>
      <c r="G20" s="62" t="s">
        <v>13</v>
      </c>
      <c r="H20" s="61" t="s">
        <v>12</v>
      </c>
      <c r="I20" s="63" t="s">
        <v>13</v>
      </c>
      <c r="J20" s="61"/>
      <c r="K20" s="63"/>
    </row>
    <row r="21" spans="1:11" x14ac:dyDescent="0.2">
      <c r="A21" s="7" t="s">
        <v>442</v>
      </c>
      <c r="B21" s="65">
        <v>0</v>
      </c>
      <c r="C21" s="34">
        <f>IF(B25=0, "-", B21/B25)</f>
        <v>0</v>
      </c>
      <c r="D21" s="65">
        <v>2</v>
      </c>
      <c r="E21" s="9">
        <f>IF(D25=0, "-", D21/D25)</f>
        <v>0.66666666666666663</v>
      </c>
      <c r="F21" s="81">
        <v>0</v>
      </c>
      <c r="G21" s="34">
        <f>IF(F25=0, "-", F21/F25)</f>
        <v>0</v>
      </c>
      <c r="H21" s="65">
        <v>9</v>
      </c>
      <c r="I21" s="9">
        <f>IF(H25=0, "-", H21/H25)</f>
        <v>0.21428571428571427</v>
      </c>
      <c r="J21" s="8">
        <f>IF(D21=0, "-", IF((B21-D21)/D21&lt;10, (B21-D21)/D21, "&gt;999%"))</f>
        <v>-1</v>
      </c>
      <c r="K21" s="9">
        <f>IF(H21=0, "-", IF((F21-H21)/H21&lt;10, (F21-H21)/H21, "&gt;999%"))</f>
        <v>-1</v>
      </c>
    </row>
    <row r="22" spans="1:11" x14ac:dyDescent="0.2">
      <c r="A22" s="7" t="s">
        <v>443</v>
      </c>
      <c r="B22" s="65">
        <v>0</v>
      </c>
      <c r="C22" s="34">
        <f>IF(B25=0, "-", B22/B25)</f>
        <v>0</v>
      </c>
      <c r="D22" s="65">
        <v>1</v>
      </c>
      <c r="E22" s="9">
        <f>IF(D25=0, "-", D22/D25)</f>
        <v>0.33333333333333331</v>
      </c>
      <c r="F22" s="81">
        <v>4</v>
      </c>
      <c r="G22" s="34">
        <f>IF(F25=0, "-", F22/F25)</f>
        <v>0.2857142857142857</v>
      </c>
      <c r="H22" s="65">
        <v>9</v>
      </c>
      <c r="I22" s="9">
        <f>IF(H25=0, "-", H22/H25)</f>
        <v>0.21428571428571427</v>
      </c>
      <c r="J22" s="8">
        <f>IF(D22=0, "-", IF((B22-D22)/D22&lt;10, (B22-D22)/D22, "&gt;999%"))</f>
        <v>-1</v>
      </c>
      <c r="K22" s="9">
        <f>IF(H22=0, "-", IF((F22-H22)/H22&lt;10, (F22-H22)/H22, "&gt;999%"))</f>
        <v>-0.55555555555555558</v>
      </c>
    </row>
    <row r="23" spans="1:11" x14ac:dyDescent="0.2">
      <c r="A23" s="7" t="s">
        <v>444</v>
      </c>
      <c r="B23" s="65">
        <v>2</v>
      </c>
      <c r="C23" s="34">
        <f>IF(B25=0, "-", B23/B25)</f>
        <v>1</v>
      </c>
      <c r="D23" s="65">
        <v>0</v>
      </c>
      <c r="E23" s="9">
        <f>IF(D25=0, "-", D23/D25)</f>
        <v>0</v>
      </c>
      <c r="F23" s="81">
        <v>10</v>
      </c>
      <c r="G23" s="34">
        <f>IF(F25=0, "-", F23/F25)</f>
        <v>0.7142857142857143</v>
      </c>
      <c r="H23" s="65">
        <v>24</v>
      </c>
      <c r="I23" s="9">
        <f>IF(H25=0, "-", H23/H25)</f>
        <v>0.5714285714285714</v>
      </c>
      <c r="J23" s="8" t="str">
        <f>IF(D23=0, "-", IF((B23-D23)/D23&lt;10, (B23-D23)/D23, "&gt;999%"))</f>
        <v>-</v>
      </c>
      <c r="K23" s="9">
        <f>IF(H23=0, "-", IF((F23-H23)/H23&lt;10, (F23-H23)/H23, "&gt;999%"))</f>
        <v>-0.58333333333333337</v>
      </c>
    </row>
    <row r="24" spans="1:11" x14ac:dyDescent="0.2">
      <c r="A24" s="2"/>
      <c r="B24" s="68"/>
      <c r="C24" s="33"/>
      <c r="D24" s="68"/>
      <c r="E24" s="6"/>
      <c r="F24" s="82"/>
      <c r="G24" s="33"/>
      <c r="H24" s="68"/>
      <c r="I24" s="6"/>
      <c r="J24" s="5"/>
      <c r="K24" s="6"/>
    </row>
    <row r="25" spans="1:11" s="43" customFormat="1" x14ac:dyDescent="0.2">
      <c r="A25" s="162" t="s">
        <v>541</v>
      </c>
      <c r="B25" s="71">
        <f>SUM(B21:B24)</f>
        <v>2</v>
      </c>
      <c r="C25" s="40">
        <f>B25/893</f>
        <v>2.2396416573348264E-3</v>
      </c>
      <c r="D25" s="71">
        <f>SUM(D21:D24)</f>
        <v>3</v>
      </c>
      <c r="E25" s="41">
        <f>D25/1382</f>
        <v>2.1707670043415342E-3</v>
      </c>
      <c r="F25" s="77">
        <f>SUM(F21:F24)</f>
        <v>14</v>
      </c>
      <c r="G25" s="42">
        <f>F25/12224</f>
        <v>1.1452879581151832E-3</v>
      </c>
      <c r="H25" s="71">
        <f>SUM(H21:H24)</f>
        <v>42</v>
      </c>
      <c r="I25" s="41">
        <f>H25/15281</f>
        <v>2.7485112230874941E-3</v>
      </c>
      <c r="J25" s="37">
        <f>IF(D25=0, "-", IF((B25-D25)/D25&lt;10, (B25-D25)/D25, "&gt;999%"))</f>
        <v>-0.33333333333333331</v>
      </c>
      <c r="K25" s="38">
        <f>IF(H25=0, "-", IF((F25-H25)/H25&lt;10, (F25-H25)/H25, "&gt;999%"))</f>
        <v>-0.66666666666666663</v>
      </c>
    </row>
    <row r="26" spans="1:11" x14ac:dyDescent="0.2">
      <c r="B26" s="83"/>
      <c r="D26" s="83"/>
      <c r="F26" s="83"/>
      <c r="H26" s="83"/>
    </row>
    <row r="27" spans="1:11" x14ac:dyDescent="0.2">
      <c r="A27" s="163" t="s">
        <v>112</v>
      </c>
      <c r="B27" s="61" t="s">
        <v>12</v>
      </c>
      <c r="C27" s="62" t="s">
        <v>13</v>
      </c>
      <c r="D27" s="61" t="s">
        <v>12</v>
      </c>
      <c r="E27" s="63" t="s">
        <v>13</v>
      </c>
      <c r="F27" s="62" t="s">
        <v>12</v>
      </c>
      <c r="G27" s="62" t="s">
        <v>13</v>
      </c>
      <c r="H27" s="61" t="s">
        <v>12</v>
      </c>
      <c r="I27" s="63" t="s">
        <v>13</v>
      </c>
      <c r="J27" s="61"/>
      <c r="K27" s="63"/>
    </row>
    <row r="28" spans="1:11" x14ac:dyDescent="0.2">
      <c r="A28" s="7" t="s">
        <v>445</v>
      </c>
      <c r="B28" s="65">
        <v>0</v>
      </c>
      <c r="C28" s="34">
        <f>IF(B40=0, "-", B28/B40)</f>
        <v>0</v>
      </c>
      <c r="D28" s="65">
        <v>2</v>
      </c>
      <c r="E28" s="9">
        <f>IF(D40=0, "-", D28/D40)</f>
        <v>6.25E-2</v>
      </c>
      <c r="F28" s="81">
        <v>36</v>
      </c>
      <c r="G28" s="34">
        <f>IF(F40=0, "-", F28/F40)</f>
        <v>0.12080536912751678</v>
      </c>
      <c r="H28" s="65">
        <v>21</v>
      </c>
      <c r="I28" s="9">
        <f>IF(H40=0, "-", H28/H40)</f>
        <v>8.7499999999999994E-2</v>
      </c>
      <c r="J28" s="8">
        <f t="shared" ref="J28:J38" si="0">IF(D28=0, "-", IF((B28-D28)/D28&lt;10, (B28-D28)/D28, "&gt;999%"))</f>
        <v>-1</v>
      </c>
      <c r="K28" s="9">
        <f t="shared" ref="K28:K38" si="1">IF(H28=0, "-", IF((F28-H28)/H28&lt;10, (F28-H28)/H28, "&gt;999%"))</f>
        <v>0.7142857142857143</v>
      </c>
    </row>
    <row r="29" spans="1:11" x14ac:dyDescent="0.2">
      <c r="A29" s="7" t="s">
        <v>446</v>
      </c>
      <c r="B29" s="65">
        <v>2</v>
      </c>
      <c r="C29" s="34">
        <f>IF(B40=0, "-", B29/B40)</f>
        <v>6.4516129032258063E-2</v>
      </c>
      <c r="D29" s="65">
        <v>7</v>
      </c>
      <c r="E29" s="9">
        <f>IF(D40=0, "-", D29/D40)</f>
        <v>0.21875</v>
      </c>
      <c r="F29" s="81">
        <v>60</v>
      </c>
      <c r="G29" s="34">
        <f>IF(F40=0, "-", F29/F40)</f>
        <v>0.20134228187919462</v>
      </c>
      <c r="H29" s="65">
        <v>62</v>
      </c>
      <c r="I29" s="9">
        <f>IF(H40=0, "-", H29/H40)</f>
        <v>0.25833333333333336</v>
      </c>
      <c r="J29" s="8">
        <f t="shared" si="0"/>
        <v>-0.7142857142857143</v>
      </c>
      <c r="K29" s="9">
        <f t="shared" si="1"/>
        <v>-3.2258064516129031E-2</v>
      </c>
    </row>
    <row r="30" spans="1:11" x14ac:dyDescent="0.2">
      <c r="A30" s="7" t="s">
        <v>447</v>
      </c>
      <c r="B30" s="65">
        <v>3</v>
      </c>
      <c r="C30" s="34">
        <f>IF(B40=0, "-", B30/B40)</f>
        <v>9.6774193548387094E-2</v>
      </c>
      <c r="D30" s="65">
        <v>0</v>
      </c>
      <c r="E30" s="9">
        <f>IF(D40=0, "-", D30/D40)</f>
        <v>0</v>
      </c>
      <c r="F30" s="81">
        <v>3</v>
      </c>
      <c r="G30" s="34">
        <f>IF(F40=0, "-", F30/F40)</f>
        <v>1.0067114093959731E-2</v>
      </c>
      <c r="H30" s="65">
        <v>0</v>
      </c>
      <c r="I30" s="9">
        <f>IF(H40=0, "-", H30/H40)</f>
        <v>0</v>
      </c>
      <c r="J30" s="8" t="str">
        <f t="shared" si="0"/>
        <v>-</v>
      </c>
      <c r="K30" s="9" t="str">
        <f t="shared" si="1"/>
        <v>-</v>
      </c>
    </row>
    <row r="31" spans="1:11" x14ac:dyDescent="0.2">
      <c r="A31" s="7" t="s">
        <v>448</v>
      </c>
      <c r="B31" s="65">
        <v>7</v>
      </c>
      <c r="C31" s="34">
        <f>IF(B40=0, "-", B31/B40)</f>
        <v>0.22580645161290322</v>
      </c>
      <c r="D31" s="65">
        <v>1</v>
      </c>
      <c r="E31" s="9">
        <f>IF(D40=0, "-", D31/D40)</f>
        <v>3.125E-2</v>
      </c>
      <c r="F31" s="81">
        <v>17</v>
      </c>
      <c r="G31" s="34">
        <f>IF(F40=0, "-", F31/F40)</f>
        <v>5.7046979865771813E-2</v>
      </c>
      <c r="H31" s="65">
        <v>8</v>
      </c>
      <c r="I31" s="9">
        <f>IF(H40=0, "-", H31/H40)</f>
        <v>3.3333333333333333E-2</v>
      </c>
      <c r="J31" s="8">
        <f t="shared" si="0"/>
        <v>6</v>
      </c>
      <c r="K31" s="9">
        <f t="shared" si="1"/>
        <v>1.125</v>
      </c>
    </row>
    <row r="32" spans="1:11" x14ac:dyDescent="0.2">
      <c r="A32" s="7" t="s">
        <v>449</v>
      </c>
      <c r="B32" s="65">
        <v>0</v>
      </c>
      <c r="C32" s="34">
        <f>IF(B40=0, "-", B32/B40)</f>
        <v>0</v>
      </c>
      <c r="D32" s="65">
        <v>1</v>
      </c>
      <c r="E32" s="9">
        <f>IF(D40=0, "-", D32/D40)</f>
        <v>3.125E-2</v>
      </c>
      <c r="F32" s="81">
        <v>3</v>
      </c>
      <c r="G32" s="34">
        <f>IF(F40=0, "-", F32/F40)</f>
        <v>1.0067114093959731E-2</v>
      </c>
      <c r="H32" s="65">
        <v>7</v>
      </c>
      <c r="I32" s="9">
        <f>IF(H40=0, "-", H32/H40)</f>
        <v>2.9166666666666667E-2</v>
      </c>
      <c r="J32" s="8">
        <f t="shared" si="0"/>
        <v>-1</v>
      </c>
      <c r="K32" s="9">
        <f t="shared" si="1"/>
        <v>-0.5714285714285714</v>
      </c>
    </row>
    <row r="33" spans="1:11" x14ac:dyDescent="0.2">
      <c r="A33" s="7" t="s">
        <v>450</v>
      </c>
      <c r="B33" s="65">
        <v>0</v>
      </c>
      <c r="C33" s="34">
        <f>IF(B40=0, "-", B33/B40)</f>
        <v>0</v>
      </c>
      <c r="D33" s="65">
        <v>6</v>
      </c>
      <c r="E33" s="9">
        <f>IF(D40=0, "-", D33/D40)</f>
        <v>0.1875</v>
      </c>
      <c r="F33" s="81">
        <v>0</v>
      </c>
      <c r="G33" s="34">
        <f>IF(F40=0, "-", F33/F40)</f>
        <v>0</v>
      </c>
      <c r="H33" s="65">
        <v>13</v>
      </c>
      <c r="I33" s="9">
        <f>IF(H40=0, "-", H33/H40)</f>
        <v>5.4166666666666669E-2</v>
      </c>
      <c r="J33" s="8">
        <f t="shared" si="0"/>
        <v>-1</v>
      </c>
      <c r="K33" s="9">
        <f t="shared" si="1"/>
        <v>-1</v>
      </c>
    </row>
    <row r="34" spans="1:11" x14ac:dyDescent="0.2">
      <c r="A34" s="7" t="s">
        <v>451</v>
      </c>
      <c r="B34" s="65">
        <v>0</v>
      </c>
      <c r="C34" s="34">
        <f>IF(B40=0, "-", B34/B40)</f>
        <v>0</v>
      </c>
      <c r="D34" s="65">
        <v>2</v>
      </c>
      <c r="E34" s="9">
        <f>IF(D40=0, "-", D34/D40)</f>
        <v>6.25E-2</v>
      </c>
      <c r="F34" s="81">
        <v>8</v>
      </c>
      <c r="G34" s="34">
        <f>IF(F40=0, "-", F34/F40)</f>
        <v>2.6845637583892617E-2</v>
      </c>
      <c r="H34" s="65">
        <v>4</v>
      </c>
      <c r="I34" s="9">
        <f>IF(H40=0, "-", H34/H40)</f>
        <v>1.6666666666666666E-2</v>
      </c>
      <c r="J34" s="8">
        <f t="shared" si="0"/>
        <v>-1</v>
      </c>
      <c r="K34" s="9">
        <f t="shared" si="1"/>
        <v>1</v>
      </c>
    </row>
    <row r="35" spans="1:11" x14ac:dyDescent="0.2">
      <c r="A35" s="7" t="s">
        <v>452</v>
      </c>
      <c r="B35" s="65">
        <v>0</v>
      </c>
      <c r="C35" s="34">
        <f>IF(B40=0, "-", B35/B40)</f>
        <v>0</v>
      </c>
      <c r="D35" s="65">
        <v>1</v>
      </c>
      <c r="E35" s="9">
        <f>IF(D40=0, "-", D35/D40)</f>
        <v>3.125E-2</v>
      </c>
      <c r="F35" s="81">
        <v>1</v>
      </c>
      <c r="G35" s="34">
        <f>IF(F40=0, "-", F35/F40)</f>
        <v>3.3557046979865771E-3</v>
      </c>
      <c r="H35" s="65">
        <v>4</v>
      </c>
      <c r="I35" s="9">
        <f>IF(H40=0, "-", H35/H40)</f>
        <v>1.6666666666666666E-2</v>
      </c>
      <c r="J35" s="8">
        <f t="shared" si="0"/>
        <v>-1</v>
      </c>
      <c r="K35" s="9">
        <f t="shared" si="1"/>
        <v>-0.75</v>
      </c>
    </row>
    <row r="36" spans="1:11" x14ac:dyDescent="0.2">
      <c r="A36" s="7" t="s">
        <v>453</v>
      </c>
      <c r="B36" s="65">
        <v>0</v>
      </c>
      <c r="C36" s="34">
        <f>IF(B40=0, "-", B36/B40)</f>
        <v>0</v>
      </c>
      <c r="D36" s="65">
        <v>2</v>
      </c>
      <c r="E36" s="9">
        <f>IF(D40=0, "-", D36/D40)</f>
        <v>6.25E-2</v>
      </c>
      <c r="F36" s="81">
        <v>17</v>
      </c>
      <c r="G36" s="34">
        <f>IF(F40=0, "-", F36/F40)</f>
        <v>5.7046979865771813E-2</v>
      </c>
      <c r="H36" s="65">
        <v>28</v>
      </c>
      <c r="I36" s="9">
        <f>IF(H40=0, "-", H36/H40)</f>
        <v>0.11666666666666667</v>
      </c>
      <c r="J36" s="8">
        <f t="shared" si="0"/>
        <v>-1</v>
      </c>
      <c r="K36" s="9">
        <f t="shared" si="1"/>
        <v>-0.39285714285714285</v>
      </c>
    </row>
    <row r="37" spans="1:11" x14ac:dyDescent="0.2">
      <c r="A37" s="7" t="s">
        <v>454</v>
      </c>
      <c r="B37" s="65">
        <v>18</v>
      </c>
      <c r="C37" s="34">
        <f>IF(B40=0, "-", B37/B40)</f>
        <v>0.58064516129032262</v>
      </c>
      <c r="D37" s="65">
        <v>10</v>
      </c>
      <c r="E37" s="9">
        <f>IF(D40=0, "-", D37/D40)</f>
        <v>0.3125</v>
      </c>
      <c r="F37" s="81">
        <v>123</v>
      </c>
      <c r="G37" s="34">
        <f>IF(F40=0, "-", F37/F40)</f>
        <v>0.41275167785234901</v>
      </c>
      <c r="H37" s="65">
        <v>80</v>
      </c>
      <c r="I37" s="9">
        <f>IF(H40=0, "-", H37/H40)</f>
        <v>0.33333333333333331</v>
      </c>
      <c r="J37" s="8">
        <f t="shared" si="0"/>
        <v>0.8</v>
      </c>
      <c r="K37" s="9">
        <f t="shared" si="1"/>
        <v>0.53749999999999998</v>
      </c>
    </row>
    <row r="38" spans="1:11" x14ac:dyDescent="0.2">
      <c r="A38" s="7" t="s">
        <v>455</v>
      </c>
      <c r="B38" s="65">
        <v>1</v>
      </c>
      <c r="C38" s="34">
        <f>IF(B40=0, "-", B38/B40)</f>
        <v>3.2258064516129031E-2</v>
      </c>
      <c r="D38" s="65">
        <v>0</v>
      </c>
      <c r="E38" s="9">
        <f>IF(D40=0, "-", D38/D40)</f>
        <v>0</v>
      </c>
      <c r="F38" s="81">
        <v>30</v>
      </c>
      <c r="G38" s="34">
        <f>IF(F40=0, "-", F38/F40)</f>
        <v>0.10067114093959731</v>
      </c>
      <c r="H38" s="65">
        <v>13</v>
      </c>
      <c r="I38" s="9">
        <f>IF(H40=0, "-", H38/H40)</f>
        <v>5.4166666666666669E-2</v>
      </c>
      <c r="J38" s="8" t="str">
        <f t="shared" si="0"/>
        <v>-</v>
      </c>
      <c r="K38" s="9">
        <f t="shared" si="1"/>
        <v>1.3076923076923077</v>
      </c>
    </row>
    <row r="39" spans="1:11" x14ac:dyDescent="0.2">
      <c r="A39" s="2"/>
      <c r="B39" s="68"/>
      <c r="C39" s="33"/>
      <c r="D39" s="68"/>
      <c r="E39" s="6"/>
      <c r="F39" s="82"/>
      <c r="G39" s="33"/>
      <c r="H39" s="68"/>
      <c r="I39" s="6"/>
      <c r="J39" s="5"/>
      <c r="K39" s="6"/>
    </row>
    <row r="40" spans="1:11" s="43" customFormat="1" x14ac:dyDescent="0.2">
      <c r="A40" s="162" t="s">
        <v>540</v>
      </c>
      <c r="B40" s="71">
        <f>SUM(B28:B39)</f>
        <v>31</v>
      </c>
      <c r="C40" s="40">
        <f>B40/893</f>
        <v>3.471444568868981E-2</v>
      </c>
      <c r="D40" s="71">
        <f>SUM(D28:D39)</f>
        <v>32</v>
      </c>
      <c r="E40" s="41">
        <f>D40/1382</f>
        <v>2.3154848046309694E-2</v>
      </c>
      <c r="F40" s="77">
        <f>SUM(F28:F39)</f>
        <v>298</v>
      </c>
      <c r="G40" s="42">
        <f>F40/12224</f>
        <v>2.43782722513089E-2</v>
      </c>
      <c r="H40" s="71">
        <f>SUM(H28:H39)</f>
        <v>240</v>
      </c>
      <c r="I40" s="41">
        <f>H40/15281</f>
        <v>1.5705778417642823E-2</v>
      </c>
      <c r="J40" s="37">
        <f>IF(D40=0, "-", IF((B40-D40)/D40&lt;10, (B40-D40)/D40, "&gt;999%"))</f>
        <v>-3.125E-2</v>
      </c>
      <c r="K40" s="38">
        <f>IF(H40=0, "-", IF((F40-H40)/H40&lt;10, (F40-H40)/H40, "&gt;999%"))</f>
        <v>0.24166666666666667</v>
      </c>
    </row>
    <row r="41" spans="1:11" x14ac:dyDescent="0.2">
      <c r="B41" s="83"/>
      <c r="D41" s="83"/>
      <c r="F41" s="83"/>
      <c r="H41" s="83"/>
    </row>
    <row r="42" spans="1:11" x14ac:dyDescent="0.2">
      <c r="A42" s="163" t="s">
        <v>113</v>
      </c>
      <c r="B42" s="61" t="s">
        <v>12</v>
      </c>
      <c r="C42" s="62" t="s">
        <v>13</v>
      </c>
      <c r="D42" s="61" t="s">
        <v>12</v>
      </c>
      <c r="E42" s="63" t="s">
        <v>13</v>
      </c>
      <c r="F42" s="62" t="s">
        <v>12</v>
      </c>
      <c r="G42" s="62" t="s">
        <v>13</v>
      </c>
      <c r="H42" s="61" t="s">
        <v>12</v>
      </c>
      <c r="I42" s="63" t="s">
        <v>13</v>
      </c>
      <c r="J42" s="61"/>
      <c r="K42" s="63"/>
    </row>
    <row r="43" spans="1:11" x14ac:dyDescent="0.2">
      <c r="A43" s="7" t="s">
        <v>456</v>
      </c>
      <c r="B43" s="65">
        <v>3</v>
      </c>
      <c r="C43" s="34">
        <f>IF(B53=0, "-", B43/B53)</f>
        <v>0.11538461538461539</v>
      </c>
      <c r="D43" s="65">
        <v>1</v>
      </c>
      <c r="E43" s="9">
        <f>IF(D53=0, "-", D43/D53)</f>
        <v>3.8461538461538464E-2</v>
      </c>
      <c r="F43" s="81">
        <v>16</v>
      </c>
      <c r="G43" s="34">
        <f>IF(F53=0, "-", F43/F53)</f>
        <v>0.08</v>
      </c>
      <c r="H43" s="65">
        <v>19</v>
      </c>
      <c r="I43" s="9">
        <f>IF(H53=0, "-", H43/H53)</f>
        <v>7.1428571428571425E-2</v>
      </c>
      <c r="J43" s="8">
        <f t="shared" ref="J43:J51" si="2">IF(D43=0, "-", IF((B43-D43)/D43&lt;10, (B43-D43)/D43, "&gt;999%"))</f>
        <v>2</v>
      </c>
      <c r="K43" s="9">
        <f t="shared" ref="K43:K51" si="3">IF(H43=0, "-", IF((F43-H43)/H43&lt;10, (F43-H43)/H43, "&gt;999%"))</f>
        <v>-0.15789473684210525</v>
      </c>
    </row>
    <row r="44" spans="1:11" x14ac:dyDescent="0.2">
      <c r="A44" s="7" t="s">
        <v>457</v>
      </c>
      <c r="B44" s="65">
        <v>0</v>
      </c>
      <c r="C44" s="34">
        <f>IF(B53=0, "-", B44/B53)</f>
        <v>0</v>
      </c>
      <c r="D44" s="65">
        <v>3</v>
      </c>
      <c r="E44" s="9">
        <f>IF(D53=0, "-", D44/D53)</f>
        <v>0.11538461538461539</v>
      </c>
      <c r="F44" s="81">
        <v>4</v>
      </c>
      <c r="G44" s="34">
        <f>IF(F53=0, "-", F44/F53)</f>
        <v>0.02</v>
      </c>
      <c r="H44" s="65">
        <v>23</v>
      </c>
      <c r="I44" s="9">
        <f>IF(H53=0, "-", H44/H53)</f>
        <v>8.646616541353383E-2</v>
      </c>
      <c r="J44" s="8">
        <f t="shared" si="2"/>
        <v>-1</v>
      </c>
      <c r="K44" s="9">
        <f t="shared" si="3"/>
        <v>-0.82608695652173914</v>
      </c>
    </row>
    <row r="45" spans="1:11" x14ac:dyDescent="0.2">
      <c r="A45" s="7" t="s">
        <v>458</v>
      </c>
      <c r="B45" s="65">
        <v>5</v>
      </c>
      <c r="C45" s="34">
        <f>IF(B53=0, "-", B45/B53)</f>
        <v>0.19230769230769232</v>
      </c>
      <c r="D45" s="65">
        <v>4</v>
      </c>
      <c r="E45" s="9">
        <f>IF(D53=0, "-", D45/D53)</f>
        <v>0.15384615384615385</v>
      </c>
      <c r="F45" s="81">
        <v>41</v>
      </c>
      <c r="G45" s="34">
        <f>IF(F53=0, "-", F45/F53)</f>
        <v>0.20499999999999999</v>
      </c>
      <c r="H45" s="65">
        <v>51</v>
      </c>
      <c r="I45" s="9">
        <f>IF(H53=0, "-", H45/H53)</f>
        <v>0.19172932330827067</v>
      </c>
      <c r="J45" s="8">
        <f t="shared" si="2"/>
        <v>0.25</v>
      </c>
      <c r="K45" s="9">
        <f t="shared" si="3"/>
        <v>-0.19607843137254902</v>
      </c>
    </row>
    <row r="46" spans="1:11" x14ac:dyDescent="0.2">
      <c r="A46" s="7" t="s">
        <v>459</v>
      </c>
      <c r="B46" s="65">
        <v>1</v>
      </c>
      <c r="C46" s="34">
        <f>IF(B53=0, "-", B46/B53)</f>
        <v>3.8461538461538464E-2</v>
      </c>
      <c r="D46" s="65">
        <v>2</v>
      </c>
      <c r="E46" s="9">
        <f>IF(D53=0, "-", D46/D53)</f>
        <v>7.6923076923076927E-2</v>
      </c>
      <c r="F46" s="81">
        <v>11</v>
      </c>
      <c r="G46" s="34">
        <f>IF(F53=0, "-", F46/F53)</f>
        <v>5.5E-2</v>
      </c>
      <c r="H46" s="65">
        <v>22</v>
      </c>
      <c r="I46" s="9">
        <f>IF(H53=0, "-", H46/H53)</f>
        <v>8.2706766917293228E-2</v>
      </c>
      <c r="J46" s="8">
        <f t="shared" si="2"/>
        <v>-0.5</v>
      </c>
      <c r="K46" s="9">
        <f t="shared" si="3"/>
        <v>-0.5</v>
      </c>
    </row>
    <row r="47" spans="1:11" x14ac:dyDescent="0.2">
      <c r="A47" s="7" t="s">
        <v>460</v>
      </c>
      <c r="B47" s="65">
        <v>0</v>
      </c>
      <c r="C47" s="34">
        <f>IF(B53=0, "-", B47/B53)</f>
        <v>0</v>
      </c>
      <c r="D47" s="65">
        <v>0</v>
      </c>
      <c r="E47" s="9">
        <f>IF(D53=0, "-", D47/D53)</f>
        <v>0</v>
      </c>
      <c r="F47" s="81">
        <v>0</v>
      </c>
      <c r="G47" s="34">
        <f>IF(F53=0, "-", F47/F53)</f>
        <v>0</v>
      </c>
      <c r="H47" s="65">
        <v>2</v>
      </c>
      <c r="I47" s="9">
        <f>IF(H53=0, "-", H47/H53)</f>
        <v>7.5187969924812026E-3</v>
      </c>
      <c r="J47" s="8" t="str">
        <f t="shared" si="2"/>
        <v>-</v>
      </c>
      <c r="K47" s="9">
        <f t="shared" si="3"/>
        <v>-1</v>
      </c>
    </row>
    <row r="48" spans="1:11" x14ac:dyDescent="0.2">
      <c r="A48" s="7" t="s">
        <v>461</v>
      </c>
      <c r="B48" s="65">
        <v>0</v>
      </c>
      <c r="C48" s="34">
        <f>IF(B53=0, "-", B48/B53)</f>
        <v>0</v>
      </c>
      <c r="D48" s="65">
        <v>0</v>
      </c>
      <c r="E48" s="9">
        <f>IF(D53=0, "-", D48/D53)</f>
        <v>0</v>
      </c>
      <c r="F48" s="81">
        <v>10</v>
      </c>
      <c r="G48" s="34">
        <f>IF(F53=0, "-", F48/F53)</f>
        <v>0.05</v>
      </c>
      <c r="H48" s="65">
        <v>7</v>
      </c>
      <c r="I48" s="9">
        <f>IF(H53=0, "-", H48/H53)</f>
        <v>2.6315789473684209E-2</v>
      </c>
      <c r="J48" s="8" t="str">
        <f t="shared" si="2"/>
        <v>-</v>
      </c>
      <c r="K48" s="9">
        <f t="shared" si="3"/>
        <v>0.42857142857142855</v>
      </c>
    </row>
    <row r="49" spans="1:11" x14ac:dyDescent="0.2">
      <c r="A49" s="7" t="s">
        <v>462</v>
      </c>
      <c r="B49" s="65">
        <v>1</v>
      </c>
      <c r="C49" s="34">
        <f>IF(B53=0, "-", B49/B53)</f>
        <v>3.8461538461538464E-2</v>
      </c>
      <c r="D49" s="65">
        <v>1</v>
      </c>
      <c r="E49" s="9">
        <f>IF(D53=0, "-", D49/D53)</f>
        <v>3.8461538461538464E-2</v>
      </c>
      <c r="F49" s="81">
        <v>8</v>
      </c>
      <c r="G49" s="34">
        <f>IF(F53=0, "-", F49/F53)</f>
        <v>0.04</v>
      </c>
      <c r="H49" s="65">
        <v>8</v>
      </c>
      <c r="I49" s="9">
        <f>IF(H53=0, "-", H49/H53)</f>
        <v>3.007518796992481E-2</v>
      </c>
      <c r="J49" s="8">
        <f t="shared" si="2"/>
        <v>0</v>
      </c>
      <c r="K49" s="9">
        <f t="shared" si="3"/>
        <v>0</v>
      </c>
    </row>
    <row r="50" spans="1:11" x14ac:dyDescent="0.2">
      <c r="A50" s="7" t="s">
        <v>463</v>
      </c>
      <c r="B50" s="65">
        <v>16</v>
      </c>
      <c r="C50" s="34">
        <f>IF(B53=0, "-", B50/B53)</f>
        <v>0.61538461538461542</v>
      </c>
      <c r="D50" s="65">
        <v>14</v>
      </c>
      <c r="E50" s="9">
        <f>IF(D53=0, "-", D50/D53)</f>
        <v>0.53846153846153844</v>
      </c>
      <c r="F50" s="81">
        <v>110</v>
      </c>
      <c r="G50" s="34">
        <f>IF(F53=0, "-", F50/F53)</f>
        <v>0.55000000000000004</v>
      </c>
      <c r="H50" s="65">
        <v>133</v>
      </c>
      <c r="I50" s="9">
        <f>IF(H53=0, "-", H50/H53)</f>
        <v>0.5</v>
      </c>
      <c r="J50" s="8">
        <f t="shared" si="2"/>
        <v>0.14285714285714285</v>
      </c>
      <c r="K50" s="9">
        <f t="shared" si="3"/>
        <v>-0.17293233082706766</v>
      </c>
    </row>
    <row r="51" spans="1:11" x14ac:dyDescent="0.2">
      <c r="A51" s="7" t="s">
        <v>464</v>
      </c>
      <c r="B51" s="65">
        <v>0</v>
      </c>
      <c r="C51" s="34">
        <f>IF(B53=0, "-", B51/B53)</f>
        <v>0</v>
      </c>
      <c r="D51" s="65">
        <v>1</v>
      </c>
      <c r="E51" s="9">
        <f>IF(D53=0, "-", D51/D53)</f>
        <v>3.8461538461538464E-2</v>
      </c>
      <c r="F51" s="81">
        <v>0</v>
      </c>
      <c r="G51" s="34">
        <f>IF(F53=0, "-", F51/F53)</f>
        <v>0</v>
      </c>
      <c r="H51" s="65">
        <v>1</v>
      </c>
      <c r="I51" s="9">
        <f>IF(H53=0, "-", H51/H53)</f>
        <v>3.7593984962406013E-3</v>
      </c>
      <c r="J51" s="8">
        <f t="shared" si="2"/>
        <v>-1</v>
      </c>
      <c r="K51" s="9">
        <f t="shared" si="3"/>
        <v>-1</v>
      </c>
    </row>
    <row r="52" spans="1:11" x14ac:dyDescent="0.2">
      <c r="A52" s="2"/>
      <c r="B52" s="68"/>
      <c r="C52" s="33"/>
      <c r="D52" s="68"/>
      <c r="E52" s="6"/>
      <c r="F52" s="82"/>
      <c r="G52" s="33"/>
      <c r="H52" s="68"/>
      <c r="I52" s="6"/>
      <c r="J52" s="5"/>
      <c r="K52" s="6"/>
    </row>
    <row r="53" spans="1:11" s="43" customFormat="1" x14ac:dyDescent="0.2">
      <c r="A53" s="162" t="s">
        <v>539</v>
      </c>
      <c r="B53" s="71">
        <f>SUM(B43:B52)</f>
        <v>26</v>
      </c>
      <c r="C53" s="40">
        <f>B53/893</f>
        <v>2.9115341545352745E-2</v>
      </c>
      <c r="D53" s="71">
        <f>SUM(D43:D52)</f>
        <v>26</v>
      </c>
      <c r="E53" s="41">
        <f>D53/1382</f>
        <v>1.8813314037626629E-2</v>
      </c>
      <c r="F53" s="77">
        <f>SUM(F43:F52)</f>
        <v>200</v>
      </c>
      <c r="G53" s="42">
        <f>F53/12224</f>
        <v>1.6361256544502618E-2</v>
      </c>
      <c r="H53" s="71">
        <f>SUM(H43:H52)</f>
        <v>266</v>
      </c>
      <c r="I53" s="41">
        <f>H53/15281</f>
        <v>1.7407237746220796E-2</v>
      </c>
      <c r="J53" s="37">
        <f>IF(D53=0, "-", IF((B53-D53)/D53&lt;10, (B53-D53)/D53, "&gt;999%"))</f>
        <v>0</v>
      </c>
      <c r="K53" s="38">
        <f>IF(H53=0, "-", IF((F53-H53)/H53&lt;10, (F53-H53)/H53, "&gt;999%"))</f>
        <v>-0.24812030075187969</v>
      </c>
    </row>
    <row r="54" spans="1:11" x14ac:dyDescent="0.2">
      <c r="B54" s="83"/>
      <c r="D54" s="83"/>
      <c r="F54" s="83"/>
      <c r="H54" s="83"/>
    </row>
    <row r="55" spans="1:11" x14ac:dyDescent="0.2">
      <c r="A55" s="163" t="s">
        <v>114</v>
      </c>
      <c r="B55" s="61" t="s">
        <v>12</v>
      </c>
      <c r="C55" s="62" t="s">
        <v>13</v>
      </c>
      <c r="D55" s="61" t="s">
        <v>12</v>
      </c>
      <c r="E55" s="63" t="s">
        <v>13</v>
      </c>
      <c r="F55" s="62" t="s">
        <v>12</v>
      </c>
      <c r="G55" s="62" t="s">
        <v>13</v>
      </c>
      <c r="H55" s="61" t="s">
        <v>12</v>
      </c>
      <c r="I55" s="63" t="s">
        <v>13</v>
      </c>
      <c r="J55" s="61"/>
      <c r="K55" s="63"/>
    </row>
    <row r="56" spans="1:11" x14ac:dyDescent="0.2">
      <c r="A56" s="7" t="s">
        <v>465</v>
      </c>
      <c r="B56" s="65">
        <v>3</v>
      </c>
      <c r="C56" s="34">
        <f>IF(B75=0, "-", B56/B75)</f>
        <v>2.1739130434782608E-2</v>
      </c>
      <c r="D56" s="65">
        <v>0</v>
      </c>
      <c r="E56" s="9">
        <f>IF(D75=0, "-", D56/D75)</f>
        <v>0</v>
      </c>
      <c r="F56" s="81">
        <v>25</v>
      </c>
      <c r="G56" s="34">
        <f>IF(F75=0, "-", F56/F75)</f>
        <v>1.599488163787588E-2</v>
      </c>
      <c r="H56" s="65">
        <v>0</v>
      </c>
      <c r="I56" s="9">
        <f>IF(H75=0, "-", H56/H75)</f>
        <v>0</v>
      </c>
      <c r="J56" s="8" t="str">
        <f t="shared" ref="J56:J73" si="4">IF(D56=0, "-", IF((B56-D56)/D56&lt;10, (B56-D56)/D56, "&gt;999%"))</f>
        <v>-</v>
      </c>
      <c r="K56" s="9" t="str">
        <f t="shared" ref="K56:K73" si="5">IF(H56=0, "-", IF((F56-H56)/H56&lt;10, (F56-H56)/H56, "&gt;999%"))</f>
        <v>-</v>
      </c>
    </row>
    <row r="57" spans="1:11" x14ac:dyDescent="0.2">
      <c r="A57" s="7" t="s">
        <v>466</v>
      </c>
      <c r="B57" s="65">
        <v>37</v>
      </c>
      <c r="C57" s="34">
        <f>IF(B75=0, "-", B57/B75)</f>
        <v>0.26811594202898553</v>
      </c>
      <c r="D57" s="65">
        <v>57</v>
      </c>
      <c r="E57" s="9">
        <f>IF(D75=0, "-", D57/D75)</f>
        <v>0.3904109589041096</v>
      </c>
      <c r="F57" s="81">
        <v>420</v>
      </c>
      <c r="G57" s="34">
        <f>IF(F75=0, "-", F57/F75)</f>
        <v>0.2687140115163148</v>
      </c>
      <c r="H57" s="65">
        <v>388</v>
      </c>
      <c r="I57" s="9">
        <f>IF(H75=0, "-", H57/H75)</f>
        <v>0.27266338721011946</v>
      </c>
      <c r="J57" s="8">
        <f t="shared" si="4"/>
        <v>-0.35087719298245612</v>
      </c>
      <c r="K57" s="9">
        <f t="shared" si="5"/>
        <v>8.247422680412371E-2</v>
      </c>
    </row>
    <row r="58" spans="1:11" x14ac:dyDescent="0.2">
      <c r="A58" s="7" t="s">
        <v>467</v>
      </c>
      <c r="B58" s="65">
        <v>1</v>
      </c>
      <c r="C58" s="34">
        <f>IF(B75=0, "-", B58/B75)</f>
        <v>7.246376811594203E-3</v>
      </c>
      <c r="D58" s="65">
        <v>0</v>
      </c>
      <c r="E58" s="9">
        <f>IF(D75=0, "-", D58/D75)</f>
        <v>0</v>
      </c>
      <c r="F58" s="81">
        <v>4</v>
      </c>
      <c r="G58" s="34">
        <f>IF(F75=0, "-", F58/F75)</f>
        <v>2.5591810620601407E-3</v>
      </c>
      <c r="H58" s="65">
        <v>6</v>
      </c>
      <c r="I58" s="9">
        <f>IF(H75=0, "-", H58/H75)</f>
        <v>4.216444132115249E-3</v>
      </c>
      <c r="J58" s="8" t="str">
        <f t="shared" si="4"/>
        <v>-</v>
      </c>
      <c r="K58" s="9">
        <f t="shared" si="5"/>
        <v>-0.33333333333333331</v>
      </c>
    </row>
    <row r="59" spans="1:11" x14ac:dyDescent="0.2">
      <c r="A59" s="7" t="s">
        <v>468</v>
      </c>
      <c r="B59" s="65">
        <v>1</v>
      </c>
      <c r="C59" s="34">
        <f>IF(B75=0, "-", B59/B75)</f>
        <v>7.246376811594203E-3</v>
      </c>
      <c r="D59" s="65">
        <v>0</v>
      </c>
      <c r="E59" s="9">
        <f>IF(D75=0, "-", D59/D75)</f>
        <v>0</v>
      </c>
      <c r="F59" s="81">
        <v>70</v>
      </c>
      <c r="G59" s="34">
        <f>IF(F75=0, "-", F59/F75)</f>
        <v>4.4785668586052464E-2</v>
      </c>
      <c r="H59" s="65">
        <v>0</v>
      </c>
      <c r="I59" s="9">
        <f>IF(H75=0, "-", H59/H75)</f>
        <v>0</v>
      </c>
      <c r="J59" s="8" t="str">
        <f t="shared" si="4"/>
        <v>-</v>
      </c>
      <c r="K59" s="9" t="str">
        <f t="shared" si="5"/>
        <v>-</v>
      </c>
    </row>
    <row r="60" spans="1:11" x14ac:dyDescent="0.2">
      <c r="A60" s="7" t="s">
        <v>469</v>
      </c>
      <c r="B60" s="65">
        <v>0</v>
      </c>
      <c r="C60" s="34">
        <f>IF(B75=0, "-", B60/B75)</f>
        <v>0</v>
      </c>
      <c r="D60" s="65">
        <v>1</v>
      </c>
      <c r="E60" s="9">
        <f>IF(D75=0, "-", D60/D75)</f>
        <v>6.8493150684931503E-3</v>
      </c>
      <c r="F60" s="81">
        <v>0</v>
      </c>
      <c r="G60" s="34">
        <f>IF(F75=0, "-", F60/F75)</f>
        <v>0</v>
      </c>
      <c r="H60" s="65">
        <v>91</v>
      </c>
      <c r="I60" s="9">
        <f>IF(H75=0, "-", H60/H75)</f>
        <v>6.3949402670414615E-2</v>
      </c>
      <c r="J60" s="8">
        <f t="shared" si="4"/>
        <v>-1</v>
      </c>
      <c r="K60" s="9">
        <f t="shared" si="5"/>
        <v>-1</v>
      </c>
    </row>
    <row r="61" spans="1:11" x14ac:dyDescent="0.2">
      <c r="A61" s="7" t="s">
        <v>470</v>
      </c>
      <c r="B61" s="65">
        <v>12</v>
      </c>
      <c r="C61" s="34">
        <f>IF(B75=0, "-", B61/B75)</f>
        <v>8.6956521739130432E-2</v>
      </c>
      <c r="D61" s="65">
        <v>10</v>
      </c>
      <c r="E61" s="9">
        <f>IF(D75=0, "-", D61/D75)</f>
        <v>6.8493150684931503E-2</v>
      </c>
      <c r="F61" s="81">
        <v>144</v>
      </c>
      <c r="G61" s="34">
        <f>IF(F75=0, "-", F61/F75)</f>
        <v>9.2130518234165071E-2</v>
      </c>
      <c r="H61" s="65">
        <v>79</v>
      </c>
      <c r="I61" s="9">
        <f>IF(H75=0, "-", H61/H75)</f>
        <v>5.5516514406184117E-2</v>
      </c>
      <c r="J61" s="8">
        <f t="shared" si="4"/>
        <v>0.2</v>
      </c>
      <c r="K61" s="9">
        <f t="shared" si="5"/>
        <v>0.82278481012658233</v>
      </c>
    </row>
    <row r="62" spans="1:11" x14ac:dyDescent="0.2">
      <c r="A62" s="7" t="s">
        <v>471</v>
      </c>
      <c r="B62" s="65">
        <v>4</v>
      </c>
      <c r="C62" s="34">
        <f>IF(B75=0, "-", B62/B75)</f>
        <v>2.8985507246376812E-2</v>
      </c>
      <c r="D62" s="65">
        <v>1</v>
      </c>
      <c r="E62" s="9">
        <f>IF(D75=0, "-", D62/D75)</f>
        <v>6.8493150684931503E-3</v>
      </c>
      <c r="F62" s="81">
        <v>15</v>
      </c>
      <c r="G62" s="34">
        <f>IF(F75=0, "-", F62/F75)</f>
        <v>9.5969289827255271E-3</v>
      </c>
      <c r="H62" s="65">
        <v>5</v>
      </c>
      <c r="I62" s="9">
        <f>IF(H75=0, "-", H62/H75)</f>
        <v>3.5137034434293743E-3</v>
      </c>
      <c r="J62" s="8">
        <f t="shared" si="4"/>
        <v>3</v>
      </c>
      <c r="K62" s="9">
        <f t="shared" si="5"/>
        <v>2</v>
      </c>
    </row>
    <row r="63" spans="1:11" x14ac:dyDescent="0.2">
      <c r="A63" s="7" t="s">
        <v>472</v>
      </c>
      <c r="B63" s="65">
        <v>3</v>
      </c>
      <c r="C63" s="34">
        <f>IF(B75=0, "-", B63/B75)</f>
        <v>2.1739130434782608E-2</v>
      </c>
      <c r="D63" s="65">
        <v>5</v>
      </c>
      <c r="E63" s="9">
        <f>IF(D75=0, "-", D63/D75)</f>
        <v>3.4246575342465752E-2</v>
      </c>
      <c r="F63" s="81">
        <v>42</v>
      </c>
      <c r="G63" s="34">
        <f>IF(F75=0, "-", F63/F75)</f>
        <v>2.6871401151631478E-2</v>
      </c>
      <c r="H63" s="65">
        <v>41</v>
      </c>
      <c r="I63" s="9">
        <f>IF(H75=0, "-", H63/H75)</f>
        <v>2.8812368236120871E-2</v>
      </c>
      <c r="J63" s="8">
        <f t="shared" si="4"/>
        <v>-0.4</v>
      </c>
      <c r="K63" s="9">
        <f t="shared" si="5"/>
        <v>2.4390243902439025E-2</v>
      </c>
    </row>
    <row r="64" spans="1:11" x14ac:dyDescent="0.2">
      <c r="A64" s="7" t="s">
        <v>473</v>
      </c>
      <c r="B64" s="65">
        <v>9</v>
      </c>
      <c r="C64" s="34">
        <f>IF(B75=0, "-", B64/B75)</f>
        <v>6.5217391304347824E-2</v>
      </c>
      <c r="D64" s="65">
        <v>5</v>
      </c>
      <c r="E64" s="9">
        <f>IF(D75=0, "-", D64/D75)</f>
        <v>3.4246575342465752E-2</v>
      </c>
      <c r="F64" s="81">
        <v>88</v>
      </c>
      <c r="G64" s="34">
        <f>IF(F75=0, "-", F64/F75)</f>
        <v>5.6301983365323098E-2</v>
      </c>
      <c r="H64" s="65">
        <v>43</v>
      </c>
      <c r="I64" s="9">
        <f>IF(H75=0, "-", H64/H75)</f>
        <v>3.0217849613492623E-2</v>
      </c>
      <c r="J64" s="8">
        <f t="shared" si="4"/>
        <v>0.8</v>
      </c>
      <c r="K64" s="9">
        <f t="shared" si="5"/>
        <v>1.0465116279069768</v>
      </c>
    </row>
    <row r="65" spans="1:11" x14ac:dyDescent="0.2">
      <c r="A65" s="7" t="s">
        <v>474</v>
      </c>
      <c r="B65" s="65">
        <v>0</v>
      </c>
      <c r="C65" s="34">
        <f>IF(B75=0, "-", B65/B75)</f>
        <v>0</v>
      </c>
      <c r="D65" s="65">
        <v>0</v>
      </c>
      <c r="E65" s="9">
        <f>IF(D75=0, "-", D65/D75)</f>
        <v>0</v>
      </c>
      <c r="F65" s="81">
        <v>1</v>
      </c>
      <c r="G65" s="34">
        <f>IF(F75=0, "-", F65/F75)</f>
        <v>6.3979526551503517E-4</v>
      </c>
      <c r="H65" s="65">
        <v>15</v>
      </c>
      <c r="I65" s="9">
        <f>IF(H75=0, "-", H65/H75)</f>
        <v>1.0541110330288124E-2</v>
      </c>
      <c r="J65" s="8" t="str">
        <f t="shared" si="4"/>
        <v>-</v>
      </c>
      <c r="K65" s="9">
        <f t="shared" si="5"/>
        <v>-0.93333333333333335</v>
      </c>
    </row>
    <row r="66" spans="1:11" x14ac:dyDescent="0.2">
      <c r="A66" s="7" t="s">
        <v>475</v>
      </c>
      <c r="B66" s="65">
        <v>2</v>
      </c>
      <c r="C66" s="34">
        <f>IF(B75=0, "-", B66/B75)</f>
        <v>1.4492753623188406E-2</v>
      </c>
      <c r="D66" s="65">
        <v>8</v>
      </c>
      <c r="E66" s="9">
        <f>IF(D75=0, "-", D66/D75)</f>
        <v>5.4794520547945202E-2</v>
      </c>
      <c r="F66" s="81">
        <v>157</v>
      </c>
      <c r="G66" s="34">
        <f>IF(F75=0, "-", F66/F75)</f>
        <v>0.10044785668586052</v>
      </c>
      <c r="H66" s="65">
        <v>134</v>
      </c>
      <c r="I66" s="9">
        <f>IF(H75=0, "-", H66/H75)</f>
        <v>9.4167252283907238E-2</v>
      </c>
      <c r="J66" s="8">
        <f t="shared" si="4"/>
        <v>-0.75</v>
      </c>
      <c r="K66" s="9">
        <f t="shared" si="5"/>
        <v>0.17164179104477612</v>
      </c>
    </row>
    <row r="67" spans="1:11" x14ac:dyDescent="0.2">
      <c r="A67" s="7" t="s">
        <v>476</v>
      </c>
      <c r="B67" s="65">
        <v>7</v>
      </c>
      <c r="C67" s="34">
        <f>IF(B75=0, "-", B67/B75)</f>
        <v>5.0724637681159424E-2</v>
      </c>
      <c r="D67" s="65">
        <v>12</v>
      </c>
      <c r="E67" s="9">
        <f>IF(D75=0, "-", D67/D75)</f>
        <v>8.2191780821917804E-2</v>
      </c>
      <c r="F67" s="81">
        <v>99</v>
      </c>
      <c r="G67" s="34">
        <f>IF(F75=0, "-", F67/F75)</f>
        <v>6.3339731285988479E-2</v>
      </c>
      <c r="H67" s="65">
        <v>118</v>
      </c>
      <c r="I67" s="9">
        <f>IF(H75=0, "-", H67/H75)</f>
        <v>8.2923401264933236E-2</v>
      </c>
      <c r="J67" s="8">
        <f t="shared" si="4"/>
        <v>-0.41666666666666669</v>
      </c>
      <c r="K67" s="9">
        <f t="shared" si="5"/>
        <v>-0.16101694915254236</v>
      </c>
    </row>
    <row r="68" spans="1:11" x14ac:dyDescent="0.2">
      <c r="A68" s="7" t="s">
        <v>477</v>
      </c>
      <c r="B68" s="65">
        <v>4</v>
      </c>
      <c r="C68" s="34">
        <f>IF(B75=0, "-", B68/B75)</f>
        <v>2.8985507246376812E-2</v>
      </c>
      <c r="D68" s="65">
        <v>3</v>
      </c>
      <c r="E68" s="9">
        <f>IF(D75=0, "-", D68/D75)</f>
        <v>2.0547945205479451E-2</v>
      </c>
      <c r="F68" s="81">
        <v>30</v>
      </c>
      <c r="G68" s="34">
        <f>IF(F75=0, "-", F68/F75)</f>
        <v>1.9193857965451054E-2</v>
      </c>
      <c r="H68" s="65">
        <v>36</v>
      </c>
      <c r="I68" s="9">
        <f>IF(H75=0, "-", H68/H75)</f>
        <v>2.5298664792691498E-2</v>
      </c>
      <c r="J68" s="8">
        <f t="shared" si="4"/>
        <v>0.33333333333333331</v>
      </c>
      <c r="K68" s="9">
        <f t="shared" si="5"/>
        <v>-0.16666666666666666</v>
      </c>
    </row>
    <row r="69" spans="1:11" x14ac:dyDescent="0.2">
      <c r="A69" s="7" t="s">
        <v>478</v>
      </c>
      <c r="B69" s="65">
        <v>1</v>
      </c>
      <c r="C69" s="34">
        <f>IF(B75=0, "-", B69/B75)</f>
        <v>7.246376811594203E-3</v>
      </c>
      <c r="D69" s="65">
        <v>0</v>
      </c>
      <c r="E69" s="9">
        <f>IF(D75=0, "-", D69/D75)</f>
        <v>0</v>
      </c>
      <c r="F69" s="81">
        <v>1</v>
      </c>
      <c r="G69" s="34">
        <f>IF(F75=0, "-", F69/F75)</f>
        <v>6.3979526551503517E-4</v>
      </c>
      <c r="H69" s="65">
        <v>1</v>
      </c>
      <c r="I69" s="9">
        <f>IF(H75=0, "-", H69/H75)</f>
        <v>7.0274068868587491E-4</v>
      </c>
      <c r="J69" s="8" t="str">
        <f t="shared" si="4"/>
        <v>-</v>
      </c>
      <c r="K69" s="9">
        <f t="shared" si="5"/>
        <v>0</v>
      </c>
    </row>
    <row r="70" spans="1:11" x14ac:dyDescent="0.2">
      <c r="A70" s="7" t="s">
        <v>479</v>
      </c>
      <c r="B70" s="65">
        <v>0</v>
      </c>
      <c r="C70" s="34">
        <f>IF(B75=0, "-", B70/B75)</f>
        <v>0</v>
      </c>
      <c r="D70" s="65">
        <v>2</v>
      </c>
      <c r="E70" s="9">
        <f>IF(D75=0, "-", D70/D75)</f>
        <v>1.3698630136986301E-2</v>
      </c>
      <c r="F70" s="81">
        <v>4</v>
      </c>
      <c r="G70" s="34">
        <f>IF(F75=0, "-", F70/F75)</f>
        <v>2.5591810620601407E-3</v>
      </c>
      <c r="H70" s="65">
        <v>8</v>
      </c>
      <c r="I70" s="9">
        <f>IF(H75=0, "-", H70/H75)</f>
        <v>5.6219255094869993E-3</v>
      </c>
      <c r="J70" s="8">
        <f t="shared" si="4"/>
        <v>-1</v>
      </c>
      <c r="K70" s="9">
        <f t="shared" si="5"/>
        <v>-0.5</v>
      </c>
    </row>
    <row r="71" spans="1:11" x14ac:dyDescent="0.2">
      <c r="A71" s="7" t="s">
        <v>480</v>
      </c>
      <c r="B71" s="65">
        <v>23</v>
      </c>
      <c r="C71" s="34">
        <f>IF(B75=0, "-", B71/B75)</f>
        <v>0.16666666666666666</v>
      </c>
      <c r="D71" s="65">
        <v>18</v>
      </c>
      <c r="E71" s="9">
        <f>IF(D75=0, "-", D71/D75)</f>
        <v>0.12328767123287671</v>
      </c>
      <c r="F71" s="81">
        <v>283</v>
      </c>
      <c r="G71" s="34">
        <f>IF(F75=0, "-", F71/F75)</f>
        <v>0.18106206014075496</v>
      </c>
      <c r="H71" s="65">
        <v>237</v>
      </c>
      <c r="I71" s="9">
        <f>IF(H75=0, "-", H71/H75)</f>
        <v>0.16654954321855236</v>
      </c>
      <c r="J71" s="8">
        <f t="shared" si="4"/>
        <v>0.27777777777777779</v>
      </c>
      <c r="K71" s="9">
        <f t="shared" si="5"/>
        <v>0.1940928270042194</v>
      </c>
    </row>
    <row r="72" spans="1:11" x14ac:dyDescent="0.2">
      <c r="A72" s="7" t="s">
        <v>481</v>
      </c>
      <c r="B72" s="65">
        <v>7</v>
      </c>
      <c r="C72" s="34">
        <f>IF(B75=0, "-", B72/B75)</f>
        <v>5.0724637681159424E-2</v>
      </c>
      <c r="D72" s="65">
        <v>4</v>
      </c>
      <c r="E72" s="9">
        <f>IF(D75=0, "-", D72/D75)</f>
        <v>2.7397260273972601E-2</v>
      </c>
      <c r="F72" s="81">
        <v>42</v>
      </c>
      <c r="G72" s="34">
        <f>IF(F75=0, "-", F72/F75)</f>
        <v>2.6871401151631478E-2</v>
      </c>
      <c r="H72" s="65">
        <v>37</v>
      </c>
      <c r="I72" s="9">
        <f>IF(H75=0, "-", H72/H75)</f>
        <v>2.600140548137737E-2</v>
      </c>
      <c r="J72" s="8">
        <f t="shared" si="4"/>
        <v>0.75</v>
      </c>
      <c r="K72" s="9">
        <f t="shared" si="5"/>
        <v>0.13513513513513514</v>
      </c>
    </row>
    <row r="73" spans="1:11" x14ac:dyDescent="0.2">
      <c r="A73" s="7" t="s">
        <v>482</v>
      </c>
      <c r="B73" s="65">
        <v>24</v>
      </c>
      <c r="C73" s="34">
        <f>IF(B75=0, "-", B73/B75)</f>
        <v>0.17391304347826086</v>
      </c>
      <c r="D73" s="65">
        <v>20</v>
      </c>
      <c r="E73" s="9">
        <f>IF(D75=0, "-", D73/D75)</f>
        <v>0.13698630136986301</v>
      </c>
      <c r="F73" s="81">
        <v>138</v>
      </c>
      <c r="G73" s="34">
        <f>IF(F75=0, "-", F73/F75)</f>
        <v>8.829174664107485E-2</v>
      </c>
      <c r="H73" s="65">
        <v>184</v>
      </c>
      <c r="I73" s="9">
        <f>IF(H75=0, "-", H73/H75)</f>
        <v>0.12930428671820099</v>
      </c>
      <c r="J73" s="8">
        <f t="shared" si="4"/>
        <v>0.2</v>
      </c>
      <c r="K73" s="9">
        <f t="shared" si="5"/>
        <v>-0.25</v>
      </c>
    </row>
    <row r="74" spans="1:11" x14ac:dyDescent="0.2">
      <c r="A74" s="2"/>
      <c r="B74" s="68"/>
      <c r="C74" s="33"/>
      <c r="D74" s="68"/>
      <c r="E74" s="6"/>
      <c r="F74" s="82"/>
      <c r="G74" s="33"/>
      <c r="H74" s="68"/>
      <c r="I74" s="6"/>
      <c r="J74" s="5"/>
      <c r="K74" s="6"/>
    </row>
    <row r="75" spans="1:11" s="43" customFormat="1" x14ac:dyDescent="0.2">
      <c r="A75" s="162" t="s">
        <v>538</v>
      </c>
      <c r="B75" s="71">
        <f>SUM(B56:B74)</f>
        <v>138</v>
      </c>
      <c r="C75" s="40">
        <f>B75/893</f>
        <v>0.15453527435610304</v>
      </c>
      <c r="D75" s="71">
        <f>SUM(D56:D74)</f>
        <v>146</v>
      </c>
      <c r="E75" s="41">
        <f>D75/1382</f>
        <v>0.10564399421128799</v>
      </c>
      <c r="F75" s="77">
        <f>SUM(F56:F74)</f>
        <v>1563</v>
      </c>
      <c r="G75" s="42">
        <f>F75/12224</f>
        <v>0.12786321989528796</v>
      </c>
      <c r="H75" s="71">
        <f>SUM(H56:H74)</f>
        <v>1423</v>
      </c>
      <c r="I75" s="41">
        <f>H75/15281</f>
        <v>9.3122177867940581E-2</v>
      </c>
      <c r="J75" s="37">
        <f>IF(D75=0, "-", IF((B75-D75)/D75&lt;10, (B75-D75)/D75, "&gt;999%"))</f>
        <v>-5.4794520547945202E-2</v>
      </c>
      <c r="K75" s="38">
        <f>IF(H75=0, "-", IF((F75-H75)/H75&lt;10, (F75-H75)/H75, "&gt;999%"))</f>
        <v>9.8383696416022487E-2</v>
      </c>
    </row>
    <row r="76" spans="1:11" x14ac:dyDescent="0.2">
      <c r="B76" s="83"/>
      <c r="D76" s="83"/>
      <c r="F76" s="83"/>
      <c r="H76" s="83"/>
    </row>
    <row r="77" spans="1:11" x14ac:dyDescent="0.2">
      <c r="A77" s="27" t="s">
        <v>537</v>
      </c>
      <c r="B77" s="71">
        <v>197</v>
      </c>
      <c r="C77" s="40">
        <f>B77/893</f>
        <v>0.22060470324748041</v>
      </c>
      <c r="D77" s="71">
        <v>208</v>
      </c>
      <c r="E77" s="41">
        <f>D77/1382</f>
        <v>0.15050651230101303</v>
      </c>
      <c r="F77" s="77">
        <v>2095</v>
      </c>
      <c r="G77" s="42">
        <f>F77/12224</f>
        <v>0.17138416230366493</v>
      </c>
      <c r="H77" s="71">
        <v>1991</v>
      </c>
      <c r="I77" s="41">
        <f>H77/15281</f>
        <v>0.13029252012302861</v>
      </c>
      <c r="J77" s="37">
        <f>IF(D77=0, "-", IF((B77-D77)/D77&lt;10, (B77-D77)/D77, "&gt;999%"))</f>
        <v>-5.2884615384615384E-2</v>
      </c>
      <c r="K77" s="38">
        <f>IF(H77=0, "-", IF((F77-H77)/H77&lt;10, (F77-H77)/H77, "&gt;999%"))</f>
        <v>5.2235057759919636E-2</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rowBreaks count="2" manualBreakCount="2">
    <brk id="53" max="16383" man="1"/>
    <brk id="77" max="16383" man="1"/>
  </rowBreak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6"/>
  <dimension ref="A1:K26"/>
  <sheetViews>
    <sheetView tabSelected="1" workbookViewId="0">
      <selection activeCell="M1" sqref="M1"/>
    </sheetView>
  </sheetViews>
  <sheetFormatPr defaultRowHeight="12.75" x14ac:dyDescent="0.2"/>
  <cols>
    <col min="1" max="1" width="24.7109375" customWidth="1"/>
    <col min="2" max="11" width="8.42578125" customWidth="1"/>
  </cols>
  <sheetData>
    <row r="1" spans="1:11" s="52" customFormat="1" ht="20.25" x14ac:dyDescent="0.3">
      <c r="A1" s="4" t="s">
        <v>10</v>
      </c>
      <c r="B1" s="198" t="s">
        <v>548</v>
      </c>
      <c r="C1" s="198"/>
      <c r="D1" s="198"/>
      <c r="E1" s="199"/>
      <c r="F1" s="199"/>
      <c r="G1" s="199"/>
      <c r="H1" s="199"/>
      <c r="I1" s="199"/>
      <c r="J1" s="199"/>
      <c r="K1" s="199"/>
    </row>
    <row r="2" spans="1:11" s="52" customFormat="1" ht="20.25" x14ac:dyDescent="0.3">
      <c r="A2" s="4" t="s">
        <v>91</v>
      </c>
      <c r="B2" s="202" t="s">
        <v>81</v>
      </c>
      <c r="C2" s="198"/>
      <c r="D2" s="198"/>
      <c r="E2" s="203"/>
      <c r="F2" s="203"/>
      <c r="G2" s="203"/>
      <c r="H2" s="203"/>
      <c r="I2" s="203"/>
      <c r="J2" s="203"/>
      <c r="K2" s="203"/>
    </row>
    <row r="4" spans="1:11" ht="15.75" x14ac:dyDescent="0.25">
      <c r="A4" s="56"/>
      <c r="B4" s="196" t="s">
        <v>1</v>
      </c>
      <c r="C4" s="200"/>
      <c r="D4" s="200"/>
      <c r="E4" s="197"/>
      <c r="F4" s="196" t="s">
        <v>14</v>
      </c>
      <c r="G4" s="200"/>
      <c r="H4" s="200"/>
      <c r="I4" s="197"/>
      <c r="J4" s="196" t="s">
        <v>15</v>
      </c>
      <c r="K4" s="197"/>
    </row>
    <row r="5" spans="1:11" x14ac:dyDescent="0.2">
      <c r="A5" s="27"/>
      <c r="B5" s="196">
        <f>VALUE(RIGHT($B$2, 4))</f>
        <v>2021</v>
      </c>
      <c r="C5" s="197"/>
      <c r="D5" s="196">
        <f>B5-1</f>
        <v>2020</v>
      </c>
      <c r="E5" s="204"/>
      <c r="F5" s="196">
        <f>B5</f>
        <v>2021</v>
      </c>
      <c r="G5" s="204"/>
      <c r="H5" s="196">
        <f>D5</f>
        <v>2020</v>
      </c>
      <c r="I5" s="204"/>
      <c r="J5" s="140" t="s">
        <v>4</v>
      </c>
      <c r="K5" s="141" t="s">
        <v>2</v>
      </c>
    </row>
    <row r="6" spans="1:11" x14ac:dyDescent="0.2">
      <c r="A6" s="22"/>
      <c r="B6" s="61" t="s">
        <v>12</v>
      </c>
      <c r="C6" s="62" t="s">
        <v>13</v>
      </c>
      <c r="D6" s="61" t="s">
        <v>12</v>
      </c>
      <c r="E6" s="63" t="s">
        <v>13</v>
      </c>
      <c r="F6" s="84" t="s">
        <v>12</v>
      </c>
      <c r="G6" s="62" t="s">
        <v>13</v>
      </c>
      <c r="H6" s="85" t="s">
        <v>12</v>
      </c>
      <c r="I6" s="63" t="s">
        <v>13</v>
      </c>
      <c r="J6" s="61"/>
      <c r="K6" s="63"/>
    </row>
    <row r="7" spans="1:11" x14ac:dyDescent="0.2">
      <c r="A7" s="7" t="s">
        <v>34</v>
      </c>
      <c r="B7" s="65">
        <v>3</v>
      </c>
      <c r="C7" s="39">
        <f>IF(B26=0, "-", B7/B26)</f>
        <v>1.5228426395939087E-2</v>
      </c>
      <c r="D7" s="65">
        <v>0</v>
      </c>
      <c r="E7" s="21">
        <f>IF(D26=0, "-", D7/D26)</f>
        <v>0</v>
      </c>
      <c r="F7" s="81">
        <v>25</v>
      </c>
      <c r="G7" s="39">
        <f>IF(F26=0, "-", F7/F26)</f>
        <v>1.1933174224343675E-2</v>
      </c>
      <c r="H7" s="65">
        <v>0</v>
      </c>
      <c r="I7" s="21">
        <f>IF(H26=0, "-", H7/H26)</f>
        <v>0</v>
      </c>
      <c r="J7" s="20" t="str">
        <f t="shared" ref="J7:J24" si="0">IF(D7=0, "-", IF((B7-D7)/D7&lt;10, (B7-D7)/D7, "&gt;999%"))</f>
        <v>-</v>
      </c>
      <c r="K7" s="21" t="str">
        <f t="shared" ref="K7:K24" si="1">IF(H7=0, "-", IF((F7-H7)/H7&lt;10, (F7-H7)/H7, "&gt;999%"))</f>
        <v>-</v>
      </c>
    </row>
    <row r="8" spans="1:11" x14ac:dyDescent="0.2">
      <c r="A8" s="7" t="s">
        <v>40</v>
      </c>
      <c r="B8" s="65">
        <v>40</v>
      </c>
      <c r="C8" s="39">
        <f>IF(B26=0, "-", B8/B26)</f>
        <v>0.20304568527918782</v>
      </c>
      <c r="D8" s="65">
        <v>60</v>
      </c>
      <c r="E8" s="21">
        <f>IF(D26=0, "-", D8/D26)</f>
        <v>0.28846153846153844</v>
      </c>
      <c r="F8" s="81">
        <v>474</v>
      </c>
      <c r="G8" s="39">
        <f>IF(F26=0, "-", F8/F26)</f>
        <v>0.22625298329355609</v>
      </c>
      <c r="H8" s="65">
        <v>428</v>
      </c>
      <c r="I8" s="21">
        <f>IF(H26=0, "-", H8/H26)</f>
        <v>0.21496735308890005</v>
      </c>
      <c r="J8" s="20">
        <f t="shared" si="0"/>
        <v>-0.33333333333333331</v>
      </c>
      <c r="K8" s="21">
        <f t="shared" si="1"/>
        <v>0.10747663551401869</v>
      </c>
    </row>
    <row r="9" spans="1:11" x14ac:dyDescent="0.2">
      <c r="A9" s="7" t="s">
        <v>43</v>
      </c>
      <c r="B9" s="65">
        <v>2</v>
      </c>
      <c r="C9" s="39">
        <f>IF(B26=0, "-", B9/B26)</f>
        <v>1.015228426395939E-2</v>
      </c>
      <c r="D9" s="65">
        <v>3</v>
      </c>
      <c r="E9" s="21">
        <f>IF(D26=0, "-", D9/D26)</f>
        <v>1.4423076923076924E-2</v>
      </c>
      <c r="F9" s="81">
        <v>78</v>
      </c>
      <c r="G9" s="39">
        <f>IF(F26=0, "-", F9/F26)</f>
        <v>3.7231503579952266E-2</v>
      </c>
      <c r="H9" s="65">
        <v>29</v>
      </c>
      <c r="I9" s="21">
        <f>IF(H26=0, "-", H9/H26)</f>
        <v>1.4565544952285283E-2</v>
      </c>
      <c r="J9" s="20">
        <f t="shared" si="0"/>
        <v>-0.33333333333333331</v>
      </c>
      <c r="K9" s="21">
        <f t="shared" si="1"/>
        <v>1.6896551724137931</v>
      </c>
    </row>
    <row r="10" spans="1:11" x14ac:dyDescent="0.2">
      <c r="A10" s="7" t="s">
        <v>45</v>
      </c>
      <c r="B10" s="65">
        <v>0</v>
      </c>
      <c r="C10" s="39">
        <f>IF(B26=0, "-", B10/B26)</f>
        <v>0</v>
      </c>
      <c r="D10" s="65">
        <v>1</v>
      </c>
      <c r="E10" s="21">
        <f>IF(D26=0, "-", D10/D26)</f>
        <v>4.807692307692308E-3</v>
      </c>
      <c r="F10" s="81">
        <v>0</v>
      </c>
      <c r="G10" s="39">
        <f>IF(F26=0, "-", F10/F26)</f>
        <v>0</v>
      </c>
      <c r="H10" s="65">
        <v>91</v>
      </c>
      <c r="I10" s="21">
        <f>IF(H26=0, "-", H10/H26)</f>
        <v>4.5705675539929685E-2</v>
      </c>
      <c r="J10" s="20">
        <f t="shared" si="0"/>
        <v>-1</v>
      </c>
      <c r="K10" s="21">
        <f t="shared" si="1"/>
        <v>-1</v>
      </c>
    </row>
    <row r="11" spans="1:11" x14ac:dyDescent="0.2">
      <c r="A11" s="7" t="s">
        <v>47</v>
      </c>
      <c r="B11" s="65">
        <v>5</v>
      </c>
      <c r="C11" s="39">
        <f>IF(B26=0, "-", B11/B26)</f>
        <v>2.5380710659898477E-2</v>
      </c>
      <c r="D11" s="65">
        <v>7</v>
      </c>
      <c r="E11" s="21">
        <f>IF(D26=0, "-", D11/D26)</f>
        <v>3.3653846153846152E-2</v>
      </c>
      <c r="F11" s="81">
        <v>63</v>
      </c>
      <c r="G11" s="39">
        <f>IF(F26=0, "-", F11/F26)</f>
        <v>3.0071599045346061E-2</v>
      </c>
      <c r="H11" s="65">
        <v>62</v>
      </c>
      <c r="I11" s="21">
        <f>IF(H26=0, "-", H11/H26)</f>
        <v>3.11401305876444E-2</v>
      </c>
      <c r="J11" s="20">
        <f t="shared" si="0"/>
        <v>-0.2857142857142857</v>
      </c>
      <c r="K11" s="21">
        <f t="shared" si="1"/>
        <v>1.6129032258064516E-2</v>
      </c>
    </row>
    <row r="12" spans="1:11" x14ac:dyDescent="0.2">
      <c r="A12" s="7" t="s">
        <v>50</v>
      </c>
      <c r="B12" s="65">
        <v>17</v>
      </c>
      <c r="C12" s="39">
        <f>IF(B26=0, "-", B12/B26)</f>
        <v>8.6294416243654817E-2</v>
      </c>
      <c r="D12" s="65">
        <v>14</v>
      </c>
      <c r="E12" s="21">
        <f>IF(D26=0, "-", D12/D26)</f>
        <v>6.7307692307692304E-2</v>
      </c>
      <c r="F12" s="81">
        <v>185</v>
      </c>
      <c r="G12" s="39">
        <f>IF(F26=0, "-", F12/F26)</f>
        <v>8.83054892601432E-2</v>
      </c>
      <c r="H12" s="65">
        <v>130</v>
      </c>
      <c r="I12" s="21">
        <f>IF(H26=0, "-", H12/H26)</f>
        <v>6.5293822199899543E-2</v>
      </c>
      <c r="J12" s="20">
        <f t="shared" si="0"/>
        <v>0.21428571428571427</v>
      </c>
      <c r="K12" s="21">
        <f t="shared" si="1"/>
        <v>0.42307692307692307</v>
      </c>
    </row>
    <row r="13" spans="1:11" x14ac:dyDescent="0.2">
      <c r="A13" s="7" t="s">
        <v>53</v>
      </c>
      <c r="B13" s="65">
        <v>4</v>
      </c>
      <c r="C13" s="39">
        <f>IF(B26=0, "-", B13/B26)</f>
        <v>2.030456852791878E-2</v>
      </c>
      <c r="D13" s="65">
        <v>1</v>
      </c>
      <c r="E13" s="21">
        <f>IF(D26=0, "-", D13/D26)</f>
        <v>4.807692307692308E-3</v>
      </c>
      <c r="F13" s="81">
        <v>15</v>
      </c>
      <c r="G13" s="39">
        <f>IF(F26=0, "-", F13/F26)</f>
        <v>7.1599045346062056E-3</v>
      </c>
      <c r="H13" s="65">
        <v>5</v>
      </c>
      <c r="I13" s="21">
        <f>IF(H26=0, "-", H13/H26)</f>
        <v>2.5113008538422904E-3</v>
      </c>
      <c r="J13" s="20">
        <f t="shared" si="0"/>
        <v>3</v>
      </c>
      <c r="K13" s="21">
        <f t="shared" si="1"/>
        <v>2</v>
      </c>
    </row>
    <row r="14" spans="1:11" x14ac:dyDescent="0.2">
      <c r="A14" s="7" t="s">
        <v>57</v>
      </c>
      <c r="B14" s="65">
        <v>10</v>
      </c>
      <c r="C14" s="39">
        <f>IF(B26=0, "-", B14/B26)</f>
        <v>5.0761421319796954E-2</v>
      </c>
      <c r="D14" s="65">
        <v>7</v>
      </c>
      <c r="E14" s="21">
        <f>IF(D26=0, "-", D14/D26)</f>
        <v>3.3653846153846152E-2</v>
      </c>
      <c r="F14" s="81">
        <v>63</v>
      </c>
      <c r="G14" s="39">
        <f>IF(F26=0, "-", F14/F26)</f>
        <v>3.0071599045346061E-2</v>
      </c>
      <c r="H14" s="65">
        <v>56</v>
      </c>
      <c r="I14" s="21">
        <f>IF(H26=0, "-", H14/H26)</f>
        <v>2.8126569563033652E-2</v>
      </c>
      <c r="J14" s="20">
        <f t="shared" si="0"/>
        <v>0.42857142857142855</v>
      </c>
      <c r="K14" s="21">
        <f t="shared" si="1"/>
        <v>0.125</v>
      </c>
    </row>
    <row r="15" spans="1:11" x14ac:dyDescent="0.2">
      <c r="A15" s="7" t="s">
        <v>61</v>
      </c>
      <c r="B15" s="65">
        <v>10</v>
      </c>
      <c r="C15" s="39">
        <f>IF(B26=0, "-", B15/B26)</f>
        <v>5.0761421319796954E-2</v>
      </c>
      <c r="D15" s="65">
        <v>7</v>
      </c>
      <c r="E15" s="21">
        <f>IF(D26=0, "-", D15/D26)</f>
        <v>3.3653846153846152E-2</v>
      </c>
      <c r="F15" s="81">
        <v>99</v>
      </c>
      <c r="G15" s="39">
        <f>IF(F26=0, "-", F15/F26)</f>
        <v>4.7255369928400952E-2</v>
      </c>
      <c r="H15" s="65">
        <v>65</v>
      </c>
      <c r="I15" s="21">
        <f>IF(H26=0, "-", H15/H26)</f>
        <v>3.2646911099949771E-2</v>
      </c>
      <c r="J15" s="20">
        <f t="shared" si="0"/>
        <v>0.42857142857142855</v>
      </c>
      <c r="K15" s="21">
        <f t="shared" si="1"/>
        <v>0.52307692307692311</v>
      </c>
    </row>
    <row r="16" spans="1:11" x14ac:dyDescent="0.2">
      <c r="A16" s="7" t="s">
        <v>64</v>
      </c>
      <c r="B16" s="65">
        <v>0</v>
      </c>
      <c r="C16" s="39">
        <f>IF(B26=0, "-", B16/B26)</f>
        <v>0</v>
      </c>
      <c r="D16" s="65">
        <v>6</v>
      </c>
      <c r="E16" s="21">
        <f>IF(D26=0, "-", D16/D26)</f>
        <v>2.8846153846153848E-2</v>
      </c>
      <c r="F16" s="81">
        <v>2</v>
      </c>
      <c r="G16" s="39">
        <f>IF(F26=0, "-", F16/F26)</f>
        <v>9.5465393794749406E-4</v>
      </c>
      <c r="H16" s="65">
        <v>33</v>
      </c>
      <c r="I16" s="21">
        <f>IF(H26=0, "-", H16/H26)</f>
        <v>1.6574585635359115E-2</v>
      </c>
      <c r="J16" s="20">
        <f t="shared" si="0"/>
        <v>-1</v>
      </c>
      <c r="K16" s="21">
        <f t="shared" si="1"/>
        <v>-0.93939393939393945</v>
      </c>
    </row>
    <row r="17" spans="1:11" x14ac:dyDescent="0.2">
      <c r="A17" s="7" t="s">
        <v>67</v>
      </c>
      <c r="B17" s="65">
        <v>2</v>
      </c>
      <c r="C17" s="39">
        <f>IF(B26=0, "-", B17/B26)</f>
        <v>1.015228426395939E-2</v>
      </c>
      <c r="D17" s="65">
        <v>10</v>
      </c>
      <c r="E17" s="21">
        <f>IF(D26=0, "-", D17/D26)</f>
        <v>4.807692307692308E-2</v>
      </c>
      <c r="F17" s="81">
        <v>175</v>
      </c>
      <c r="G17" s="39">
        <f>IF(F26=0, "-", F17/F26)</f>
        <v>8.3532219570405727E-2</v>
      </c>
      <c r="H17" s="65">
        <v>145</v>
      </c>
      <c r="I17" s="21">
        <f>IF(H26=0, "-", H17/H26)</f>
        <v>7.2827724761426418E-2</v>
      </c>
      <c r="J17" s="20">
        <f t="shared" si="0"/>
        <v>-0.8</v>
      </c>
      <c r="K17" s="21">
        <f t="shared" si="1"/>
        <v>0.20689655172413793</v>
      </c>
    </row>
    <row r="18" spans="1:11" x14ac:dyDescent="0.2">
      <c r="A18" s="7" t="s">
        <v>68</v>
      </c>
      <c r="B18" s="65">
        <v>8</v>
      </c>
      <c r="C18" s="39">
        <f>IF(B26=0, "-", B18/B26)</f>
        <v>4.060913705583756E-2</v>
      </c>
      <c r="D18" s="65">
        <v>13</v>
      </c>
      <c r="E18" s="21">
        <f>IF(D26=0, "-", D18/D26)</f>
        <v>6.25E-2</v>
      </c>
      <c r="F18" s="81">
        <v>107</v>
      </c>
      <c r="G18" s="39">
        <f>IF(F26=0, "-", F18/F26)</f>
        <v>5.1073985680190934E-2</v>
      </c>
      <c r="H18" s="65">
        <v>126</v>
      </c>
      <c r="I18" s="21">
        <f>IF(H26=0, "-", H18/H26)</f>
        <v>6.3284781516825719E-2</v>
      </c>
      <c r="J18" s="20">
        <f t="shared" si="0"/>
        <v>-0.38461538461538464</v>
      </c>
      <c r="K18" s="21">
        <f t="shared" si="1"/>
        <v>-0.15079365079365079</v>
      </c>
    </row>
    <row r="19" spans="1:11" x14ac:dyDescent="0.2">
      <c r="A19" s="7" t="s">
        <v>69</v>
      </c>
      <c r="B19" s="65">
        <v>0</v>
      </c>
      <c r="C19" s="39">
        <f>IF(B26=0, "-", B19/B26)</f>
        <v>0</v>
      </c>
      <c r="D19" s="65">
        <v>3</v>
      </c>
      <c r="E19" s="21">
        <f>IF(D26=0, "-", D19/D26)</f>
        <v>1.4423076923076924E-2</v>
      </c>
      <c r="F19" s="81">
        <v>1</v>
      </c>
      <c r="G19" s="39">
        <f>IF(F26=0, "-", F19/F26)</f>
        <v>4.7732696897374703E-4</v>
      </c>
      <c r="H19" s="65">
        <v>13</v>
      </c>
      <c r="I19" s="21">
        <f>IF(H26=0, "-", H19/H26)</f>
        <v>6.5293822199899544E-3</v>
      </c>
      <c r="J19" s="20">
        <f t="shared" si="0"/>
        <v>-1</v>
      </c>
      <c r="K19" s="21">
        <f t="shared" si="1"/>
        <v>-0.92307692307692313</v>
      </c>
    </row>
    <row r="20" spans="1:11" x14ac:dyDescent="0.2">
      <c r="A20" s="7" t="s">
        <v>71</v>
      </c>
      <c r="B20" s="65">
        <v>5</v>
      </c>
      <c r="C20" s="39">
        <f>IF(B26=0, "-", B20/B26)</f>
        <v>2.5380710659898477E-2</v>
      </c>
      <c r="D20" s="65">
        <v>3</v>
      </c>
      <c r="E20" s="21">
        <f>IF(D26=0, "-", D20/D26)</f>
        <v>1.4423076923076924E-2</v>
      </c>
      <c r="F20" s="81">
        <v>31</v>
      </c>
      <c r="G20" s="39">
        <f>IF(F26=0, "-", F20/F26)</f>
        <v>1.4797136038186158E-2</v>
      </c>
      <c r="H20" s="65">
        <v>37</v>
      </c>
      <c r="I20" s="21">
        <f>IF(H26=0, "-", H20/H26)</f>
        <v>1.8583626318432949E-2</v>
      </c>
      <c r="J20" s="20">
        <f t="shared" si="0"/>
        <v>0.66666666666666663</v>
      </c>
      <c r="K20" s="21">
        <f t="shared" si="1"/>
        <v>-0.16216216216216217</v>
      </c>
    </row>
    <row r="21" spans="1:11" x14ac:dyDescent="0.2">
      <c r="A21" s="7" t="s">
        <v>72</v>
      </c>
      <c r="B21" s="65">
        <v>0</v>
      </c>
      <c r="C21" s="39">
        <f>IF(B26=0, "-", B21/B26)</f>
        <v>0</v>
      </c>
      <c r="D21" s="65">
        <v>3</v>
      </c>
      <c r="E21" s="21">
        <f>IF(D26=0, "-", D21/D26)</f>
        <v>1.4423076923076924E-2</v>
      </c>
      <c r="F21" s="81">
        <v>21</v>
      </c>
      <c r="G21" s="39">
        <f>IF(F26=0, "-", F21/F26)</f>
        <v>1.0023866348448688E-2</v>
      </c>
      <c r="H21" s="65">
        <v>39</v>
      </c>
      <c r="I21" s="21">
        <f>IF(H26=0, "-", H21/H26)</f>
        <v>1.9588146659969864E-2</v>
      </c>
      <c r="J21" s="20">
        <f t="shared" si="0"/>
        <v>-1</v>
      </c>
      <c r="K21" s="21">
        <f t="shared" si="1"/>
        <v>-0.46153846153846156</v>
      </c>
    </row>
    <row r="22" spans="1:11" x14ac:dyDescent="0.2">
      <c r="A22" s="7" t="s">
        <v>74</v>
      </c>
      <c r="B22" s="65">
        <v>0</v>
      </c>
      <c r="C22" s="39">
        <f>IF(B26=0, "-", B22/B26)</f>
        <v>0</v>
      </c>
      <c r="D22" s="65">
        <v>2</v>
      </c>
      <c r="E22" s="21">
        <f>IF(D26=0, "-", D22/D26)</f>
        <v>9.6153846153846159E-3</v>
      </c>
      <c r="F22" s="81">
        <v>4</v>
      </c>
      <c r="G22" s="39">
        <f>IF(F26=0, "-", F22/F26)</f>
        <v>1.9093078758949881E-3</v>
      </c>
      <c r="H22" s="65">
        <v>8</v>
      </c>
      <c r="I22" s="21">
        <f>IF(H26=0, "-", H22/H26)</f>
        <v>4.0180813661476649E-3</v>
      </c>
      <c r="J22" s="20">
        <f t="shared" si="0"/>
        <v>-1</v>
      </c>
      <c r="K22" s="21">
        <f t="shared" si="1"/>
        <v>-0.5</v>
      </c>
    </row>
    <row r="23" spans="1:11" x14ac:dyDescent="0.2">
      <c r="A23" s="7" t="s">
        <v>77</v>
      </c>
      <c r="B23" s="65">
        <v>64</v>
      </c>
      <c r="C23" s="39">
        <f>IF(B26=0, "-", B23/B26)</f>
        <v>0.32487309644670048</v>
      </c>
      <c r="D23" s="65">
        <v>47</v>
      </c>
      <c r="E23" s="21">
        <f>IF(D26=0, "-", D23/D26)</f>
        <v>0.22596153846153846</v>
      </c>
      <c r="F23" s="81">
        <v>574</v>
      </c>
      <c r="G23" s="39">
        <f>IF(F26=0, "-", F23/F26)</f>
        <v>0.27398568019093078</v>
      </c>
      <c r="H23" s="65">
        <v>502</v>
      </c>
      <c r="I23" s="21">
        <f>IF(H26=0, "-", H23/H26)</f>
        <v>0.25213460572576596</v>
      </c>
      <c r="J23" s="20">
        <f t="shared" si="0"/>
        <v>0.36170212765957449</v>
      </c>
      <c r="K23" s="21">
        <f t="shared" si="1"/>
        <v>0.14342629482071714</v>
      </c>
    </row>
    <row r="24" spans="1:11" x14ac:dyDescent="0.2">
      <c r="A24" s="7" t="s">
        <v>78</v>
      </c>
      <c r="B24" s="65">
        <v>27</v>
      </c>
      <c r="C24" s="39">
        <f>IF(B26=0, "-", B24/B26)</f>
        <v>0.13705583756345177</v>
      </c>
      <c r="D24" s="65">
        <v>21</v>
      </c>
      <c r="E24" s="21">
        <f>IF(D26=0, "-", D24/D26)</f>
        <v>0.10096153846153846</v>
      </c>
      <c r="F24" s="81">
        <v>178</v>
      </c>
      <c r="G24" s="39">
        <f>IF(F26=0, "-", F24/F26)</f>
        <v>8.4964200477326973E-2</v>
      </c>
      <c r="H24" s="65">
        <v>222</v>
      </c>
      <c r="I24" s="21">
        <f>IF(H26=0, "-", H24/H26)</f>
        <v>0.11150175791059769</v>
      </c>
      <c r="J24" s="20">
        <f t="shared" si="0"/>
        <v>0.2857142857142857</v>
      </c>
      <c r="K24" s="21">
        <f t="shared" si="1"/>
        <v>-0.1981981981981982</v>
      </c>
    </row>
    <row r="25" spans="1:11" x14ac:dyDescent="0.2">
      <c r="A25" s="2"/>
      <c r="B25" s="68"/>
      <c r="C25" s="33"/>
      <c r="D25" s="68"/>
      <c r="E25" s="6"/>
      <c r="F25" s="82"/>
      <c r="G25" s="33"/>
      <c r="H25" s="68"/>
      <c r="I25" s="6"/>
      <c r="J25" s="5"/>
      <c r="K25" s="6"/>
    </row>
    <row r="26" spans="1:11" s="43" customFormat="1" x14ac:dyDescent="0.2">
      <c r="A26" s="162" t="s">
        <v>537</v>
      </c>
      <c r="B26" s="71">
        <f>SUM(B7:B25)</f>
        <v>197</v>
      </c>
      <c r="C26" s="40">
        <v>1</v>
      </c>
      <c r="D26" s="71">
        <f>SUM(D7:D25)</f>
        <v>208</v>
      </c>
      <c r="E26" s="41">
        <v>1</v>
      </c>
      <c r="F26" s="77">
        <f>SUM(F7:F25)</f>
        <v>2095</v>
      </c>
      <c r="G26" s="42">
        <v>1</v>
      </c>
      <c r="H26" s="71">
        <f>SUM(H7:H25)</f>
        <v>1991</v>
      </c>
      <c r="I26" s="41">
        <v>1</v>
      </c>
      <c r="J26" s="37">
        <f>IF(D26=0, "-", (B26-D26)/D26)</f>
        <v>-5.2884615384615384E-2</v>
      </c>
      <c r="K26" s="38">
        <f>IF(H26=0, "-", (F26-H26)/H26)</f>
        <v>5.2235057759919636E-2</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2"/>
  <dimension ref="A1:K22"/>
  <sheetViews>
    <sheetView tabSelected="1" zoomScaleNormal="100" workbookViewId="0">
      <selection activeCell="M1" sqref="M1"/>
    </sheetView>
  </sheetViews>
  <sheetFormatPr defaultRowHeight="12.75" x14ac:dyDescent="0.2"/>
  <cols>
    <col min="1" max="1" width="26.7109375" bestFit="1" customWidth="1"/>
    <col min="2" max="2" width="7.28515625" bestFit="1" customWidth="1"/>
    <col min="3" max="3" width="7.28515625" customWidth="1"/>
    <col min="4" max="4" width="7.28515625" bestFit="1" customWidth="1"/>
    <col min="5" max="5" width="7.28515625" customWidth="1"/>
    <col min="6" max="6" width="7.28515625" bestFit="1" customWidth="1"/>
    <col min="7" max="7" width="7.28515625" customWidth="1"/>
    <col min="8" max="8" width="7.28515625" bestFit="1" customWidth="1"/>
    <col min="9" max="9" width="7.28515625" customWidth="1"/>
    <col min="10" max="11" width="7.7109375" customWidth="1"/>
  </cols>
  <sheetData>
    <row r="1" spans="1:11" s="52" customFormat="1" ht="20.25" x14ac:dyDescent="0.3">
      <c r="A1" s="4" t="s">
        <v>10</v>
      </c>
      <c r="B1" s="198" t="s">
        <v>17</v>
      </c>
      <c r="C1" s="198"/>
      <c r="D1" s="198"/>
      <c r="E1" s="199"/>
      <c r="F1" s="199"/>
      <c r="G1" s="199"/>
      <c r="H1" s="199"/>
      <c r="I1" s="199"/>
      <c r="J1" s="199"/>
      <c r="K1" s="199"/>
    </row>
    <row r="2" spans="1:11" s="52" customFormat="1" ht="20.25" x14ac:dyDescent="0.3">
      <c r="A2" s="4" t="s">
        <v>91</v>
      </c>
      <c r="B2" s="202" t="s">
        <v>81</v>
      </c>
      <c r="C2" s="198"/>
      <c r="D2" s="198"/>
      <c r="E2" s="203"/>
      <c r="F2" s="203"/>
      <c r="G2" s="203"/>
      <c r="H2" s="203"/>
      <c r="I2" s="203"/>
      <c r="J2" s="203"/>
      <c r="K2" s="203"/>
    </row>
    <row r="4" spans="1:11" ht="15.75" x14ac:dyDescent="0.25">
      <c r="A4" s="164" t="s">
        <v>108</v>
      </c>
      <c r="B4" s="196" t="s">
        <v>1</v>
      </c>
      <c r="C4" s="200"/>
      <c r="D4" s="200"/>
      <c r="E4" s="197"/>
      <c r="F4" s="196" t="s">
        <v>14</v>
      </c>
      <c r="G4" s="200"/>
      <c r="H4" s="200"/>
      <c r="I4" s="197"/>
      <c r="J4" s="196" t="s">
        <v>15</v>
      </c>
      <c r="K4" s="197"/>
    </row>
    <row r="5" spans="1:11" x14ac:dyDescent="0.2">
      <c r="A5" s="22"/>
      <c r="B5" s="196">
        <f>VALUE(RIGHT($B$2, 4))</f>
        <v>2021</v>
      </c>
      <c r="C5" s="197"/>
      <c r="D5" s="196">
        <f>B5-1</f>
        <v>2020</v>
      </c>
      <c r="E5" s="204"/>
      <c r="F5" s="196">
        <f>B5</f>
        <v>2021</v>
      </c>
      <c r="G5" s="204"/>
      <c r="H5" s="196">
        <f>D5</f>
        <v>2020</v>
      </c>
      <c r="I5" s="204"/>
      <c r="J5" s="140" t="s">
        <v>4</v>
      </c>
      <c r="K5" s="141" t="s">
        <v>2</v>
      </c>
    </row>
    <row r="6" spans="1:11" x14ac:dyDescent="0.2">
      <c r="A6" s="163" t="s">
        <v>115</v>
      </c>
      <c r="B6" s="61" t="s">
        <v>12</v>
      </c>
      <c r="C6" s="62" t="s">
        <v>13</v>
      </c>
      <c r="D6" s="61" t="s">
        <v>12</v>
      </c>
      <c r="E6" s="63" t="s">
        <v>13</v>
      </c>
      <c r="F6" s="62" t="s">
        <v>12</v>
      </c>
      <c r="G6" s="62" t="s">
        <v>13</v>
      </c>
      <c r="H6" s="61" t="s">
        <v>12</v>
      </c>
      <c r="I6" s="63" t="s">
        <v>13</v>
      </c>
      <c r="J6" s="61"/>
      <c r="K6" s="63"/>
    </row>
    <row r="7" spans="1:11" x14ac:dyDescent="0.2">
      <c r="A7" s="7" t="s">
        <v>483</v>
      </c>
      <c r="B7" s="65">
        <v>0</v>
      </c>
      <c r="C7" s="34">
        <f>IF(B20=0, "-", B7/B20)</f>
        <v>0</v>
      </c>
      <c r="D7" s="65">
        <v>0</v>
      </c>
      <c r="E7" s="9">
        <f>IF(D20=0, "-", D7/D20)</f>
        <v>0</v>
      </c>
      <c r="F7" s="81">
        <v>6</v>
      </c>
      <c r="G7" s="34">
        <f>IF(F20=0, "-", F7/F20)</f>
        <v>4.4776119402985072E-2</v>
      </c>
      <c r="H7" s="65">
        <v>3</v>
      </c>
      <c r="I7" s="9">
        <f>IF(H20=0, "-", H7/H20)</f>
        <v>2.2556390977443608E-2</v>
      </c>
      <c r="J7" s="8" t="str">
        <f t="shared" ref="J7:J18" si="0">IF(D7=0, "-", IF((B7-D7)/D7&lt;10, (B7-D7)/D7, "&gt;999%"))</f>
        <v>-</v>
      </c>
      <c r="K7" s="9">
        <f t="shared" ref="K7:K18" si="1">IF(H7=0, "-", IF((F7-H7)/H7&lt;10, (F7-H7)/H7, "&gt;999%"))</f>
        <v>1</v>
      </c>
    </row>
    <row r="8" spans="1:11" x14ac:dyDescent="0.2">
      <c r="A8" s="7" t="s">
        <v>484</v>
      </c>
      <c r="B8" s="65">
        <v>0</v>
      </c>
      <c r="C8" s="34">
        <f>IF(B20=0, "-", B8/B20)</f>
        <v>0</v>
      </c>
      <c r="D8" s="65">
        <v>0</v>
      </c>
      <c r="E8" s="9">
        <f>IF(D20=0, "-", D8/D20)</f>
        <v>0</v>
      </c>
      <c r="F8" s="81">
        <v>7</v>
      </c>
      <c r="G8" s="34">
        <f>IF(F20=0, "-", F8/F20)</f>
        <v>5.2238805970149252E-2</v>
      </c>
      <c r="H8" s="65">
        <v>7</v>
      </c>
      <c r="I8" s="9">
        <f>IF(H20=0, "-", H8/H20)</f>
        <v>5.2631578947368418E-2</v>
      </c>
      <c r="J8" s="8" t="str">
        <f t="shared" si="0"/>
        <v>-</v>
      </c>
      <c r="K8" s="9">
        <f t="shared" si="1"/>
        <v>0</v>
      </c>
    </row>
    <row r="9" spans="1:11" x14ac:dyDescent="0.2">
      <c r="A9" s="7" t="s">
        <v>485</v>
      </c>
      <c r="B9" s="65">
        <v>1</v>
      </c>
      <c r="C9" s="34">
        <f>IF(B20=0, "-", B9/B20)</f>
        <v>0.1111111111111111</v>
      </c>
      <c r="D9" s="65">
        <v>0</v>
      </c>
      <c r="E9" s="9">
        <f>IF(D20=0, "-", D9/D20)</f>
        <v>0</v>
      </c>
      <c r="F9" s="81">
        <v>6</v>
      </c>
      <c r="G9" s="34">
        <f>IF(F20=0, "-", F9/F20)</f>
        <v>4.4776119402985072E-2</v>
      </c>
      <c r="H9" s="65">
        <v>17</v>
      </c>
      <c r="I9" s="9">
        <f>IF(H20=0, "-", H9/H20)</f>
        <v>0.12781954887218044</v>
      </c>
      <c r="J9" s="8" t="str">
        <f t="shared" si="0"/>
        <v>-</v>
      </c>
      <c r="K9" s="9">
        <f t="shared" si="1"/>
        <v>-0.6470588235294118</v>
      </c>
    </row>
    <row r="10" spans="1:11" x14ac:dyDescent="0.2">
      <c r="A10" s="7" t="s">
        <v>486</v>
      </c>
      <c r="B10" s="65">
        <v>0</v>
      </c>
      <c r="C10" s="34">
        <f>IF(B20=0, "-", B10/B20)</f>
        <v>0</v>
      </c>
      <c r="D10" s="65">
        <v>1</v>
      </c>
      <c r="E10" s="9">
        <f>IF(D20=0, "-", D10/D20)</f>
        <v>7.1428571428571425E-2</v>
      </c>
      <c r="F10" s="81">
        <v>7</v>
      </c>
      <c r="G10" s="34">
        <f>IF(F20=0, "-", F10/F20)</f>
        <v>5.2238805970149252E-2</v>
      </c>
      <c r="H10" s="65">
        <v>10</v>
      </c>
      <c r="I10" s="9">
        <f>IF(H20=0, "-", H10/H20)</f>
        <v>7.5187969924812026E-2</v>
      </c>
      <c r="J10" s="8">
        <f t="shared" si="0"/>
        <v>-1</v>
      </c>
      <c r="K10" s="9">
        <f t="shared" si="1"/>
        <v>-0.3</v>
      </c>
    </row>
    <row r="11" spans="1:11" x14ac:dyDescent="0.2">
      <c r="A11" s="7" t="s">
        <v>487</v>
      </c>
      <c r="B11" s="65">
        <v>0</v>
      </c>
      <c r="C11" s="34">
        <f>IF(B20=0, "-", B11/B20)</f>
        <v>0</v>
      </c>
      <c r="D11" s="65">
        <v>0</v>
      </c>
      <c r="E11" s="9">
        <f>IF(D20=0, "-", D11/D20)</f>
        <v>0</v>
      </c>
      <c r="F11" s="81">
        <v>1</v>
      </c>
      <c r="G11" s="34">
        <f>IF(F20=0, "-", F11/F20)</f>
        <v>7.462686567164179E-3</v>
      </c>
      <c r="H11" s="65">
        <v>2</v>
      </c>
      <c r="I11" s="9">
        <f>IF(H20=0, "-", H11/H20)</f>
        <v>1.5037593984962405E-2</v>
      </c>
      <c r="J11" s="8" t="str">
        <f t="shared" si="0"/>
        <v>-</v>
      </c>
      <c r="K11" s="9">
        <f t="shared" si="1"/>
        <v>-0.5</v>
      </c>
    </row>
    <row r="12" spans="1:11" x14ac:dyDescent="0.2">
      <c r="A12" s="7" t="s">
        <v>488</v>
      </c>
      <c r="B12" s="65">
        <v>6</v>
      </c>
      <c r="C12" s="34">
        <f>IF(B20=0, "-", B12/B20)</f>
        <v>0.66666666666666663</v>
      </c>
      <c r="D12" s="65">
        <v>6</v>
      </c>
      <c r="E12" s="9">
        <f>IF(D20=0, "-", D12/D20)</f>
        <v>0.42857142857142855</v>
      </c>
      <c r="F12" s="81">
        <v>65</v>
      </c>
      <c r="G12" s="34">
        <f>IF(F20=0, "-", F12/F20)</f>
        <v>0.48507462686567165</v>
      </c>
      <c r="H12" s="65">
        <v>44</v>
      </c>
      <c r="I12" s="9">
        <f>IF(H20=0, "-", H12/H20)</f>
        <v>0.33082706766917291</v>
      </c>
      <c r="J12" s="8">
        <f t="shared" si="0"/>
        <v>0</v>
      </c>
      <c r="K12" s="9">
        <f t="shared" si="1"/>
        <v>0.47727272727272729</v>
      </c>
    </row>
    <row r="13" spans="1:11" x14ac:dyDescent="0.2">
      <c r="A13" s="7" t="s">
        <v>489</v>
      </c>
      <c r="B13" s="65">
        <v>1</v>
      </c>
      <c r="C13" s="34">
        <f>IF(B20=0, "-", B13/B20)</f>
        <v>0.1111111111111111</v>
      </c>
      <c r="D13" s="65">
        <v>0</v>
      </c>
      <c r="E13" s="9">
        <f>IF(D20=0, "-", D13/D20)</f>
        <v>0</v>
      </c>
      <c r="F13" s="81">
        <v>3</v>
      </c>
      <c r="G13" s="34">
        <f>IF(F20=0, "-", F13/F20)</f>
        <v>2.2388059701492536E-2</v>
      </c>
      <c r="H13" s="65">
        <v>0</v>
      </c>
      <c r="I13" s="9">
        <f>IF(H20=0, "-", H13/H20)</f>
        <v>0</v>
      </c>
      <c r="J13" s="8" t="str">
        <f t="shared" si="0"/>
        <v>-</v>
      </c>
      <c r="K13" s="9" t="str">
        <f t="shared" si="1"/>
        <v>-</v>
      </c>
    </row>
    <row r="14" spans="1:11" x14ac:dyDescent="0.2">
      <c r="A14" s="7" t="s">
        <v>490</v>
      </c>
      <c r="B14" s="65">
        <v>0</v>
      </c>
      <c r="C14" s="34">
        <f>IF(B20=0, "-", B14/B20)</f>
        <v>0</v>
      </c>
      <c r="D14" s="65">
        <v>0</v>
      </c>
      <c r="E14" s="9">
        <f>IF(D20=0, "-", D14/D20)</f>
        <v>0</v>
      </c>
      <c r="F14" s="81">
        <v>10</v>
      </c>
      <c r="G14" s="34">
        <f>IF(F20=0, "-", F14/F20)</f>
        <v>7.4626865671641784E-2</v>
      </c>
      <c r="H14" s="65">
        <v>0</v>
      </c>
      <c r="I14" s="9">
        <f>IF(H20=0, "-", H14/H20)</f>
        <v>0</v>
      </c>
      <c r="J14" s="8" t="str">
        <f t="shared" si="0"/>
        <v>-</v>
      </c>
      <c r="K14" s="9" t="str">
        <f t="shared" si="1"/>
        <v>-</v>
      </c>
    </row>
    <row r="15" spans="1:11" x14ac:dyDescent="0.2">
      <c r="A15" s="7" t="s">
        <v>491</v>
      </c>
      <c r="B15" s="65">
        <v>0</v>
      </c>
      <c r="C15" s="34">
        <f>IF(B20=0, "-", B15/B20)</f>
        <v>0</v>
      </c>
      <c r="D15" s="65">
        <v>1</v>
      </c>
      <c r="E15" s="9">
        <f>IF(D20=0, "-", D15/D20)</f>
        <v>7.1428571428571425E-2</v>
      </c>
      <c r="F15" s="81">
        <v>15</v>
      </c>
      <c r="G15" s="34">
        <f>IF(F20=0, "-", F15/F20)</f>
        <v>0.11194029850746269</v>
      </c>
      <c r="H15" s="65">
        <v>18</v>
      </c>
      <c r="I15" s="9">
        <f>IF(H20=0, "-", H15/H20)</f>
        <v>0.13533834586466165</v>
      </c>
      <c r="J15" s="8">
        <f t="shared" si="0"/>
        <v>-1</v>
      </c>
      <c r="K15" s="9">
        <f t="shared" si="1"/>
        <v>-0.16666666666666666</v>
      </c>
    </row>
    <row r="16" spans="1:11" x14ac:dyDescent="0.2">
      <c r="A16" s="7" t="s">
        <v>492</v>
      </c>
      <c r="B16" s="65">
        <v>0</v>
      </c>
      <c r="C16" s="34">
        <f>IF(B20=0, "-", B16/B20)</f>
        <v>0</v>
      </c>
      <c r="D16" s="65">
        <v>0</v>
      </c>
      <c r="E16" s="9">
        <f>IF(D20=0, "-", D16/D20)</f>
        <v>0</v>
      </c>
      <c r="F16" s="81">
        <v>1</v>
      </c>
      <c r="G16" s="34">
        <f>IF(F20=0, "-", F16/F20)</f>
        <v>7.462686567164179E-3</v>
      </c>
      <c r="H16" s="65">
        <v>0</v>
      </c>
      <c r="I16" s="9">
        <f>IF(H20=0, "-", H16/H20)</f>
        <v>0</v>
      </c>
      <c r="J16" s="8" t="str">
        <f t="shared" si="0"/>
        <v>-</v>
      </c>
      <c r="K16" s="9" t="str">
        <f t="shared" si="1"/>
        <v>-</v>
      </c>
    </row>
    <row r="17" spans="1:11" x14ac:dyDescent="0.2">
      <c r="A17" s="7" t="s">
        <v>493</v>
      </c>
      <c r="B17" s="65">
        <v>0</v>
      </c>
      <c r="C17" s="34">
        <f>IF(B20=0, "-", B17/B20)</f>
        <v>0</v>
      </c>
      <c r="D17" s="65">
        <v>2</v>
      </c>
      <c r="E17" s="9">
        <f>IF(D20=0, "-", D17/D20)</f>
        <v>0.14285714285714285</v>
      </c>
      <c r="F17" s="81">
        <v>4</v>
      </c>
      <c r="G17" s="34">
        <f>IF(F20=0, "-", F17/F20)</f>
        <v>2.9850746268656716E-2</v>
      </c>
      <c r="H17" s="65">
        <v>8</v>
      </c>
      <c r="I17" s="9">
        <f>IF(H20=0, "-", H17/H20)</f>
        <v>6.0150375939849621E-2</v>
      </c>
      <c r="J17" s="8">
        <f t="shared" si="0"/>
        <v>-1</v>
      </c>
      <c r="K17" s="9">
        <f t="shared" si="1"/>
        <v>-0.5</v>
      </c>
    </row>
    <row r="18" spans="1:11" x14ac:dyDescent="0.2">
      <c r="A18" s="7" t="s">
        <v>494</v>
      </c>
      <c r="B18" s="65">
        <v>1</v>
      </c>
      <c r="C18" s="34">
        <f>IF(B20=0, "-", B18/B20)</f>
        <v>0.1111111111111111</v>
      </c>
      <c r="D18" s="65">
        <v>4</v>
      </c>
      <c r="E18" s="9">
        <f>IF(D20=0, "-", D18/D20)</f>
        <v>0.2857142857142857</v>
      </c>
      <c r="F18" s="81">
        <v>9</v>
      </c>
      <c r="G18" s="34">
        <f>IF(F20=0, "-", F18/F20)</f>
        <v>6.7164179104477612E-2</v>
      </c>
      <c r="H18" s="65">
        <v>24</v>
      </c>
      <c r="I18" s="9">
        <f>IF(H20=0, "-", H18/H20)</f>
        <v>0.18045112781954886</v>
      </c>
      <c r="J18" s="8">
        <f t="shared" si="0"/>
        <v>-0.75</v>
      </c>
      <c r="K18" s="9">
        <f t="shared" si="1"/>
        <v>-0.625</v>
      </c>
    </row>
    <row r="19" spans="1:11" x14ac:dyDescent="0.2">
      <c r="A19" s="2"/>
      <c r="B19" s="68"/>
      <c r="C19" s="33"/>
      <c r="D19" s="68"/>
      <c r="E19" s="6"/>
      <c r="F19" s="82"/>
      <c r="G19" s="33"/>
      <c r="H19" s="68"/>
      <c r="I19" s="6"/>
      <c r="J19" s="5"/>
      <c r="K19" s="6"/>
    </row>
    <row r="20" spans="1:11" s="43" customFormat="1" x14ac:dyDescent="0.2">
      <c r="A20" s="162" t="s">
        <v>545</v>
      </c>
      <c r="B20" s="71">
        <f>SUM(B7:B19)</f>
        <v>9</v>
      </c>
      <c r="C20" s="40">
        <f>B20/893</f>
        <v>1.0078387458006719E-2</v>
      </c>
      <c r="D20" s="71">
        <f>SUM(D7:D19)</f>
        <v>14</v>
      </c>
      <c r="E20" s="41">
        <f>D20/1382</f>
        <v>1.0130246020260492E-2</v>
      </c>
      <c r="F20" s="77">
        <f>SUM(F7:F19)</f>
        <v>134</v>
      </c>
      <c r="G20" s="42">
        <f>F20/12224</f>
        <v>1.0962041884816753E-2</v>
      </c>
      <c r="H20" s="71">
        <f>SUM(H7:H19)</f>
        <v>133</v>
      </c>
      <c r="I20" s="41">
        <f>H20/15281</f>
        <v>8.703618873110398E-3</v>
      </c>
      <c r="J20" s="37">
        <f>IF(D20=0, "-", IF((B20-D20)/D20&lt;10, (B20-D20)/D20, "&gt;999%"))</f>
        <v>-0.35714285714285715</v>
      </c>
      <c r="K20" s="38">
        <f>IF(H20=0, "-", IF((F20-H20)/H20&lt;10, (F20-H20)/H20, "&gt;999%"))</f>
        <v>7.5187969924812026E-3</v>
      </c>
    </row>
    <row r="21" spans="1:11" x14ac:dyDescent="0.2">
      <c r="B21" s="83"/>
      <c r="D21" s="83"/>
      <c r="F21" s="83"/>
      <c r="H21" s="83"/>
    </row>
    <row r="22" spans="1:11" x14ac:dyDescent="0.2">
      <c r="A22" s="27" t="s">
        <v>544</v>
      </c>
      <c r="B22" s="71">
        <v>9</v>
      </c>
      <c r="C22" s="40">
        <f>B22/893</f>
        <v>1.0078387458006719E-2</v>
      </c>
      <c r="D22" s="71">
        <v>14</v>
      </c>
      <c r="E22" s="41">
        <f>D22/1382</f>
        <v>1.0130246020260492E-2</v>
      </c>
      <c r="F22" s="77">
        <v>134</v>
      </c>
      <c r="G22" s="42">
        <f>F22/12224</f>
        <v>1.0962041884816753E-2</v>
      </c>
      <c r="H22" s="71">
        <v>133</v>
      </c>
      <c r="I22" s="41">
        <f>H22/15281</f>
        <v>8.703618873110398E-3</v>
      </c>
      <c r="J22" s="37">
        <f>IF(D22=0, "-", IF((B22-D22)/D22&lt;10, (B22-D22)/D22, "&gt;999%"))</f>
        <v>-0.35714285714285715</v>
      </c>
      <c r="K22" s="38">
        <f>IF(H22=0, "-", IF((F22-H22)/H22&lt;10, (F22-H22)/H22, "&gt;999%"))</f>
        <v>7.5187969924812026E-3</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rowBreaks count="1" manualBreakCount="1">
    <brk id="22" max="16383" man="1"/>
  </rowBreak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dimension ref="A1:K20"/>
  <sheetViews>
    <sheetView tabSelected="1" zoomScaleNormal="100" workbookViewId="0">
      <selection activeCell="M1" sqref="M1"/>
    </sheetView>
  </sheetViews>
  <sheetFormatPr defaultRowHeight="12.75" x14ac:dyDescent="0.2"/>
  <cols>
    <col min="1" max="1" width="26.42578125" bestFit="1" customWidth="1"/>
    <col min="2" max="11" width="8.42578125" customWidth="1"/>
  </cols>
  <sheetData>
    <row r="1" spans="1:11" s="52" customFormat="1" ht="20.25" x14ac:dyDescent="0.3">
      <c r="A1" s="4" t="s">
        <v>10</v>
      </c>
      <c r="B1" s="198" t="s">
        <v>549</v>
      </c>
      <c r="C1" s="198"/>
      <c r="D1" s="198"/>
      <c r="E1" s="199"/>
      <c r="F1" s="199"/>
      <c r="G1" s="199"/>
      <c r="H1" s="199"/>
      <c r="I1" s="199"/>
      <c r="J1" s="199"/>
      <c r="K1" s="199"/>
    </row>
    <row r="2" spans="1:11" s="52" customFormat="1" ht="20.25" x14ac:dyDescent="0.3">
      <c r="A2" s="4" t="s">
        <v>91</v>
      </c>
      <c r="B2" s="202" t="s">
        <v>81</v>
      </c>
      <c r="C2" s="198"/>
      <c r="D2" s="198"/>
      <c r="E2" s="203"/>
      <c r="F2" s="203"/>
      <c r="G2" s="203"/>
      <c r="H2" s="203"/>
      <c r="I2" s="203"/>
      <c r="J2" s="203"/>
      <c r="K2" s="203"/>
    </row>
    <row r="4" spans="1:11" ht="15.75" x14ac:dyDescent="0.25">
      <c r="A4" s="56"/>
      <c r="B4" s="196" t="s">
        <v>1</v>
      </c>
      <c r="C4" s="200"/>
      <c r="D4" s="200"/>
      <c r="E4" s="197"/>
      <c r="F4" s="196" t="s">
        <v>14</v>
      </c>
      <c r="G4" s="200"/>
      <c r="H4" s="200"/>
      <c r="I4" s="197"/>
      <c r="J4" s="196" t="s">
        <v>15</v>
      </c>
      <c r="K4" s="197"/>
    </row>
    <row r="5" spans="1:11" x14ac:dyDescent="0.2">
      <c r="A5" s="27"/>
      <c r="B5" s="196">
        <f>VALUE(RIGHT($B$2, 4))</f>
        <v>2021</v>
      </c>
      <c r="C5" s="197"/>
      <c r="D5" s="196">
        <f>B5-1</f>
        <v>2020</v>
      </c>
      <c r="E5" s="204"/>
      <c r="F5" s="196">
        <f>B5</f>
        <v>2021</v>
      </c>
      <c r="G5" s="204"/>
      <c r="H5" s="196">
        <f>D5</f>
        <v>2020</v>
      </c>
      <c r="I5" s="204"/>
      <c r="J5" s="140" t="s">
        <v>4</v>
      </c>
      <c r="K5" s="141" t="s">
        <v>2</v>
      </c>
    </row>
    <row r="6" spans="1:11" x14ac:dyDescent="0.2">
      <c r="A6" s="22"/>
      <c r="B6" s="61" t="s">
        <v>12</v>
      </c>
      <c r="C6" s="62" t="s">
        <v>13</v>
      </c>
      <c r="D6" s="61" t="s">
        <v>12</v>
      </c>
      <c r="E6" s="63" t="s">
        <v>13</v>
      </c>
      <c r="F6" s="84" t="s">
        <v>12</v>
      </c>
      <c r="G6" s="62" t="s">
        <v>13</v>
      </c>
      <c r="H6" s="85" t="s">
        <v>12</v>
      </c>
      <c r="I6" s="63" t="s">
        <v>13</v>
      </c>
      <c r="J6" s="61"/>
      <c r="K6" s="63"/>
    </row>
    <row r="7" spans="1:11" x14ac:dyDescent="0.2">
      <c r="A7" s="7" t="s">
        <v>39</v>
      </c>
      <c r="B7" s="65">
        <v>0</v>
      </c>
      <c r="C7" s="39">
        <f>IF(B20=0, "-", B7/B20)</f>
        <v>0</v>
      </c>
      <c r="D7" s="65">
        <v>0</v>
      </c>
      <c r="E7" s="21">
        <f>IF(D20=0, "-", D7/D20)</f>
        <v>0</v>
      </c>
      <c r="F7" s="81">
        <v>6</v>
      </c>
      <c r="G7" s="39">
        <f>IF(F20=0, "-", F7/F20)</f>
        <v>4.4776119402985072E-2</v>
      </c>
      <c r="H7" s="65">
        <v>3</v>
      </c>
      <c r="I7" s="21">
        <f>IF(H20=0, "-", H7/H20)</f>
        <v>2.2556390977443608E-2</v>
      </c>
      <c r="J7" s="20" t="str">
        <f t="shared" ref="J7:J18" si="0">IF(D7=0, "-", IF((B7-D7)/D7&lt;10, (B7-D7)/D7, "&gt;999%"))</f>
        <v>-</v>
      </c>
      <c r="K7" s="21">
        <f t="shared" ref="K7:K18" si="1">IF(H7=0, "-", IF((F7-H7)/H7&lt;10, (F7-H7)/H7, "&gt;999%"))</f>
        <v>1</v>
      </c>
    </row>
    <row r="8" spans="1:11" x14ac:dyDescent="0.2">
      <c r="A8" s="7" t="s">
        <v>40</v>
      </c>
      <c r="B8" s="65">
        <v>0</v>
      </c>
      <c r="C8" s="39">
        <f>IF(B20=0, "-", B8/B20)</f>
        <v>0</v>
      </c>
      <c r="D8" s="65">
        <v>0</v>
      </c>
      <c r="E8" s="21">
        <f>IF(D20=0, "-", D8/D20)</f>
        <v>0</v>
      </c>
      <c r="F8" s="81">
        <v>7</v>
      </c>
      <c r="G8" s="39">
        <f>IF(F20=0, "-", F8/F20)</f>
        <v>5.2238805970149252E-2</v>
      </c>
      <c r="H8" s="65">
        <v>7</v>
      </c>
      <c r="I8" s="21">
        <f>IF(H20=0, "-", H8/H20)</f>
        <v>5.2631578947368418E-2</v>
      </c>
      <c r="J8" s="20" t="str">
        <f t="shared" si="0"/>
        <v>-</v>
      </c>
      <c r="K8" s="21">
        <f t="shared" si="1"/>
        <v>0</v>
      </c>
    </row>
    <row r="9" spans="1:11" x14ac:dyDescent="0.2">
      <c r="A9" s="7" t="s">
        <v>41</v>
      </c>
      <c r="B9" s="65">
        <v>1</v>
      </c>
      <c r="C9" s="39">
        <f>IF(B20=0, "-", B9/B20)</f>
        <v>0.1111111111111111</v>
      </c>
      <c r="D9" s="65">
        <v>0</v>
      </c>
      <c r="E9" s="21">
        <f>IF(D20=0, "-", D9/D20)</f>
        <v>0</v>
      </c>
      <c r="F9" s="81">
        <v>6</v>
      </c>
      <c r="G9" s="39">
        <f>IF(F20=0, "-", F9/F20)</f>
        <v>4.4776119402985072E-2</v>
      </c>
      <c r="H9" s="65">
        <v>17</v>
      </c>
      <c r="I9" s="21">
        <f>IF(H20=0, "-", H9/H20)</f>
        <v>0.12781954887218044</v>
      </c>
      <c r="J9" s="20" t="str">
        <f t="shared" si="0"/>
        <v>-</v>
      </c>
      <c r="K9" s="21">
        <f t="shared" si="1"/>
        <v>-0.6470588235294118</v>
      </c>
    </row>
    <row r="10" spans="1:11" x14ac:dyDescent="0.2">
      <c r="A10" s="7" t="s">
        <v>44</v>
      </c>
      <c r="B10" s="65">
        <v>0</v>
      </c>
      <c r="C10" s="39">
        <f>IF(B20=0, "-", B10/B20)</f>
        <v>0</v>
      </c>
      <c r="D10" s="65">
        <v>1</v>
      </c>
      <c r="E10" s="21">
        <f>IF(D20=0, "-", D10/D20)</f>
        <v>7.1428571428571425E-2</v>
      </c>
      <c r="F10" s="81">
        <v>7</v>
      </c>
      <c r="G10" s="39">
        <f>IF(F20=0, "-", F10/F20)</f>
        <v>5.2238805970149252E-2</v>
      </c>
      <c r="H10" s="65">
        <v>10</v>
      </c>
      <c r="I10" s="21">
        <f>IF(H20=0, "-", H10/H20)</f>
        <v>7.5187969924812026E-2</v>
      </c>
      <c r="J10" s="20">
        <f t="shared" si="0"/>
        <v>-1</v>
      </c>
      <c r="K10" s="21">
        <f t="shared" si="1"/>
        <v>-0.3</v>
      </c>
    </row>
    <row r="11" spans="1:11" x14ac:dyDescent="0.2">
      <c r="A11" s="7" t="s">
        <v>48</v>
      </c>
      <c r="B11" s="65">
        <v>0</v>
      </c>
      <c r="C11" s="39">
        <f>IF(B20=0, "-", B11/B20)</f>
        <v>0</v>
      </c>
      <c r="D11" s="65">
        <v>0</v>
      </c>
      <c r="E11" s="21">
        <f>IF(D20=0, "-", D11/D20)</f>
        <v>0</v>
      </c>
      <c r="F11" s="81">
        <v>1</v>
      </c>
      <c r="G11" s="39">
        <f>IF(F20=0, "-", F11/F20)</f>
        <v>7.462686567164179E-3</v>
      </c>
      <c r="H11" s="65">
        <v>2</v>
      </c>
      <c r="I11" s="21">
        <f>IF(H20=0, "-", H11/H20)</f>
        <v>1.5037593984962405E-2</v>
      </c>
      <c r="J11" s="20" t="str">
        <f t="shared" si="0"/>
        <v>-</v>
      </c>
      <c r="K11" s="21">
        <f t="shared" si="1"/>
        <v>-0.5</v>
      </c>
    </row>
    <row r="12" spans="1:11" x14ac:dyDescent="0.2">
      <c r="A12" s="7" t="s">
        <v>49</v>
      </c>
      <c r="B12" s="65">
        <v>6</v>
      </c>
      <c r="C12" s="39">
        <f>IF(B20=0, "-", B12/B20)</f>
        <v>0.66666666666666663</v>
      </c>
      <c r="D12" s="65">
        <v>6</v>
      </c>
      <c r="E12" s="21">
        <f>IF(D20=0, "-", D12/D20)</f>
        <v>0.42857142857142855</v>
      </c>
      <c r="F12" s="81">
        <v>65</v>
      </c>
      <c r="G12" s="39">
        <f>IF(F20=0, "-", F12/F20)</f>
        <v>0.48507462686567165</v>
      </c>
      <c r="H12" s="65">
        <v>44</v>
      </c>
      <c r="I12" s="21">
        <f>IF(H20=0, "-", H12/H20)</f>
        <v>0.33082706766917291</v>
      </c>
      <c r="J12" s="20">
        <f t="shared" si="0"/>
        <v>0</v>
      </c>
      <c r="K12" s="21">
        <f t="shared" si="1"/>
        <v>0.47727272727272729</v>
      </c>
    </row>
    <row r="13" spans="1:11" x14ac:dyDescent="0.2">
      <c r="A13" s="7" t="s">
        <v>51</v>
      </c>
      <c r="B13" s="65">
        <v>1</v>
      </c>
      <c r="C13" s="39">
        <f>IF(B20=0, "-", B13/B20)</f>
        <v>0.1111111111111111</v>
      </c>
      <c r="D13" s="65">
        <v>0</v>
      </c>
      <c r="E13" s="21">
        <f>IF(D20=0, "-", D13/D20)</f>
        <v>0</v>
      </c>
      <c r="F13" s="81">
        <v>3</v>
      </c>
      <c r="G13" s="39">
        <f>IF(F20=0, "-", F13/F20)</f>
        <v>2.2388059701492536E-2</v>
      </c>
      <c r="H13" s="65">
        <v>0</v>
      </c>
      <c r="I13" s="21">
        <f>IF(H20=0, "-", H13/H20)</f>
        <v>0</v>
      </c>
      <c r="J13" s="20" t="str">
        <f t="shared" si="0"/>
        <v>-</v>
      </c>
      <c r="K13" s="21" t="str">
        <f t="shared" si="1"/>
        <v>-</v>
      </c>
    </row>
    <row r="14" spans="1:11" x14ac:dyDescent="0.2">
      <c r="A14" s="7" t="s">
        <v>57</v>
      </c>
      <c r="B14" s="65">
        <v>0</v>
      </c>
      <c r="C14" s="39">
        <f>IF(B20=0, "-", B14/B20)</f>
        <v>0</v>
      </c>
      <c r="D14" s="65">
        <v>0</v>
      </c>
      <c r="E14" s="21">
        <f>IF(D20=0, "-", D14/D20)</f>
        <v>0</v>
      </c>
      <c r="F14" s="81">
        <v>10</v>
      </c>
      <c r="G14" s="39">
        <f>IF(F20=0, "-", F14/F20)</f>
        <v>7.4626865671641784E-2</v>
      </c>
      <c r="H14" s="65">
        <v>0</v>
      </c>
      <c r="I14" s="21">
        <f>IF(H20=0, "-", H14/H20)</f>
        <v>0</v>
      </c>
      <c r="J14" s="20" t="str">
        <f t="shared" si="0"/>
        <v>-</v>
      </c>
      <c r="K14" s="21" t="str">
        <f t="shared" si="1"/>
        <v>-</v>
      </c>
    </row>
    <row r="15" spans="1:11" x14ac:dyDescent="0.2">
      <c r="A15" s="7" t="s">
        <v>64</v>
      </c>
      <c r="B15" s="65">
        <v>0</v>
      </c>
      <c r="C15" s="39">
        <f>IF(B20=0, "-", B15/B20)</f>
        <v>0</v>
      </c>
      <c r="D15" s="65">
        <v>1</v>
      </c>
      <c r="E15" s="21">
        <f>IF(D20=0, "-", D15/D20)</f>
        <v>7.1428571428571425E-2</v>
      </c>
      <c r="F15" s="81">
        <v>15</v>
      </c>
      <c r="G15" s="39">
        <f>IF(F20=0, "-", F15/F20)</f>
        <v>0.11194029850746269</v>
      </c>
      <c r="H15" s="65">
        <v>18</v>
      </c>
      <c r="I15" s="21">
        <f>IF(H20=0, "-", H15/H20)</f>
        <v>0.13533834586466165</v>
      </c>
      <c r="J15" s="20">
        <f t="shared" si="0"/>
        <v>-1</v>
      </c>
      <c r="K15" s="21">
        <f t="shared" si="1"/>
        <v>-0.16666666666666666</v>
      </c>
    </row>
    <row r="16" spans="1:11" x14ac:dyDescent="0.2">
      <c r="A16" s="7" t="s">
        <v>69</v>
      </c>
      <c r="B16" s="65">
        <v>0</v>
      </c>
      <c r="C16" s="39">
        <f>IF(B20=0, "-", B16/B20)</f>
        <v>0</v>
      </c>
      <c r="D16" s="65">
        <v>0</v>
      </c>
      <c r="E16" s="21">
        <f>IF(D20=0, "-", D16/D20)</f>
        <v>0</v>
      </c>
      <c r="F16" s="81">
        <v>1</v>
      </c>
      <c r="G16" s="39">
        <f>IF(F20=0, "-", F16/F20)</f>
        <v>7.462686567164179E-3</v>
      </c>
      <c r="H16" s="65">
        <v>0</v>
      </c>
      <c r="I16" s="21">
        <f>IF(H20=0, "-", H16/H20)</f>
        <v>0</v>
      </c>
      <c r="J16" s="20" t="str">
        <f t="shared" si="0"/>
        <v>-</v>
      </c>
      <c r="K16" s="21" t="str">
        <f t="shared" si="1"/>
        <v>-</v>
      </c>
    </row>
    <row r="17" spans="1:11" x14ac:dyDescent="0.2">
      <c r="A17" s="7" t="s">
        <v>72</v>
      </c>
      <c r="B17" s="65">
        <v>0</v>
      </c>
      <c r="C17" s="39">
        <f>IF(B20=0, "-", B17/B20)</f>
        <v>0</v>
      </c>
      <c r="D17" s="65">
        <v>2</v>
      </c>
      <c r="E17" s="21">
        <f>IF(D20=0, "-", D17/D20)</f>
        <v>0.14285714285714285</v>
      </c>
      <c r="F17" s="81">
        <v>4</v>
      </c>
      <c r="G17" s="39">
        <f>IF(F20=0, "-", F17/F20)</f>
        <v>2.9850746268656716E-2</v>
      </c>
      <c r="H17" s="65">
        <v>8</v>
      </c>
      <c r="I17" s="21">
        <f>IF(H20=0, "-", H17/H20)</f>
        <v>6.0150375939849621E-2</v>
      </c>
      <c r="J17" s="20">
        <f t="shared" si="0"/>
        <v>-1</v>
      </c>
      <c r="K17" s="21">
        <f t="shared" si="1"/>
        <v>-0.5</v>
      </c>
    </row>
    <row r="18" spans="1:11" x14ac:dyDescent="0.2">
      <c r="A18" s="7" t="s">
        <v>78</v>
      </c>
      <c r="B18" s="65">
        <v>1</v>
      </c>
      <c r="C18" s="39">
        <f>IF(B20=0, "-", B18/B20)</f>
        <v>0.1111111111111111</v>
      </c>
      <c r="D18" s="65">
        <v>4</v>
      </c>
      <c r="E18" s="21">
        <f>IF(D20=0, "-", D18/D20)</f>
        <v>0.2857142857142857</v>
      </c>
      <c r="F18" s="81">
        <v>9</v>
      </c>
      <c r="G18" s="39">
        <f>IF(F20=0, "-", F18/F20)</f>
        <v>6.7164179104477612E-2</v>
      </c>
      <c r="H18" s="65">
        <v>24</v>
      </c>
      <c r="I18" s="21">
        <f>IF(H20=0, "-", H18/H20)</f>
        <v>0.18045112781954886</v>
      </c>
      <c r="J18" s="20">
        <f t="shared" si="0"/>
        <v>-0.75</v>
      </c>
      <c r="K18" s="21">
        <f t="shared" si="1"/>
        <v>-0.625</v>
      </c>
    </row>
    <row r="19" spans="1:11" x14ac:dyDescent="0.2">
      <c r="A19" s="2"/>
      <c r="B19" s="68"/>
      <c r="C19" s="33"/>
      <c r="D19" s="68"/>
      <c r="E19" s="6"/>
      <c r="F19" s="82"/>
      <c r="G19" s="33"/>
      <c r="H19" s="68"/>
      <c r="I19" s="6"/>
      <c r="J19" s="5"/>
      <c r="K19" s="6"/>
    </row>
    <row r="20" spans="1:11" s="43" customFormat="1" x14ac:dyDescent="0.2">
      <c r="A20" s="162" t="s">
        <v>544</v>
      </c>
      <c r="B20" s="71">
        <f>SUM(B7:B19)</f>
        <v>9</v>
      </c>
      <c r="C20" s="40">
        <v>1</v>
      </c>
      <c r="D20" s="71">
        <f>SUM(D7:D19)</f>
        <v>14</v>
      </c>
      <c r="E20" s="41">
        <v>1</v>
      </c>
      <c r="F20" s="77">
        <f>SUM(F7:F19)</f>
        <v>134</v>
      </c>
      <c r="G20" s="42">
        <v>1</v>
      </c>
      <c r="H20" s="71">
        <f>SUM(H7:H19)</f>
        <v>133</v>
      </c>
      <c r="I20" s="41">
        <v>1</v>
      </c>
      <c r="J20" s="37">
        <f>IF(D20=0, "-", (B20-D20)/D20)</f>
        <v>-0.35714285714285715</v>
      </c>
      <c r="K20" s="38">
        <f>IF(H20=0, "-", (F20-H20)/H20)</f>
        <v>7.5187969924812026E-3</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6"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8"/>
  <dimension ref="A1:J473"/>
  <sheetViews>
    <sheetView tabSelected="1" workbookViewId="0">
      <selection activeCell="M1" sqref="M1"/>
    </sheetView>
  </sheetViews>
  <sheetFormatPr defaultRowHeight="12.75" x14ac:dyDescent="0.2"/>
  <cols>
    <col min="1" max="1" width="30.7109375" customWidth="1"/>
    <col min="6" max="6" width="1.7109375" customWidth="1"/>
  </cols>
  <sheetData>
    <row r="1" spans="1:10" s="52" customFormat="1" ht="20.25" x14ac:dyDescent="0.3">
      <c r="A1" s="4" t="s">
        <v>10</v>
      </c>
      <c r="B1" s="198" t="s">
        <v>21</v>
      </c>
      <c r="C1" s="199"/>
      <c r="D1" s="199"/>
      <c r="E1" s="199"/>
      <c r="F1" s="199"/>
      <c r="G1" s="199"/>
      <c r="H1" s="199"/>
      <c r="I1" s="199"/>
      <c r="J1" s="199"/>
    </row>
    <row r="2" spans="1:10" s="52" customFormat="1" ht="20.25" x14ac:dyDescent="0.3">
      <c r="A2" s="4" t="s">
        <v>91</v>
      </c>
      <c r="B2" s="202" t="s">
        <v>81</v>
      </c>
      <c r="C2" s="203"/>
      <c r="D2" s="203"/>
      <c r="E2" s="203"/>
      <c r="F2" s="203"/>
      <c r="G2" s="203"/>
      <c r="H2" s="203"/>
      <c r="I2" s="203"/>
      <c r="J2" s="203"/>
    </row>
    <row r="4" spans="1:10" x14ac:dyDescent="0.2">
      <c r="A4" s="3"/>
      <c r="B4" s="196" t="s">
        <v>1</v>
      </c>
      <c r="C4" s="197"/>
      <c r="D4" s="196" t="s">
        <v>2</v>
      </c>
      <c r="E4" s="197"/>
      <c r="F4" s="59"/>
      <c r="G4" s="196" t="s">
        <v>3</v>
      </c>
      <c r="H4" s="200"/>
      <c r="I4" s="200"/>
      <c r="J4" s="197"/>
    </row>
    <row r="5" spans="1:10" x14ac:dyDescent="0.2">
      <c r="A5" s="27"/>
      <c r="B5" s="57">
        <f>VALUE(RIGHT(B2, 4))</f>
        <v>2021</v>
      </c>
      <c r="C5" s="58">
        <f>B5-1</f>
        <v>2020</v>
      </c>
      <c r="D5" s="57">
        <f>B5</f>
        <v>2021</v>
      </c>
      <c r="E5" s="58">
        <f>C5</f>
        <v>2020</v>
      </c>
      <c r="F5" s="64"/>
      <c r="G5" s="57" t="s">
        <v>4</v>
      </c>
      <c r="H5" s="58" t="s">
        <v>2</v>
      </c>
      <c r="I5" s="57" t="s">
        <v>4</v>
      </c>
      <c r="J5" s="58" t="s">
        <v>2</v>
      </c>
    </row>
    <row r="6" spans="1:10" x14ac:dyDescent="0.2">
      <c r="A6" s="7"/>
      <c r="B6" s="86"/>
      <c r="C6" s="87"/>
      <c r="D6" s="86"/>
      <c r="E6" s="87"/>
      <c r="F6" s="88"/>
      <c r="G6" s="86"/>
      <c r="H6" s="87"/>
      <c r="I6" s="35"/>
      <c r="J6" s="36"/>
    </row>
    <row r="7" spans="1:10" s="139" customFormat="1" x14ac:dyDescent="0.2">
      <c r="A7" s="159" t="s">
        <v>31</v>
      </c>
      <c r="B7" s="65"/>
      <c r="C7" s="66"/>
      <c r="D7" s="65"/>
      <c r="E7" s="66"/>
      <c r="F7" s="67"/>
      <c r="G7" s="65"/>
      <c r="H7" s="66"/>
      <c r="I7" s="20"/>
      <c r="J7" s="21"/>
    </row>
    <row r="8" spans="1:10" x14ac:dyDescent="0.2">
      <c r="A8" s="177" t="s">
        <v>287</v>
      </c>
      <c r="B8" s="143">
        <v>0</v>
      </c>
      <c r="C8" s="144">
        <v>0</v>
      </c>
      <c r="D8" s="143">
        <v>0</v>
      </c>
      <c r="E8" s="144">
        <v>1</v>
      </c>
      <c r="F8" s="145"/>
      <c r="G8" s="143">
        <f>B8-C8</f>
        <v>0</v>
      </c>
      <c r="H8" s="144">
        <f>D8-E8</f>
        <v>-1</v>
      </c>
      <c r="I8" s="151" t="str">
        <f>IF(C8=0, "-", IF(G8/C8&lt;10, G8/C8, "&gt;999%"))</f>
        <v>-</v>
      </c>
      <c r="J8" s="152">
        <f>IF(E8=0, "-", IF(H8/E8&lt;10, H8/E8, "&gt;999%"))</f>
        <v>-1</v>
      </c>
    </row>
    <row r="9" spans="1:10" x14ac:dyDescent="0.2">
      <c r="A9" s="158" t="s">
        <v>232</v>
      </c>
      <c r="B9" s="65">
        <v>1</v>
      </c>
      <c r="C9" s="66">
        <v>1</v>
      </c>
      <c r="D9" s="65">
        <v>8</v>
      </c>
      <c r="E9" s="66">
        <v>6</v>
      </c>
      <c r="F9" s="67"/>
      <c r="G9" s="65">
        <f>B9-C9</f>
        <v>0</v>
      </c>
      <c r="H9" s="66">
        <f>D9-E9</f>
        <v>2</v>
      </c>
      <c r="I9" s="20">
        <f>IF(C9=0, "-", IF(G9/C9&lt;10, G9/C9, "&gt;999%"))</f>
        <v>0</v>
      </c>
      <c r="J9" s="21">
        <f>IF(E9=0, "-", IF(H9/E9&lt;10, H9/E9, "&gt;999%"))</f>
        <v>0.33333333333333331</v>
      </c>
    </row>
    <row r="10" spans="1:10" x14ac:dyDescent="0.2">
      <c r="A10" s="158" t="s">
        <v>195</v>
      </c>
      <c r="B10" s="65">
        <v>0</v>
      </c>
      <c r="C10" s="66">
        <v>0</v>
      </c>
      <c r="D10" s="65">
        <v>3</v>
      </c>
      <c r="E10" s="66">
        <v>1</v>
      </c>
      <c r="F10" s="67"/>
      <c r="G10" s="65">
        <f>B10-C10</f>
        <v>0</v>
      </c>
      <c r="H10" s="66">
        <f>D10-E10</f>
        <v>2</v>
      </c>
      <c r="I10" s="20" t="str">
        <f>IF(C10=0, "-", IF(G10/C10&lt;10, G10/C10, "&gt;999%"))</f>
        <v>-</v>
      </c>
      <c r="J10" s="21">
        <f>IF(E10=0, "-", IF(H10/E10&lt;10, H10/E10, "&gt;999%"))</f>
        <v>2</v>
      </c>
    </row>
    <row r="11" spans="1:10" x14ac:dyDescent="0.2">
      <c r="A11" s="158" t="s">
        <v>371</v>
      </c>
      <c r="B11" s="65">
        <v>0</v>
      </c>
      <c r="C11" s="66">
        <v>5</v>
      </c>
      <c r="D11" s="65">
        <v>5</v>
      </c>
      <c r="E11" s="66">
        <v>28</v>
      </c>
      <c r="F11" s="67"/>
      <c r="G11" s="65">
        <f>B11-C11</f>
        <v>-5</v>
      </c>
      <c r="H11" s="66">
        <f>D11-E11</f>
        <v>-23</v>
      </c>
      <c r="I11" s="20">
        <f>IF(C11=0, "-", IF(G11/C11&lt;10, G11/C11, "&gt;999%"))</f>
        <v>-1</v>
      </c>
      <c r="J11" s="21">
        <f>IF(E11=0, "-", IF(H11/E11&lt;10, H11/E11, "&gt;999%"))</f>
        <v>-0.8214285714285714</v>
      </c>
    </row>
    <row r="12" spans="1:10" s="160" customFormat="1" x14ac:dyDescent="0.2">
      <c r="A12" s="178" t="s">
        <v>550</v>
      </c>
      <c r="B12" s="71">
        <v>1</v>
      </c>
      <c r="C12" s="72">
        <v>6</v>
      </c>
      <c r="D12" s="71">
        <v>16</v>
      </c>
      <c r="E12" s="72">
        <v>36</v>
      </c>
      <c r="F12" s="73"/>
      <c r="G12" s="71">
        <f>B12-C12</f>
        <v>-5</v>
      </c>
      <c r="H12" s="72">
        <f>D12-E12</f>
        <v>-20</v>
      </c>
      <c r="I12" s="37">
        <f>IF(C12=0, "-", IF(G12/C12&lt;10, G12/C12, "&gt;999%"))</f>
        <v>-0.83333333333333337</v>
      </c>
      <c r="J12" s="38">
        <f>IF(E12=0, "-", IF(H12/E12&lt;10, H12/E12, "&gt;999%"))</f>
        <v>-0.55555555555555558</v>
      </c>
    </row>
    <row r="13" spans="1:10" x14ac:dyDescent="0.2">
      <c r="A13" s="177"/>
      <c r="B13" s="143"/>
      <c r="C13" s="144"/>
      <c r="D13" s="143"/>
      <c r="E13" s="144"/>
      <c r="F13" s="145"/>
      <c r="G13" s="143"/>
      <c r="H13" s="144"/>
      <c r="I13" s="151"/>
      <c r="J13" s="152"/>
    </row>
    <row r="14" spans="1:10" s="139" customFormat="1" x14ac:dyDescent="0.2">
      <c r="A14" s="159" t="s">
        <v>32</v>
      </c>
      <c r="B14" s="65"/>
      <c r="C14" s="66"/>
      <c r="D14" s="65"/>
      <c r="E14" s="66"/>
      <c r="F14" s="67"/>
      <c r="G14" s="65"/>
      <c r="H14" s="66"/>
      <c r="I14" s="20"/>
      <c r="J14" s="21"/>
    </row>
    <row r="15" spans="1:10" x14ac:dyDescent="0.2">
      <c r="A15" s="158" t="s">
        <v>192</v>
      </c>
      <c r="B15" s="65">
        <v>1</v>
      </c>
      <c r="C15" s="66">
        <v>1</v>
      </c>
      <c r="D15" s="65">
        <v>19</v>
      </c>
      <c r="E15" s="66">
        <v>18</v>
      </c>
      <c r="F15" s="67"/>
      <c r="G15" s="65">
        <f t="shared" ref="G15:G29" si="0">B15-C15</f>
        <v>0</v>
      </c>
      <c r="H15" s="66">
        <f t="shared" ref="H15:H29" si="1">D15-E15</f>
        <v>1</v>
      </c>
      <c r="I15" s="20">
        <f t="shared" ref="I15:I29" si="2">IF(C15=0, "-", IF(G15/C15&lt;10, G15/C15, "&gt;999%"))</f>
        <v>0</v>
      </c>
      <c r="J15" s="21">
        <f t="shared" ref="J15:J29" si="3">IF(E15=0, "-", IF(H15/E15&lt;10, H15/E15, "&gt;999%"))</f>
        <v>5.5555555555555552E-2</v>
      </c>
    </row>
    <row r="16" spans="1:10" x14ac:dyDescent="0.2">
      <c r="A16" s="158" t="s">
        <v>214</v>
      </c>
      <c r="B16" s="65">
        <v>0</v>
      </c>
      <c r="C16" s="66">
        <v>10</v>
      </c>
      <c r="D16" s="65">
        <v>5</v>
      </c>
      <c r="E16" s="66">
        <v>73</v>
      </c>
      <c r="F16" s="67"/>
      <c r="G16" s="65">
        <f t="shared" si="0"/>
        <v>-10</v>
      </c>
      <c r="H16" s="66">
        <f t="shared" si="1"/>
        <v>-68</v>
      </c>
      <c r="I16" s="20">
        <f t="shared" si="2"/>
        <v>-1</v>
      </c>
      <c r="J16" s="21">
        <f t="shared" si="3"/>
        <v>-0.93150684931506844</v>
      </c>
    </row>
    <row r="17" spans="1:10" x14ac:dyDescent="0.2">
      <c r="A17" s="158" t="s">
        <v>233</v>
      </c>
      <c r="B17" s="65">
        <v>2</v>
      </c>
      <c r="C17" s="66">
        <v>3</v>
      </c>
      <c r="D17" s="65">
        <v>12</v>
      </c>
      <c r="E17" s="66">
        <v>19</v>
      </c>
      <c r="F17" s="67"/>
      <c r="G17" s="65">
        <f t="shared" si="0"/>
        <v>-1</v>
      </c>
      <c r="H17" s="66">
        <f t="shared" si="1"/>
        <v>-7</v>
      </c>
      <c r="I17" s="20">
        <f t="shared" si="2"/>
        <v>-0.33333333333333331</v>
      </c>
      <c r="J17" s="21">
        <f t="shared" si="3"/>
        <v>-0.36842105263157893</v>
      </c>
    </row>
    <row r="18" spans="1:10" x14ac:dyDescent="0.2">
      <c r="A18" s="158" t="s">
        <v>288</v>
      </c>
      <c r="B18" s="65">
        <v>0</v>
      </c>
      <c r="C18" s="66">
        <v>0</v>
      </c>
      <c r="D18" s="65">
        <v>2</v>
      </c>
      <c r="E18" s="66">
        <v>1</v>
      </c>
      <c r="F18" s="67"/>
      <c r="G18" s="65">
        <f t="shared" si="0"/>
        <v>0</v>
      </c>
      <c r="H18" s="66">
        <f t="shared" si="1"/>
        <v>1</v>
      </c>
      <c r="I18" s="20" t="str">
        <f t="shared" si="2"/>
        <v>-</v>
      </c>
      <c r="J18" s="21">
        <f t="shared" si="3"/>
        <v>1</v>
      </c>
    </row>
    <row r="19" spans="1:10" x14ac:dyDescent="0.2">
      <c r="A19" s="158" t="s">
        <v>234</v>
      </c>
      <c r="B19" s="65">
        <v>0</v>
      </c>
      <c r="C19" s="66">
        <v>0</v>
      </c>
      <c r="D19" s="65">
        <v>10</v>
      </c>
      <c r="E19" s="66">
        <v>9</v>
      </c>
      <c r="F19" s="67"/>
      <c r="G19" s="65">
        <f t="shared" si="0"/>
        <v>0</v>
      </c>
      <c r="H19" s="66">
        <f t="shared" si="1"/>
        <v>1</v>
      </c>
      <c r="I19" s="20" t="str">
        <f t="shared" si="2"/>
        <v>-</v>
      </c>
      <c r="J19" s="21">
        <f t="shared" si="3"/>
        <v>0.1111111111111111</v>
      </c>
    </row>
    <row r="20" spans="1:10" x14ac:dyDescent="0.2">
      <c r="A20" s="158" t="s">
        <v>247</v>
      </c>
      <c r="B20" s="65">
        <v>0</v>
      </c>
      <c r="C20" s="66">
        <v>0</v>
      </c>
      <c r="D20" s="65">
        <v>5</v>
      </c>
      <c r="E20" s="66">
        <v>1</v>
      </c>
      <c r="F20" s="67"/>
      <c r="G20" s="65">
        <f t="shared" si="0"/>
        <v>0</v>
      </c>
      <c r="H20" s="66">
        <f t="shared" si="1"/>
        <v>4</v>
      </c>
      <c r="I20" s="20" t="str">
        <f t="shared" si="2"/>
        <v>-</v>
      </c>
      <c r="J20" s="21">
        <f t="shared" si="3"/>
        <v>4</v>
      </c>
    </row>
    <row r="21" spans="1:10" x14ac:dyDescent="0.2">
      <c r="A21" s="158" t="s">
        <v>248</v>
      </c>
      <c r="B21" s="65">
        <v>0</v>
      </c>
      <c r="C21" s="66">
        <v>0</v>
      </c>
      <c r="D21" s="65">
        <v>2</v>
      </c>
      <c r="E21" s="66">
        <v>0</v>
      </c>
      <c r="F21" s="67"/>
      <c r="G21" s="65">
        <f t="shared" si="0"/>
        <v>0</v>
      </c>
      <c r="H21" s="66">
        <f t="shared" si="1"/>
        <v>2</v>
      </c>
      <c r="I21" s="20" t="str">
        <f t="shared" si="2"/>
        <v>-</v>
      </c>
      <c r="J21" s="21" t="str">
        <f t="shared" si="3"/>
        <v>-</v>
      </c>
    </row>
    <row r="22" spans="1:10" x14ac:dyDescent="0.2">
      <c r="A22" s="158" t="s">
        <v>340</v>
      </c>
      <c r="B22" s="65">
        <v>6</v>
      </c>
      <c r="C22" s="66">
        <v>1</v>
      </c>
      <c r="D22" s="65">
        <v>26</v>
      </c>
      <c r="E22" s="66">
        <v>19</v>
      </c>
      <c r="F22" s="67"/>
      <c r="G22" s="65">
        <f t="shared" si="0"/>
        <v>5</v>
      </c>
      <c r="H22" s="66">
        <f t="shared" si="1"/>
        <v>7</v>
      </c>
      <c r="I22" s="20">
        <f t="shared" si="2"/>
        <v>5</v>
      </c>
      <c r="J22" s="21">
        <f t="shared" si="3"/>
        <v>0.36842105263157893</v>
      </c>
    </row>
    <row r="23" spans="1:10" x14ac:dyDescent="0.2">
      <c r="A23" s="158" t="s">
        <v>341</v>
      </c>
      <c r="B23" s="65">
        <v>5</v>
      </c>
      <c r="C23" s="66">
        <v>10</v>
      </c>
      <c r="D23" s="65">
        <v>62</v>
      </c>
      <c r="E23" s="66">
        <v>48</v>
      </c>
      <c r="F23" s="67"/>
      <c r="G23" s="65">
        <f t="shared" si="0"/>
        <v>-5</v>
      </c>
      <c r="H23" s="66">
        <f t="shared" si="1"/>
        <v>14</v>
      </c>
      <c r="I23" s="20">
        <f t="shared" si="2"/>
        <v>-0.5</v>
      </c>
      <c r="J23" s="21">
        <f t="shared" si="3"/>
        <v>0.29166666666666669</v>
      </c>
    </row>
    <row r="24" spans="1:10" x14ac:dyDescent="0.2">
      <c r="A24" s="158" t="s">
        <v>372</v>
      </c>
      <c r="B24" s="65">
        <v>2</v>
      </c>
      <c r="C24" s="66">
        <v>1</v>
      </c>
      <c r="D24" s="65">
        <v>45</v>
      </c>
      <c r="E24" s="66">
        <v>46</v>
      </c>
      <c r="F24" s="67"/>
      <c r="G24" s="65">
        <f t="shared" si="0"/>
        <v>1</v>
      </c>
      <c r="H24" s="66">
        <f t="shared" si="1"/>
        <v>-1</v>
      </c>
      <c r="I24" s="20">
        <f t="shared" si="2"/>
        <v>1</v>
      </c>
      <c r="J24" s="21">
        <f t="shared" si="3"/>
        <v>-2.1739130434782608E-2</v>
      </c>
    </row>
    <row r="25" spans="1:10" x14ac:dyDescent="0.2">
      <c r="A25" s="158" t="s">
        <v>409</v>
      </c>
      <c r="B25" s="65">
        <v>0</v>
      </c>
      <c r="C25" s="66">
        <v>1</v>
      </c>
      <c r="D25" s="65">
        <v>11</v>
      </c>
      <c r="E25" s="66">
        <v>11</v>
      </c>
      <c r="F25" s="67"/>
      <c r="G25" s="65">
        <f t="shared" si="0"/>
        <v>-1</v>
      </c>
      <c r="H25" s="66">
        <f t="shared" si="1"/>
        <v>0</v>
      </c>
      <c r="I25" s="20">
        <f t="shared" si="2"/>
        <v>-1</v>
      </c>
      <c r="J25" s="21">
        <f t="shared" si="3"/>
        <v>0</v>
      </c>
    </row>
    <row r="26" spans="1:10" x14ac:dyDescent="0.2">
      <c r="A26" s="158" t="s">
        <v>428</v>
      </c>
      <c r="B26" s="65">
        <v>0</v>
      </c>
      <c r="C26" s="66">
        <v>0</v>
      </c>
      <c r="D26" s="65">
        <v>3</v>
      </c>
      <c r="E26" s="66">
        <v>1</v>
      </c>
      <c r="F26" s="67"/>
      <c r="G26" s="65">
        <f t="shared" si="0"/>
        <v>0</v>
      </c>
      <c r="H26" s="66">
        <f t="shared" si="1"/>
        <v>2</v>
      </c>
      <c r="I26" s="20" t="str">
        <f t="shared" si="2"/>
        <v>-</v>
      </c>
      <c r="J26" s="21">
        <f t="shared" si="3"/>
        <v>2</v>
      </c>
    </row>
    <row r="27" spans="1:10" x14ac:dyDescent="0.2">
      <c r="A27" s="158" t="s">
        <v>301</v>
      </c>
      <c r="B27" s="65">
        <v>0</v>
      </c>
      <c r="C27" s="66">
        <v>0</v>
      </c>
      <c r="D27" s="65">
        <v>1</v>
      </c>
      <c r="E27" s="66">
        <v>0</v>
      </c>
      <c r="F27" s="67"/>
      <c r="G27" s="65">
        <f t="shared" si="0"/>
        <v>0</v>
      </c>
      <c r="H27" s="66">
        <f t="shared" si="1"/>
        <v>1</v>
      </c>
      <c r="I27" s="20" t="str">
        <f t="shared" si="2"/>
        <v>-</v>
      </c>
      <c r="J27" s="21" t="str">
        <f t="shared" si="3"/>
        <v>-</v>
      </c>
    </row>
    <row r="28" spans="1:10" x14ac:dyDescent="0.2">
      <c r="A28" s="158" t="s">
        <v>289</v>
      </c>
      <c r="B28" s="65">
        <v>0</v>
      </c>
      <c r="C28" s="66">
        <v>0</v>
      </c>
      <c r="D28" s="65">
        <v>0</v>
      </c>
      <c r="E28" s="66">
        <v>1</v>
      </c>
      <c r="F28" s="67"/>
      <c r="G28" s="65">
        <f t="shared" si="0"/>
        <v>0</v>
      </c>
      <c r="H28" s="66">
        <f t="shared" si="1"/>
        <v>-1</v>
      </c>
      <c r="I28" s="20" t="str">
        <f t="shared" si="2"/>
        <v>-</v>
      </c>
      <c r="J28" s="21">
        <f t="shared" si="3"/>
        <v>-1</v>
      </c>
    </row>
    <row r="29" spans="1:10" s="160" customFormat="1" x14ac:dyDescent="0.2">
      <c r="A29" s="178" t="s">
        <v>551</v>
      </c>
      <c r="B29" s="71">
        <v>16</v>
      </c>
      <c r="C29" s="72">
        <v>27</v>
      </c>
      <c r="D29" s="71">
        <v>203</v>
      </c>
      <c r="E29" s="72">
        <v>247</v>
      </c>
      <c r="F29" s="73"/>
      <c r="G29" s="71">
        <f t="shared" si="0"/>
        <v>-11</v>
      </c>
      <c r="H29" s="72">
        <f t="shared" si="1"/>
        <v>-44</v>
      </c>
      <c r="I29" s="37">
        <f t="shared" si="2"/>
        <v>-0.40740740740740738</v>
      </c>
      <c r="J29" s="38">
        <f t="shared" si="3"/>
        <v>-0.17813765182186234</v>
      </c>
    </row>
    <row r="30" spans="1:10" x14ac:dyDescent="0.2">
      <c r="A30" s="177"/>
      <c r="B30" s="143"/>
      <c r="C30" s="144"/>
      <c r="D30" s="143"/>
      <c r="E30" s="144"/>
      <c r="F30" s="145"/>
      <c r="G30" s="143"/>
      <c r="H30" s="144"/>
      <c r="I30" s="151"/>
      <c r="J30" s="152"/>
    </row>
    <row r="31" spans="1:10" s="139" customFormat="1" x14ac:dyDescent="0.2">
      <c r="A31" s="159" t="s">
        <v>33</v>
      </c>
      <c r="B31" s="65"/>
      <c r="C31" s="66"/>
      <c r="D31" s="65"/>
      <c r="E31" s="66"/>
      <c r="F31" s="67"/>
      <c r="G31" s="65"/>
      <c r="H31" s="66"/>
      <c r="I31" s="20"/>
      <c r="J31" s="21"/>
    </row>
    <row r="32" spans="1:10" x14ac:dyDescent="0.2">
      <c r="A32" s="158" t="s">
        <v>215</v>
      </c>
      <c r="B32" s="65">
        <v>1</v>
      </c>
      <c r="C32" s="66">
        <v>4</v>
      </c>
      <c r="D32" s="65">
        <v>42</v>
      </c>
      <c r="E32" s="66">
        <v>55</v>
      </c>
      <c r="F32" s="67"/>
      <c r="G32" s="65">
        <f t="shared" ref="G32:G51" si="4">B32-C32</f>
        <v>-3</v>
      </c>
      <c r="H32" s="66">
        <f t="shared" ref="H32:H51" si="5">D32-E32</f>
        <v>-13</v>
      </c>
      <c r="I32" s="20">
        <f t="shared" ref="I32:I51" si="6">IF(C32=0, "-", IF(G32/C32&lt;10, G32/C32, "&gt;999%"))</f>
        <v>-0.75</v>
      </c>
      <c r="J32" s="21">
        <f t="shared" ref="J32:J51" si="7">IF(E32=0, "-", IF(H32/E32&lt;10, H32/E32, "&gt;999%"))</f>
        <v>-0.23636363636363636</v>
      </c>
    </row>
    <row r="33" spans="1:10" x14ac:dyDescent="0.2">
      <c r="A33" s="158" t="s">
        <v>279</v>
      </c>
      <c r="B33" s="65">
        <v>0</v>
      </c>
      <c r="C33" s="66">
        <v>1</v>
      </c>
      <c r="D33" s="65">
        <v>5</v>
      </c>
      <c r="E33" s="66">
        <v>7</v>
      </c>
      <c r="F33" s="67"/>
      <c r="G33" s="65">
        <f t="shared" si="4"/>
        <v>-1</v>
      </c>
      <c r="H33" s="66">
        <f t="shared" si="5"/>
        <v>-2</v>
      </c>
      <c r="I33" s="20">
        <f t="shared" si="6"/>
        <v>-1</v>
      </c>
      <c r="J33" s="21">
        <f t="shared" si="7"/>
        <v>-0.2857142857142857</v>
      </c>
    </row>
    <row r="34" spans="1:10" x14ac:dyDescent="0.2">
      <c r="A34" s="158" t="s">
        <v>216</v>
      </c>
      <c r="B34" s="65">
        <v>2</v>
      </c>
      <c r="C34" s="66">
        <v>4</v>
      </c>
      <c r="D34" s="65">
        <v>28</v>
      </c>
      <c r="E34" s="66">
        <v>23</v>
      </c>
      <c r="F34" s="67"/>
      <c r="G34" s="65">
        <f t="shared" si="4"/>
        <v>-2</v>
      </c>
      <c r="H34" s="66">
        <f t="shared" si="5"/>
        <v>5</v>
      </c>
      <c r="I34" s="20">
        <f t="shared" si="6"/>
        <v>-0.5</v>
      </c>
      <c r="J34" s="21">
        <f t="shared" si="7"/>
        <v>0.21739130434782608</v>
      </c>
    </row>
    <row r="35" spans="1:10" x14ac:dyDescent="0.2">
      <c r="A35" s="158" t="s">
        <v>235</v>
      </c>
      <c r="B35" s="65">
        <v>1</v>
      </c>
      <c r="C35" s="66">
        <v>7</v>
      </c>
      <c r="D35" s="65">
        <v>56</v>
      </c>
      <c r="E35" s="66">
        <v>83</v>
      </c>
      <c r="F35" s="67"/>
      <c r="G35" s="65">
        <f t="shared" si="4"/>
        <v>-6</v>
      </c>
      <c r="H35" s="66">
        <f t="shared" si="5"/>
        <v>-27</v>
      </c>
      <c r="I35" s="20">
        <f t="shared" si="6"/>
        <v>-0.8571428571428571</v>
      </c>
      <c r="J35" s="21">
        <f t="shared" si="7"/>
        <v>-0.3253012048192771</v>
      </c>
    </row>
    <row r="36" spans="1:10" x14ac:dyDescent="0.2">
      <c r="A36" s="158" t="s">
        <v>290</v>
      </c>
      <c r="B36" s="65">
        <v>2</v>
      </c>
      <c r="C36" s="66">
        <v>0</v>
      </c>
      <c r="D36" s="65">
        <v>17</v>
      </c>
      <c r="E36" s="66">
        <v>2</v>
      </c>
      <c r="F36" s="67"/>
      <c r="G36" s="65">
        <f t="shared" si="4"/>
        <v>2</v>
      </c>
      <c r="H36" s="66">
        <f t="shared" si="5"/>
        <v>15</v>
      </c>
      <c r="I36" s="20" t="str">
        <f t="shared" si="6"/>
        <v>-</v>
      </c>
      <c r="J36" s="21">
        <f t="shared" si="7"/>
        <v>7.5</v>
      </c>
    </row>
    <row r="37" spans="1:10" x14ac:dyDescent="0.2">
      <c r="A37" s="158" t="s">
        <v>249</v>
      </c>
      <c r="B37" s="65">
        <v>0</v>
      </c>
      <c r="C37" s="66">
        <v>1</v>
      </c>
      <c r="D37" s="65">
        <v>6</v>
      </c>
      <c r="E37" s="66">
        <v>8</v>
      </c>
      <c r="F37" s="67"/>
      <c r="G37" s="65">
        <f t="shared" si="4"/>
        <v>-1</v>
      </c>
      <c r="H37" s="66">
        <f t="shared" si="5"/>
        <v>-2</v>
      </c>
      <c r="I37" s="20">
        <f t="shared" si="6"/>
        <v>-1</v>
      </c>
      <c r="J37" s="21">
        <f t="shared" si="7"/>
        <v>-0.25</v>
      </c>
    </row>
    <row r="38" spans="1:10" x14ac:dyDescent="0.2">
      <c r="A38" s="158" t="s">
        <v>259</v>
      </c>
      <c r="B38" s="65">
        <v>0</v>
      </c>
      <c r="C38" s="66">
        <v>0</v>
      </c>
      <c r="D38" s="65">
        <v>18</v>
      </c>
      <c r="E38" s="66">
        <v>1</v>
      </c>
      <c r="F38" s="67"/>
      <c r="G38" s="65">
        <f t="shared" si="4"/>
        <v>0</v>
      </c>
      <c r="H38" s="66">
        <f t="shared" si="5"/>
        <v>17</v>
      </c>
      <c r="I38" s="20" t="str">
        <f t="shared" si="6"/>
        <v>-</v>
      </c>
      <c r="J38" s="21" t="str">
        <f t="shared" si="7"/>
        <v>&gt;999%</v>
      </c>
    </row>
    <row r="39" spans="1:10" x14ac:dyDescent="0.2">
      <c r="A39" s="158" t="s">
        <v>260</v>
      </c>
      <c r="B39" s="65">
        <v>0</v>
      </c>
      <c r="C39" s="66">
        <v>0</v>
      </c>
      <c r="D39" s="65">
        <v>0</v>
      </c>
      <c r="E39" s="66">
        <v>2</v>
      </c>
      <c r="F39" s="67"/>
      <c r="G39" s="65">
        <f t="shared" si="4"/>
        <v>0</v>
      </c>
      <c r="H39" s="66">
        <f t="shared" si="5"/>
        <v>-2</v>
      </c>
      <c r="I39" s="20" t="str">
        <f t="shared" si="6"/>
        <v>-</v>
      </c>
      <c r="J39" s="21">
        <f t="shared" si="7"/>
        <v>-1</v>
      </c>
    </row>
    <row r="40" spans="1:10" x14ac:dyDescent="0.2">
      <c r="A40" s="158" t="s">
        <v>302</v>
      </c>
      <c r="B40" s="65">
        <v>0</v>
      </c>
      <c r="C40" s="66">
        <v>0</v>
      </c>
      <c r="D40" s="65">
        <v>0</v>
      </c>
      <c r="E40" s="66">
        <v>2</v>
      </c>
      <c r="F40" s="67"/>
      <c r="G40" s="65">
        <f t="shared" si="4"/>
        <v>0</v>
      </c>
      <c r="H40" s="66">
        <f t="shared" si="5"/>
        <v>-2</v>
      </c>
      <c r="I40" s="20" t="str">
        <f t="shared" si="6"/>
        <v>-</v>
      </c>
      <c r="J40" s="21">
        <f t="shared" si="7"/>
        <v>-1</v>
      </c>
    </row>
    <row r="41" spans="1:10" x14ac:dyDescent="0.2">
      <c r="A41" s="158" t="s">
        <v>261</v>
      </c>
      <c r="B41" s="65">
        <v>0</v>
      </c>
      <c r="C41" s="66">
        <v>1</v>
      </c>
      <c r="D41" s="65">
        <v>0</v>
      </c>
      <c r="E41" s="66">
        <v>1</v>
      </c>
      <c r="F41" s="67"/>
      <c r="G41" s="65">
        <f t="shared" si="4"/>
        <v>-1</v>
      </c>
      <c r="H41" s="66">
        <f t="shared" si="5"/>
        <v>-1</v>
      </c>
      <c r="I41" s="20">
        <f t="shared" si="6"/>
        <v>-1</v>
      </c>
      <c r="J41" s="21">
        <f t="shared" si="7"/>
        <v>-1</v>
      </c>
    </row>
    <row r="42" spans="1:10" x14ac:dyDescent="0.2">
      <c r="A42" s="158" t="s">
        <v>217</v>
      </c>
      <c r="B42" s="65">
        <v>0</v>
      </c>
      <c r="C42" s="66">
        <v>1</v>
      </c>
      <c r="D42" s="65">
        <v>0</v>
      </c>
      <c r="E42" s="66">
        <v>1</v>
      </c>
      <c r="F42" s="67"/>
      <c r="G42" s="65">
        <f t="shared" si="4"/>
        <v>-1</v>
      </c>
      <c r="H42" s="66">
        <f t="shared" si="5"/>
        <v>-1</v>
      </c>
      <c r="I42" s="20">
        <f t="shared" si="6"/>
        <v>-1</v>
      </c>
      <c r="J42" s="21">
        <f t="shared" si="7"/>
        <v>-1</v>
      </c>
    </row>
    <row r="43" spans="1:10" x14ac:dyDescent="0.2">
      <c r="A43" s="158" t="s">
        <v>342</v>
      </c>
      <c r="B43" s="65">
        <v>2</v>
      </c>
      <c r="C43" s="66">
        <v>8</v>
      </c>
      <c r="D43" s="65">
        <v>39</v>
      </c>
      <c r="E43" s="66">
        <v>55</v>
      </c>
      <c r="F43" s="67"/>
      <c r="G43" s="65">
        <f t="shared" si="4"/>
        <v>-6</v>
      </c>
      <c r="H43" s="66">
        <f t="shared" si="5"/>
        <v>-16</v>
      </c>
      <c r="I43" s="20">
        <f t="shared" si="6"/>
        <v>-0.75</v>
      </c>
      <c r="J43" s="21">
        <f t="shared" si="7"/>
        <v>-0.29090909090909089</v>
      </c>
    </row>
    <row r="44" spans="1:10" x14ac:dyDescent="0.2">
      <c r="A44" s="158" t="s">
        <v>343</v>
      </c>
      <c r="B44" s="65">
        <v>0</v>
      </c>
      <c r="C44" s="66">
        <v>3</v>
      </c>
      <c r="D44" s="65">
        <v>11</v>
      </c>
      <c r="E44" s="66">
        <v>11</v>
      </c>
      <c r="F44" s="67"/>
      <c r="G44" s="65">
        <f t="shared" si="4"/>
        <v>-3</v>
      </c>
      <c r="H44" s="66">
        <f t="shared" si="5"/>
        <v>0</v>
      </c>
      <c r="I44" s="20">
        <f t="shared" si="6"/>
        <v>-1</v>
      </c>
      <c r="J44" s="21">
        <f t="shared" si="7"/>
        <v>0</v>
      </c>
    </row>
    <row r="45" spans="1:10" x14ac:dyDescent="0.2">
      <c r="A45" s="158" t="s">
        <v>373</v>
      </c>
      <c r="B45" s="65">
        <v>0</v>
      </c>
      <c r="C45" s="66">
        <v>7</v>
      </c>
      <c r="D45" s="65">
        <v>66</v>
      </c>
      <c r="E45" s="66">
        <v>75</v>
      </c>
      <c r="F45" s="67"/>
      <c r="G45" s="65">
        <f t="shared" si="4"/>
        <v>-7</v>
      </c>
      <c r="H45" s="66">
        <f t="shared" si="5"/>
        <v>-9</v>
      </c>
      <c r="I45" s="20">
        <f t="shared" si="6"/>
        <v>-1</v>
      </c>
      <c r="J45" s="21">
        <f t="shared" si="7"/>
        <v>-0.12</v>
      </c>
    </row>
    <row r="46" spans="1:10" x14ac:dyDescent="0.2">
      <c r="A46" s="158" t="s">
        <v>374</v>
      </c>
      <c r="B46" s="65">
        <v>0</v>
      </c>
      <c r="C46" s="66">
        <v>0</v>
      </c>
      <c r="D46" s="65">
        <v>7</v>
      </c>
      <c r="E46" s="66">
        <v>8</v>
      </c>
      <c r="F46" s="67"/>
      <c r="G46" s="65">
        <f t="shared" si="4"/>
        <v>0</v>
      </c>
      <c r="H46" s="66">
        <f t="shared" si="5"/>
        <v>-1</v>
      </c>
      <c r="I46" s="20" t="str">
        <f t="shared" si="6"/>
        <v>-</v>
      </c>
      <c r="J46" s="21">
        <f t="shared" si="7"/>
        <v>-0.125</v>
      </c>
    </row>
    <row r="47" spans="1:10" x14ac:dyDescent="0.2">
      <c r="A47" s="158" t="s">
        <v>410</v>
      </c>
      <c r="B47" s="65">
        <v>1</v>
      </c>
      <c r="C47" s="66">
        <v>4</v>
      </c>
      <c r="D47" s="65">
        <v>43</v>
      </c>
      <c r="E47" s="66">
        <v>30</v>
      </c>
      <c r="F47" s="67"/>
      <c r="G47" s="65">
        <f t="shared" si="4"/>
        <v>-3</v>
      </c>
      <c r="H47" s="66">
        <f t="shared" si="5"/>
        <v>13</v>
      </c>
      <c r="I47" s="20">
        <f t="shared" si="6"/>
        <v>-0.75</v>
      </c>
      <c r="J47" s="21">
        <f t="shared" si="7"/>
        <v>0.43333333333333335</v>
      </c>
    </row>
    <row r="48" spans="1:10" x14ac:dyDescent="0.2">
      <c r="A48" s="158" t="s">
        <v>411</v>
      </c>
      <c r="B48" s="65">
        <v>0</v>
      </c>
      <c r="C48" s="66">
        <v>1</v>
      </c>
      <c r="D48" s="65">
        <v>3</v>
      </c>
      <c r="E48" s="66">
        <v>7</v>
      </c>
      <c r="F48" s="67"/>
      <c r="G48" s="65">
        <f t="shared" si="4"/>
        <v>-1</v>
      </c>
      <c r="H48" s="66">
        <f t="shared" si="5"/>
        <v>-4</v>
      </c>
      <c r="I48" s="20">
        <f t="shared" si="6"/>
        <v>-1</v>
      </c>
      <c r="J48" s="21">
        <f t="shared" si="7"/>
        <v>-0.5714285714285714</v>
      </c>
    </row>
    <row r="49" spans="1:10" x14ac:dyDescent="0.2">
      <c r="A49" s="158" t="s">
        <v>429</v>
      </c>
      <c r="B49" s="65">
        <v>1</v>
      </c>
      <c r="C49" s="66">
        <v>1</v>
      </c>
      <c r="D49" s="65">
        <v>10</v>
      </c>
      <c r="E49" s="66">
        <v>16</v>
      </c>
      <c r="F49" s="67"/>
      <c r="G49" s="65">
        <f t="shared" si="4"/>
        <v>0</v>
      </c>
      <c r="H49" s="66">
        <f t="shared" si="5"/>
        <v>-6</v>
      </c>
      <c r="I49" s="20">
        <f t="shared" si="6"/>
        <v>0</v>
      </c>
      <c r="J49" s="21">
        <f t="shared" si="7"/>
        <v>-0.375</v>
      </c>
    </row>
    <row r="50" spans="1:10" x14ac:dyDescent="0.2">
      <c r="A50" s="158" t="s">
        <v>291</v>
      </c>
      <c r="B50" s="65">
        <v>0</v>
      </c>
      <c r="C50" s="66">
        <v>0</v>
      </c>
      <c r="D50" s="65">
        <v>0</v>
      </c>
      <c r="E50" s="66">
        <v>1</v>
      </c>
      <c r="F50" s="67"/>
      <c r="G50" s="65">
        <f t="shared" si="4"/>
        <v>0</v>
      </c>
      <c r="H50" s="66">
        <f t="shared" si="5"/>
        <v>-1</v>
      </c>
      <c r="I50" s="20" t="str">
        <f t="shared" si="6"/>
        <v>-</v>
      </c>
      <c r="J50" s="21">
        <f t="shared" si="7"/>
        <v>-1</v>
      </c>
    </row>
    <row r="51" spans="1:10" s="160" customFormat="1" x14ac:dyDescent="0.2">
      <c r="A51" s="178" t="s">
        <v>552</v>
      </c>
      <c r="B51" s="71">
        <v>10</v>
      </c>
      <c r="C51" s="72">
        <v>43</v>
      </c>
      <c r="D51" s="71">
        <v>351</v>
      </c>
      <c r="E51" s="72">
        <v>388</v>
      </c>
      <c r="F51" s="73"/>
      <c r="G51" s="71">
        <f t="shared" si="4"/>
        <v>-33</v>
      </c>
      <c r="H51" s="72">
        <f t="shared" si="5"/>
        <v>-37</v>
      </c>
      <c r="I51" s="37">
        <f t="shared" si="6"/>
        <v>-0.76744186046511631</v>
      </c>
      <c r="J51" s="38">
        <f t="shared" si="7"/>
        <v>-9.5360824742268036E-2</v>
      </c>
    </row>
    <row r="52" spans="1:10" x14ac:dyDescent="0.2">
      <c r="A52" s="177"/>
      <c r="B52" s="143"/>
      <c r="C52" s="144"/>
      <c r="D52" s="143"/>
      <c r="E52" s="144"/>
      <c r="F52" s="145"/>
      <c r="G52" s="143"/>
      <c r="H52" s="144"/>
      <c r="I52" s="151"/>
      <c r="J52" s="152"/>
    </row>
    <row r="53" spans="1:10" s="139" customFormat="1" x14ac:dyDescent="0.2">
      <c r="A53" s="159" t="s">
        <v>34</v>
      </c>
      <c r="B53" s="65"/>
      <c r="C53" s="66"/>
      <c r="D53" s="65"/>
      <c r="E53" s="66"/>
      <c r="F53" s="67"/>
      <c r="G53" s="65"/>
      <c r="H53" s="66"/>
      <c r="I53" s="20"/>
      <c r="J53" s="21"/>
    </row>
    <row r="54" spans="1:10" x14ac:dyDescent="0.2">
      <c r="A54" s="158" t="s">
        <v>465</v>
      </c>
      <c r="B54" s="65">
        <v>3</v>
      </c>
      <c r="C54" s="66">
        <v>0</v>
      </c>
      <c r="D54" s="65">
        <v>25</v>
      </c>
      <c r="E54" s="66">
        <v>0</v>
      </c>
      <c r="F54" s="67"/>
      <c r="G54" s="65">
        <f>B54-C54</f>
        <v>3</v>
      </c>
      <c r="H54" s="66">
        <f>D54-E54</f>
        <v>25</v>
      </c>
      <c r="I54" s="20" t="str">
        <f>IF(C54=0, "-", IF(G54/C54&lt;10, G54/C54, "&gt;999%"))</f>
        <v>-</v>
      </c>
      <c r="J54" s="21" t="str">
        <f>IF(E54=0, "-", IF(H54/E54&lt;10, H54/E54, "&gt;999%"))</f>
        <v>-</v>
      </c>
    </row>
    <row r="55" spans="1:10" s="160" customFormat="1" x14ac:dyDescent="0.2">
      <c r="A55" s="178" t="s">
        <v>553</v>
      </c>
      <c r="B55" s="71">
        <v>3</v>
      </c>
      <c r="C55" s="72">
        <v>0</v>
      </c>
      <c r="D55" s="71">
        <v>25</v>
      </c>
      <c r="E55" s="72">
        <v>0</v>
      </c>
      <c r="F55" s="73"/>
      <c r="G55" s="71">
        <f>B55-C55</f>
        <v>3</v>
      </c>
      <c r="H55" s="72">
        <f>D55-E55</f>
        <v>25</v>
      </c>
      <c r="I55" s="37" t="str">
        <f>IF(C55=0, "-", IF(G55/C55&lt;10, G55/C55, "&gt;999%"))</f>
        <v>-</v>
      </c>
      <c r="J55" s="38" t="str">
        <f>IF(E55=0, "-", IF(H55/E55&lt;10, H55/E55, "&gt;999%"))</f>
        <v>-</v>
      </c>
    </row>
    <row r="56" spans="1:10" x14ac:dyDescent="0.2">
      <c r="A56" s="177"/>
      <c r="B56" s="143"/>
      <c r="C56" s="144"/>
      <c r="D56" s="143"/>
      <c r="E56" s="144"/>
      <c r="F56" s="145"/>
      <c r="G56" s="143"/>
      <c r="H56" s="144"/>
      <c r="I56" s="151"/>
      <c r="J56" s="152"/>
    </row>
    <row r="57" spans="1:10" s="139" customFormat="1" x14ac:dyDescent="0.2">
      <c r="A57" s="159" t="s">
        <v>35</v>
      </c>
      <c r="B57" s="65"/>
      <c r="C57" s="66"/>
      <c r="D57" s="65"/>
      <c r="E57" s="66"/>
      <c r="F57" s="67"/>
      <c r="G57" s="65"/>
      <c r="H57" s="66"/>
      <c r="I57" s="20"/>
      <c r="J57" s="21"/>
    </row>
    <row r="58" spans="1:10" x14ac:dyDescent="0.2">
      <c r="A58" s="158" t="s">
        <v>258</v>
      </c>
      <c r="B58" s="65">
        <v>0</v>
      </c>
      <c r="C58" s="66">
        <v>1</v>
      </c>
      <c r="D58" s="65">
        <v>2</v>
      </c>
      <c r="E58" s="66">
        <v>3</v>
      </c>
      <c r="F58" s="67"/>
      <c r="G58" s="65">
        <f>B58-C58</f>
        <v>-1</v>
      </c>
      <c r="H58" s="66">
        <f>D58-E58</f>
        <v>-1</v>
      </c>
      <c r="I58" s="20">
        <f>IF(C58=0, "-", IF(G58/C58&lt;10, G58/C58, "&gt;999%"))</f>
        <v>-1</v>
      </c>
      <c r="J58" s="21">
        <f>IF(E58=0, "-", IF(H58/E58&lt;10, H58/E58, "&gt;999%"))</f>
        <v>-0.33333333333333331</v>
      </c>
    </row>
    <row r="59" spans="1:10" s="160" customFormat="1" x14ac:dyDescent="0.2">
      <c r="A59" s="178" t="s">
        <v>554</v>
      </c>
      <c r="B59" s="71">
        <v>0</v>
      </c>
      <c r="C59" s="72">
        <v>1</v>
      </c>
      <c r="D59" s="71">
        <v>2</v>
      </c>
      <c r="E59" s="72">
        <v>3</v>
      </c>
      <c r="F59" s="73"/>
      <c r="G59" s="71">
        <f>B59-C59</f>
        <v>-1</v>
      </c>
      <c r="H59" s="72">
        <f>D59-E59</f>
        <v>-1</v>
      </c>
      <c r="I59" s="37">
        <f>IF(C59=0, "-", IF(G59/C59&lt;10, G59/C59, "&gt;999%"))</f>
        <v>-1</v>
      </c>
      <c r="J59" s="38">
        <f>IF(E59=0, "-", IF(H59/E59&lt;10, H59/E59, "&gt;999%"))</f>
        <v>-0.33333333333333331</v>
      </c>
    </row>
    <row r="60" spans="1:10" x14ac:dyDescent="0.2">
      <c r="A60" s="177"/>
      <c r="B60" s="143"/>
      <c r="C60" s="144"/>
      <c r="D60" s="143"/>
      <c r="E60" s="144"/>
      <c r="F60" s="145"/>
      <c r="G60" s="143"/>
      <c r="H60" s="144"/>
      <c r="I60" s="151"/>
      <c r="J60" s="152"/>
    </row>
    <row r="61" spans="1:10" s="139" customFormat="1" x14ac:dyDescent="0.2">
      <c r="A61" s="159" t="s">
        <v>36</v>
      </c>
      <c r="B61" s="65"/>
      <c r="C61" s="66"/>
      <c r="D61" s="65"/>
      <c r="E61" s="66"/>
      <c r="F61" s="67"/>
      <c r="G61" s="65"/>
      <c r="H61" s="66"/>
      <c r="I61" s="20"/>
      <c r="J61" s="21"/>
    </row>
    <row r="62" spans="1:10" x14ac:dyDescent="0.2">
      <c r="A62" s="158" t="s">
        <v>193</v>
      </c>
      <c r="B62" s="65">
        <v>0</v>
      </c>
      <c r="C62" s="66">
        <v>0</v>
      </c>
      <c r="D62" s="65">
        <v>2</v>
      </c>
      <c r="E62" s="66">
        <v>7</v>
      </c>
      <c r="F62" s="67"/>
      <c r="G62" s="65">
        <f>B62-C62</f>
        <v>0</v>
      </c>
      <c r="H62" s="66">
        <f>D62-E62</f>
        <v>-5</v>
      </c>
      <c r="I62" s="20" t="str">
        <f>IF(C62=0, "-", IF(G62/C62&lt;10, G62/C62, "&gt;999%"))</f>
        <v>-</v>
      </c>
      <c r="J62" s="21">
        <f>IF(E62=0, "-", IF(H62/E62&lt;10, H62/E62, "&gt;999%"))</f>
        <v>-0.7142857142857143</v>
      </c>
    </row>
    <row r="63" spans="1:10" x14ac:dyDescent="0.2">
      <c r="A63" s="158" t="s">
        <v>350</v>
      </c>
      <c r="B63" s="65">
        <v>0</v>
      </c>
      <c r="C63" s="66">
        <v>0</v>
      </c>
      <c r="D63" s="65">
        <v>0</v>
      </c>
      <c r="E63" s="66">
        <v>1</v>
      </c>
      <c r="F63" s="67"/>
      <c r="G63" s="65">
        <f>B63-C63</f>
        <v>0</v>
      </c>
      <c r="H63" s="66">
        <f>D63-E63</f>
        <v>-1</v>
      </c>
      <c r="I63" s="20" t="str">
        <f>IF(C63=0, "-", IF(G63/C63&lt;10, G63/C63, "&gt;999%"))</f>
        <v>-</v>
      </c>
      <c r="J63" s="21">
        <f>IF(E63=0, "-", IF(H63/E63&lt;10, H63/E63, "&gt;999%"))</f>
        <v>-1</v>
      </c>
    </row>
    <row r="64" spans="1:10" s="160" customFormat="1" x14ac:dyDescent="0.2">
      <c r="A64" s="178" t="s">
        <v>555</v>
      </c>
      <c r="B64" s="71">
        <v>0</v>
      </c>
      <c r="C64" s="72">
        <v>0</v>
      </c>
      <c r="D64" s="71">
        <v>2</v>
      </c>
      <c r="E64" s="72">
        <v>8</v>
      </c>
      <c r="F64" s="73"/>
      <c r="G64" s="71">
        <f>B64-C64</f>
        <v>0</v>
      </c>
      <c r="H64" s="72">
        <f>D64-E64</f>
        <v>-6</v>
      </c>
      <c r="I64" s="37" t="str">
        <f>IF(C64=0, "-", IF(G64/C64&lt;10, G64/C64, "&gt;999%"))</f>
        <v>-</v>
      </c>
      <c r="J64" s="38">
        <f>IF(E64=0, "-", IF(H64/E64&lt;10, H64/E64, "&gt;999%"))</f>
        <v>-0.75</v>
      </c>
    </row>
    <row r="65" spans="1:10" x14ac:dyDescent="0.2">
      <c r="A65" s="177"/>
      <c r="B65" s="143"/>
      <c r="C65" s="144"/>
      <c r="D65" s="143"/>
      <c r="E65" s="144"/>
      <c r="F65" s="145"/>
      <c r="G65" s="143"/>
      <c r="H65" s="144"/>
      <c r="I65" s="151"/>
      <c r="J65" s="152"/>
    </row>
    <row r="66" spans="1:10" s="139" customFormat="1" x14ac:dyDescent="0.2">
      <c r="A66" s="159" t="s">
        <v>37</v>
      </c>
      <c r="B66" s="65"/>
      <c r="C66" s="66"/>
      <c r="D66" s="65"/>
      <c r="E66" s="66"/>
      <c r="F66" s="67"/>
      <c r="G66" s="65"/>
      <c r="H66" s="66"/>
      <c r="I66" s="20"/>
      <c r="J66" s="21"/>
    </row>
    <row r="67" spans="1:10" x14ac:dyDescent="0.2">
      <c r="A67" s="158" t="s">
        <v>303</v>
      </c>
      <c r="B67" s="65">
        <v>0</v>
      </c>
      <c r="C67" s="66">
        <v>1</v>
      </c>
      <c r="D67" s="65">
        <v>1</v>
      </c>
      <c r="E67" s="66">
        <v>1</v>
      </c>
      <c r="F67" s="67"/>
      <c r="G67" s="65">
        <f>B67-C67</f>
        <v>-1</v>
      </c>
      <c r="H67" s="66">
        <f>D67-E67</f>
        <v>0</v>
      </c>
      <c r="I67" s="20">
        <f>IF(C67=0, "-", IF(G67/C67&lt;10, G67/C67, "&gt;999%"))</f>
        <v>-1</v>
      </c>
      <c r="J67" s="21">
        <f>IF(E67=0, "-", IF(H67/E67&lt;10, H67/E67, "&gt;999%"))</f>
        <v>0</v>
      </c>
    </row>
    <row r="68" spans="1:10" s="160" customFormat="1" x14ac:dyDescent="0.2">
      <c r="A68" s="178" t="s">
        <v>556</v>
      </c>
      <c r="B68" s="71">
        <v>0</v>
      </c>
      <c r="C68" s="72">
        <v>1</v>
      </c>
      <c r="D68" s="71">
        <v>1</v>
      </c>
      <c r="E68" s="72">
        <v>1</v>
      </c>
      <c r="F68" s="73"/>
      <c r="G68" s="71">
        <f>B68-C68</f>
        <v>-1</v>
      </c>
      <c r="H68" s="72">
        <f>D68-E68</f>
        <v>0</v>
      </c>
      <c r="I68" s="37">
        <f>IF(C68=0, "-", IF(G68/C68&lt;10, G68/C68, "&gt;999%"))</f>
        <v>-1</v>
      </c>
      <c r="J68" s="38">
        <f>IF(E68=0, "-", IF(H68/E68&lt;10, H68/E68, "&gt;999%"))</f>
        <v>0</v>
      </c>
    </row>
    <row r="69" spans="1:10" x14ac:dyDescent="0.2">
      <c r="A69" s="177"/>
      <c r="B69" s="143"/>
      <c r="C69" s="144"/>
      <c r="D69" s="143"/>
      <c r="E69" s="144"/>
      <c r="F69" s="145"/>
      <c r="G69" s="143"/>
      <c r="H69" s="144"/>
      <c r="I69" s="151"/>
      <c r="J69" s="152"/>
    </row>
    <row r="70" spans="1:10" s="139" customFormat="1" x14ac:dyDescent="0.2">
      <c r="A70" s="159" t="s">
        <v>38</v>
      </c>
      <c r="B70" s="65"/>
      <c r="C70" s="66"/>
      <c r="D70" s="65"/>
      <c r="E70" s="66"/>
      <c r="F70" s="67"/>
      <c r="G70" s="65"/>
      <c r="H70" s="66"/>
      <c r="I70" s="20"/>
      <c r="J70" s="21"/>
    </row>
    <row r="71" spans="1:10" x14ac:dyDescent="0.2">
      <c r="A71" s="158" t="s">
        <v>278</v>
      </c>
      <c r="B71" s="65">
        <v>0</v>
      </c>
      <c r="C71" s="66">
        <v>0</v>
      </c>
      <c r="D71" s="65">
        <v>0</v>
      </c>
      <c r="E71" s="66">
        <v>3</v>
      </c>
      <c r="F71" s="67"/>
      <c r="G71" s="65">
        <f>B71-C71</f>
        <v>0</v>
      </c>
      <c r="H71" s="66">
        <f>D71-E71</f>
        <v>-3</v>
      </c>
      <c r="I71" s="20" t="str">
        <f>IF(C71=0, "-", IF(G71/C71&lt;10, G71/C71, "&gt;999%"))</f>
        <v>-</v>
      </c>
      <c r="J71" s="21">
        <f>IF(E71=0, "-", IF(H71/E71&lt;10, H71/E71, "&gt;999%"))</f>
        <v>-1</v>
      </c>
    </row>
    <row r="72" spans="1:10" x14ac:dyDescent="0.2">
      <c r="A72" s="158" t="s">
        <v>176</v>
      </c>
      <c r="B72" s="65">
        <v>0</v>
      </c>
      <c r="C72" s="66">
        <v>0</v>
      </c>
      <c r="D72" s="65">
        <v>13</v>
      </c>
      <c r="E72" s="66">
        <v>14</v>
      </c>
      <c r="F72" s="67"/>
      <c r="G72" s="65">
        <f>B72-C72</f>
        <v>0</v>
      </c>
      <c r="H72" s="66">
        <f>D72-E72</f>
        <v>-1</v>
      </c>
      <c r="I72" s="20" t="str">
        <f>IF(C72=0, "-", IF(G72/C72&lt;10, G72/C72, "&gt;999%"))</f>
        <v>-</v>
      </c>
      <c r="J72" s="21">
        <f>IF(E72=0, "-", IF(H72/E72&lt;10, H72/E72, "&gt;999%"))</f>
        <v>-7.1428571428571425E-2</v>
      </c>
    </row>
    <row r="73" spans="1:10" x14ac:dyDescent="0.2">
      <c r="A73" s="158" t="s">
        <v>318</v>
      </c>
      <c r="B73" s="65">
        <v>0</v>
      </c>
      <c r="C73" s="66">
        <v>0</v>
      </c>
      <c r="D73" s="65">
        <v>0</v>
      </c>
      <c r="E73" s="66">
        <v>4</v>
      </c>
      <c r="F73" s="67"/>
      <c r="G73" s="65">
        <f>B73-C73</f>
        <v>0</v>
      </c>
      <c r="H73" s="66">
        <f>D73-E73</f>
        <v>-4</v>
      </c>
      <c r="I73" s="20" t="str">
        <f>IF(C73=0, "-", IF(G73/C73&lt;10, G73/C73, "&gt;999%"))</f>
        <v>-</v>
      </c>
      <c r="J73" s="21">
        <f>IF(E73=0, "-", IF(H73/E73&lt;10, H73/E73, "&gt;999%"))</f>
        <v>-1</v>
      </c>
    </row>
    <row r="74" spans="1:10" s="160" customFormat="1" x14ac:dyDescent="0.2">
      <c r="A74" s="178" t="s">
        <v>557</v>
      </c>
      <c r="B74" s="71">
        <v>0</v>
      </c>
      <c r="C74" s="72">
        <v>0</v>
      </c>
      <c r="D74" s="71">
        <v>13</v>
      </c>
      <c r="E74" s="72">
        <v>21</v>
      </c>
      <c r="F74" s="73"/>
      <c r="G74" s="71">
        <f>B74-C74</f>
        <v>0</v>
      </c>
      <c r="H74" s="72">
        <f>D74-E74</f>
        <v>-8</v>
      </c>
      <c r="I74" s="37" t="str">
        <f>IF(C74=0, "-", IF(G74/C74&lt;10, G74/C74, "&gt;999%"))</f>
        <v>-</v>
      </c>
      <c r="J74" s="38">
        <f>IF(E74=0, "-", IF(H74/E74&lt;10, H74/E74, "&gt;999%"))</f>
        <v>-0.38095238095238093</v>
      </c>
    </row>
    <row r="75" spans="1:10" x14ac:dyDescent="0.2">
      <c r="A75" s="177"/>
      <c r="B75" s="143"/>
      <c r="C75" s="144"/>
      <c r="D75" s="143"/>
      <c r="E75" s="144"/>
      <c r="F75" s="145"/>
      <c r="G75" s="143"/>
      <c r="H75" s="144"/>
      <c r="I75" s="151"/>
      <c r="J75" s="152"/>
    </row>
    <row r="76" spans="1:10" s="139" customFormat="1" x14ac:dyDescent="0.2">
      <c r="A76" s="159" t="s">
        <v>39</v>
      </c>
      <c r="B76" s="65"/>
      <c r="C76" s="66"/>
      <c r="D76" s="65"/>
      <c r="E76" s="66"/>
      <c r="F76" s="67"/>
      <c r="G76" s="65"/>
      <c r="H76" s="66"/>
      <c r="I76" s="20"/>
      <c r="J76" s="21"/>
    </row>
    <row r="77" spans="1:10" x14ac:dyDescent="0.2">
      <c r="A77" s="158" t="s">
        <v>483</v>
      </c>
      <c r="B77" s="65">
        <v>0</v>
      </c>
      <c r="C77" s="66">
        <v>0</v>
      </c>
      <c r="D77" s="65">
        <v>6</v>
      </c>
      <c r="E77" s="66">
        <v>3</v>
      </c>
      <c r="F77" s="67"/>
      <c r="G77" s="65">
        <f>B77-C77</f>
        <v>0</v>
      </c>
      <c r="H77" s="66">
        <f>D77-E77</f>
        <v>3</v>
      </c>
      <c r="I77" s="20" t="str">
        <f>IF(C77=0, "-", IF(G77/C77&lt;10, G77/C77, "&gt;999%"))</f>
        <v>-</v>
      </c>
      <c r="J77" s="21">
        <f>IF(E77=0, "-", IF(H77/E77&lt;10, H77/E77, "&gt;999%"))</f>
        <v>1</v>
      </c>
    </row>
    <row r="78" spans="1:10" s="160" customFormat="1" x14ac:dyDescent="0.2">
      <c r="A78" s="178" t="s">
        <v>558</v>
      </c>
      <c r="B78" s="71">
        <v>0</v>
      </c>
      <c r="C78" s="72">
        <v>0</v>
      </c>
      <c r="D78" s="71">
        <v>6</v>
      </c>
      <c r="E78" s="72">
        <v>3</v>
      </c>
      <c r="F78" s="73"/>
      <c r="G78" s="71">
        <f>B78-C78</f>
        <v>0</v>
      </c>
      <c r="H78" s="72">
        <f>D78-E78</f>
        <v>3</v>
      </c>
      <c r="I78" s="37" t="str">
        <f>IF(C78=0, "-", IF(G78/C78&lt;10, G78/C78, "&gt;999%"))</f>
        <v>-</v>
      </c>
      <c r="J78" s="38">
        <f>IF(E78=0, "-", IF(H78/E78&lt;10, H78/E78, "&gt;999%"))</f>
        <v>1</v>
      </c>
    </row>
    <row r="79" spans="1:10" x14ac:dyDescent="0.2">
      <c r="A79" s="177"/>
      <c r="B79" s="143"/>
      <c r="C79" s="144"/>
      <c r="D79" s="143"/>
      <c r="E79" s="144"/>
      <c r="F79" s="145"/>
      <c r="G79" s="143"/>
      <c r="H79" s="144"/>
      <c r="I79" s="151"/>
      <c r="J79" s="152"/>
    </row>
    <row r="80" spans="1:10" s="139" customFormat="1" x14ac:dyDescent="0.2">
      <c r="A80" s="159" t="s">
        <v>40</v>
      </c>
      <c r="B80" s="65"/>
      <c r="C80" s="66"/>
      <c r="D80" s="65"/>
      <c r="E80" s="66"/>
      <c r="F80" s="67"/>
      <c r="G80" s="65"/>
      <c r="H80" s="66"/>
      <c r="I80" s="20"/>
      <c r="J80" s="21"/>
    </row>
    <row r="81" spans="1:10" x14ac:dyDescent="0.2">
      <c r="A81" s="158" t="s">
        <v>384</v>
      </c>
      <c r="B81" s="65">
        <v>0</v>
      </c>
      <c r="C81" s="66">
        <v>1</v>
      </c>
      <c r="D81" s="65">
        <v>0</v>
      </c>
      <c r="E81" s="66">
        <v>13</v>
      </c>
      <c r="F81" s="67"/>
      <c r="G81" s="65">
        <f t="shared" ref="G81:G93" si="8">B81-C81</f>
        <v>-1</v>
      </c>
      <c r="H81" s="66">
        <f t="shared" ref="H81:H93" si="9">D81-E81</f>
        <v>-13</v>
      </c>
      <c r="I81" s="20">
        <f t="shared" ref="I81:I93" si="10">IF(C81=0, "-", IF(G81/C81&lt;10, G81/C81, "&gt;999%"))</f>
        <v>-1</v>
      </c>
      <c r="J81" s="21">
        <f t="shared" ref="J81:J93" si="11">IF(E81=0, "-", IF(H81/E81&lt;10, H81/E81, "&gt;999%"))</f>
        <v>-1</v>
      </c>
    </row>
    <row r="82" spans="1:10" x14ac:dyDescent="0.2">
      <c r="A82" s="158" t="s">
        <v>351</v>
      </c>
      <c r="B82" s="65">
        <v>0</v>
      </c>
      <c r="C82" s="66">
        <v>0</v>
      </c>
      <c r="D82" s="65">
        <v>26</v>
      </c>
      <c r="E82" s="66">
        <v>38</v>
      </c>
      <c r="F82" s="67"/>
      <c r="G82" s="65">
        <f t="shared" si="8"/>
        <v>0</v>
      </c>
      <c r="H82" s="66">
        <f t="shared" si="9"/>
        <v>-12</v>
      </c>
      <c r="I82" s="20" t="str">
        <f t="shared" si="10"/>
        <v>-</v>
      </c>
      <c r="J82" s="21">
        <f t="shared" si="11"/>
        <v>-0.31578947368421051</v>
      </c>
    </row>
    <row r="83" spans="1:10" x14ac:dyDescent="0.2">
      <c r="A83" s="158" t="s">
        <v>385</v>
      </c>
      <c r="B83" s="65">
        <v>11</v>
      </c>
      <c r="C83" s="66">
        <v>11</v>
      </c>
      <c r="D83" s="65">
        <v>75</v>
      </c>
      <c r="E83" s="66">
        <v>68</v>
      </c>
      <c r="F83" s="67"/>
      <c r="G83" s="65">
        <f t="shared" si="8"/>
        <v>0</v>
      </c>
      <c r="H83" s="66">
        <f t="shared" si="9"/>
        <v>7</v>
      </c>
      <c r="I83" s="20">
        <f t="shared" si="10"/>
        <v>0</v>
      </c>
      <c r="J83" s="21">
        <f t="shared" si="11"/>
        <v>0.10294117647058823</v>
      </c>
    </row>
    <row r="84" spans="1:10" x14ac:dyDescent="0.2">
      <c r="A84" s="158" t="s">
        <v>179</v>
      </c>
      <c r="B84" s="65">
        <v>0</v>
      </c>
      <c r="C84" s="66">
        <v>0</v>
      </c>
      <c r="D84" s="65">
        <v>11</v>
      </c>
      <c r="E84" s="66">
        <v>3</v>
      </c>
      <c r="F84" s="67"/>
      <c r="G84" s="65">
        <f t="shared" si="8"/>
        <v>0</v>
      </c>
      <c r="H84" s="66">
        <f t="shared" si="9"/>
        <v>8</v>
      </c>
      <c r="I84" s="20" t="str">
        <f t="shared" si="10"/>
        <v>-</v>
      </c>
      <c r="J84" s="21">
        <f t="shared" si="11"/>
        <v>2.6666666666666665</v>
      </c>
    </row>
    <row r="85" spans="1:10" x14ac:dyDescent="0.2">
      <c r="A85" s="158" t="s">
        <v>196</v>
      </c>
      <c r="B85" s="65">
        <v>0</v>
      </c>
      <c r="C85" s="66">
        <v>6</v>
      </c>
      <c r="D85" s="65">
        <v>25</v>
      </c>
      <c r="E85" s="66">
        <v>42</v>
      </c>
      <c r="F85" s="67"/>
      <c r="G85" s="65">
        <f t="shared" si="8"/>
        <v>-6</v>
      </c>
      <c r="H85" s="66">
        <f t="shared" si="9"/>
        <v>-17</v>
      </c>
      <c r="I85" s="20">
        <f t="shared" si="10"/>
        <v>-1</v>
      </c>
      <c r="J85" s="21">
        <f t="shared" si="11"/>
        <v>-0.40476190476190477</v>
      </c>
    </row>
    <row r="86" spans="1:10" x14ac:dyDescent="0.2">
      <c r="A86" s="158" t="s">
        <v>280</v>
      </c>
      <c r="B86" s="65">
        <v>2</v>
      </c>
      <c r="C86" s="66">
        <v>2</v>
      </c>
      <c r="D86" s="65">
        <v>24</v>
      </c>
      <c r="E86" s="66">
        <v>34</v>
      </c>
      <c r="F86" s="67"/>
      <c r="G86" s="65">
        <f t="shared" si="8"/>
        <v>0</v>
      </c>
      <c r="H86" s="66">
        <f t="shared" si="9"/>
        <v>-10</v>
      </c>
      <c r="I86" s="20">
        <f t="shared" si="10"/>
        <v>0</v>
      </c>
      <c r="J86" s="21">
        <f t="shared" si="11"/>
        <v>-0.29411764705882354</v>
      </c>
    </row>
    <row r="87" spans="1:10" x14ac:dyDescent="0.2">
      <c r="A87" s="158" t="s">
        <v>307</v>
      </c>
      <c r="B87" s="65">
        <v>0</v>
      </c>
      <c r="C87" s="66">
        <v>3</v>
      </c>
      <c r="D87" s="65">
        <v>32</v>
      </c>
      <c r="E87" s="66">
        <v>3</v>
      </c>
      <c r="F87" s="67"/>
      <c r="G87" s="65">
        <f t="shared" si="8"/>
        <v>-3</v>
      </c>
      <c r="H87" s="66">
        <f t="shared" si="9"/>
        <v>29</v>
      </c>
      <c r="I87" s="20">
        <f t="shared" si="10"/>
        <v>-1</v>
      </c>
      <c r="J87" s="21">
        <f t="shared" si="11"/>
        <v>9.6666666666666661</v>
      </c>
    </row>
    <row r="88" spans="1:10" x14ac:dyDescent="0.2">
      <c r="A88" s="158" t="s">
        <v>456</v>
      </c>
      <c r="B88" s="65">
        <v>3</v>
      </c>
      <c r="C88" s="66">
        <v>1</v>
      </c>
      <c r="D88" s="65">
        <v>16</v>
      </c>
      <c r="E88" s="66">
        <v>19</v>
      </c>
      <c r="F88" s="67"/>
      <c r="G88" s="65">
        <f t="shared" si="8"/>
        <v>2</v>
      </c>
      <c r="H88" s="66">
        <f t="shared" si="9"/>
        <v>-3</v>
      </c>
      <c r="I88" s="20">
        <f t="shared" si="10"/>
        <v>2</v>
      </c>
      <c r="J88" s="21">
        <f t="shared" si="11"/>
        <v>-0.15789473684210525</v>
      </c>
    </row>
    <row r="89" spans="1:10" x14ac:dyDescent="0.2">
      <c r="A89" s="158" t="s">
        <v>466</v>
      </c>
      <c r="B89" s="65">
        <v>37</v>
      </c>
      <c r="C89" s="66">
        <v>57</v>
      </c>
      <c r="D89" s="65">
        <v>420</v>
      </c>
      <c r="E89" s="66">
        <v>388</v>
      </c>
      <c r="F89" s="67"/>
      <c r="G89" s="65">
        <f t="shared" si="8"/>
        <v>-20</v>
      </c>
      <c r="H89" s="66">
        <f t="shared" si="9"/>
        <v>32</v>
      </c>
      <c r="I89" s="20">
        <f t="shared" si="10"/>
        <v>-0.35087719298245612</v>
      </c>
      <c r="J89" s="21">
        <f t="shared" si="11"/>
        <v>8.247422680412371E-2</v>
      </c>
    </row>
    <row r="90" spans="1:10" x14ac:dyDescent="0.2">
      <c r="A90" s="158" t="s">
        <v>436</v>
      </c>
      <c r="B90" s="65">
        <v>0</v>
      </c>
      <c r="C90" s="66">
        <v>0</v>
      </c>
      <c r="D90" s="65">
        <v>2</v>
      </c>
      <c r="E90" s="66">
        <v>0</v>
      </c>
      <c r="F90" s="67"/>
      <c r="G90" s="65">
        <f t="shared" si="8"/>
        <v>0</v>
      </c>
      <c r="H90" s="66">
        <f t="shared" si="9"/>
        <v>2</v>
      </c>
      <c r="I90" s="20" t="str">
        <f t="shared" si="10"/>
        <v>-</v>
      </c>
      <c r="J90" s="21" t="str">
        <f t="shared" si="11"/>
        <v>-</v>
      </c>
    </row>
    <row r="91" spans="1:10" x14ac:dyDescent="0.2">
      <c r="A91" s="158" t="s">
        <v>445</v>
      </c>
      <c r="B91" s="65">
        <v>0</v>
      </c>
      <c r="C91" s="66">
        <v>2</v>
      </c>
      <c r="D91" s="65">
        <v>36</v>
      </c>
      <c r="E91" s="66">
        <v>21</v>
      </c>
      <c r="F91" s="67"/>
      <c r="G91" s="65">
        <f t="shared" si="8"/>
        <v>-2</v>
      </c>
      <c r="H91" s="66">
        <f t="shared" si="9"/>
        <v>15</v>
      </c>
      <c r="I91" s="20">
        <f t="shared" si="10"/>
        <v>-1</v>
      </c>
      <c r="J91" s="21">
        <f t="shared" si="11"/>
        <v>0.7142857142857143</v>
      </c>
    </row>
    <row r="92" spans="1:10" x14ac:dyDescent="0.2">
      <c r="A92" s="158" t="s">
        <v>484</v>
      </c>
      <c r="B92" s="65">
        <v>0</v>
      </c>
      <c r="C92" s="66">
        <v>0</v>
      </c>
      <c r="D92" s="65">
        <v>7</v>
      </c>
      <c r="E92" s="66">
        <v>7</v>
      </c>
      <c r="F92" s="67"/>
      <c r="G92" s="65">
        <f t="shared" si="8"/>
        <v>0</v>
      </c>
      <c r="H92" s="66">
        <f t="shared" si="9"/>
        <v>0</v>
      </c>
      <c r="I92" s="20" t="str">
        <f t="shared" si="10"/>
        <v>-</v>
      </c>
      <c r="J92" s="21">
        <f t="shared" si="11"/>
        <v>0</v>
      </c>
    </row>
    <row r="93" spans="1:10" s="160" customFormat="1" x14ac:dyDescent="0.2">
      <c r="A93" s="178" t="s">
        <v>559</v>
      </c>
      <c r="B93" s="71">
        <v>53</v>
      </c>
      <c r="C93" s="72">
        <v>83</v>
      </c>
      <c r="D93" s="71">
        <v>674</v>
      </c>
      <c r="E93" s="72">
        <v>636</v>
      </c>
      <c r="F93" s="73"/>
      <c r="G93" s="71">
        <f t="shared" si="8"/>
        <v>-30</v>
      </c>
      <c r="H93" s="72">
        <f t="shared" si="9"/>
        <v>38</v>
      </c>
      <c r="I93" s="37">
        <f t="shared" si="10"/>
        <v>-0.36144578313253012</v>
      </c>
      <c r="J93" s="38">
        <f t="shared" si="11"/>
        <v>5.9748427672955975E-2</v>
      </c>
    </row>
    <row r="94" spans="1:10" x14ac:dyDescent="0.2">
      <c r="A94" s="177"/>
      <c r="B94" s="143"/>
      <c r="C94" s="144"/>
      <c r="D94" s="143"/>
      <c r="E94" s="144"/>
      <c r="F94" s="145"/>
      <c r="G94" s="143"/>
      <c r="H94" s="144"/>
      <c r="I94" s="151"/>
      <c r="J94" s="152"/>
    </row>
    <row r="95" spans="1:10" s="139" customFormat="1" x14ac:dyDescent="0.2">
      <c r="A95" s="159" t="s">
        <v>41</v>
      </c>
      <c r="B95" s="65"/>
      <c r="C95" s="66"/>
      <c r="D95" s="65"/>
      <c r="E95" s="66"/>
      <c r="F95" s="67"/>
      <c r="G95" s="65"/>
      <c r="H95" s="66"/>
      <c r="I95" s="20"/>
      <c r="J95" s="21"/>
    </row>
    <row r="96" spans="1:10" x14ac:dyDescent="0.2">
      <c r="A96" s="158" t="s">
        <v>485</v>
      </c>
      <c r="B96" s="65">
        <v>1</v>
      </c>
      <c r="C96" s="66">
        <v>0</v>
      </c>
      <c r="D96" s="65">
        <v>6</v>
      </c>
      <c r="E96" s="66">
        <v>17</v>
      </c>
      <c r="F96" s="67"/>
      <c r="G96" s="65">
        <f>B96-C96</f>
        <v>1</v>
      </c>
      <c r="H96" s="66">
        <f>D96-E96</f>
        <v>-11</v>
      </c>
      <c r="I96" s="20" t="str">
        <f>IF(C96=0, "-", IF(G96/C96&lt;10, G96/C96, "&gt;999%"))</f>
        <v>-</v>
      </c>
      <c r="J96" s="21">
        <f>IF(E96=0, "-", IF(H96/E96&lt;10, H96/E96, "&gt;999%"))</f>
        <v>-0.6470588235294118</v>
      </c>
    </row>
    <row r="97" spans="1:10" s="160" customFormat="1" x14ac:dyDescent="0.2">
      <c r="A97" s="178" t="s">
        <v>560</v>
      </c>
      <c r="B97" s="71">
        <v>1</v>
      </c>
      <c r="C97" s="72">
        <v>0</v>
      </c>
      <c r="D97" s="71">
        <v>6</v>
      </c>
      <c r="E97" s="72">
        <v>17</v>
      </c>
      <c r="F97" s="73"/>
      <c r="G97" s="71">
        <f>B97-C97</f>
        <v>1</v>
      </c>
      <c r="H97" s="72">
        <f>D97-E97</f>
        <v>-11</v>
      </c>
      <c r="I97" s="37" t="str">
        <f>IF(C97=0, "-", IF(G97/C97&lt;10, G97/C97, "&gt;999%"))</f>
        <v>-</v>
      </c>
      <c r="J97" s="38">
        <f>IF(E97=0, "-", IF(H97/E97&lt;10, H97/E97, "&gt;999%"))</f>
        <v>-0.6470588235294118</v>
      </c>
    </row>
    <row r="98" spans="1:10" x14ac:dyDescent="0.2">
      <c r="A98" s="177"/>
      <c r="B98" s="143"/>
      <c r="C98" s="144"/>
      <c r="D98" s="143"/>
      <c r="E98" s="144"/>
      <c r="F98" s="145"/>
      <c r="G98" s="143"/>
      <c r="H98" s="144"/>
      <c r="I98" s="151"/>
      <c r="J98" s="152"/>
    </row>
    <row r="99" spans="1:10" s="139" customFormat="1" x14ac:dyDescent="0.2">
      <c r="A99" s="159" t="s">
        <v>42</v>
      </c>
      <c r="B99" s="65"/>
      <c r="C99" s="66"/>
      <c r="D99" s="65"/>
      <c r="E99" s="66"/>
      <c r="F99" s="67"/>
      <c r="G99" s="65"/>
      <c r="H99" s="66"/>
      <c r="I99" s="20"/>
      <c r="J99" s="21"/>
    </row>
    <row r="100" spans="1:10" x14ac:dyDescent="0.2">
      <c r="A100" s="158" t="s">
        <v>250</v>
      </c>
      <c r="B100" s="65">
        <v>0</v>
      </c>
      <c r="C100" s="66">
        <v>0</v>
      </c>
      <c r="D100" s="65">
        <v>0</v>
      </c>
      <c r="E100" s="66">
        <v>1</v>
      </c>
      <c r="F100" s="67"/>
      <c r="G100" s="65">
        <f>B100-C100</f>
        <v>0</v>
      </c>
      <c r="H100" s="66">
        <f>D100-E100</f>
        <v>-1</v>
      </c>
      <c r="I100" s="20" t="str">
        <f>IF(C100=0, "-", IF(G100/C100&lt;10, G100/C100, "&gt;999%"))</f>
        <v>-</v>
      </c>
      <c r="J100" s="21">
        <f>IF(E100=0, "-", IF(H100/E100&lt;10, H100/E100, "&gt;999%"))</f>
        <v>-1</v>
      </c>
    </row>
    <row r="101" spans="1:10" x14ac:dyDescent="0.2">
      <c r="A101" s="158" t="s">
        <v>412</v>
      </c>
      <c r="B101" s="65">
        <v>0</v>
      </c>
      <c r="C101" s="66">
        <v>0</v>
      </c>
      <c r="D101" s="65">
        <v>2</v>
      </c>
      <c r="E101" s="66">
        <v>0</v>
      </c>
      <c r="F101" s="67"/>
      <c r="G101" s="65">
        <f>B101-C101</f>
        <v>0</v>
      </c>
      <c r="H101" s="66">
        <f>D101-E101</f>
        <v>2</v>
      </c>
      <c r="I101" s="20" t="str">
        <f>IF(C101=0, "-", IF(G101/C101&lt;10, G101/C101, "&gt;999%"))</f>
        <v>-</v>
      </c>
      <c r="J101" s="21" t="str">
        <f>IF(E101=0, "-", IF(H101/E101&lt;10, H101/E101, "&gt;999%"))</f>
        <v>-</v>
      </c>
    </row>
    <row r="102" spans="1:10" s="160" customFormat="1" x14ac:dyDescent="0.2">
      <c r="A102" s="178" t="s">
        <v>561</v>
      </c>
      <c r="B102" s="71">
        <v>0</v>
      </c>
      <c r="C102" s="72">
        <v>0</v>
      </c>
      <c r="D102" s="71">
        <v>2</v>
      </c>
      <c r="E102" s="72">
        <v>1</v>
      </c>
      <c r="F102" s="73"/>
      <c r="G102" s="71">
        <f>B102-C102</f>
        <v>0</v>
      </c>
      <c r="H102" s="72">
        <f>D102-E102</f>
        <v>1</v>
      </c>
      <c r="I102" s="37" t="str">
        <f>IF(C102=0, "-", IF(G102/C102&lt;10, G102/C102, "&gt;999%"))</f>
        <v>-</v>
      </c>
      <c r="J102" s="38">
        <f>IF(E102=0, "-", IF(H102/E102&lt;10, H102/E102, "&gt;999%"))</f>
        <v>1</v>
      </c>
    </row>
    <row r="103" spans="1:10" x14ac:dyDescent="0.2">
      <c r="A103" s="177"/>
      <c r="B103" s="143"/>
      <c r="C103" s="144"/>
      <c r="D103" s="143"/>
      <c r="E103" s="144"/>
      <c r="F103" s="145"/>
      <c r="G103" s="143"/>
      <c r="H103" s="144"/>
      <c r="I103" s="151"/>
      <c r="J103" s="152"/>
    </row>
    <row r="104" spans="1:10" s="139" customFormat="1" x14ac:dyDescent="0.2">
      <c r="A104" s="159" t="s">
        <v>43</v>
      </c>
      <c r="B104" s="65"/>
      <c r="C104" s="66"/>
      <c r="D104" s="65"/>
      <c r="E104" s="66"/>
      <c r="F104" s="67"/>
      <c r="G104" s="65"/>
      <c r="H104" s="66"/>
      <c r="I104" s="20"/>
      <c r="J104" s="21"/>
    </row>
    <row r="105" spans="1:10" x14ac:dyDescent="0.2">
      <c r="A105" s="158" t="s">
        <v>319</v>
      </c>
      <c r="B105" s="65">
        <v>0</v>
      </c>
      <c r="C105" s="66">
        <v>2</v>
      </c>
      <c r="D105" s="65">
        <v>27</v>
      </c>
      <c r="E105" s="66">
        <v>18</v>
      </c>
      <c r="F105" s="67"/>
      <c r="G105" s="65">
        <f t="shared" ref="G105:G112" si="12">B105-C105</f>
        <v>-2</v>
      </c>
      <c r="H105" s="66">
        <f t="shared" ref="H105:H112" si="13">D105-E105</f>
        <v>9</v>
      </c>
      <c r="I105" s="20">
        <f t="shared" ref="I105:I112" si="14">IF(C105=0, "-", IF(G105/C105&lt;10, G105/C105, "&gt;999%"))</f>
        <v>-1</v>
      </c>
      <c r="J105" s="21">
        <f t="shared" ref="J105:J112" si="15">IF(E105=0, "-", IF(H105/E105&lt;10, H105/E105, "&gt;999%"))</f>
        <v>0.5</v>
      </c>
    </row>
    <row r="106" spans="1:10" x14ac:dyDescent="0.2">
      <c r="A106" s="158" t="s">
        <v>352</v>
      </c>
      <c r="B106" s="65">
        <v>1</v>
      </c>
      <c r="C106" s="66">
        <v>2</v>
      </c>
      <c r="D106" s="65">
        <v>42</v>
      </c>
      <c r="E106" s="66">
        <v>9</v>
      </c>
      <c r="F106" s="67"/>
      <c r="G106" s="65">
        <f t="shared" si="12"/>
        <v>-1</v>
      </c>
      <c r="H106" s="66">
        <f t="shared" si="13"/>
        <v>33</v>
      </c>
      <c r="I106" s="20">
        <f t="shared" si="14"/>
        <v>-0.5</v>
      </c>
      <c r="J106" s="21">
        <f t="shared" si="15"/>
        <v>3.6666666666666665</v>
      </c>
    </row>
    <row r="107" spans="1:10" x14ac:dyDescent="0.2">
      <c r="A107" s="158" t="s">
        <v>386</v>
      </c>
      <c r="B107" s="65">
        <v>1</v>
      </c>
      <c r="C107" s="66">
        <v>1</v>
      </c>
      <c r="D107" s="65">
        <v>4</v>
      </c>
      <c r="E107" s="66">
        <v>6</v>
      </c>
      <c r="F107" s="67"/>
      <c r="G107" s="65">
        <f t="shared" si="12"/>
        <v>0</v>
      </c>
      <c r="H107" s="66">
        <f t="shared" si="13"/>
        <v>-2</v>
      </c>
      <c r="I107" s="20">
        <f t="shared" si="14"/>
        <v>0</v>
      </c>
      <c r="J107" s="21">
        <f t="shared" si="15"/>
        <v>-0.33333333333333331</v>
      </c>
    </row>
    <row r="108" spans="1:10" x14ac:dyDescent="0.2">
      <c r="A108" s="158" t="s">
        <v>320</v>
      </c>
      <c r="B108" s="65">
        <v>1</v>
      </c>
      <c r="C108" s="66">
        <v>0</v>
      </c>
      <c r="D108" s="65">
        <v>35</v>
      </c>
      <c r="E108" s="66">
        <v>0</v>
      </c>
      <c r="F108" s="67"/>
      <c r="G108" s="65">
        <f t="shared" si="12"/>
        <v>1</v>
      </c>
      <c r="H108" s="66">
        <f t="shared" si="13"/>
        <v>35</v>
      </c>
      <c r="I108" s="20" t="str">
        <f t="shared" si="14"/>
        <v>-</v>
      </c>
      <c r="J108" s="21" t="str">
        <f t="shared" si="15"/>
        <v>-</v>
      </c>
    </row>
    <row r="109" spans="1:10" x14ac:dyDescent="0.2">
      <c r="A109" s="158" t="s">
        <v>457</v>
      </c>
      <c r="B109" s="65">
        <v>0</v>
      </c>
      <c r="C109" s="66">
        <v>3</v>
      </c>
      <c r="D109" s="65">
        <v>4</v>
      </c>
      <c r="E109" s="66">
        <v>23</v>
      </c>
      <c r="F109" s="67"/>
      <c r="G109" s="65">
        <f t="shared" si="12"/>
        <v>-3</v>
      </c>
      <c r="H109" s="66">
        <f t="shared" si="13"/>
        <v>-19</v>
      </c>
      <c r="I109" s="20">
        <f t="shared" si="14"/>
        <v>-1</v>
      </c>
      <c r="J109" s="21">
        <f t="shared" si="15"/>
        <v>-0.82608695652173914</v>
      </c>
    </row>
    <row r="110" spans="1:10" x14ac:dyDescent="0.2">
      <c r="A110" s="158" t="s">
        <v>467</v>
      </c>
      <c r="B110" s="65">
        <v>1</v>
      </c>
      <c r="C110" s="66">
        <v>0</v>
      </c>
      <c r="D110" s="65">
        <v>4</v>
      </c>
      <c r="E110" s="66">
        <v>6</v>
      </c>
      <c r="F110" s="67"/>
      <c r="G110" s="65">
        <f t="shared" si="12"/>
        <v>1</v>
      </c>
      <c r="H110" s="66">
        <f t="shared" si="13"/>
        <v>-2</v>
      </c>
      <c r="I110" s="20" t="str">
        <f t="shared" si="14"/>
        <v>-</v>
      </c>
      <c r="J110" s="21">
        <f t="shared" si="15"/>
        <v>-0.33333333333333331</v>
      </c>
    </row>
    <row r="111" spans="1:10" x14ac:dyDescent="0.2">
      <c r="A111" s="158" t="s">
        <v>468</v>
      </c>
      <c r="B111" s="65">
        <v>1</v>
      </c>
      <c r="C111" s="66">
        <v>0</v>
      </c>
      <c r="D111" s="65">
        <v>70</v>
      </c>
      <c r="E111" s="66">
        <v>0</v>
      </c>
      <c r="F111" s="67"/>
      <c r="G111" s="65">
        <f t="shared" si="12"/>
        <v>1</v>
      </c>
      <c r="H111" s="66">
        <f t="shared" si="13"/>
        <v>70</v>
      </c>
      <c r="I111" s="20" t="str">
        <f t="shared" si="14"/>
        <v>-</v>
      </c>
      <c r="J111" s="21" t="str">
        <f t="shared" si="15"/>
        <v>-</v>
      </c>
    </row>
    <row r="112" spans="1:10" s="160" customFormat="1" x14ac:dyDescent="0.2">
      <c r="A112" s="178" t="s">
        <v>562</v>
      </c>
      <c r="B112" s="71">
        <v>5</v>
      </c>
      <c r="C112" s="72">
        <v>8</v>
      </c>
      <c r="D112" s="71">
        <v>186</v>
      </c>
      <c r="E112" s="72">
        <v>62</v>
      </c>
      <c r="F112" s="73"/>
      <c r="G112" s="71">
        <f t="shared" si="12"/>
        <v>-3</v>
      </c>
      <c r="H112" s="72">
        <f t="shared" si="13"/>
        <v>124</v>
      </c>
      <c r="I112" s="37">
        <f t="shared" si="14"/>
        <v>-0.375</v>
      </c>
      <c r="J112" s="38">
        <f t="shared" si="15"/>
        <v>2</v>
      </c>
    </row>
    <row r="113" spans="1:10" x14ac:dyDescent="0.2">
      <c r="A113" s="177"/>
      <c r="B113" s="143"/>
      <c r="C113" s="144"/>
      <c r="D113" s="143"/>
      <c r="E113" s="144"/>
      <c r="F113" s="145"/>
      <c r="G113" s="143"/>
      <c r="H113" s="144"/>
      <c r="I113" s="151"/>
      <c r="J113" s="152"/>
    </row>
    <row r="114" spans="1:10" s="139" customFormat="1" x14ac:dyDescent="0.2">
      <c r="A114" s="159" t="s">
        <v>44</v>
      </c>
      <c r="B114" s="65"/>
      <c r="C114" s="66"/>
      <c r="D114" s="65"/>
      <c r="E114" s="66"/>
      <c r="F114" s="67"/>
      <c r="G114" s="65"/>
      <c r="H114" s="66"/>
      <c r="I114" s="20"/>
      <c r="J114" s="21"/>
    </row>
    <row r="115" spans="1:10" x14ac:dyDescent="0.2">
      <c r="A115" s="158" t="s">
        <v>486</v>
      </c>
      <c r="B115" s="65">
        <v>0</v>
      </c>
      <c r="C115" s="66">
        <v>1</v>
      </c>
      <c r="D115" s="65">
        <v>7</v>
      </c>
      <c r="E115" s="66">
        <v>10</v>
      </c>
      <c r="F115" s="67"/>
      <c r="G115" s="65">
        <f>B115-C115</f>
        <v>-1</v>
      </c>
      <c r="H115" s="66">
        <f>D115-E115</f>
        <v>-3</v>
      </c>
      <c r="I115" s="20">
        <f>IF(C115=0, "-", IF(G115/C115&lt;10, G115/C115, "&gt;999%"))</f>
        <v>-1</v>
      </c>
      <c r="J115" s="21">
        <f>IF(E115=0, "-", IF(H115/E115&lt;10, H115/E115, "&gt;999%"))</f>
        <v>-0.3</v>
      </c>
    </row>
    <row r="116" spans="1:10" s="160" customFormat="1" x14ac:dyDescent="0.2">
      <c r="A116" s="178" t="s">
        <v>563</v>
      </c>
      <c r="B116" s="71">
        <v>0</v>
      </c>
      <c r="C116" s="72">
        <v>1</v>
      </c>
      <c r="D116" s="71">
        <v>7</v>
      </c>
      <c r="E116" s="72">
        <v>10</v>
      </c>
      <c r="F116" s="73"/>
      <c r="G116" s="71">
        <f>B116-C116</f>
        <v>-1</v>
      </c>
      <c r="H116" s="72">
        <f>D116-E116</f>
        <v>-3</v>
      </c>
      <c r="I116" s="37">
        <f>IF(C116=0, "-", IF(G116/C116&lt;10, G116/C116, "&gt;999%"))</f>
        <v>-1</v>
      </c>
      <c r="J116" s="38">
        <f>IF(E116=0, "-", IF(H116/E116&lt;10, H116/E116, "&gt;999%"))</f>
        <v>-0.3</v>
      </c>
    </row>
    <row r="117" spans="1:10" x14ac:dyDescent="0.2">
      <c r="A117" s="177"/>
      <c r="B117" s="143"/>
      <c r="C117" s="144"/>
      <c r="D117" s="143"/>
      <c r="E117" s="144"/>
      <c r="F117" s="145"/>
      <c r="G117" s="143"/>
      <c r="H117" s="144"/>
      <c r="I117" s="151"/>
      <c r="J117" s="152"/>
    </row>
    <row r="118" spans="1:10" s="139" customFormat="1" x14ac:dyDescent="0.2">
      <c r="A118" s="159" t="s">
        <v>45</v>
      </c>
      <c r="B118" s="65"/>
      <c r="C118" s="66"/>
      <c r="D118" s="65"/>
      <c r="E118" s="66"/>
      <c r="F118" s="67"/>
      <c r="G118" s="65"/>
      <c r="H118" s="66"/>
      <c r="I118" s="20"/>
      <c r="J118" s="21"/>
    </row>
    <row r="119" spans="1:10" x14ac:dyDescent="0.2">
      <c r="A119" s="158" t="s">
        <v>387</v>
      </c>
      <c r="B119" s="65">
        <v>0</v>
      </c>
      <c r="C119" s="66">
        <v>15</v>
      </c>
      <c r="D119" s="65">
        <v>0</v>
      </c>
      <c r="E119" s="66">
        <v>41</v>
      </c>
      <c r="F119" s="67"/>
      <c r="G119" s="65">
        <f t="shared" ref="G119:G126" si="16">B119-C119</f>
        <v>-15</v>
      </c>
      <c r="H119" s="66">
        <f t="shared" ref="H119:H126" si="17">D119-E119</f>
        <v>-41</v>
      </c>
      <c r="I119" s="20">
        <f t="shared" ref="I119:I126" si="18">IF(C119=0, "-", IF(G119/C119&lt;10, G119/C119, "&gt;999%"))</f>
        <v>-1</v>
      </c>
      <c r="J119" s="21">
        <f t="shared" ref="J119:J126" si="19">IF(E119=0, "-", IF(H119/E119&lt;10, H119/E119, "&gt;999%"))</f>
        <v>-1</v>
      </c>
    </row>
    <row r="120" spans="1:10" x14ac:dyDescent="0.2">
      <c r="A120" s="158" t="s">
        <v>197</v>
      </c>
      <c r="B120" s="65">
        <v>0</v>
      </c>
      <c r="C120" s="66">
        <v>1</v>
      </c>
      <c r="D120" s="65">
        <v>0</v>
      </c>
      <c r="E120" s="66">
        <v>28</v>
      </c>
      <c r="F120" s="67"/>
      <c r="G120" s="65">
        <f t="shared" si="16"/>
        <v>-1</v>
      </c>
      <c r="H120" s="66">
        <f t="shared" si="17"/>
        <v>-28</v>
      </c>
      <c r="I120" s="20">
        <f t="shared" si="18"/>
        <v>-1</v>
      </c>
      <c r="J120" s="21">
        <f t="shared" si="19"/>
        <v>-1</v>
      </c>
    </row>
    <row r="121" spans="1:10" x14ac:dyDescent="0.2">
      <c r="A121" s="158" t="s">
        <v>469</v>
      </c>
      <c r="B121" s="65">
        <v>0</v>
      </c>
      <c r="C121" s="66">
        <v>1</v>
      </c>
      <c r="D121" s="65">
        <v>0</v>
      </c>
      <c r="E121" s="66">
        <v>91</v>
      </c>
      <c r="F121" s="67"/>
      <c r="G121" s="65">
        <f t="shared" si="16"/>
        <v>-1</v>
      </c>
      <c r="H121" s="66">
        <f t="shared" si="17"/>
        <v>-91</v>
      </c>
      <c r="I121" s="20">
        <f t="shared" si="18"/>
        <v>-1</v>
      </c>
      <c r="J121" s="21">
        <f t="shared" si="19"/>
        <v>-1</v>
      </c>
    </row>
    <row r="122" spans="1:10" x14ac:dyDescent="0.2">
      <c r="A122" s="158" t="s">
        <v>244</v>
      </c>
      <c r="B122" s="65">
        <v>0</v>
      </c>
      <c r="C122" s="66">
        <v>1</v>
      </c>
      <c r="D122" s="65">
        <v>0</v>
      </c>
      <c r="E122" s="66">
        <v>10</v>
      </c>
      <c r="F122" s="67"/>
      <c r="G122" s="65">
        <f t="shared" si="16"/>
        <v>-1</v>
      </c>
      <c r="H122" s="66">
        <f t="shared" si="17"/>
        <v>-10</v>
      </c>
      <c r="I122" s="20">
        <f t="shared" si="18"/>
        <v>-1</v>
      </c>
      <c r="J122" s="21">
        <f t="shared" si="19"/>
        <v>-1</v>
      </c>
    </row>
    <row r="123" spans="1:10" x14ac:dyDescent="0.2">
      <c r="A123" s="158" t="s">
        <v>353</v>
      </c>
      <c r="B123" s="65">
        <v>0</v>
      </c>
      <c r="C123" s="66">
        <v>13</v>
      </c>
      <c r="D123" s="65">
        <v>0</v>
      </c>
      <c r="E123" s="66">
        <v>34</v>
      </c>
      <c r="F123" s="67"/>
      <c r="G123" s="65">
        <f t="shared" si="16"/>
        <v>-13</v>
      </c>
      <c r="H123" s="66">
        <f t="shared" si="17"/>
        <v>-34</v>
      </c>
      <c r="I123" s="20">
        <f t="shared" si="18"/>
        <v>-1</v>
      </c>
      <c r="J123" s="21">
        <f t="shared" si="19"/>
        <v>-1</v>
      </c>
    </row>
    <row r="124" spans="1:10" x14ac:dyDescent="0.2">
      <c r="A124" s="158" t="s">
        <v>388</v>
      </c>
      <c r="B124" s="65">
        <v>0</v>
      </c>
      <c r="C124" s="66">
        <v>2</v>
      </c>
      <c r="D124" s="65">
        <v>0</v>
      </c>
      <c r="E124" s="66">
        <v>24</v>
      </c>
      <c r="F124" s="67"/>
      <c r="G124" s="65">
        <f t="shared" si="16"/>
        <v>-2</v>
      </c>
      <c r="H124" s="66">
        <f t="shared" si="17"/>
        <v>-24</v>
      </c>
      <c r="I124" s="20">
        <f t="shared" si="18"/>
        <v>-1</v>
      </c>
      <c r="J124" s="21">
        <f t="shared" si="19"/>
        <v>-1</v>
      </c>
    </row>
    <row r="125" spans="1:10" x14ac:dyDescent="0.2">
      <c r="A125" s="158" t="s">
        <v>308</v>
      </c>
      <c r="B125" s="65">
        <v>0</v>
      </c>
      <c r="C125" s="66">
        <v>0</v>
      </c>
      <c r="D125" s="65">
        <v>0</v>
      </c>
      <c r="E125" s="66">
        <v>37</v>
      </c>
      <c r="F125" s="67"/>
      <c r="G125" s="65">
        <f t="shared" si="16"/>
        <v>0</v>
      </c>
      <c r="H125" s="66">
        <f t="shared" si="17"/>
        <v>-37</v>
      </c>
      <c r="I125" s="20" t="str">
        <f t="shared" si="18"/>
        <v>-</v>
      </c>
      <c r="J125" s="21">
        <f t="shared" si="19"/>
        <v>-1</v>
      </c>
    </row>
    <row r="126" spans="1:10" s="160" customFormat="1" x14ac:dyDescent="0.2">
      <c r="A126" s="178" t="s">
        <v>564</v>
      </c>
      <c r="B126" s="71">
        <v>0</v>
      </c>
      <c r="C126" s="72">
        <v>33</v>
      </c>
      <c r="D126" s="71">
        <v>0</v>
      </c>
      <c r="E126" s="72">
        <v>265</v>
      </c>
      <c r="F126" s="73"/>
      <c r="G126" s="71">
        <f t="shared" si="16"/>
        <v>-33</v>
      </c>
      <c r="H126" s="72">
        <f t="shared" si="17"/>
        <v>-265</v>
      </c>
      <c r="I126" s="37">
        <f t="shared" si="18"/>
        <v>-1</v>
      </c>
      <c r="J126" s="38">
        <f t="shared" si="19"/>
        <v>-1</v>
      </c>
    </row>
    <row r="127" spans="1:10" x14ac:dyDescent="0.2">
      <c r="A127" s="177"/>
      <c r="B127" s="143"/>
      <c r="C127" s="144"/>
      <c r="D127" s="143"/>
      <c r="E127" s="144"/>
      <c r="F127" s="145"/>
      <c r="G127" s="143"/>
      <c r="H127" s="144"/>
      <c r="I127" s="151"/>
      <c r="J127" s="152"/>
    </row>
    <row r="128" spans="1:10" s="139" customFormat="1" x14ac:dyDescent="0.2">
      <c r="A128" s="159" t="s">
        <v>46</v>
      </c>
      <c r="B128" s="65"/>
      <c r="C128" s="66"/>
      <c r="D128" s="65"/>
      <c r="E128" s="66"/>
      <c r="F128" s="67"/>
      <c r="G128" s="65"/>
      <c r="H128" s="66"/>
      <c r="I128" s="20"/>
      <c r="J128" s="21"/>
    </row>
    <row r="129" spans="1:10" x14ac:dyDescent="0.2">
      <c r="A129" s="158" t="s">
        <v>223</v>
      </c>
      <c r="B129" s="65">
        <v>0</v>
      </c>
      <c r="C129" s="66">
        <v>2</v>
      </c>
      <c r="D129" s="65">
        <v>5</v>
      </c>
      <c r="E129" s="66">
        <v>10</v>
      </c>
      <c r="F129" s="67"/>
      <c r="G129" s="65">
        <f t="shared" ref="G129:G136" si="20">B129-C129</f>
        <v>-2</v>
      </c>
      <c r="H129" s="66">
        <f t="shared" ref="H129:H136" si="21">D129-E129</f>
        <v>-5</v>
      </c>
      <c r="I129" s="20">
        <f t="shared" ref="I129:I136" si="22">IF(C129=0, "-", IF(G129/C129&lt;10, G129/C129, "&gt;999%"))</f>
        <v>-1</v>
      </c>
      <c r="J129" s="21">
        <f t="shared" ref="J129:J136" si="23">IF(E129=0, "-", IF(H129/E129&lt;10, H129/E129, "&gt;999%"))</f>
        <v>-0.5</v>
      </c>
    </row>
    <row r="130" spans="1:10" x14ac:dyDescent="0.2">
      <c r="A130" s="158" t="s">
        <v>180</v>
      </c>
      <c r="B130" s="65">
        <v>0</v>
      </c>
      <c r="C130" s="66">
        <v>0</v>
      </c>
      <c r="D130" s="65">
        <v>0</v>
      </c>
      <c r="E130" s="66">
        <v>13</v>
      </c>
      <c r="F130" s="67"/>
      <c r="G130" s="65">
        <f t="shared" si="20"/>
        <v>0</v>
      </c>
      <c r="H130" s="66">
        <f t="shared" si="21"/>
        <v>-13</v>
      </c>
      <c r="I130" s="20" t="str">
        <f t="shared" si="22"/>
        <v>-</v>
      </c>
      <c r="J130" s="21">
        <f t="shared" si="23"/>
        <v>-1</v>
      </c>
    </row>
    <row r="131" spans="1:10" x14ac:dyDescent="0.2">
      <c r="A131" s="158" t="s">
        <v>198</v>
      </c>
      <c r="B131" s="65">
        <v>3</v>
      </c>
      <c r="C131" s="66">
        <v>24</v>
      </c>
      <c r="D131" s="65">
        <v>64</v>
      </c>
      <c r="E131" s="66">
        <v>294</v>
      </c>
      <c r="F131" s="67"/>
      <c r="G131" s="65">
        <f t="shared" si="20"/>
        <v>-21</v>
      </c>
      <c r="H131" s="66">
        <f t="shared" si="21"/>
        <v>-230</v>
      </c>
      <c r="I131" s="20">
        <f t="shared" si="22"/>
        <v>-0.875</v>
      </c>
      <c r="J131" s="21">
        <f t="shared" si="23"/>
        <v>-0.78231292517006801</v>
      </c>
    </row>
    <row r="132" spans="1:10" x14ac:dyDescent="0.2">
      <c r="A132" s="158" t="s">
        <v>354</v>
      </c>
      <c r="B132" s="65">
        <v>7</v>
      </c>
      <c r="C132" s="66">
        <v>18</v>
      </c>
      <c r="D132" s="65">
        <v>132</v>
      </c>
      <c r="E132" s="66">
        <v>290</v>
      </c>
      <c r="F132" s="67"/>
      <c r="G132" s="65">
        <f t="shared" si="20"/>
        <v>-11</v>
      </c>
      <c r="H132" s="66">
        <f t="shared" si="21"/>
        <v>-158</v>
      </c>
      <c r="I132" s="20">
        <f t="shared" si="22"/>
        <v>-0.61111111111111116</v>
      </c>
      <c r="J132" s="21">
        <f t="shared" si="23"/>
        <v>-0.54482758620689653</v>
      </c>
    </row>
    <row r="133" spans="1:10" x14ac:dyDescent="0.2">
      <c r="A133" s="158" t="s">
        <v>321</v>
      </c>
      <c r="B133" s="65">
        <v>1</v>
      </c>
      <c r="C133" s="66">
        <v>32</v>
      </c>
      <c r="D133" s="65">
        <v>113</v>
      </c>
      <c r="E133" s="66">
        <v>319</v>
      </c>
      <c r="F133" s="67"/>
      <c r="G133" s="65">
        <f t="shared" si="20"/>
        <v>-31</v>
      </c>
      <c r="H133" s="66">
        <f t="shared" si="21"/>
        <v>-206</v>
      </c>
      <c r="I133" s="20">
        <f t="shared" si="22"/>
        <v>-0.96875</v>
      </c>
      <c r="J133" s="21">
        <f t="shared" si="23"/>
        <v>-0.64576802507836994</v>
      </c>
    </row>
    <row r="134" spans="1:10" x14ac:dyDescent="0.2">
      <c r="A134" s="158" t="s">
        <v>181</v>
      </c>
      <c r="B134" s="65">
        <v>0</v>
      </c>
      <c r="C134" s="66">
        <v>13</v>
      </c>
      <c r="D134" s="65">
        <v>18</v>
      </c>
      <c r="E134" s="66">
        <v>120</v>
      </c>
      <c r="F134" s="67"/>
      <c r="G134" s="65">
        <f t="shared" si="20"/>
        <v>-13</v>
      </c>
      <c r="H134" s="66">
        <f t="shared" si="21"/>
        <v>-102</v>
      </c>
      <c r="I134" s="20">
        <f t="shared" si="22"/>
        <v>-1</v>
      </c>
      <c r="J134" s="21">
        <f t="shared" si="23"/>
        <v>-0.85</v>
      </c>
    </row>
    <row r="135" spans="1:10" x14ac:dyDescent="0.2">
      <c r="A135" s="158" t="s">
        <v>264</v>
      </c>
      <c r="B135" s="65">
        <v>0</v>
      </c>
      <c r="C135" s="66">
        <v>4</v>
      </c>
      <c r="D135" s="65">
        <v>30</v>
      </c>
      <c r="E135" s="66">
        <v>20</v>
      </c>
      <c r="F135" s="67"/>
      <c r="G135" s="65">
        <f t="shared" si="20"/>
        <v>-4</v>
      </c>
      <c r="H135" s="66">
        <f t="shared" si="21"/>
        <v>10</v>
      </c>
      <c r="I135" s="20">
        <f t="shared" si="22"/>
        <v>-1</v>
      </c>
      <c r="J135" s="21">
        <f t="shared" si="23"/>
        <v>0.5</v>
      </c>
    </row>
    <row r="136" spans="1:10" s="160" customFormat="1" x14ac:dyDescent="0.2">
      <c r="A136" s="178" t="s">
        <v>565</v>
      </c>
      <c r="B136" s="71">
        <v>11</v>
      </c>
      <c r="C136" s="72">
        <v>93</v>
      </c>
      <c r="D136" s="71">
        <v>362</v>
      </c>
      <c r="E136" s="72">
        <v>1066</v>
      </c>
      <c r="F136" s="73"/>
      <c r="G136" s="71">
        <f t="shared" si="20"/>
        <v>-82</v>
      </c>
      <c r="H136" s="72">
        <f t="shared" si="21"/>
        <v>-704</v>
      </c>
      <c r="I136" s="37">
        <f t="shared" si="22"/>
        <v>-0.88172043010752688</v>
      </c>
      <c r="J136" s="38">
        <f t="shared" si="23"/>
        <v>-0.66041275797373356</v>
      </c>
    </row>
    <row r="137" spans="1:10" x14ac:dyDescent="0.2">
      <c r="A137" s="177"/>
      <c r="B137" s="143"/>
      <c r="C137" s="144"/>
      <c r="D137" s="143"/>
      <c r="E137" s="144"/>
      <c r="F137" s="145"/>
      <c r="G137" s="143"/>
      <c r="H137" s="144"/>
      <c r="I137" s="151"/>
      <c r="J137" s="152"/>
    </row>
    <row r="138" spans="1:10" s="139" customFormat="1" x14ac:dyDescent="0.2">
      <c r="A138" s="159" t="s">
        <v>47</v>
      </c>
      <c r="B138" s="65"/>
      <c r="C138" s="66"/>
      <c r="D138" s="65"/>
      <c r="E138" s="66"/>
      <c r="F138" s="67"/>
      <c r="G138" s="65"/>
      <c r="H138" s="66"/>
      <c r="I138" s="20"/>
      <c r="J138" s="21"/>
    </row>
    <row r="139" spans="1:10" x14ac:dyDescent="0.2">
      <c r="A139" s="158" t="s">
        <v>182</v>
      </c>
      <c r="B139" s="65">
        <v>0</v>
      </c>
      <c r="C139" s="66">
        <v>0</v>
      </c>
      <c r="D139" s="65">
        <v>0</v>
      </c>
      <c r="E139" s="66">
        <v>3</v>
      </c>
      <c r="F139" s="67"/>
      <c r="G139" s="65">
        <f t="shared" ref="G139:G154" si="24">B139-C139</f>
        <v>0</v>
      </c>
      <c r="H139" s="66">
        <f t="shared" ref="H139:H154" si="25">D139-E139</f>
        <v>-3</v>
      </c>
      <c r="I139" s="20" t="str">
        <f t="shared" ref="I139:I154" si="26">IF(C139=0, "-", IF(G139/C139&lt;10, G139/C139, "&gt;999%"))</f>
        <v>-</v>
      </c>
      <c r="J139" s="21">
        <f t="shared" ref="J139:J154" si="27">IF(E139=0, "-", IF(H139/E139&lt;10, H139/E139, "&gt;999%"))</f>
        <v>-1</v>
      </c>
    </row>
    <row r="140" spans="1:10" x14ac:dyDescent="0.2">
      <c r="A140" s="158" t="s">
        <v>199</v>
      </c>
      <c r="B140" s="65">
        <v>0</v>
      </c>
      <c r="C140" s="66">
        <v>3</v>
      </c>
      <c r="D140" s="65">
        <v>0</v>
      </c>
      <c r="E140" s="66">
        <v>36</v>
      </c>
      <c r="F140" s="67"/>
      <c r="G140" s="65">
        <f t="shared" si="24"/>
        <v>-3</v>
      </c>
      <c r="H140" s="66">
        <f t="shared" si="25"/>
        <v>-36</v>
      </c>
      <c r="I140" s="20">
        <f t="shared" si="26"/>
        <v>-1</v>
      </c>
      <c r="J140" s="21">
        <f t="shared" si="27"/>
        <v>-1</v>
      </c>
    </row>
    <row r="141" spans="1:10" x14ac:dyDescent="0.2">
      <c r="A141" s="158" t="s">
        <v>200</v>
      </c>
      <c r="B141" s="65">
        <v>25</v>
      </c>
      <c r="C141" s="66">
        <v>34</v>
      </c>
      <c r="D141" s="65">
        <v>355</v>
      </c>
      <c r="E141" s="66">
        <v>513</v>
      </c>
      <c r="F141" s="67"/>
      <c r="G141" s="65">
        <f t="shared" si="24"/>
        <v>-9</v>
      </c>
      <c r="H141" s="66">
        <f t="shared" si="25"/>
        <v>-158</v>
      </c>
      <c r="I141" s="20">
        <f t="shared" si="26"/>
        <v>-0.26470588235294118</v>
      </c>
      <c r="J141" s="21">
        <f t="shared" si="27"/>
        <v>-0.30799220272904482</v>
      </c>
    </row>
    <row r="142" spans="1:10" x14ac:dyDescent="0.2">
      <c r="A142" s="158" t="s">
        <v>446</v>
      </c>
      <c r="B142" s="65">
        <v>2</v>
      </c>
      <c r="C142" s="66">
        <v>7</v>
      </c>
      <c r="D142" s="65">
        <v>60</v>
      </c>
      <c r="E142" s="66">
        <v>62</v>
      </c>
      <c r="F142" s="67"/>
      <c r="G142" s="65">
        <f t="shared" si="24"/>
        <v>-5</v>
      </c>
      <c r="H142" s="66">
        <f t="shared" si="25"/>
        <v>-2</v>
      </c>
      <c r="I142" s="20">
        <f t="shared" si="26"/>
        <v>-0.7142857142857143</v>
      </c>
      <c r="J142" s="21">
        <f t="shared" si="27"/>
        <v>-3.2258064516129031E-2</v>
      </c>
    </row>
    <row r="143" spans="1:10" x14ac:dyDescent="0.2">
      <c r="A143" s="158" t="s">
        <v>265</v>
      </c>
      <c r="B143" s="65">
        <v>0</v>
      </c>
      <c r="C143" s="66">
        <v>3</v>
      </c>
      <c r="D143" s="65">
        <v>5</v>
      </c>
      <c r="E143" s="66">
        <v>11</v>
      </c>
      <c r="F143" s="67"/>
      <c r="G143" s="65">
        <f t="shared" si="24"/>
        <v>-3</v>
      </c>
      <c r="H143" s="66">
        <f t="shared" si="25"/>
        <v>-6</v>
      </c>
      <c r="I143" s="20">
        <f t="shared" si="26"/>
        <v>-1</v>
      </c>
      <c r="J143" s="21">
        <f t="shared" si="27"/>
        <v>-0.54545454545454541</v>
      </c>
    </row>
    <row r="144" spans="1:10" x14ac:dyDescent="0.2">
      <c r="A144" s="158" t="s">
        <v>201</v>
      </c>
      <c r="B144" s="65">
        <v>0</v>
      </c>
      <c r="C144" s="66">
        <v>7</v>
      </c>
      <c r="D144" s="65">
        <v>24</v>
      </c>
      <c r="E144" s="66">
        <v>44</v>
      </c>
      <c r="F144" s="67"/>
      <c r="G144" s="65">
        <f t="shared" si="24"/>
        <v>-7</v>
      </c>
      <c r="H144" s="66">
        <f t="shared" si="25"/>
        <v>-20</v>
      </c>
      <c r="I144" s="20">
        <f t="shared" si="26"/>
        <v>-1</v>
      </c>
      <c r="J144" s="21">
        <f t="shared" si="27"/>
        <v>-0.45454545454545453</v>
      </c>
    </row>
    <row r="145" spans="1:10" x14ac:dyDescent="0.2">
      <c r="A145" s="158" t="s">
        <v>322</v>
      </c>
      <c r="B145" s="65">
        <v>14</v>
      </c>
      <c r="C145" s="66">
        <v>24</v>
      </c>
      <c r="D145" s="65">
        <v>210</v>
      </c>
      <c r="E145" s="66">
        <v>294</v>
      </c>
      <c r="F145" s="67"/>
      <c r="G145" s="65">
        <f t="shared" si="24"/>
        <v>-10</v>
      </c>
      <c r="H145" s="66">
        <f t="shared" si="25"/>
        <v>-84</v>
      </c>
      <c r="I145" s="20">
        <f t="shared" si="26"/>
        <v>-0.41666666666666669</v>
      </c>
      <c r="J145" s="21">
        <f t="shared" si="27"/>
        <v>-0.2857142857142857</v>
      </c>
    </row>
    <row r="146" spans="1:10" x14ac:dyDescent="0.2">
      <c r="A146" s="158" t="s">
        <v>389</v>
      </c>
      <c r="B146" s="65">
        <v>2</v>
      </c>
      <c r="C146" s="66">
        <v>0</v>
      </c>
      <c r="D146" s="65">
        <v>45</v>
      </c>
      <c r="E146" s="66">
        <v>0</v>
      </c>
      <c r="F146" s="67"/>
      <c r="G146" s="65">
        <f t="shared" si="24"/>
        <v>2</v>
      </c>
      <c r="H146" s="66">
        <f t="shared" si="25"/>
        <v>45</v>
      </c>
      <c r="I146" s="20" t="str">
        <f t="shared" si="26"/>
        <v>-</v>
      </c>
      <c r="J146" s="21" t="str">
        <f t="shared" si="27"/>
        <v>-</v>
      </c>
    </row>
    <row r="147" spans="1:10" x14ac:dyDescent="0.2">
      <c r="A147" s="158" t="s">
        <v>390</v>
      </c>
      <c r="B147" s="65">
        <v>8</v>
      </c>
      <c r="C147" s="66">
        <v>10</v>
      </c>
      <c r="D147" s="65">
        <v>136</v>
      </c>
      <c r="E147" s="66">
        <v>165</v>
      </c>
      <c r="F147" s="67"/>
      <c r="G147" s="65">
        <f t="shared" si="24"/>
        <v>-2</v>
      </c>
      <c r="H147" s="66">
        <f t="shared" si="25"/>
        <v>-29</v>
      </c>
      <c r="I147" s="20">
        <f t="shared" si="26"/>
        <v>-0.2</v>
      </c>
      <c r="J147" s="21">
        <f t="shared" si="27"/>
        <v>-0.17575757575757575</v>
      </c>
    </row>
    <row r="148" spans="1:10" x14ac:dyDescent="0.2">
      <c r="A148" s="158" t="s">
        <v>224</v>
      </c>
      <c r="B148" s="65">
        <v>1</v>
      </c>
      <c r="C148" s="66">
        <v>0</v>
      </c>
      <c r="D148" s="65">
        <v>9</v>
      </c>
      <c r="E148" s="66">
        <v>0</v>
      </c>
      <c r="F148" s="67"/>
      <c r="G148" s="65">
        <f t="shared" si="24"/>
        <v>1</v>
      </c>
      <c r="H148" s="66">
        <f t="shared" si="25"/>
        <v>9</v>
      </c>
      <c r="I148" s="20" t="str">
        <f t="shared" si="26"/>
        <v>-</v>
      </c>
      <c r="J148" s="21" t="str">
        <f t="shared" si="27"/>
        <v>-</v>
      </c>
    </row>
    <row r="149" spans="1:10" x14ac:dyDescent="0.2">
      <c r="A149" s="158" t="s">
        <v>266</v>
      </c>
      <c r="B149" s="65">
        <v>2</v>
      </c>
      <c r="C149" s="66">
        <v>0</v>
      </c>
      <c r="D149" s="65">
        <v>2</v>
      </c>
      <c r="E149" s="66">
        <v>0</v>
      </c>
      <c r="F149" s="67"/>
      <c r="G149" s="65">
        <f t="shared" si="24"/>
        <v>2</v>
      </c>
      <c r="H149" s="66">
        <f t="shared" si="25"/>
        <v>2</v>
      </c>
      <c r="I149" s="20" t="str">
        <f t="shared" si="26"/>
        <v>-</v>
      </c>
      <c r="J149" s="21" t="str">
        <f t="shared" si="27"/>
        <v>-</v>
      </c>
    </row>
    <row r="150" spans="1:10" x14ac:dyDescent="0.2">
      <c r="A150" s="158" t="s">
        <v>447</v>
      </c>
      <c r="B150" s="65">
        <v>3</v>
      </c>
      <c r="C150" s="66">
        <v>0</v>
      </c>
      <c r="D150" s="65">
        <v>3</v>
      </c>
      <c r="E150" s="66">
        <v>0</v>
      </c>
      <c r="F150" s="67"/>
      <c r="G150" s="65">
        <f t="shared" si="24"/>
        <v>3</v>
      </c>
      <c r="H150" s="66">
        <f t="shared" si="25"/>
        <v>3</v>
      </c>
      <c r="I150" s="20" t="str">
        <f t="shared" si="26"/>
        <v>-</v>
      </c>
      <c r="J150" s="21" t="str">
        <f t="shared" si="27"/>
        <v>-</v>
      </c>
    </row>
    <row r="151" spans="1:10" x14ac:dyDescent="0.2">
      <c r="A151" s="158" t="s">
        <v>355</v>
      </c>
      <c r="B151" s="65">
        <v>21</v>
      </c>
      <c r="C151" s="66">
        <v>6</v>
      </c>
      <c r="D151" s="65">
        <v>107</v>
      </c>
      <c r="E151" s="66">
        <v>218</v>
      </c>
      <c r="F151" s="67"/>
      <c r="G151" s="65">
        <f t="shared" si="24"/>
        <v>15</v>
      </c>
      <c r="H151" s="66">
        <f t="shared" si="25"/>
        <v>-111</v>
      </c>
      <c r="I151" s="20">
        <f t="shared" si="26"/>
        <v>2.5</v>
      </c>
      <c r="J151" s="21">
        <f t="shared" si="27"/>
        <v>-0.50917431192660545</v>
      </c>
    </row>
    <row r="152" spans="1:10" x14ac:dyDescent="0.2">
      <c r="A152" s="158" t="s">
        <v>281</v>
      </c>
      <c r="B152" s="65">
        <v>0</v>
      </c>
      <c r="C152" s="66">
        <v>2</v>
      </c>
      <c r="D152" s="65">
        <v>1</v>
      </c>
      <c r="E152" s="66">
        <v>13</v>
      </c>
      <c r="F152" s="67"/>
      <c r="G152" s="65">
        <f t="shared" si="24"/>
        <v>-2</v>
      </c>
      <c r="H152" s="66">
        <f t="shared" si="25"/>
        <v>-12</v>
      </c>
      <c r="I152" s="20">
        <f t="shared" si="26"/>
        <v>-1</v>
      </c>
      <c r="J152" s="21">
        <f t="shared" si="27"/>
        <v>-0.92307692307692313</v>
      </c>
    </row>
    <row r="153" spans="1:10" x14ac:dyDescent="0.2">
      <c r="A153" s="158" t="s">
        <v>309</v>
      </c>
      <c r="B153" s="65">
        <v>6</v>
      </c>
      <c r="C153" s="66">
        <v>8</v>
      </c>
      <c r="D153" s="65">
        <v>73</v>
      </c>
      <c r="E153" s="66">
        <v>72</v>
      </c>
      <c r="F153" s="67"/>
      <c r="G153" s="65">
        <f t="shared" si="24"/>
        <v>-2</v>
      </c>
      <c r="H153" s="66">
        <f t="shared" si="25"/>
        <v>1</v>
      </c>
      <c r="I153" s="20">
        <f t="shared" si="26"/>
        <v>-0.25</v>
      </c>
      <c r="J153" s="21">
        <f t="shared" si="27"/>
        <v>1.3888888888888888E-2</v>
      </c>
    </row>
    <row r="154" spans="1:10" s="160" customFormat="1" x14ac:dyDescent="0.2">
      <c r="A154" s="178" t="s">
        <v>566</v>
      </c>
      <c r="B154" s="71">
        <v>84</v>
      </c>
      <c r="C154" s="72">
        <v>104</v>
      </c>
      <c r="D154" s="71">
        <v>1030</v>
      </c>
      <c r="E154" s="72">
        <v>1431</v>
      </c>
      <c r="F154" s="73"/>
      <c r="G154" s="71">
        <f t="shared" si="24"/>
        <v>-20</v>
      </c>
      <c r="H154" s="72">
        <f t="shared" si="25"/>
        <v>-401</v>
      </c>
      <c r="I154" s="37">
        <f t="shared" si="26"/>
        <v>-0.19230769230769232</v>
      </c>
      <c r="J154" s="38">
        <f t="shared" si="27"/>
        <v>-0.28022361984626137</v>
      </c>
    </row>
    <row r="155" spans="1:10" x14ac:dyDescent="0.2">
      <c r="A155" s="177"/>
      <c r="B155" s="143"/>
      <c r="C155" s="144"/>
      <c r="D155" s="143"/>
      <c r="E155" s="144"/>
      <c r="F155" s="145"/>
      <c r="G155" s="143"/>
      <c r="H155" s="144"/>
      <c r="I155" s="151"/>
      <c r="J155" s="152"/>
    </row>
    <row r="156" spans="1:10" s="139" customFormat="1" x14ac:dyDescent="0.2">
      <c r="A156" s="159" t="s">
        <v>48</v>
      </c>
      <c r="B156" s="65"/>
      <c r="C156" s="66"/>
      <c r="D156" s="65"/>
      <c r="E156" s="66"/>
      <c r="F156" s="67"/>
      <c r="G156" s="65"/>
      <c r="H156" s="66"/>
      <c r="I156" s="20"/>
      <c r="J156" s="21"/>
    </row>
    <row r="157" spans="1:10" x14ac:dyDescent="0.2">
      <c r="A157" s="158" t="s">
        <v>487</v>
      </c>
      <c r="B157" s="65">
        <v>0</v>
      </c>
      <c r="C157" s="66">
        <v>0</v>
      </c>
      <c r="D157" s="65">
        <v>1</v>
      </c>
      <c r="E157" s="66">
        <v>2</v>
      </c>
      <c r="F157" s="67"/>
      <c r="G157" s="65">
        <f>B157-C157</f>
        <v>0</v>
      </c>
      <c r="H157" s="66">
        <f>D157-E157</f>
        <v>-1</v>
      </c>
      <c r="I157" s="20" t="str">
        <f>IF(C157=0, "-", IF(G157/C157&lt;10, G157/C157, "&gt;999%"))</f>
        <v>-</v>
      </c>
      <c r="J157" s="21">
        <f>IF(E157=0, "-", IF(H157/E157&lt;10, H157/E157, "&gt;999%"))</f>
        <v>-0.5</v>
      </c>
    </row>
    <row r="158" spans="1:10" s="160" customFormat="1" x14ac:dyDescent="0.2">
      <c r="A158" s="178" t="s">
        <v>567</v>
      </c>
      <c r="B158" s="71">
        <v>0</v>
      </c>
      <c r="C158" s="72">
        <v>0</v>
      </c>
      <c r="D158" s="71">
        <v>1</v>
      </c>
      <c r="E158" s="72">
        <v>2</v>
      </c>
      <c r="F158" s="73"/>
      <c r="G158" s="71">
        <f>B158-C158</f>
        <v>0</v>
      </c>
      <c r="H158" s="72">
        <f>D158-E158</f>
        <v>-1</v>
      </c>
      <c r="I158" s="37" t="str">
        <f>IF(C158=0, "-", IF(G158/C158&lt;10, G158/C158, "&gt;999%"))</f>
        <v>-</v>
      </c>
      <c r="J158" s="38">
        <f>IF(E158=0, "-", IF(H158/E158&lt;10, H158/E158, "&gt;999%"))</f>
        <v>-0.5</v>
      </c>
    </row>
    <row r="159" spans="1:10" x14ac:dyDescent="0.2">
      <c r="A159" s="177"/>
      <c r="B159" s="143"/>
      <c r="C159" s="144"/>
      <c r="D159" s="143"/>
      <c r="E159" s="144"/>
      <c r="F159" s="145"/>
      <c r="G159" s="143"/>
      <c r="H159" s="144"/>
      <c r="I159" s="151"/>
      <c r="J159" s="152"/>
    </row>
    <row r="160" spans="1:10" s="139" customFormat="1" x14ac:dyDescent="0.2">
      <c r="A160" s="159" t="s">
        <v>49</v>
      </c>
      <c r="B160" s="65"/>
      <c r="C160" s="66"/>
      <c r="D160" s="65"/>
      <c r="E160" s="66"/>
      <c r="F160" s="67"/>
      <c r="G160" s="65"/>
      <c r="H160" s="66"/>
      <c r="I160" s="20"/>
      <c r="J160" s="21"/>
    </row>
    <row r="161" spans="1:10" x14ac:dyDescent="0.2">
      <c r="A161" s="158" t="s">
        <v>488</v>
      </c>
      <c r="B161" s="65">
        <v>6</v>
      </c>
      <c r="C161" s="66">
        <v>6</v>
      </c>
      <c r="D161" s="65">
        <v>65</v>
      </c>
      <c r="E161" s="66">
        <v>44</v>
      </c>
      <c r="F161" s="67"/>
      <c r="G161" s="65">
        <f>B161-C161</f>
        <v>0</v>
      </c>
      <c r="H161" s="66">
        <f>D161-E161</f>
        <v>21</v>
      </c>
      <c r="I161" s="20">
        <f>IF(C161=0, "-", IF(G161/C161&lt;10, G161/C161, "&gt;999%"))</f>
        <v>0</v>
      </c>
      <c r="J161" s="21">
        <f>IF(E161=0, "-", IF(H161/E161&lt;10, H161/E161, "&gt;999%"))</f>
        <v>0.47727272727272729</v>
      </c>
    </row>
    <row r="162" spans="1:10" s="160" customFormat="1" x14ac:dyDescent="0.2">
      <c r="A162" s="178" t="s">
        <v>568</v>
      </c>
      <c r="B162" s="71">
        <v>6</v>
      </c>
      <c r="C162" s="72">
        <v>6</v>
      </c>
      <c r="D162" s="71">
        <v>65</v>
      </c>
      <c r="E162" s="72">
        <v>44</v>
      </c>
      <c r="F162" s="73"/>
      <c r="G162" s="71">
        <f>B162-C162</f>
        <v>0</v>
      </c>
      <c r="H162" s="72">
        <f>D162-E162</f>
        <v>21</v>
      </c>
      <c r="I162" s="37">
        <f>IF(C162=0, "-", IF(G162/C162&lt;10, G162/C162, "&gt;999%"))</f>
        <v>0</v>
      </c>
      <c r="J162" s="38">
        <f>IF(E162=0, "-", IF(H162/E162&lt;10, H162/E162, "&gt;999%"))</f>
        <v>0.47727272727272729</v>
      </c>
    </row>
    <row r="163" spans="1:10" x14ac:dyDescent="0.2">
      <c r="A163" s="177"/>
      <c r="B163" s="143"/>
      <c r="C163" s="144"/>
      <c r="D163" s="143"/>
      <c r="E163" s="144"/>
      <c r="F163" s="145"/>
      <c r="G163" s="143"/>
      <c r="H163" s="144"/>
      <c r="I163" s="151"/>
      <c r="J163" s="152"/>
    </row>
    <row r="164" spans="1:10" s="139" customFormat="1" x14ac:dyDescent="0.2">
      <c r="A164" s="159" t="s">
        <v>50</v>
      </c>
      <c r="B164" s="65"/>
      <c r="C164" s="66"/>
      <c r="D164" s="65"/>
      <c r="E164" s="66"/>
      <c r="F164" s="67"/>
      <c r="G164" s="65"/>
      <c r="H164" s="66"/>
      <c r="I164" s="20"/>
      <c r="J164" s="21"/>
    </row>
    <row r="165" spans="1:10" x14ac:dyDescent="0.2">
      <c r="A165" s="158" t="s">
        <v>458</v>
      </c>
      <c r="B165" s="65">
        <v>5</v>
      </c>
      <c r="C165" s="66">
        <v>4</v>
      </c>
      <c r="D165" s="65">
        <v>41</v>
      </c>
      <c r="E165" s="66">
        <v>51</v>
      </c>
      <c r="F165" s="67"/>
      <c r="G165" s="65">
        <f>B165-C165</f>
        <v>1</v>
      </c>
      <c r="H165" s="66">
        <f>D165-E165</f>
        <v>-10</v>
      </c>
      <c r="I165" s="20">
        <f>IF(C165=0, "-", IF(G165/C165&lt;10, G165/C165, "&gt;999%"))</f>
        <v>0.25</v>
      </c>
      <c r="J165" s="21">
        <f>IF(E165=0, "-", IF(H165/E165&lt;10, H165/E165, "&gt;999%"))</f>
        <v>-0.19607843137254902</v>
      </c>
    </row>
    <row r="166" spans="1:10" x14ac:dyDescent="0.2">
      <c r="A166" s="158" t="s">
        <v>470</v>
      </c>
      <c r="B166" s="65">
        <v>12</v>
      </c>
      <c r="C166" s="66">
        <v>10</v>
      </c>
      <c r="D166" s="65">
        <v>144</v>
      </c>
      <c r="E166" s="66">
        <v>79</v>
      </c>
      <c r="F166" s="67"/>
      <c r="G166" s="65">
        <f>B166-C166</f>
        <v>2</v>
      </c>
      <c r="H166" s="66">
        <f>D166-E166</f>
        <v>65</v>
      </c>
      <c r="I166" s="20">
        <f>IF(C166=0, "-", IF(G166/C166&lt;10, G166/C166, "&gt;999%"))</f>
        <v>0.2</v>
      </c>
      <c r="J166" s="21">
        <f>IF(E166=0, "-", IF(H166/E166&lt;10, H166/E166, "&gt;999%"))</f>
        <v>0.82278481012658233</v>
      </c>
    </row>
    <row r="167" spans="1:10" x14ac:dyDescent="0.2">
      <c r="A167" s="158" t="s">
        <v>391</v>
      </c>
      <c r="B167" s="65">
        <v>6</v>
      </c>
      <c r="C167" s="66">
        <v>4</v>
      </c>
      <c r="D167" s="65">
        <v>57</v>
      </c>
      <c r="E167" s="66">
        <v>52</v>
      </c>
      <c r="F167" s="67"/>
      <c r="G167" s="65">
        <f>B167-C167</f>
        <v>2</v>
      </c>
      <c r="H167" s="66">
        <f>D167-E167</f>
        <v>5</v>
      </c>
      <c r="I167" s="20">
        <f>IF(C167=0, "-", IF(G167/C167&lt;10, G167/C167, "&gt;999%"))</f>
        <v>0.5</v>
      </c>
      <c r="J167" s="21">
        <f>IF(E167=0, "-", IF(H167/E167&lt;10, H167/E167, "&gt;999%"))</f>
        <v>9.6153846153846159E-2</v>
      </c>
    </row>
    <row r="168" spans="1:10" s="160" customFormat="1" x14ac:dyDescent="0.2">
      <c r="A168" s="178" t="s">
        <v>569</v>
      </c>
      <c r="B168" s="71">
        <v>23</v>
      </c>
      <c r="C168" s="72">
        <v>18</v>
      </c>
      <c r="D168" s="71">
        <v>242</v>
      </c>
      <c r="E168" s="72">
        <v>182</v>
      </c>
      <c r="F168" s="73"/>
      <c r="G168" s="71">
        <f>B168-C168</f>
        <v>5</v>
      </c>
      <c r="H168" s="72">
        <f>D168-E168</f>
        <v>60</v>
      </c>
      <c r="I168" s="37">
        <f>IF(C168=0, "-", IF(G168/C168&lt;10, G168/C168, "&gt;999%"))</f>
        <v>0.27777777777777779</v>
      </c>
      <c r="J168" s="38">
        <f>IF(E168=0, "-", IF(H168/E168&lt;10, H168/E168, "&gt;999%"))</f>
        <v>0.32967032967032966</v>
      </c>
    </row>
    <row r="169" spans="1:10" x14ac:dyDescent="0.2">
      <c r="A169" s="177"/>
      <c r="B169" s="143"/>
      <c r="C169" s="144"/>
      <c r="D169" s="143"/>
      <c r="E169" s="144"/>
      <c r="F169" s="145"/>
      <c r="G169" s="143"/>
      <c r="H169" s="144"/>
      <c r="I169" s="151"/>
      <c r="J169" s="152"/>
    </row>
    <row r="170" spans="1:10" s="139" customFormat="1" x14ac:dyDescent="0.2">
      <c r="A170" s="159" t="s">
        <v>51</v>
      </c>
      <c r="B170" s="65"/>
      <c r="C170" s="66"/>
      <c r="D170" s="65"/>
      <c r="E170" s="66"/>
      <c r="F170" s="67"/>
      <c r="G170" s="65"/>
      <c r="H170" s="66"/>
      <c r="I170" s="20"/>
      <c r="J170" s="21"/>
    </row>
    <row r="171" spans="1:10" x14ac:dyDescent="0.2">
      <c r="A171" s="158" t="s">
        <v>489</v>
      </c>
      <c r="B171" s="65">
        <v>1</v>
      </c>
      <c r="C171" s="66">
        <v>0</v>
      </c>
      <c r="D171" s="65">
        <v>3</v>
      </c>
      <c r="E171" s="66">
        <v>0</v>
      </c>
      <c r="F171" s="67"/>
      <c r="G171" s="65">
        <f>B171-C171</f>
        <v>1</v>
      </c>
      <c r="H171" s="66">
        <f>D171-E171</f>
        <v>3</v>
      </c>
      <c r="I171" s="20" t="str">
        <f>IF(C171=0, "-", IF(G171/C171&lt;10, G171/C171, "&gt;999%"))</f>
        <v>-</v>
      </c>
      <c r="J171" s="21" t="str">
        <f>IF(E171=0, "-", IF(H171/E171&lt;10, H171/E171, "&gt;999%"))</f>
        <v>-</v>
      </c>
    </row>
    <row r="172" spans="1:10" s="160" customFormat="1" x14ac:dyDescent="0.2">
      <c r="A172" s="178" t="s">
        <v>570</v>
      </c>
      <c r="B172" s="71">
        <v>1</v>
      </c>
      <c r="C172" s="72">
        <v>0</v>
      </c>
      <c r="D172" s="71">
        <v>3</v>
      </c>
      <c r="E172" s="72">
        <v>0</v>
      </c>
      <c r="F172" s="73"/>
      <c r="G172" s="71">
        <f>B172-C172</f>
        <v>1</v>
      </c>
      <c r="H172" s="72">
        <f>D172-E172</f>
        <v>3</v>
      </c>
      <c r="I172" s="37" t="str">
        <f>IF(C172=0, "-", IF(G172/C172&lt;10, G172/C172, "&gt;999%"))</f>
        <v>-</v>
      </c>
      <c r="J172" s="38" t="str">
        <f>IF(E172=0, "-", IF(H172/E172&lt;10, H172/E172, "&gt;999%"))</f>
        <v>-</v>
      </c>
    </row>
    <row r="173" spans="1:10" x14ac:dyDescent="0.2">
      <c r="A173" s="177"/>
      <c r="B173" s="143"/>
      <c r="C173" s="144"/>
      <c r="D173" s="143"/>
      <c r="E173" s="144"/>
      <c r="F173" s="145"/>
      <c r="G173" s="143"/>
      <c r="H173" s="144"/>
      <c r="I173" s="151"/>
      <c r="J173" s="152"/>
    </row>
    <row r="174" spans="1:10" s="139" customFormat="1" x14ac:dyDescent="0.2">
      <c r="A174" s="159" t="s">
        <v>52</v>
      </c>
      <c r="B174" s="65"/>
      <c r="C174" s="66"/>
      <c r="D174" s="65"/>
      <c r="E174" s="66"/>
      <c r="F174" s="67"/>
      <c r="G174" s="65"/>
      <c r="H174" s="66"/>
      <c r="I174" s="20"/>
      <c r="J174" s="21"/>
    </row>
    <row r="175" spans="1:10" x14ac:dyDescent="0.2">
      <c r="A175" s="158" t="s">
        <v>344</v>
      </c>
      <c r="B175" s="65">
        <v>1</v>
      </c>
      <c r="C175" s="66">
        <v>1</v>
      </c>
      <c r="D175" s="65">
        <v>28</v>
      </c>
      <c r="E175" s="66">
        <v>31</v>
      </c>
      <c r="F175" s="67"/>
      <c r="G175" s="65">
        <f t="shared" ref="G175:G181" si="28">B175-C175</f>
        <v>0</v>
      </c>
      <c r="H175" s="66">
        <f t="shared" ref="H175:H181" si="29">D175-E175</f>
        <v>-3</v>
      </c>
      <c r="I175" s="20">
        <f t="shared" ref="I175:I181" si="30">IF(C175=0, "-", IF(G175/C175&lt;10, G175/C175, "&gt;999%"))</f>
        <v>0</v>
      </c>
      <c r="J175" s="21">
        <f t="shared" ref="J175:J181" si="31">IF(E175=0, "-", IF(H175/E175&lt;10, H175/E175, "&gt;999%"))</f>
        <v>-9.6774193548387094E-2</v>
      </c>
    </row>
    <row r="176" spans="1:10" x14ac:dyDescent="0.2">
      <c r="A176" s="158" t="s">
        <v>413</v>
      </c>
      <c r="B176" s="65">
        <v>2</v>
      </c>
      <c r="C176" s="66">
        <v>0</v>
      </c>
      <c r="D176" s="65">
        <v>9</v>
      </c>
      <c r="E176" s="66">
        <v>5</v>
      </c>
      <c r="F176" s="67"/>
      <c r="G176" s="65">
        <f t="shared" si="28"/>
        <v>2</v>
      </c>
      <c r="H176" s="66">
        <f t="shared" si="29"/>
        <v>4</v>
      </c>
      <c r="I176" s="20" t="str">
        <f t="shared" si="30"/>
        <v>-</v>
      </c>
      <c r="J176" s="21">
        <f t="shared" si="31"/>
        <v>0.8</v>
      </c>
    </row>
    <row r="177" spans="1:10" x14ac:dyDescent="0.2">
      <c r="A177" s="158" t="s">
        <v>292</v>
      </c>
      <c r="B177" s="65">
        <v>0</v>
      </c>
      <c r="C177" s="66">
        <v>0</v>
      </c>
      <c r="D177" s="65">
        <v>1</v>
      </c>
      <c r="E177" s="66">
        <v>0</v>
      </c>
      <c r="F177" s="67"/>
      <c r="G177" s="65">
        <f t="shared" si="28"/>
        <v>0</v>
      </c>
      <c r="H177" s="66">
        <f t="shared" si="29"/>
        <v>1</v>
      </c>
      <c r="I177" s="20" t="str">
        <f t="shared" si="30"/>
        <v>-</v>
      </c>
      <c r="J177" s="21" t="str">
        <f t="shared" si="31"/>
        <v>-</v>
      </c>
    </row>
    <row r="178" spans="1:10" x14ac:dyDescent="0.2">
      <c r="A178" s="158" t="s">
        <v>414</v>
      </c>
      <c r="B178" s="65">
        <v>0</v>
      </c>
      <c r="C178" s="66">
        <v>0</v>
      </c>
      <c r="D178" s="65">
        <v>1</v>
      </c>
      <c r="E178" s="66">
        <v>1</v>
      </c>
      <c r="F178" s="67"/>
      <c r="G178" s="65">
        <f t="shared" si="28"/>
        <v>0</v>
      </c>
      <c r="H178" s="66">
        <f t="shared" si="29"/>
        <v>0</v>
      </c>
      <c r="I178" s="20" t="str">
        <f t="shared" si="30"/>
        <v>-</v>
      </c>
      <c r="J178" s="21">
        <f t="shared" si="31"/>
        <v>0</v>
      </c>
    </row>
    <row r="179" spans="1:10" x14ac:dyDescent="0.2">
      <c r="A179" s="158" t="s">
        <v>236</v>
      </c>
      <c r="B179" s="65">
        <v>0</v>
      </c>
      <c r="C179" s="66">
        <v>0</v>
      </c>
      <c r="D179" s="65">
        <v>3</v>
      </c>
      <c r="E179" s="66">
        <v>10</v>
      </c>
      <c r="F179" s="67"/>
      <c r="G179" s="65">
        <f t="shared" si="28"/>
        <v>0</v>
      </c>
      <c r="H179" s="66">
        <f t="shared" si="29"/>
        <v>-7</v>
      </c>
      <c r="I179" s="20" t="str">
        <f t="shared" si="30"/>
        <v>-</v>
      </c>
      <c r="J179" s="21">
        <f t="shared" si="31"/>
        <v>-0.7</v>
      </c>
    </row>
    <row r="180" spans="1:10" x14ac:dyDescent="0.2">
      <c r="A180" s="158" t="s">
        <v>251</v>
      </c>
      <c r="B180" s="65">
        <v>1</v>
      </c>
      <c r="C180" s="66">
        <v>1</v>
      </c>
      <c r="D180" s="65">
        <v>3</v>
      </c>
      <c r="E180" s="66">
        <v>1</v>
      </c>
      <c r="F180" s="67"/>
      <c r="G180" s="65">
        <f t="shared" si="28"/>
        <v>0</v>
      </c>
      <c r="H180" s="66">
        <f t="shared" si="29"/>
        <v>2</v>
      </c>
      <c r="I180" s="20">
        <f t="shared" si="30"/>
        <v>0</v>
      </c>
      <c r="J180" s="21">
        <f t="shared" si="31"/>
        <v>2</v>
      </c>
    </row>
    <row r="181" spans="1:10" s="160" customFormat="1" x14ac:dyDescent="0.2">
      <c r="A181" s="178" t="s">
        <v>571</v>
      </c>
      <c r="B181" s="71">
        <v>4</v>
      </c>
      <c r="C181" s="72">
        <v>2</v>
      </c>
      <c r="D181" s="71">
        <v>45</v>
      </c>
      <c r="E181" s="72">
        <v>48</v>
      </c>
      <c r="F181" s="73"/>
      <c r="G181" s="71">
        <f t="shared" si="28"/>
        <v>2</v>
      </c>
      <c r="H181" s="72">
        <f t="shared" si="29"/>
        <v>-3</v>
      </c>
      <c r="I181" s="37">
        <f t="shared" si="30"/>
        <v>1</v>
      </c>
      <c r="J181" s="38">
        <f t="shared" si="31"/>
        <v>-6.25E-2</v>
      </c>
    </row>
    <row r="182" spans="1:10" x14ac:dyDescent="0.2">
      <c r="A182" s="177"/>
      <c r="B182" s="143"/>
      <c r="C182" s="144"/>
      <c r="D182" s="143"/>
      <c r="E182" s="144"/>
      <c r="F182" s="145"/>
      <c r="G182" s="143"/>
      <c r="H182" s="144"/>
      <c r="I182" s="151"/>
      <c r="J182" s="152"/>
    </row>
    <row r="183" spans="1:10" s="139" customFormat="1" x14ac:dyDescent="0.2">
      <c r="A183" s="159" t="s">
        <v>53</v>
      </c>
      <c r="B183" s="65"/>
      <c r="C183" s="66"/>
      <c r="D183" s="65"/>
      <c r="E183" s="66"/>
      <c r="F183" s="67"/>
      <c r="G183" s="65"/>
      <c r="H183" s="66"/>
      <c r="I183" s="20"/>
      <c r="J183" s="21"/>
    </row>
    <row r="184" spans="1:10" x14ac:dyDescent="0.2">
      <c r="A184" s="158" t="s">
        <v>356</v>
      </c>
      <c r="B184" s="65">
        <v>0</v>
      </c>
      <c r="C184" s="66">
        <v>2</v>
      </c>
      <c r="D184" s="65">
        <v>10</v>
      </c>
      <c r="E184" s="66">
        <v>10</v>
      </c>
      <c r="F184" s="67"/>
      <c r="G184" s="65">
        <f t="shared" ref="G184:G189" si="32">B184-C184</f>
        <v>-2</v>
      </c>
      <c r="H184" s="66">
        <f t="shared" ref="H184:H189" si="33">D184-E184</f>
        <v>0</v>
      </c>
      <c r="I184" s="20">
        <f t="shared" ref="I184:I189" si="34">IF(C184=0, "-", IF(G184/C184&lt;10, G184/C184, "&gt;999%"))</f>
        <v>-1</v>
      </c>
      <c r="J184" s="21">
        <f t="shared" ref="J184:J189" si="35">IF(E184=0, "-", IF(H184/E184&lt;10, H184/E184, "&gt;999%"))</f>
        <v>0</v>
      </c>
    </row>
    <row r="185" spans="1:10" x14ac:dyDescent="0.2">
      <c r="A185" s="158" t="s">
        <v>323</v>
      </c>
      <c r="B185" s="65">
        <v>3</v>
      </c>
      <c r="C185" s="66">
        <v>2</v>
      </c>
      <c r="D185" s="65">
        <v>11</v>
      </c>
      <c r="E185" s="66">
        <v>16</v>
      </c>
      <c r="F185" s="67"/>
      <c r="G185" s="65">
        <f t="shared" si="32"/>
        <v>1</v>
      </c>
      <c r="H185" s="66">
        <f t="shared" si="33"/>
        <v>-5</v>
      </c>
      <c r="I185" s="20">
        <f t="shared" si="34"/>
        <v>0.5</v>
      </c>
      <c r="J185" s="21">
        <f t="shared" si="35"/>
        <v>-0.3125</v>
      </c>
    </row>
    <row r="186" spans="1:10" x14ac:dyDescent="0.2">
      <c r="A186" s="158" t="s">
        <v>471</v>
      </c>
      <c r="B186" s="65">
        <v>4</v>
      </c>
      <c r="C186" s="66">
        <v>1</v>
      </c>
      <c r="D186" s="65">
        <v>15</v>
      </c>
      <c r="E186" s="66">
        <v>5</v>
      </c>
      <c r="F186" s="67"/>
      <c r="G186" s="65">
        <f t="shared" si="32"/>
        <v>3</v>
      </c>
      <c r="H186" s="66">
        <f t="shared" si="33"/>
        <v>10</v>
      </c>
      <c r="I186" s="20">
        <f t="shared" si="34"/>
        <v>3</v>
      </c>
      <c r="J186" s="21">
        <f t="shared" si="35"/>
        <v>2</v>
      </c>
    </row>
    <row r="187" spans="1:10" x14ac:dyDescent="0.2">
      <c r="A187" s="158" t="s">
        <v>392</v>
      </c>
      <c r="B187" s="65">
        <v>5</v>
      </c>
      <c r="C187" s="66">
        <v>7</v>
      </c>
      <c r="D187" s="65">
        <v>32</v>
      </c>
      <c r="E187" s="66">
        <v>37</v>
      </c>
      <c r="F187" s="67"/>
      <c r="G187" s="65">
        <f t="shared" si="32"/>
        <v>-2</v>
      </c>
      <c r="H187" s="66">
        <f t="shared" si="33"/>
        <v>-5</v>
      </c>
      <c r="I187" s="20">
        <f t="shared" si="34"/>
        <v>-0.2857142857142857</v>
      </c>
      <c r="J187" s="21">
        <f t="shared" si="35"/>
        <v>-0.13513513513513514</v>
      </c>
    </row>
    <row r="188" spans="1:10" x14ac:dyDescent="0.2">
      <c r="A188" s="158" t="s">
        <v>393</v>
      </c>
      <c r="B188" s="65">
        <v>3</v>
      </c>
      <c r="C188" s="66">
        <v>3</v>
      </c>
      <c r="D188" s="65">
        <v>24</v>
      </c>
      <c r="E188" s="66">
        <v>15</v>
      </c>
      <c r="F188" s="67"/>
      <c r="G188" s="65">
        <f t="shared" si="32"/>
        <v>0</v>
      </c>
      <c r="H188" s="66">
        <f t="shared" si="33"/>
        <v>9</v>
      </c>
      <c r="I188" s="20">
        <f t="shared" si="34"/>
        <v>0</v>
      </c>
      <c r="J188" s="21">
        <f t="shared" si="35"/>
        <v>0.6</v>
      </c>
    </row>
    <row r="189" spans="1:10" s="160" customFormat="1" x14ac:dyDescent="0.2">
      <c r="A189" s="178" t="s">
        <v>572</v>
      </c>
      <c r="B189" s="71">
        <v>15</v>
      </c>
      <c r="C189" s="72">
        <v>15</v>
      </c>
      <c r="D189" s="71">
        <v>92</v>
      </c>
      <c r="E189" s="72">
        <v>83</v>
      </c>
      <c r="F189" s="73"/>
      <c r="G189" s="71">
        <f t="shared" si="32"/>
        <v>0</v>
      </c>
      <c r="H189" s="72">
        <f t="shared" si="33"/>
        <v>9</v>
      </c>
      <c r="I189" s="37">
        <f t="shared" si="34"/>
        <v>0</v>
      </c>
      <c r="J189" s="38">
        <f t="shared" si="35"/>
        <v>0.10843373493975904</v>
      </c>
    </row>
    <row r="190" spans="1:10" x14ac:dyDescent="0.2">
      <c r="A190" s="177"/>
      <c r="B190" s="143"/>
      <c r="C190" s="144"/>
      <c r="D190" s="143"/>
      <c r="E190" s="144"/>
      <c r="F190" s="145"/>
      <c r="G190" s="143"/>
      <c r="H190" s="144"/>
      <c r="I190" s="151"/>
      <c r="J190" s="152"/>
    </row>
    <row r="191" spans="1:10" s="139" customFormat="1" x14ac:dyDescent="0.2">
      <c r="A191" s="159" t="s">
        <v>54</v>
      </c>
      <c r="B191" s="65"/>
      <c r="C191" s="66"/>
      <c r="D191" s="65"/>
      <c r="E191" s="66"/>
      <c r="F191" s="67"/>
      <c r="G191" s="65"/>
      <c r="H191" s="66"/>
      <c r="I191" s="20"/>
      <c r="J191" s="21"/>
    </row>
    <row r="192" spans="1:10" x14ac:dyDescent="0.2">
      <c r="A192" s="158" t="s">
        <v>267</v>
      </c>
      <c r="B192" s="65">
        <v>2</v>
      </c>
      <c r="C192" s="66">
        <v>3</v>
      </c>
      <c r="D192" s="65">
        <v>45</v>
      </c>
      <c r="E192" s="66">
        <v>54</v>
      </c>
      <c r="F192" s="67"/>
      <c r="G192" s="65">
        <f t="shared" ref="G192:G202" si="36">B192-C192</f>
        <v>-1</v>
      </c>
      <c r="H192" s="66">
        <f t="shared" ref="H192:H202" si="37">D192-E192</f>
        <v>-9</v>
      </c>
      <c r="I192" s="20">
        <f t="shared" ref="I192:I202" si="38">IF(C192=0, "-", IF(G192/C192&lt;10, G192/C192, "&gt;999%"))</f>
        <v>-0.33333333333333331</v>
      </c>
      <c r="J192" s="21">
        <f t="shared" ref="J192:J202" si="39">IF(E192=0, "-", IF(H192/E192&lt;10, H192/E192, "&gt;999%"))</f>
        <v>-0.16666666666666666</v>
      </c>
    </row>
    <row r="193" spans="1:10" x14ac:dyDescent="0.2">
      <c r="A193" s="158" t="s">
        <v>202</v>
      </c>
      <c r="B193" s="65">
        <v>6</v>
      </c>
      <c r="C193" s="66">
        <v>32</v>
      </c>
      <c r="D193" s="65">
        <v>198</v>
      </c>
      <c r="E193" s="66">
        <v>355</v>
      </c>
      <c r="F193" s="67"/>
      <c r="G193" s="65">
        <f t="shared" si="36"/>
        <v>-26</v>
      </c>
      <c r="H193" s="66">
        <f t="shared" si="37"/>
        <v>-157</v>
      </c>
      <c r="I193" s="20">
        <f t="shared" si="38"/>
        <v>-0.8125</v>
      </c>
      <c r="J193" s="21">
        <f t="shared" si="39"/>
        <v>-0.44225352112676058</v>
      </c>
    </row>
    <row r="194" spans="1:10" x14ac:dyDescent="0.2">
      <c r="A194" s="158" t="s">
        <v>324</v>
      </c>
      <c r="B194" s="65">
        <v>0</v>
      </c>
      <c r="C194" s="66">
        <v>0</v>
      </c>
      <c r="D194" s="65">
        <v>6</v>
      </c>
      <c r="E194" s="66">
        <v>0</v>
      </c>
      <c r="F194" s="67"/>
      <c r="G194" s="65">
        <f t="shared" si="36"/>
        <v>0</v>
      </c>
      <c r="H194" s="66">
        <f t="shared" si="37"/>
        <v>6</v>
      </c>
      <c r="I194" s="20" t="str">
        <f t="shared" si="38"/>
        <v>-</v>
      </c>
      <c r="J194" s="21" t="str">
        <f t="shared" si="39"/>
        <v>-</v>
      </c>
    </row>
    <row r="195" spans="1:10" x14ac:dyDescent="0.2">
      <c r="A195" s="158" t="s">
        <v>177</v>
      </c>
      <c r="B195" s="65">
        <v>3</v>
      </c>
      <c r="C195" s="66">
        <v>6</v>
      </c>
      <c r="D195" s="65">
        <v>81</v>
      </c>
      <c r="E195" s="66">
        <v>91</v>
      </c>
      <c r="F195" s="67"/>
      <c r="G195" s="65">
        <f t="shared" si="36"/>
        <v>-3</v>
      </c>
      <c r="H195" s="66">
        <f t="shared" si="37"/>
        <v>-10</v>
      </c>
      <c r="I195" s="20">
        <f t="shared" si="38"/>
        <v>-0.5</v>
      </c>
      <c r="J195" s="21">
        <f t="shared" si="39"/>
        <v>-0.10989010989010989</v>
      </c>
    </row>
    <row r="196" spans="1:10" x14ac:dyDescent="0.2">
      <c r="A196" s="158" t="s">
        <v>183</v>
      </c>
      <c r="B196" s="65">
        <v>1</v>
      </c>
      <c r="C196" s="66">
        <v>7</v>
      </c>
      <c r="D196" s="65">
        <v>87</v>
      </c>
      <c r="E196" s="66">
        <v>86</v>
      </c>
      <c r="F196" s="67"/>
      <c r="G196" s="65">
        <f t="shared" si="36"/>
        <v>-6</v>
      </c>
      <c r="H196" s="66">
        <f t="shared" si="37"/>
        <v>1</v>
      </c>
      <c r="I196" s="20">
        <f t="shared" si="38"/>
        <v>-0.8571428571428571</v>
      </c>
      <c r="J196" s="21">
        <f t="shared" si="39"/>
        <v>1.1627906976744186E-2</v>
      </c>
    </row>
    <row r="197" spans="1:10" x14ac:dyDescent="0.2">
      <c r="A197" s="158" t="s">
        <v>325</v>
      </c>
      <c r="B197" s="65">
        <v>7</v>
      </c>
      <c r="C197" s="66">
        <v>25</v>
      </c>
      <c r="D197" s="65">
        <v>112</v>
      </c>
      <c r="E197" s="66">
        <v>149</v>
      </c>
      <c r="F197" s="67"/>
      <c r="G197" s="65">
        <f t="shared" si="36"/>
        <v>-18</v>
      </c>
      <c r="H197" s="66">
        <f t="shared" si="37"/>
        <v>-37</v>
      </c>
      <c r="I197" s="20">
        <f t="shared" si="38"/>
        <v>-0.72</v>
      </c>
      <c r="J197" s="21">
        <f t="shared" si="39"/>
        <v>-0.24832214765100671</v>
      </c>
    </row>
    <row r="198" spans="1:10" x14ac:dyDescent="0.2">
      <c r="A198" s="158" t="s">
        <v>394</v>
      </c>
      <c r="B198" s="65">
        <v>12</v>
      </c>
      <c r="C198" s="66">
        <v>12</v>
      </c>
      <c r="D198" s="65">
        <v>61</v>
      </c>
      <c r="E198" s="66">
        <v>35</v>
      </c>
      <c r="F198" s="67"/>
      <c r="G198" s="65">
        <f t="shared" si="36"/>
        <v>0</v>
      </c>
      <c r="H198" s="66">
        <f t="shared" si="37"/>
        <v>26</v>
      </c>
      <c r="I198" s="20">
        <f t="shared" si="38"/>
        <v>0</v>
      </c>
      <c r="J198" s="21">
        <f t="shared" si="39"/>
        <v>0.74285714285714288</v>
      </c>
    </row>
    <row r="199" spans="1:10" x14ac:dyDescent="0.2">
      <c r="A199" s="158" t="s">
        <v>357</v>
      </c>
      <c r="B199" s="65">
        <v>2</v>
      </c>
      <c r="C199" s="66">
        <v>10</v>
      </c>
      <c r="D199" s="65">
        <v>37</v>
      </c>
      <c r="E199" s="66">
        <v>105</v>
      </c>
      <c r="F199" s="67"/>
      <c r="G199" s="65">
        <f t="shared" si="36"/>
        <v>-8</v>
      </c>
      <c r="H199" s="66">
        <f t="shared" si="37"/>
        <v>-68</v>
      </c>
      <c r="I199" s="20">
        <f t="shared" si="38"/>
        <v>-0.8</v>
      </c>
      <c r="J199" s="21">
        <f t="shared" si="39"/>
        <v>-0.64761904761904765</v>
      </c>
    </row>
    <row r="200" spans="1:10" x14ac:dyDescent="0.2">
      <c r="A200" s="158" t="s">
        <v>245</v>
      </c>
      <c r="B200" s="65">
        <v>1</v>
      </c>
      <c r="C200" s="66">
        <v>2</v>
      </c>
      <c r="D200" s="65">
        <v>19</v>
      </c>
      <c r="E200" s="66">
        <v>32</v>
      </c>
      <c r="F200" s="67"/>
      <c r="G200" s="65">
        <f t="shared" si="36"/>
        <v>-1</v>
      </c>
      <c r="H200" s="66">
        <f t="shared" si="37"/>
        <v>-13</v>
      </c>
      <c r="I200" s="20">
        <f t="shared" si="38"/>
        <v>-0.5</v>
      </c>
      <c r="J200" s="21">
        <f t="shared" si="39"/>
        <v>-0.40625</v>
      </c>
    </row>
    <row r="201" spans="1:10" x14ac:dyDescent="0.2">
      <c r="A201" s="158" t="s">
        <v>310</v>
      </c>
      <c r="B201" s="65">
        <v>4</v>
      </c>
      <c r="C201" s="66">
        <v>0</v>
      </c>
      <c r="D201" s="65">
        <v>69</v>
      </c>
      <c r="E201" s="66">
        <v>0</v>
      </c>
      <c r="F201" s="67"/>
      <c r="G201" s="65">
        <f t="shared" si="36"/>
        <v>4</v>
      </c>
      <c r="H201" s="66">
        <f t="shared" si="37"/>
        <v>69</v>
      </c>
      <c r="I201" s="20" t="str">
        <f t="shared" si="38"/>
        <v>-</v>
      </c>
      <c r="J201" s="21" t="str">
        <f t="shared" si="39"/>
        <v>-</v>
      </c>
    </row>
    <row r="202" spans="1:10" s="160" customFormat="1" x14ac:dyDescent="0.2">
      <c r="A202" s="178" t="s">
        <v>573</v>
      </c>
      <c r="B202" s="71">
        <v>38</v>
      </c>
      <c r="C202" s="72">
        <v>97</v>
      </c>
      <c r="D202" s="71">
        <v>715</v>
      </c>
      <c r="E202" s="72">
        <v>907</v>
      </c>
      <c r="F202" s="73"/>
      <c r="G202" s="71">
        <f t="shared" si="36"/>
        <v>-59</v>
      </c>
      <c r="H202" s="72">
        <f t="shared" si="37"/>
        <v>-192</v>
      </c>
      <c r="I202" s="37">
        <f t="shared" si="38"/>
        <v>-0.60824742268041232</v>
      </c>
      <c r="J202" s="38">
        <f t="shared" si="39"/>
        <v>-0.21168687982359427</v>
      </c>
    </row>
    <row r="203" spans="1:10" x14ac:dyDescent="0.2">
      <c r="A203" s="177"/>
      <c r="B203" s="143"/>
      <c r="C203" s="144"/>
      <c r="D203" s="143"/>
      <c r="E203" s="144"/>
      <c r="F203" s="145"/>
      <c r="G203" s="143"/>
      <c r="H203" s="144"/>
      <c r="I203" s="151"/>
      <c r="J203" s="152"/>
    </row>
    <row r="204" spans="1:10" s="139" customFormat="1" x14ac:dyDescent="0.2">
      <c r="A204" s="159" t="s">
        <v>55</v>
      </c>
      <c r="B204" s="65"/>
      <c r="C204" s="66"/>
      <c r="D204" s="65"/>
      <c r="E204" s="66"/>
      <c r="F204" s="67"/>
      <c r="G204" s="65"/>
      <c r="H204" s="66"/>
      <c r="I204" s="20"/>
      <c r="J204" s="21"/>
    </row>
    <row r="205" spans="1:10" x14ac:dyDescent="0.2">
      <c r="A205" s="158" t="s">
        <v>430</v>
      </c>
      <c r="B205" s="65">
        <v>0</v>
      </c>
      <c r="C205" s="66">
        <v>0</v>
      </c>
      <c r="D205" s="65">
        <v>2</v>
      </c>
      <c r="E205" s="66">
        <v>1</v>
      </c>
      <c r="F205" s="67"/>
      <c r="G205" s="65">
        <f>B205-C205</f>
        <v>0</v>
      </c>
      <c r="H205" s="66">
        <f>D205-E205</f>
        <v>1</v>
      </c>
      <c r="I205" s="20" t="str">
        <f>IF(C205=0, "-", IF(G205/C205&lt;10, G205/C205, "&gt;999%"))</f>
        <v>-</v>
      </c>
      <c r="J205" s="21">
        <f>IF(E205=0, "-", IF(H205/E205&lt;10, H205/E205, "&gt;999%"))</f>
        <v>1</v>
      </c>
    </row>
    <row r="206" spans="1:10" s="160" customFormat="1" x14ac:dyDescent="0.2">
      <c r="A206" s="178" t="s">
        <v>574</v>
      </c>
      <c r="B206" s="71">
        <v>0</v>
      </c>
      <c r="C206" s="72">
        <v>0</v>
      </c>
      <c r="D206" s="71">
        <v>2</v>
      </c>
      <c r="E206" s="72">
        <v>1</v>
      </c>
      <c r="F206" s="73"/>
      <c r="G206" s="71">
        <f>B206-C206</f>
        <v>0</v>
      </c>
      <c r="H206" s="72">
        <f>D206-E206</f>
        <v>1</v>
      </c>
      <c r="I206" s="37" t="str">
        <f>IF(C206=0, "-", IF(G206/C206&lt;10, G206/C206, "&gt;999%"))</f>
        <v>-</v>
      </c>
      <c r="J206" s="38">
        <f>IF(E206=0, "-", IF(H206/E206&lt;10, H206/E206, "&gt;999%"))</f>
        <v>1</v>
      </c>
    </row>
    <row r="207" spans="1:10" x14ac:dyDescent="0.2">
      <c r="A207" s="177"/>
      <c r="B207" s="143"/>
      <c r="C207" s="144"/>
      <c r="D207" s="143"/>
      <c r="E207" s="144"/>
      <c r="F207" s="145"/>
      <c r="G207" s="143"/>
      <c r="H207" s="144"/>
      <c r="I207" s="151"/>
      <c r="J207" s="152"/>
    </row>
    <row r="208" spans="1:10" s="139" customFormat="1" x14ac:dyDescent="0.2">
      <c r="A208" s="159" t="s">
        <v>56</v>
      </c>
      <c r="B208" s="65"/>
      <c r="C208" s="66"/>
      <c r="D208" s="65"/>
      <c r="E208" s="66"/>
      <c r="F208" s="67"/>
      <c r="G208" s="65"/>
      <c r="H208" s="66"/>
      <c r="I208" s="20"/>
      <c r="J208" s="21"/>
    </row>
    <row r="209" spans="1:10" x14ac:dyDescent="0.2">
      <c r="A209" s="158" t="s">
        <v>415</v>
      </c>
      <c r="B209" s="65">
        <v>2</v>
      </c>
      <c r="C209" s="66">
        <v>1</v>
      </c>
      <c r="D209" s="65">
        <v>23</v>
      </c>
      <c r="E209" s="66">
        <v>4</v>
      </c>
      <c r="F209" s="67"/>
      <c r="G209" s="65">
        <f t="shared" ref="G209:G216" si="40">B209-C209</f>
        <v>1</v>
      </c>
      <c r="H209" s="66">
        <f t="shared" ref="H209:H216" si="41">D209-E209</f>
        <v>19</v>
      </c>
      <c r="I209" s="20">
        <f t="shared" ref="I209:I216" si="42">IF(C209=0, "-", IF(G209/C209&lt;10, G209/C209, "&gt;999%"))</f>
        <v>1</v>
      </c>
      <c r="J209" s="21">
        <f t="shared" ref="J209:J216" si="43">IF(E209=0, "-", IF(H209/E209&lt;10, H209/E209, "&gt;999%"))</f>
        <v>4.75</v>
      </c>
    </row>
    <row r="210" spans="1:10" x14ac:dyDescent="0.2">
      <c r="A210" s="158" t="s">
        <v>431</v>
      </c>
      <c r="B210" s="65">
        <v>1</v>
      </c>
      <c r="C210" s="66">
        <v>0</v>
      </c>
      <c r="D210" s="65">
        <v>6</v>
      </c>
      <c r="E210" s="66">
        <v>7</v>
      </c>
      <c r="F210" s="67"/>
      <c r="G210" s="65">
        <f t="shared" si="40"/>
        <v>1</v>
      </c>
      <c r="H210" s="66">
        <f t="shared" si="41"/>
        <v>-1</v>
      </c>
      <c r="I210" s="20" t="str">
        <f t="shared" si="42"/>
        <v>-</v>
      </c>
      <c r="J210" s="21">
        <f t="shared" si="43"/>
        <v>-0.14285714285714285</v>
      </c>
    </row>
    <row r="211" spans="1:10" x14ac:dyDescent="0.2">
      <c r="A211" s="158" t="s">
        <v>375</v>
      </c>
      <c r="B211" s="65">
        <v>2</v>
      </c>
      <c r="C211" s="66">
        <v>0</v>
      </c>
      <c r="D211" s="65">
        <v>27</v>
      </c>
      <c r="E211" s="66">
        <v>60</v>
      </c>
      <c r="F211" s="67"/>
      <c r="G211" s="65">
        <f t="shared" si="40"/>
        <v>2</v>
      </c>
      <c r="H211" s="66">
        <f t="shared" si="41"/>
        <v>-33</v>
      </c>
      <c r="I211" s="20" t="str">
        <f t="shared" si="42"/>
        <v>-</v>
      </c>
      <c r="J211" s="21">
        <f t="shared" si="43"/>
        <v>-0.55000000000000004</v>
      </c>
    </row>
    <row r="212" spans="1:10" x14ac:dyDescent="0.2">
      <c r="A212" s="158" t="s">
        <v>432</v>
      </c>
      <c r="B212" s="65">
        <v>0</v>
      </c>
      <c r="C212" s="66">
        <v>0</v>
      </c>
      <c r="D212" s="65">
        <v>0</v>
      </c>
      <c r="E212" s="66">
        <v>3</v>
      </c>
      <c r="F212" s="67"/>
      <c r="G212" s="65">
        <f t="shared" si="40"/>
        <v>0</v>
      </c>
      <c r="H212" s="66">
        <f t="shared" si="41"/>
        <v>-3</v>
      </c>
      <c r="I212" s="20" t="str">
        <f t="shared" si="42"/>
        <v>-</v>
      </c>
      <c r="J212" s="21">
        <f t="shared" si="43"/>
        <v>-1</v>
      </c>
    </row>
    <row r="213" spans="1:10" x14ac:dyDescent="0.2">
      <c r="A213" s="158" t="s">
        <v>376</v>
      </c>
      <c r="B213" s="65">
        <v>0</v>
      </c>
      <c r="C213" s="66">
        <v>0</v>
      </c>
      <c r="D213" s="65">
        <v>27</v>
      </c>
      <c r="E213" s="66">
        <v>37</v>
      </c>
      <c r="F213" s="67"/>
      <c r="G213" s="65">
        <f t="shared" si="40"/>
        <v>0</v>
      </c>
      <c r="H213" s="66">
        <f t="shared" si="41"/>
        <v>-10</v>
      </c>
      <c r="I213" s="20" t="str">
        <f t="shared" si="42"/>
        <v>-</v>
      </c>
      <c r="J213" s="21">
        <f t="shared" si="43"/>
        <v>-0.27027027027027029</v>
      </c>
    </row>
    <row r="214" spans="1:10" x14ac:dyDescent="0.2">
      <c r="A214" s="158" t="s">
        <v>416</v>
      </c>
      <c r="B214" s="65">
        <v>0</v>
      </c>
      <c r="C214" s="66">
        <v>1</v>
      </c>
      <c r="D214" s="65">
        <v>37</v>
      </c>
      <c r="E214" s="66">
        <v>17</v>
      </c>
      <c r="F214" s="67"/>
      <c r="G214" s="65">
        <f t="shared" si="40"/>
        <v>-1</v>
      </c>
      <c r="H214" s="66">
        <f t="shared" si="41"/>
        <v>20</v>
      </c>
      <c r="I214" s="20">
        <f t="shared" si="42"/>
        <v>-1</v>
      </c>
      <c r="J214" s="21">
        <f t="shared" si="43"/>
        <v>1.1764705882352942</v>
      </c>
    </row>
    <row r="215" spans="1:10" x14ac:dyDescent="0.2">
      <c r="A215" s="158" t="s">
        <v>417</v>
      </c>
      <c r="B215" s="65">
        <v>2</v>
      </c>
      <c r="C215" s="66">
        <v>1</v>
      </c>
      <c r="D215" s="65">
        <v>15</v>
      </c>
      <c r="E215" s="66">
        <v>14</v>
      </c>
      <c r="F215" s="67"/>
      <c r="G215" s="65">
        <f t="shared" si="40"/>
        <v>1</v>
      </c>
      <c r="H215" s="66">
        <f t="shared" si="41"/>
        <v>1</v>
      </c>
      <c r="I215" s="20">
        <f t="shared" si="42"/>
        <v>1</v>
      </c>
      <c r="J215" s="21">
        <f t="shared" si="43"/>
        <v>7.1428571428571425E-2</v>
      </c>
    </row>
    <row r="216" spans="1:10" s="160" customFormat="1" x14ac:dyDescent="0.2">
      <c r="A216" s="178" t="s">
        <v>575</v>
      </c>
      <c r="B216" s="71">
        <v>7</v>
      </c>
      <c r="C216" s="72">
        <v>3</v>
      </c>
      <c r="D216" s="71">
        <v>135</v>
      </c>
      <c r="E216" s="72">
        <v>142</v>
      </c>
      <c r="F216" s="73"/>
      <c r="G216" s="71">
        <f t="shared" si="40"/>
        <v>4</v>
      </c>
      <c r="H216" s="72">
        <f t="shared" si="41"/>
        <v>-7</v>
      </c>
      <c r="I216" s="37">
        <f t="shared" si="42"/>
        <v>1.3333333333333333</v>
      </c>
      <c r="J216" s="38">
        <f t="shared" si="43"/>
        <v>-4.9295774647887321E-2</v>
      </c>
    </row>
    <row r="217" spans="1:10" x14ac:dyDescent="0.2">
      <c r="A217" s="177"/>
      <c r="B217" s="143"/>
      <c r="C217" s="144"/>
      <c r="D217" s="143"/>
      <c r="E217" s="144"/>
      <c r="F217" s="145"/>
      <c r="G217" s="143"/>
      <c r="H217" s="144"/>
      <c r="I217" s="151"/>
      <c r="J217" s="152"/>
    </row>
    <row r="218" spans="1:10" s="139" customFormat="1" x14ac:dyDescent="0.2">
      <c r="A218" s="159" t="s">
        <v>57</v>
      </c>
      <c r="B218" s="65"/>
      <c r="C218" s="66"/>
      <c r="D218" s="65"/>
      <c r="E218" s="66"/>
      <c r="F218" s="67"/>
      <c r="G218" s="65"/>
      <c r="H218" s="66"/>
      <c r="I218" s="20"/>
      <c r="J218" s="21"/>
    </row>
    <row r="219" spans="1:10" x14ac:dyDescent="0.2">
      <c r="A219" s="158" t="s">
        <v>395</v>
      </c>
      <c r="B219" s="65">
        <v>0</v>
      </c>
      <c r="C219" s="66">
        <v>3</v>
      </c>
      <c r="D219" s="65">
        <v>8</v>
      </c>
      <c r="E219" s="66">
        <v>4</v>
      </c>
      <c r="F219" s="67"/>
      <c r="G219" s="65">
        <f t="shared" ref="G219:G226" si="44">B219-C219</f>
        <v>-3</v>
      </c>
      <c r="H219" s="66">
        <f t="shared" ref="H219:H226" si="45">D219-E219</f>
        <v>4</v>
      </c>
      <c r="I219" s="20">
        <f t="shared" ref="I219:I226" si="46">IF(C219=0, "-", IF(G219/C219&lt;10, G219/C219, "&gt;999%"))</f>
        <v>-1</v>
      </c>
      <c r="J219" s="21">
        <f t="shared" ref="J219:J226" si="47">IF(E219=0, "-", IF(H219/E219&lt;10, H219/E219, "&gt;999%"))</f>
        <v>1</v>
      </c>
    </row>
    <row r="220" spans="1:10" x14ac:dyDescent="0.2">
      <c r="A220" s="158" t="s">
        <v>490</v>
      </c>
      <c r="B220" s="65">
        <v>0</v>
      </c>
      <c r="C220" s="66">
        <v>0</v>
      </c>
      <c r="D220" s="65">
        <v>10</v>
      </c>
      <c r="E220" s="66">
        <v>0</v>
      </c>
      <c r="F220" s="67"/>
      <c r="G220" s="65">
        <f t="shared" si="44"/>
        <v>0</v>
      </c>
      <c r="H220" s="66">
        <f t="shared" si="45"/>
        <v>10</v>
      </c>
      <c r="I220" s="20" t="str">
        <f t="shared" si="46"/>
        <v>-</v>
      </c>
      <c r="J220" s="21" t="str">
        <f t="shared" si="47"/>
        <v>-</v>
      </c>
    </row>
    <row r="221" spans="1:10" x14ac:dyDescent="0.2">
      <c r="A221" s="158" t="s">
        <v>437</v>
      </c>
      <c r="B221" s="65">
        <v>0</v>
      </c>
      <c r="C221" s="66">
        <v>0</v>
      </c>
      <c r="D221" s="65">
        <v>1</v>
      </c>
      <c r="E221" s="66">
        <v>0</v>
      </c>
      <c r="F221" s="67"/>
      <c r="G221" s="65">
        <f t="shared" si="44"/>
        <v>0</v>
      </c>
      <c r="H221" s="66">
        <f t="shared" si="45"/>
        <v>1</v>
      </c>
      <c r="I221" s="20" t="str">
        <f t="shared" si="46"/>
        <v>-</v>
      </c>
      <c r="J221" s="21" t="str">
        <f t="shared" si="47"/>
        <v>-</v>
      </c>
    </row>
    <row r="222" spans="1:10" x14ac:dyDescent="0.2">
      <c r="A222" s="158" t="s">
        <v>268</v>
      </c>
      <c r="B222" s="65">
        <v>0</v>
      </c>
      <c r="C222" s="66">
        <v>1</v>
      </c>
      <c r="D222" s="65">
        <v>6</v>
      </c>
      <c r="E222" s="66">
        <v>5</v>
      </c>
      <c r="F222" s="67"/>
      <c r="G222" s="65">
        <f t="shared" si="44"/>
        <v>-1</v>
      </c>
      <c r="H222" s="66">
        <f t="shared" si="45"/>
        <v>1</v>
      </c>
      <c r="I222" s="20">
        <f t="shared" si="46"/>
        <v>-1</v>
      </c>
      <c r="J222" s="21">
        <f t="shared" si="47"/>
        <v>0.2</v>
      </c>
    </row>
    <row r="223" spans="1:10" x14ac:dyDescent="0.2">
      <c r="A223" s="158" t="s">
        <v>448</v>
      </c>
      <c r="B223" s="65">
        <v>7</v>
      </c>
      <c r="C223" s="66">
        <v>1</v>
      </c>
      <c r="D223" s="65">
        <v>17</v>
      </c>
      <c r="E223" s="66">
        <v>8</v>
      </c>
      <c r="F223" s="67"/>
      <c r="G223" s="65">
        <f t="shared" si="44"/>
        <v>6</v>
      </c>
      <c r="H223" s="66">
        <f t="shared" si="45"/>
        <v>9</v>
      </c>
      <c r="I223" s="20">
        <f t="shared" si="46"/>
        <v>6</v>
      </c>
      <c r="J223" s="21">
        <f t="shared" si="47"/>
        <v>1.125</v>
      </c>
    </row>
    <row r="224" spans="1:10" x14ac:dyDescent="0.2">
      <c r="A224" s="158" t="s">
        <v>472</v>
      </c>
      <c r="B224" s="65">
        <v>3</v>
      </c>
      <c r="C224" s="66">
        <v>5</v>
      </c>
      <c r="D224" s="65">
        <v>42</v>
      </c>
      <c r="E224" s="66">
        <v>41</v>
      </c>
      <c r="F224" s="67"/>
      <c r="G224" s="65">
        <f t="shared" si="44"/>
        <v>-2</v>
      </c>
      <c r="H224" s="66">
        <f t="shared" si="45"/>
        <v>1</v>
      </c>
      <c r="I224" s="20">
        <f t="shared" si="46"/>
        <v>-0.4</v>
      </c>
      <c r="J224" s="21">
        <f t="shared" si="47"/>
        <v>2.4390243902439025E-2</v>
      </c>
    </row>
    <row r="225" spans="1:10" x14ac:dyDescent="0.2">
      <c r="A225" s="158" t="s">
        <v>449</v>
      </c>
      <c r="B225" s="65">
        <v>0</v>
      </c>
      <c r="C225" s="66">
        <v>1</v>
      </c>
      <c r="D225" s="65">
        <v>3</v>
      </c>
      <c r="E225" s="66">
        <v>7</v>
      </c>
      <c r="F225" s="67"/>
      <c r="G225" s="65">
        <f t="shared" si="44"/>
        <v>-1</v>
      </c>
      <c r="H225" s="66">
        <f t="shared" si="45"/>
        <v>-4</v>
      </c>
      <c r="I225" s="20">
        <f t="shared" si="46"/>
        <v>-1</v>
      </c>
      <c r="J225" s="21">
        <f t="shared" si="47"/>
        <v>-0.5714285714285714</v>
      </c>
    </row>
    <row r="226" spans="1:10" s="160" customFormat="1" x14ac:dyDescent="0.2">
      <c r="A226" s="178" t="s">
        <v>576</v>
      </c>
      <c r="B226" s="71">
        <v>10</v>
      </c>
      <c r="C226" s="72">
        <v>11</v>
      </c>
      <c r="D226" s="71">
        <v>87</v>
      </c>
      <c r="E226" s="72">
        <v>65</v>
      </c>
      <c r="F226" s="73"/>
      <c r="G226" s="71">
        <f t="shared" si="44"/>
        <v>-1</v>
      </c>
      <c r="H226" s="72">
        <f t="shared" si="45"/>
        <v>22</v>
      </c>
      <c r="I226" s="37">
        <f t="shared" si="46"/>
        <v>-9.0909090909090912E-2</v>
      </c>
      <c r="J226" s="38">
        <f t="shared" si="47"/>
        <v>0.33846153846153848</v>
      </c>
    </row>
    <row r="227" spans="1:10" x14ac:dyDescent="0.2">
      <c r="A227" s="177"/>
      <c r="B227" s="143"/>
      <c r="C227" s="144"/>
      <c r="D227" s="143"/>
      <c r="E227" s="144"/>
      <c r="F227" s="145"/>
      <c r="G227" s="143"/>
      <c r="H227" s="144"/>
      <c r="I227" s="151"/>
      <c r="J227" s="152"/>
    </row>
    <row r="228" spans="1:10" s="139" customFormat="1" x14ac:dyDescent="0.2">
      <c r="A228" s="159" t="s">
        <v>58</v>
      </c>
      <c r="B228" s="65"/>
      <c r="C228" s="66"/>
      <c r="D228" s="65"/>
      <c r="E228" s="66"/>
      <c r="F228" s="67"/>
      <c r="G228" s="65"/>
      <c r="H228" s="66"/>
      <c r="I228" s="20"/>
      <c r="J228" s="21"/>
    </row>
    <row r="229" spans="1:10" x14ac:dyDescent="0.2">
      <c r="A229" s="158" t="s">
        <v>218</v>
      </c>
      <c r="B229" s="65">
        <v>0</v>
      </c>
      <c r="C229" s="66">
        <v>0</v>
      </c>
      <c r="D229" s="65">
        <v>3</v>
      </c>
      <c r="E229" s="66">
        <v>2</v>
      </c>
      <c r="F229" s="67"/>
      <c r="G229" s="65">
        <f t="shared" ref="G229:G240" si="48">B229-C229</f>
        <v>0</v>
      </c>
      <c r="H229" s="66">
        <f t="shared" ref="H229:H240" si="49">D229-E229</f>
        <v>1</v>
      </c>
      <c r="I229" s="20" t="str">
        <f t="shared" ref="I229:I240" si="50">IF(C229=0, "-", IF(G229/C229&lt;10, G229/C229, "&gt;999%"))</f>
        <v>-</v>
      </c>
      <c r="J229" s="21">
        <f t="shared" ref="J229:J240" si="51">IF(E229=0, "-", IF(H229/E229&lt;10, H229/E229, "&gt;999%"))</f>
        <v>0.5</v>
      </c>
    </row>
    <row r="230" spans="1:10" x14ac:dyDescent="0.2">
      <c r="A230" s="158" t="s">
        <v>237</v>
      </c>
      <c r="B230" s="65">
        <v>1</v>
      </c>
      <c r="C230" s="66">
        <v>0</v>
      </c>
      <c r="D230" s="65">
        <v>11</v>
      </c>
      <c r="E230" s="66">
        <v>19</v>
      </c>
      <c r="F230" s="67"/>
      <c r="G230" s="65">
        <f t="shared" si="48"/>
        <v>1</v>
      </c>
      <c r="H230" s="66">
        <f t="shared" si="49"/>
        <v>-8</v>
      </c>
      <c r="I230" s="20" t="str">
        <f t="shared" si="50"/>
        <v>-</v>
      </c>
      <c r="J230" s="21">
        <f t="shared" si="51"/>
        <v>-0.42105263157894735</v>
      </c>
    </row>
    <row r="231" spans="1:10" x14ac:dyDescent="0.2">
      <c r="A231" s="158" t="s">
        <v>252</v>
      </c>
      <c r="B231" s="65">
        <v>0</v>
      </c>
      <c r="C231" s="66">
        <v>0</v>
      </c>
      <c r="D231" s="65">
        <v>0</v>
      </c>
      <c r="E231" s="66">
        <v>1</v>
      </c>
      <c r="F231" s="67"/>
      <c r="G231" s="65">
        <f t="shared" si="48"/>
        <v>0</v>
      </c>
      <c r="H231" s="66">
        <f t="shared" si="49"/>
        <v>-1</v>
      </c>
      <c r="I231" s="20" t="str">
        <f t="shared" si="50"/>
        <v>-</v>
      </c>
      <c r="J231" s="21">
        <f t="shared" si="51"/>
        <v>-1</v>
      </c>
    </row>
    <row r="232" spans="1:10" x14ac:dyDescent="0.2">
      <c r="A232" s="158" t="s">
        <v>238</v>
      </c>
      <c r="B232" s="65">
        <v>1</v>
      </c>
      <c r="C232" s="66">
        <v>0</v>
      </c>
      <c r="D232" s="65">
        <v>18</v>
      </c>
      <c r="E232" s="66">
        <v>7</v>
      </c>
      <c r="F232" s="67"/>
      <c r="G232" s="65">
        <f t="shared" si="48"/>
        <v>1</v>
      </c>
      <c r="H232" s="66">
        <f t="shared" si="49"/>
        <v>11</v>
      </c>
      <c r="I232" s="20" t="str">
        <f t="shared" si="50"/>
        <v>-</v>
      </c>
      <c r="J232" s="21">
        <f t="shared" si="51"/>
        <v>1.5714285714285714</v>
      </c>
    </row>
    <row r="233" spans="1:10" x14ac:dyDescent="0.2">
      <c r="A233" s="158" t="s">
        <v>293</v>
      </c>
      <c r="B233" s="65">
        <v>0</v>
      </c>
      <c r="C233" s="66">
        <v>0</v>
      </c>
      <c r="D233" s="65">
        <v>1</v>
      </c>
      <c r="E233" s="66">
        <v>0</v>
      </c>
      <c r="F233" s="67"/>
      <c r="G233" s="65">
        <f t="shared" si="48"/>
        <v>0</v>
      </c>
      <c r="H233" s="66">
        <f t="shared" si="49"/>
        <v>1</v>
      </c>
      <c r="I233" s="20" t="str">
        <f t="shared" si="50"/>
        <v>-</v>
      </c>
      <c r="J233" s="21" t="str">
        <f t="shared" si="51"/>
        <v>-</v>
      </c>
    </row>
    <row r="234" spans="1:10" x14ac:dyDescent="0.2">
      <c r="A234" s="158" t="s">
        <v>262</v>
      </c>
      <c r="B234" s="65">
        <v>1</v>
      </c>
      <c r="C234" s="66">
        <v>0</v>
      </c>
      <c r="D234" s="65">
        <v>1</v>
      </c>
      <c r="E234" s="66">
        <v>0</v>
      </c>
      <c r="F234" s="67"/>
      <c r="G234" s="65">
        <f t="shared" si="48"/>
        <v>1</v>
      </c>
      <c r="H234" s="66">
        <f t="shared" si="49"/>
        <v>1</v>
      </c>
      <c r="I234" s="20" t="str">
        <f t="shared" si="50"/>
        <v>-</v>
      </c>
      <c r="J234" s="21" t="str">
        <f t="shared" si="51"/>
        <v>-</v>
      </c>
    </row>
    <row r="235" spans="1:10" x14ac:dyDescent="0.2">
      <c r="A235" s="158" t="s">
        <v>433</v>
      </c>
      <c r="B235" s="65">
        <v>1</v>
      </c>
      <c r="C235" s="66">
        <v>0</v>
      </c>
      <c r="D235" s="65">
        <v>1</v>
      </c>
      <c r="E235" s="66">
        <v>1</v>
      </c>
      <c r="F235" s="67"/>
      <c r="G235" s="65">
        <f t="shared" si="48"/>
        <v>1</v>
      </c>
      <c r="H235" s="66">
        <f t="shared" si="49"/>
        <v>0</v>
      </c>
      <c r="I235" s="20" t="str">
        <f t="shared" si="50"/>
        <v>-</v>
      </c>
      <c r="J235" s="21">
        <f t="shared" si="51"/>
        <v>0</v>
      </c>
    </row>
    <row r="236" spans="1:10" x14ac:dyDescent="0.2">
      <c r="A236" s="158" t="s">
        <v>377</v>
      </c>
      <c r="B236" s="65">
        <v>3</v>
      </c>
      <c r="C236" s="66">
        <v>3</v>
      </c>
      <c r="D236" s="65">
        <v>43</v>
      </c>
      <c r="E236" s="66">
        <v>55</v>
      </c>
      <c r="F236" s="67"/>
      <c r="G236" s="65">
        <f t="shared" si="48"/>
        <v>0</v>
      </c>
      <c r="H236" s="66">
        <f t="shared" si="49"/>
        <v>-12</v>
      </c>
      <c r="I236" s="20">
        <f t="shared" si="50"/>
        <v>0</v>
      </c>
      <c r="J236" s="21">
        <f t="shared" si="51"/>
        <v>-0.21818181818181817</v>
      </c>
    </row>
    <row r="237" spans="1:10" x14ac:dyDescent="0.2">
      <c r="A237" s="158" t="s">
        <v>294</v>
      </c>
      <c r="B237" s="65">
        <v>1</v>
      </c>
      <c r="C237" s="66">
        <v>0</v>
      </c>
      <c r="D237" s="65">
        <v>3</v>
      </c>
      <c r="E237" s="66">
        <v>5</v>
      </c>
      <c r="F237" s="67"/>
      <c r="G237" s="65">
        <f t="shared" si="48"/>
        <v>1</v>
      </c>
      <c r="H237" s="66">
        <f t="shared" si="49"/>
        <v>-2</v>
      </c>
      <c r="I237" s="20" t="str">
        <f t="shared" si="50"/>
        <v>-</v>
      </c>
      <c r="J237" s="21">
        <f t="shared" si="51"/>
        <v>-0.4</v>
      </c>
    </row>
    <row r="238" spans="1:10" x14ac:dyDescent="0.2">
      <c r="A238" s="158" t="s">
        <v>418</v>
      </c>
      <c r="B238" s="65">
        <v>0</v>
      </c>
      <c r="C238" s="66">
        <v>5</v>
      </c>
      <c r="D238" s="65">
        <v>25</v>
      </c>
      <c r="E238" s="66">
        <v>19</v>
      </c>
      <c r="F238" s="67"/>
      <c r="G238" s="65">
        <f t="shared" si="48"/>
        <v>-5</v>
      </c>
      <c r="H238" s="66">
        <f t="shared" si="49"/>
        <v>6</v>
      </c>
      <c r="I238" s="20">
        <f t="shared" si="50"/>
        <v>-1</v>
      </c>
      <c r="J238" s="21">
        <f t="shared" si="51"/>
        <v>0.31578947368421051</v>
      </c>
    </row>
    <row r="239" spans="1:10" x14ac:dyDescent="0.2">
      <c r="A239" s="158" t="s">
        <v>345</v>
      </c>
      <c r="B239" s="65">
        <v>1</v>
      </c>
      <c r="C239" s="66">
        <v>6</v>
      </c>
      <c r="D239" s="65">
        <v>23</v>
      </c>
      <c r="E239" s="66">
        <v>35</v>
      </c>
      <c r="F239" s="67"/>
      <c r="G239" s="65">
        <f t="shared" si="48"/>
        <v>-5</v>
      </c>
      <c r="H239" s="66">
        <f t="shared" si="49"/>
        <v>-12</v>
      </c>
      <c r="I239" s="20">
        <f t="shared" si="50"/>
        <v>-0.83333333333333337</v>
      </c>
      <c r="J239" s="21">
        <f t="shared" si="51"/>
        <v>-0.34285714285714286</v>
      </c>
    </row>
    <row r="240" spans="1:10" s="160" customFormat="1" x14ac:dyDescent="0.2">
      <c r="A240" s="178" t="s">
        <v>577</v>
      </c>
      <c r="B240" s="71">
        <v>9</v>
      </c>
      <c r="C240" s="72">
        <v>14</v>
      </c>
      <c r="D240" s="71">
        <v>129</v>
      </c>
      <c r="E240" s="72">
        <v>144</v>
      </c>
      <c r="F240" s="73"/>
      <c r="G240" s="71">
        <f t="shared" si="48"/>
        <v>-5</v>
      </c>
      <c r="H240" s="72">
        <f t="shared" si="49"/>
        <v>-15</v>
      </c>
      <c r="I240" s="37">
        <f t="shared" si="50"/>
        <v>-0.35714285714285715</v>
      </c>
      <c r="J240" s="38">
        <f t="shared" si="51"/>
        <v>-0.10416666666666667</v>
      </c>
    </row>
    <row r="241" spans="1:10" x14ac:dyDescent="0.2">
      <c r="A241" s="177"/>
      <c r="B241" s="143"/>
      <c r="C241" s="144"/>
      <c r="D241" s="143"/>
      <c r="E241" s="144"/>
      <c r="F241" s="145"/>
      <c r="G241" s="143"/>
      <c r="H241" s="144"/>
      <c r="I241" s="151"/>
      <c r="J241" s="152"/>
    </row>
    <row r="242" spans="1:10" s="139" customFormat="1" x14ac:dyDescent="0.2">
      <c r="A242" s="159" t="s">
        <v>59</v>
      </c>
      <c r="B242" s="65"/>
      <c r="C242" s="66"/>
      <c r="D242" s="65"/>
      <c r="E242" s="66"/>
      <c r="F242" s="67"/>
      <c r="G242" s="65"/>
      <c r="H242" s="66"/>
      <c r="I242" s="20"/>
      <c r="J242" s="21"/>
    </row>
    <row r="243" spans="1:10" x14ac:dyDescent="0.2">
      <c r="A243" s="158" t="s">
        <v>295</v>
      </c>
      <c r="B243" s="65">
        <v>0</v>
      </c>
      <c r="C243" s="66">
        <v>0</v>
      </c>
      <c r="D243" s="65">
        <v>1</v>
      </c>
      <c r="E243" s="66">
        <v>0</v>
      </c>
      <c r="F243" s="67"/>
      <c r="G243" s="65">
        <f>B243-C243</f>
        <v>0</v>
      </c>
      <c r="H243" s="66">
        <f>D243-E243</f>
        <v>1</v>
      </c>
      <c r="I243" s="20" t="str">
        <f>IF(C243=0, "-", IF(G243/C243&lt;10, G243/C243, "&gt;999%"))</f>
        <v>-</v>
      </c>
      <c r="J243" s="21" t="str">
        <f>IF(E243=0, "-", IF(H243/E243&lt;10, H243/E243, "&gt;999%"))</f>
        <v>-</v>
      </c>
    </row>
    <row r="244" spans="1:10" s="160" customFormat="1" x14ac:dyDescent="0.2">
      <c r="A244" s="178" t="s">
        <v>578</v>
      </c>
      <c r="B244" s="71">
        <v>0</v>
      </c>
      <c r="C244" s="72">
        <v>0</v>
      </c>
      <c r="D244" s="71">
        <v>1</v>
      </c>
      <c r="E244" s="72">
        <v>0</v>
      </c>
      <c r="F244" s="73"/>
      <c r="G244" s="71">
        <f>B244-C244</f>
        <v>0</v>
      </c>
      <c r="H244" s="72">
        <f>D244-E244</f>
        <v>1</v>
      </c>
      <c r="I244" s="37" t="str">
        <f>IF(C244=0, "-", IF(G244/C244&lt;10, G244/C244, "&gt;999%"))</f>
        <v>-</v>
      </c>
      <c r="J244" s="38" t="str">
        <f>IF(E244=0, "-", IF(H244/E244&lt;10, H244/E244, "&gt;999%"))</f>
        <v>-</v>
      </c>
    </row>
    <row r="245" spans="1:10" x14ac:dyDescent="0.2">
      <c r="A245" s="177"/>
      <c r="B245" s="143"/>
      <c r="C245" s="144"/>
      <c r="D245" s="143"/>
      <c r="E245" s="144"/>
      <c r="F245" s="145"/>
      <c r="G245" s="143"/>
      <c r="H245" s="144"/>
      <c r="I245" s="151"/>
      <c r="J245" s="152"/>
    </row>
    <row r="246" spans="1:10" s="139" customFormat="1" x14ac:dyDescent="0.2">
      <c r="A246" s="159" t="s">
        <v>60</v>
      </c>
      <c r="B246" s="65"/>
      <c r="C246" s="66"/>
      <c r="D246" s="65"/>
      <c r="E246" s="66"/>
      <c r="F246" s="67"/>
      <c r="G246" s="65"/>
      <c r="H246" s="66"/>
      <c r="I246" s="20"/>
      <c r="J246" s="21"/>
    </row>
    <row r="247" spans="1:10" x14ac:dyDescent="0.2">
      <c r="A247" s="158" t="s">
        <v>253</v>
      </c>
      <c r="B247" s="65">
        <v>0</v>
      </c>
      <c r="C247" s="66">
        <v>0</v>
      </c>
      <c r="D247" s="65">
        <v>1</v>
      </c>
      <c r="E247" s="66">
        <v>4</v>
      </c>
      <c r="F247" s="67"/>
      <c r="G247" s="65">
        <f>B247-C247</f>
        <v>0</v>
      </c>
      <c r="H247" s="66">
        <f>D247-E247</f>
        <v>-3</v>
      </c>
      <c r="I247" s="20" t="str">
        <f>IF(C247=0, "-", IF(G247/C247&lt;10, G247/C247, "&gt;999%"))</f>
        <v>-</v>
      </c>
      <c r="J247" s="21">
        <f>IF(E247=0, "-", IF(H247/E247&lt;10, H247/E247, "&gt;999%"))</f>
        <v>-0.75</v>
      </c>
    </row>
    <row r="248" spans="1:10" x14ac:dyDescent="0.2">
      <c r="A248" s="158" t="s">
        <v>419</v>
      </c>
      <c r="B248" s="65">
        <v>0</v>
      </c>
      <c r="C248" s="66">
        <v>3</v>
      </c>
      <c r="D248" s="65">
        <v>6</v>
      </c>
      <c r="E248" s="66">
        <v>7</v>
      </c>
      <c r="F248" s="67"/>
      <c r="G248" s="65">
        <f>B248-C248</f>
        <v>-3</v>
      </c>
      <c r="H248" s="66">
        <f>D248-E248</f>
        <v>-1</v>
      </c>
      <c r="I248" s="20">
        <f>IF(C248=0, "-", IF(G248/C248&lt;10, G248/C248, "&gt;999%"))</f>
        <v>-1</v>
      </c>
      <c r="J248" s="21">
        <f>IF(E248=0, "-", IF(H248/E248&lt;10, H248/E248, "&gt;999%"))</f>
        <v>-0.14285714285714285</v>
      </c>
    </row>
    <row r="249" spans="1:10" s="160" customFormat="1" x14ac:dyDescent="0.2">
      <c r="A249" s="178" t="s">
        <v>579</v>
      </c>
      <c r="B249" s="71">
        <v>0</v>
      </c>
      <c r="C249" s="72">
        <v>3</v>
      </c>
      <c r="D249" s="71">
        <v>7</v>
      </c>
      <c r="E249" s="72">
        <v>11</v>
      </c>
      <c r="F249" s="73"/>
      <c r="G249" s="71">
        <f>B249-C249</f>
        <v>-3</v>
      </c>
      <c r="H249" s="72">
        <f>D249-E249</f>
        <v>-4</v>
      </c>
      <c r="I249" s="37">
        <f>IF(C249=0, "-", IF(G249/C249&lt;10, G249/C249, "&gt;999%"))</f>
        <v>-1</v>
      </c>
      <c r="J249" s="38">
        <f>IF(E249=0, "-", IF(H249/E249&lt;10, H249/E249, "&gt;999%"))</f>
        <v>-0.36363636363636365</v>
      </c>
    </row>
    <row r="250" spans="1:10" x14ac:dyDescent="0.2">
      <c r="A250" s="177"/>
      <c r="B250" s="143"/>
      <c r="C250" s="144"/>
      <c r="D250" s="143"/>
      <c r="E250" s="144"/>
      <c r="F250" s="145"/>
      <c r="G250" s="143"/>
      <c r="H250" s="144"/>
      <c r="I250" s="151"/>
      <c r="J250" s="152"/>
    </row>
    <row r="251" spans="1:10" s="139" customFormat="1" x14ac:dyDescent="0.2">
      <c r="A251" s="159" t="s">
        <v>61</v>
      </c>
      <c r="B251" s="65"/>
      <c r="C251" s="66"/>
      <c r="D251" s="65"/>
      <c r="E251" s="66"/>
      <c r="F251" s="67"/>
      <c r="G251" s="65"/>
      <c r="H251" s="66"/>
      <c r="I251" s="20"/>
      <c r="J251" s="21"/>
    </row>
    <row r="252" spans="1:10" x14ac:dyDescent="0.2">
      <c r="A252" s="158" t="s">
        <v>459</v>
      </c>
      <c r="B252" s="65">
        <v>1</v>
      </c>
      <c r="C252" s="66">
        <v>2</v>
      </c>
      <c r="D252" s="65">
        <v>11</v>
      </c>
      <c r="E252" s="66">
        <v>22</v>
      </c>
      <c r="F252" s="67"/>
      <c r="G252" s="65">
        <f t="shared" ref="G252:G264" si="52">B252-C252</f>
        <v>-1</v>
      </c>
      <c r="H252" s="66">
        <f t="shared" ref="H252:H264" si="53">D252-E252</f>
        <v>-11</v>
      </c>
      <c r="I252" s="20">
        <f t="shared" ref="I252:I264" si="54">IF(C252=0, "-", IF(G252/C252&lt;10, G252/C252, "&gt;999%"))</f>
        <v>-0.5</v>
      </c>
      <c r="J252" s="21">
        <f t="shared" ref="J252:J264" si="55">IF(E252=0, "-", IF(H252/E252&lt;10, H252/E252, "&gt;999%"))</f>
        <v>-0.5</v>
      </c>
    </row>
    <row r="253" spans="1:10" x14ac:dyDescent="0.2">
      <c r="A253" s="158" t="s">
        <v>473</v>
      </c>
      <c r="B253" s="65">
        <v>9</v>
      </c>
      <c r="C253" s="66">
        <v>5</v>
      </c>
      <c r="D253" s="65">
        <v>88</v>
      </c>
      <c r="E253" s="66">
        <v>43</v>
      </c>
      <c r="F253" s="67"/>
      <c r="G253" s="65">
        <f t="shared" si="52"/>
        <v>4</v>
      </c>
      <c r="H253" s="66">
        <f t="shared" si="53"/>
        <v>45</v>
      </c>
      <c r="I253" s="20">
        <f t="shared" si="54"/>
        <v>0.8</v>
      </c>
      <c r="J253" s="21">
        <f t="shared" si="55"/>
        <v>1.0465116279069768</v>
      </c>
    </row>
    <row r="254" spans="1:10" x14ac:dyDescent="0.2">
      <c r="A254" s="158" t="s">
        <v>311</v>
      </c>
      <c r="B254" s="65">
        <v>4</v>
      </c>
      <c r="C254" s="66">
        <v>17</v>
      </c>
      <c r="D254" s="65">
        <v>175</v>
      </c>
      <c r="E254" s="66">
        <v>264</v>
      </c>
      <c r="F254" s="67"/>
      <c r="G254" s="65">
        <f t="shared" si="52"/>
        <v>-13</v>
      </c>
      <c r="H254" s="66">
        <f t="shared" si="53"/>
        <v>-89</v>
      </c>
      <c r="I254" s="20">
        <f t="shared" si="54"/>
        <v>-0.76470588235294112</v>
      </c>
      <c r="J254" s="21">
        <f t="shared" si="55"/>
        <v>-0.3371212121212121</v>
      </c>
    </row>
    <row r="255" spans="1:10" x14ac:dyDescent="0.2">
      <c r="A255" s="158" t="s">
        <v>326</v>
      </c>
      <c r="B255" s="65">
        <v>12</v>
      </c>
      <c r="C255" s="66">
        <v>15</v>
      </c>
      <c r="D255" s="65">
        <v>255</v>
      </c>
      <c r="E255" s="66">
        <v>206</v>
      </c>
      <c r="F255" s="67"/>
      <c r="G255" s="65">
        <f t="shared" si="52"/>
        <v>-3</v>
      </c>
      <c r="H255" s="66">
        <f t="shared" si="53"/>
        <v>49</v>
      </c>
      <c r="I255" s="20">
        <f t="shared" si="54"/>
        <v>-0.2</v>
      </c>
      <c r="J255" s="21">
        <f t="shared" si="55"/>
        <v>0.23786407766990292</v>
      </c>
    </row>
    <row r="256" spans="1:10" x14ac:dyDescent="0.2">
      <c r="A256" s="158" t="s">
        <v>358</v>
      </c>
      <c r="B256" s="65">
        <v>20</v>
      </c>
      <c r="C256" s="66">
        <v>37</v>
      </c>
      <c r="D256" s="65">
        <v>377</v>
      </c>
      <c r="E256" s="66">
        <v>433</v>
      </c>
      <c r="F256" s="67"/>
      <c r="G256" s="65">
        <f t="shared" si="52"/>
        <v>-17</v>
      </c>
      <c r="H256" s="66">
        <f t="shared" si="53"/>
        <v>-56</v>
      </c>
      <c r="I256" s="20">
        <f t="shared" si="54"/>
        <v>-0.45945945945945948</v>
      </c>
      <c r="J256" s="21">
        <f t="shared" si="55"/>
        <v>-0.12933025404157045</v>
      </c>
    </row>
    <row r="257" spans="1:10" x14ac:dyDescent="0.2">
      <c r="A257" s="158" t="s">
        <v>396</v>
      </c>
      <c r="B257" s="65">
        <v>2</v>
      </c>
      <c r="C257" s="66">
        <v>6</v>
      </c>
      <c r="D257" s="65">
        <v>60</v>
      </c>
      <c r="E257" s="66">
        <v>44</v>
      </c>
      <c r="F257" s="67"/>
      <c r="G257" s="65">
        <f t="shared" si="52"/>
        <v>-4</v>
      </c>
      <c r="H257" s="66">
        <f t="shared" si="53"/>
        <v>16</v>
      </c>
      <c r="I257" s="20">
        <f t="shared" si="54"/>
        <v>-0.66666666666666663</v>
      </c>
      <c r="J257" s="21">
        <f t="shared" si="55"/>
        <v>0.36363636363636365</v>
      </c>
    </row>
    <row r="258" spans="1:10" x14ac:dyDescent="0.2">
      <c r="A258" s="158" t="s">
        <v>397</v>
      </c>
      <c r="B258" s="65">
        <v>7</v>
      </c>
      <c r="C258" s="66">
        <v>15</v>
      </c>
      <c r="D258" s="65">
        <v>103</v>
      </c>
      <c r="E258" s="66">
        <v>123</v>
      </c>
      <c r="F258" s="67"/>
      <c r="G258" s="65">
        <f t="shared" si="52"/>
        <v>-8</v>
      </c>
      <c r="H258" s="66">
        <f t="shared" si="53"/>
        <v>-20</v>
      </c>
      <c r="I258" s="20">
        <f t="shared" si="54"/>
        <v>-0.53333333333333333</v>
      </c>
      <c r="J258" s="21">
        <f t="shared" si="55"/>
        <v>-0.16260162601626016</v>
      </c>
    </row>
    <row r="259" spans="1:10" x14ac:dyDescent="0.2">
      <c r="A259" s="158" t="s">
        <v>327</v>
      </c>
      <c r="B259" s="65">
        <v>0</v>
      </c>
      <c r="C259" s="66">
        <v>0</v>
      </c>
      <c r="D259" s="65">
        <v>9</v>
      </c>
      <c r="E259" s="66">
        <v>0</v>
      </c>
      <c r="F259" s="67"/>
      <c r="G259" s="65">
        <f t="shared" si="52"/>
        <v>0</v>
      </c>
      <c r="H259" s="66">
        <f t="shared" si="53"/>
        <v>9</v>
      </c>
      <c r="I259" s="20" t="str">
        <f t="shared" si="54"/>
        <v>-</v>
      </c>
      <c r="J259" s="21" t="str">
        <f t="shared" si="55"/>
        <v>-</v>
      </c>
    </row>
    <row r="260" spans="1:10" x14ac:dyDescent="0.2">
      <c r="A260" s="158" t="s">
        <v>282</v>
      </c>
      <c r="B260" s="65">
        <v>0</v>
      </c>
      <c r="C260" s="66">
        <v>1</v>
      </c>
      <c r="D260" s="65">
        <v>12</v>
      </c>
      <c r="E260" s="66">
        <v>12</v>
      </c>
      <c r="F260" s="67"/>
      <c r="G260" s="65">
        <f t="shared" si="52"/>
        <v>-1</v>
      </c>
      <c r="H260" s="66">
        <f t="shared" si="53"/>
        <v>0</v>
      </c>
      <c r="I260" s="20">
        <f t="shared" si="54"/>
        <v>-1</v>
      </c>
      <c r="J260" s="21">
        <f t="shared" si="55"/>
        <v>0</v>
      </c>
    </row>
    <row r="261" spans="1:10" x14ac:dyDescent="0.2">
      <c r="A261" s="158" t="s">
        <v>184</v>
      </c>
      <c r="B261" s="65">
        <v>2</v>
      </c>
      <c r="C261" s="66">
        <v>13</v>
      </c>
      <c r="D261" s="65">
        <v>88</v>
      </c>
      <c r="E261" s="66">
        <v>120</v>
      </c>
      <c r="F261" s="67"/>
      <c r="G261" s="65">
        <f t="shared" si="52"/>
        <v>-11</v>
      </c>
      <c r="H261" s="66">
        <f t="shared" si="53"/>
        <v>-32</v>
      </c>
      <c r="I261" s="20">
        <f t="shared" si="54"/>
        <v>-0.84615384615384615</v>
      </c>
      <c r="J261" s="21">
        <f t="shared" si="55"/>
        <v>-0.26666666666666666</v>
      </c>
    </row>
    <row r="262" spans="1:10" x14ac:dyDescent="0.2">
      <c r="A262" s="158" t="s">
        <v>203</v>
      </c>
      <c r="B262" s="65">
        <v>16</v>
      </c>
      <c r="C262" s="66">
        <v>32</v>
      </c>
      <c r="D262" s="65">
        <v>278</v>
      </c>
      <c r="E262" s="66">
        <v>458</v>
      </c>
      <c r="F262" s="67"/>
      <c r="G262" s="65">
        <f t="shared" si="52"/>
        <v>-16</v>
      </c>
      <c r="H262" s="66">
        <f t="shared" si="53"/>
        <v>-180</v>
      </c>
      <c r="I262" s="20">
        <f t="shared" si="54"/>
        <v>-0.5</v>
      </c>
      <c r="J262" s="21">
        <f t="shared" si="55"/>
        <v>-0.3930131004366812</v>
      </c>
    </row>
    <row r="263" spans="1:10" x14ac:dyDescent="0.2">
      <c r="A263" s="158" t="s">
        <v>225</v>
      </c>
      <c r="B263" s="65">
        <v>1</v>
      </c>
      <c r="C263" s="66">
        <v>7</v>
      </c>
      <c r="D263" s="65">
        <v>29</v>
      </c>
      <c r="E263" s="66">
        <v>67</v>
      </c>
      <c r="F263" s="67"/>
      <c r="G263" s="65">
        <f t="shared" si="52"/>
        <v>-6</v>
      </c>
      <c r="H263" s="66">
        <f t="shared" si="53"/>
        <v>-38</v>
      </c>
      <c r="I263" s="20">
        <f t="shared" si="54"/>
        <v>-0.8571428571428571</v>
      </c>
      <c r="J263" s="21">
        <f t="shared" si="55"/>
        <v>-0.56716417910447758</v>
      </c>
    </row>
    <row r="264" spans="1:10" s="160" customFormat="1" x14ac:dyDescent="0.2">
      <c r="A264" s="178" t="s">
        <v>580</v>
      </c>
      <c r="B264" s="71">
        <v>74</v>
      </c>
      <c r="C264" s="72">
        <v>150</v>
      </c>
      <c r="D264" s="71">
        <v>1485</v>
      </c>
      <c r="E264" s="72">
        <v>1792</v>
      </c>
      <c r="F264" s="73"/>
      <c r="G264" s="71">
        <f t="shared" si="52"/>
        <v>-76</v>
      </c>
      <c r="H264" s="72">
        <f t="shared" si="53"/>
        <v>-307</v>
      </c>
      <c r="I264" s="37">
        <f t="shared" si="54"/>
        <v>-0.50666666666666671</v>
      </c>
      <c r="J264" s="38">
        <f t="shared" si="55"/>
        <v>-0.17131696428571427</v>
      </c>
    </row>
    <row r="265" spans="1:10" x14ac:dyDescent="0.2">
      <c r="A265" s="177"/>
      <c r="B265" s="143"/>
      <c r="C265" s="144"/>
      <c r="D265" s="143"/>
      <c r="E265" s="144"/>
      <c r="F265" s="145"/>
      <c r="G265" s="143"/>
      <c r="H265" s="144"/>
      <c r="I265" s="151"/>
      <c r="J265" s="152"/>
    </row>
    <row r="266" spans="1:10" s="139" customFormat="1" x14ac:dyDescent="0.2">
      <c r="A266" s="159" t="s">
        <v>62</v>
      </c>
      <c r="B266" s="65"/>
      <c r="C266" s="66"/>
      <c r="D266" s="65"/>
      <c r="E266" s="66"/>
      <c r="F266" s="67"/>
      <c r="G266" s="65"/>
      <c r="H266" s="66"/>
      <c r="I266" s="20"/>
      <c r="J266" s="21"/>
    </row>
    <row r="267" spans="1:10" x14ac:dyDescent="0.2">
      <c r="A267" s="158" t="s">
        <v>304</v>
      </c>
      <c r="B267" s="65">
        <v>0</v>
      </c>
      <c r="C267" s="66">
        <v>0</v>
      </c>
      <c r="D267" s="65">
        <v>0</v>
      </c>
      <c r="E267" s="66">
        <v>1</v>
      </c>
      <c r="F267" s="67"/>
      <c r="G267" s="65">
        <f>B267-C267</f>
        <v>0</v>
      </c>
      <c r="H267" s="66">
        <f>D267-E267</f>
        <v>-1</v>
      </c>
      <c r="I267" s="20" t="str">
        <f>IF(C267=0, "-", IF(G267/C267&lt;10, G267/C267, "&gt;999%"))</f>
        <v>-</v>
      </c>
      <c r="J267" s="21">
        <f>IF(E267=0, "-", IF(H267/E267&lt;10, H267/E267, "&gt;999%"))</f>
        <v>-1</v>
      </c>
    </row>
    <row r="268" spans="1:10" s="160" customFormat="1" x14ac:dyDescent="0.2">
      <c r="A268" s="178" t="s">
        <v>581</v>
      </c>
      <c r="B268" s="71">
        <v>0</v>
      </c>
      <c r="C268" s="72">
        <v>0</v>
      </c>
      <c r="D268" s="71">
        <v>0</v>
      </c>
      <c r="E268" s="72">
        <v>1</v>
      </c>
      <c r="F268" s="73"/>
      <c r="G268" s="71">
        <f>B268-C268</f>
        <v>0</v>
      </c>
      <c r="H268" s="72">
        <f>D268-E268</f>
        <v>-1</v>
      </c>
      <c r="I268" s="37" t="str">
        <f>IF(C268=0, "-", IF(G268/C268&lt;10, G268/C268, "&gt;999%"))</f>
        <v>-</v>
      </c>
      <c r="J268" s="38">
        <f>IF(E268=0, "-", IF(H268/E268&lt;10, H268/E268, "&gt;999%"))</f>
        <v>-1</v>
      </c>
    </row>
    <row r="269" spans="1:10" x14ac:dyDescent="0.2">
      <c r="A269" s="177"/>
      <c r="B269" s="143"/>
      <c r="C269" s="144"/>
      <c r="D269" s="143"/>
      <c r="E269" s="144"/>
      <c r="F269" s="145"/>
      <c r="G269" s="143"/>
      <c r="H269" s="144"/>
      <c r="I269" s="151"/>
      <c r="J269" s="152"/>
    </row>
    <row r="270" spans="1:10" s="139" customFormat="1" x14ac:dyDescent="0.2">
      <c r="A270" s="159" t="s">
        <v>63</v>
      </c>
      <c r="B270" s="65"/>
      <c r="C270" s="66"/>
      <c r="D270" s="65"/>
      <c r="E270" s="66"/>
      <c r="F270" s="67"/>
      <c r="G270" s="65"/>
      <c r="H270" s="66"/>
      <c r="I270" s="20"/>
      <c r="J270" s="21"/>
    </row>
    <row r="271" spans="1:10" x14ac:dyDescent="0.2">
      <c r="A271" s="158" t="s">
        <v>219</v>
      </c>
      <c r="B271" s="65">
        <v>4</v>
      </c>
      <c r="C271" s="66">
        <v>11</v>
      </c>
      <c r="D271" s="65">
        <v>48</v>
      </c>
      <c r="E271" s="66">
        <v>91</v>
      </c>
      <c r="F271" s="67"/>
      <c r="G271" s="65">
        <f t="shared" ref="G271:G290" si="56">B271-C271</f>
        <v>-7</v>
      </c>
      <c r="H271" s="66">
        <f t="shared" ref="H271:H290" si="57">D271-E271</f>
        <v>-43</v>
      </c>
      <c r="I271" s="20">
        <f t="shared" ref="I271:I290" si="58">IF(C271=0, "-", IF(G271/C271&lt;10, G271/C271, "&gt;999%"))</f>
        <v>-0.63636363636363635</v>
      </c>
      <c r="J271" s="21">
        <f t="shared" ref="J271:J290" si="59">IF(E271=0, "-", IF(H271/E271&lt;10, H271/E271, "&gt;999%"))</f>
        <v>-0.47252747252747251</v>
      </c>
    </row>
    <row r="272" spans="1:10" x14ac:dyDescent="0.2">
      <c r="A272" s="158" t="s">
        <v>220</v>
      </c>
      <c r="B272" s="65">
        <v>0</v>
      </c>
      <c r="C272" s="66">
        <v>0</v>
      </c>
      <c r="D272" s="65">
        <v>0</v>
      </c>
      <c r="E272" s="66">
        <v>7</v>
      </c>
      <c r="F272" s="67"/>
      <c r="G272" s="65">
        <f t="shared" si="56"/>
        <v>0</v>
      </c>
      <c r="H272" s="66">
        <f t="shared" si="57"/>
        <v>-7</v>
      </c>
      <c r="I272" s="20" t="str">
        <f t="shared" si="58"/>
        <v>-</v>
      </c>
      <c r="J272" s="21">
        <f t="shared" si="59"/>
        <v>-1</v>
      </c>
    </row>
    <row r="273" spans="1:10" x14ac:dyDescent="0.2">
      <c r="A273" s="158" t="s">
        <v>239</v>
      </c>
      <c r="B273" s="65">
        <v>0</v>
      </c>
      <c r="C273" s="66">
        <v>1</v>
      </c>
      <c r="D273" s="65">
        <v>43</v>
      </c>
      <c r="E273" s="66">
        <v>28</v>
      </c>
      <c r="F273" s="67"/>
      <c r="G273" s="65">
        <f t="shared" si="56"/>
        <v>-1</v>
      </c>
      <c r="H273" s="66">
        <f t="shared" si="57"/>
        <v>15</v>
      </c>
      <c r="I273" s="20">
        <f t="shared" si="58"/>
        <v>-1</v>
      </c>
      <c r="J273" s="21">
        <f t="shared" si="59"/>
        <v>0.5357142857142857</v>
      </c>
    </row>
    <row r="274" spans="1:10" x14ac:dyDescent="0.2">
      <c r="A274" s="158" t="s">
        <v>296</v>
      </c>
      <c r="B274" s="65">
        <v>0</v>
      </c>
      <c r="C274" s="66">
        <v>3</v>
      </c>
      <c r="D274" s="65">
        <v>10</v>
      </c>
      <c r="E274" s="66">
        <v>11</v>
      </c>
      <c r="F274" s="67"/>
      <c r="G274" s="65">
        <f t="shared" si="56"/>
        <v>-3</v>
      </c>
      <c r="H274" s="66">
        <f t="shared" si="57"/>
        <v>-1</v>
      </c>
      <c r="I274" s="20">
        <f t="shared" si="58"/>
        <v>-1</v>
      </c>
      <c r="J274" s="21">
        <f t="shared" si="59"/>
        <v>-9.0909090909090912E-2</v>
      </c>
    </row>
    <row r="275" spans="1:10" x14ac:dyDescent="0.2">
      <c r="A275" s="158" t="s">
        <v>240</v>
      </c>
      <c r="B275" s="65">
        <v>3</v>
      </c>
      <c r="C275" s="66">
        <v>5</v>
      </c>
      <c r="D275" s="65">
        <v>18</v>
      </c>
      <c r="E275" s="66">
        <v>25</v>
      </c>
      <c r="F275" s="67"/>
      <c r="G275" s="65">
        <f t="shared" si="56"/>
        <v>-2</v>
      </c>
      <c r="H275" s="66">
        <f t="shared" si="57"/>
        <v>-7</v>
      </c>
      <c r="I275" s="20">
        <f t="shared" si="58"/>
        <v>-0.4</v>
      </c>
      <c r="J275" s="21">
        <f t="shared" si="59"/>
        <v>-0.28000000000000003</v>
      </c>
    </row>
    <row r="276" spans="1:10" x14ac:dyDescent="0.2">
      <c r="A276" s="158" t="s">
        <v>254</v>
      </c>
      <c r="B276" s="65">
        <v>0</v>
      </c>
      <c r="C276" s="66">
        <v>1</v>
      </c>
      <c r="D276" s="65">
        <v>0</v>
      </c>
      <c r="E276" s="66">
        <v>5</v>
      </c>
      <c r="F276" s="67"/>
      <c r="G276" s="65">
        <f t="shared" si="56"/>
        <v>-1</v>
      </c>
      <c r="H276" s="66">
        <f t="shared" si="57"/>
        <v>-5</v>
      </c>
      <c r="I276" s="20">
        <f t="shared" si="58"/>
        <v>-1</v>
      </c>
      <c r="J276" s="21">
        <f t="shared" si="59"/>
        <v>-1</v>
      </c>
    </row>
    <row r="277" spans="1:10" x14ac:dyDescent="0.2">
      <c r="A277" s="158" t="s">
        <v>255</v>
      </c>
      <c r="B277" s="65">
        <v>1</v>
      </c>
      <c r="C277" s="66">
        <v>2</v>
      </c>
      <c r="D277" s="65">
        <v>5</v>
      </c>
      <c r="E277" s="66">
        <v>14</v>
      </c>
      <c r="F277" s="67"/>
      <c r="G277" s="65">
        <f t="shared" si="56"/>
        <v>-1</v>
      </c>
      <c r="H277" s="66">
        <f t="shared" si="57"/>
        <v>-9</v>
      </c>
      <c r="I277" s="20">
        <f t="shared" si="58"/>
        <v>-0.5</v>
      </c>
      <c r="J277" s="21">
        <f t="shared" si="59"/>
        <v>-0.6428571428571429</v>
      </c>
    </row>
    <row r="278" spans="1:10" x14ac:dyDescent="0.2">
      <c r="A278" s="158" t="s">
        <v>297</v>
      </c>
      <c r="B278" s="65">
        <v>1</v>
      </c>
      <c r="C278" s="66">
        <v>1</v>
      </c>
      <c r="D278" s="65">
        <v>5</v>
      </c>
      <c r="E278" s="66">
        <v>3</v>
      </c>
      <c r="F278" s="67"/>
      <c r="G278" s="65">
        <f t="shared" si="56"/>
        <v>0</v>
      </c>
      <c r="H278" s="66">
        <f t="shared" si="57"/>
        <v>2</v>
      </c>
      <c r="I278" s="20">
        <f t="shared" si="58"/>
        <v>0</v>
      </c>
      <c r="J278" s="21">
        <f t="shared" si="59"/>
        <v>0.66666666666666663</v>
      </c>
    </row>
    <row r="279" spans="1:10" x14ac:dyDescent="0.2">
      <c r="A279" s="158" t="s">
        <v>346</v>
      </c>
      <c r="B279" s="65">
        <v>0</v>
      </c>
      <c r="C279" s="66">
        <v>0</v>
      </c>
      <c r="D279" s="65">
        <v>2</v>
      </c>
      <c r="E279" s="66">
        <v>0</v>
      </c>
      <c r="F279" s="67"/>
      <c r="G279" s="65">
        <f t="shared" si="56"/>
        <v>0</v>
      </c>
      <c r="H279" s="66">
        <f t="shared" si="57"/>
        <v>2</v>
      </c>
      <c r="I279" s="20" t="str">
        <f t="shared" si="58"/>
        <v>-</v>
      </c>
      <c r="J279" s="21" t="str">
        <f t="shared" si="59"/>
        <v>-</v>
      </c>
    </row>
    <row r="280" spans="1:10" x14ac:dyDescent="0.2">
      <c r="A280" s="158" t="s">
        <v>378</v>
      </c>
      <c r="B280" s="65">
        <v>0</v>
      </c>
      <c r="C280" s="66">
        <v>0</v>
      </c>
      <c r="D280" s="65">
        <v>5</v>
      </c>
      <c r="E280" s="66">
        <v>0</v>
      </c>
      <c r="F280" s="67"/>
      <c r="G280" s="65">
        <f t="shared" si="56"/>
        <v>0</v>
      </c>
      <c r="H280" s="66">
        <f t="shared" si="57"/>
        <v>5</v>
      </c>
      <c r="I280" s="20" t="str">
        <f t="shared" si="58"/>
        <v>-</v>
      </c>
      <c r="J280" s="21" t="str">
        <f t="shared" si="59"/>
        <v>-</v>
      </c>
    </row>
    <row r="281" spans="1:10" x14ac:dyDescent="0.2">
      <c r="A281" s="158" t="s">
        <v>434</v>
      </c>
      <c r="B281" s="65">
        <v>1</v>
      </c>
      <c r="C281" s="66">
        <v>1</v>
      </c>
      <c r="D281" s="65">
        <v>5</v>
      </c>
      <c r="E281" s="66">
        <v>2</v>
      </c>
      <c r="F281" s="67"/>
      <c r="G281" s="65">
        <f t="shared" si="56"/>
        <v>0</v>
      </c>
      <c r="H281" s="66">
        <f t="shared" si="57"/>
        <v>3</v>
      </c>
      <c r="I281" s="20">
        <f t="shared" si="58"/>
        <v>0</v>
      </c>
      <c r="J281" s="21">
        <f t="shared" si="59"/>
        <v>1.5</v>
      </c>
    </row>
    <row r="282" spans="1:10" x14ac:dyDescent="0.2">
      <c r="A282" s="158" t="s">
        <v>347</v>
      </c>
      <c r="B282" s="65">
        <v>2</v>
      </c>
      <c r="C282" s="66">
        <v>8</v>
      </c>
      <c r="D282" s="65">
        <v>24</v>
      </c>
      <c r="E282" s="66">
        <v>37</v>
      </c>
      <c r="F282" s="67"/>
      <c r="G282" s="65">
        <f t="shared" si="56"/>
        <v>-6</v>
      </c>
      <c r="H282" s="66">
        <f t="shared" si="57"/>
        <v>-13</v>
      </c>
      <c r="I282" s="20">
        <f t="shared" si="58"/>
        <v>-0.75</v>
      </c>
      <c r="J282" s="21">
        <f t="shared" si="59"/>
        <v>-0.35135135135135137</v>
      </c>
    </row>
    <row r="283" spans="1:10" x14ac:dyDescent="0.2">
      <c r="A283" s="158" t="s">
        <v>379</v>
      </c>
      <c r="B283" s="65">
        <v>5</v>
      </c>
      <c r="C283" s="66">
        <v>0</v>
      </c>
      <c r="D283" s="65">
        <v>37</v>
      </c>
      <c r="E283" s="66">
        <v>3</v>
      </c>
      <c r="F283" s="67"/>
      <c r="G283" s="65">
        <f t="shared" si="56"/>
        <v>5</v>
      </c>
      <c r="H283" s="66">
        <f t="shared" si="57"/>
        <v>34</v>
      </c>
      <c r="I283" s="20" t="str">
        <f t="shared" si="58"/>
        <v>-</v>
      </c>
      <c r="J283" s="21" t="str">
        <f t="shared" si="59"/>
        <v>&gt;999%</v>
      </c>
    </row>
    <row r="284" spans="1:10" x14ac:dyDescent="0.2">
      <c r="A284" s="158" t="s">
        <v>380</v>
      </c>
      <c r="B284" s="65">
        <v>0</v>
      </c>
      <c r="C284" s="66">
        <v>1</v>
      </c>
      <c r="D284" s="65">
        <v>3</v>
      </c>
      <c r="E284" s="66">
        <v>12</v>
      </c>
      <c r="F284" s="67"/>
      <c r="G284" s="65">
        <f t="shared" si="56"/>
        <v>-1</v>
      </c>
      <c r="H284" s="66">
        <f t="shared" si="57"/>
        <v>-9</v>
      </c>
      <c r="I284" s="20">
        <f t="shared" si="58"/>
        <v>-1</v>
      </c>
      <c r="J284" s="21">
        <f t="shared" si="59"/>
        <v>-0.75</v>
      </c>
    </row>
    <row r="285" spans="1:10" x14ac:dyDescent="0.2">
      <c r="A285" s="158" t="s">
        <v>381</v>
      </c>
      <c r="B285" s="65">
        <v>3</v>
      </c>
      <c r="C285" s="66">
        <v>5</v>
      </c>
      <c r="D285" s="65">
        <v>24</v>
      </c>
      <c r="E285" s="66">
        <v>62</v>
      </c>
      <c r="F285" s="67"/>
      <c r="G285" s="65">
        <f t="shared" si="56"/>
        <v>-2</v>
      </c>
      <c r="H285" s="66">
        <f t="shared" si="57"/>
        <v>-38</v>
      </c>
      <c r="I285" s="20">
        <f t="shared" si="58"/>
        <v>-0.4</v>
      </c>
      <c r="J285" s="21">
        <f t="shared" si="59"/>
        <v>-0.61290322580645162</v>
      </c>
    </row>
    <row r="286" spans="1:10" x14ac:dyDescent="0.2">
      <c r="A286" s="158" t="s">
        <v>420</v>
      </c>
      <c r="B286" s="65">
        <v>1</v>
      </c>
      <c r="C286" s="66">
        <v>0</v>
      </c>
      <c r="D286" s="65">
        <v>11</v>
      </c>
      <c r="E286" s="66">
        <v>2</v>
      </c>
      <c r="F286" s="67"/>
      <c r="G286" s="65">
        <f t="shared" si="56"/>
        <v>1</v>
      </c>
      <c r="H286" s="66">
        <f t="shared" si="57"/>
        <v>9</v>
      </c>
      <c r="I286" s="20" t="str">
        <f t="shared" si="58"/>
        <v>-</v>
      </c>
      <c r="J286" s="21">
        <f t="shared" si="59"/>
        <v>4.5</v>
      </c>
    </row>
    <row r="287" spans="1:10" x14ac:dyDescent="0.2">
      <c r="A287" s="158" t="s">
        <v>421</v>
      </c>
      <c r="B287" s="65">
        <v>2</v>
      </c>
      <c r="C287" s="66">
        <v>4</v>
      </c>
      <c r="D287" s="65">
        <v>29</v>
      </c>
      <c r="E287" s="66">
        <v>31</v>
      </c>
      <c r="F287" s="67"/>
      <c r="G287" s="65">
        <f t="shared" si="56"/>
        <v>-2</v>
      </c>
      <c r="H287" s="66">
        <f t="shared" si="57"/>
        <v>-2</v>
      </c>
      <c r="I287" s="20">
        <f t="shared" si="58"/>
        <v>-0.5</v>
      </c>
      <c r="J287" s="21">
        <f t="shared" si="59"/>
        <v>-6.4516129032258063E-2</v>
      </c>
    </row>
    <row r="288" spans="1:10" x14ac:dyDescent="0.2">
      <c r="A288" s="158" t="s">
        <v>435</v>
      </c>
      <c r="B288" s="65">
        <v>2</v>
      </c>
      <c r="C288" s="66">
        <v>1</v>
      </c>
      <c r="D288" s="65">
        <v>6</v>
      </c>
      <c r="E288" s="66">
        <v>12</v>
      </c>
      <c r="F288" s="67"/>
      <c r="G288" s="65">
        <f t="shared" si="56"/>
        <v>1</v>
      </c>
      <c r="H288" s="66">
        <f t="shared" si="57"/>
        <v>-6</v>
      </c>
      <c r="I288" s="20">
        <f t="shared" si="58"/>
        <v>1</v>
      </c>
      <c r="J288" s="21">
        <f t="shared" si="59"/>
        <v>-0.5</v>
      </c>
    </row>
    <row r="289" spans="1:10" x14ac:dyDescent="0.2">
      <c r="A289" s="158" t="s">
        <v>263</v>
      </c>
      <c r="B289" s="65">
        <v>0</v>
      </c>
      <c r="C289" s="66">
        <v>0</v>
      </c>
      <c r="D289" s="65">
        <v>0</v>
      </c>
      <c r="E289" s="66">
        <v>2</v>
      </c>
      <c r="F289" s="67"/>
      <c r="G289" s="65">
        <f t="shared" si="56"/>
        <v>0</v>
      </c>
      <c r="H289" s="66">
        <f t="shared" si="57"/>
        <v>-2</v>
      </c>
      <c r="I289" s="20" t="str">
        <f t="shared" si="58"/>
        <v>-</v>
      </c>
      <c r="J289" s="21">
        <f t="shared" si="59"/>
        <v>-1</v>
      </c>
    </row>
    <row r="290" spans="1:10" s="160" customFormat="1" x14ac:dyDescent="0.2">
      <c r="A290" s="178" t="s">
        <v>582</v>
      </c>
      <c r="B290" s="71">
        <v>25</v>
      </c>
      <c r="C290" s="72">
        <v>44</v>
      </c>
      <c r="D290" s="71">
        <v>275</v>
      </c>
      <c r="E290" s="72">
        <v>347</v>
      </c>
      <c r="F290" s="73"/>
      <c r="G290" s="71">
        <f t="shared" si="56"/>
        <v>-19</v>
      </c>
      <c r="H290" s="72">
        <f t="shared" si="57"/>
        <v>-72</v>
      </c>
      <c r="I290" s="37">
        <f t="shared" si="58"/>
        <v>-0.43181818181818182</v>
      </c>
      <c r="J290" s="38">
        <f t="shared" si="59"/>
        <v>-0.207492795389049</v>
      </c>
    </row>
    <row r="291" spans="1:10" x14ac:dyDescent="0.2">
      <c r="A291" s="177"/>
      <c r="B291" s="143"/>
      <c r="C291" s="144"/>
      <c r="D291" s="143"/>
      <c r="E291" s="144"/>
      <c r="F291" s="145"/>
      <c r="G291" s="143"/>
      <c r="H291" s="144"/>
      <c r="I291" s="151"/>
      <c r="J291" s="152"/>
    </row>
    <row r="292" spans="1:10" s="139" customFormat="1" x14ac:dyDescent="0.2">
      <c r="A292" s="159" t="s">
        <v>64</v>
      </c>
      <c r="B292" s="65"/>
      <c r="C292" s="66"/>
      <c r="D292" s="65"/>
      <c r="E292" s="66"/>
      <c r="F292" s="67"/>
      <c r="G292" s="65"/>
      <c r="H292" s="66"/>
      <c r="I292" s="20"/>
      <c r="J292" s="21"/>
    </row>
    <row r="293" spans="1:10" x14ac:dyDescent="0.2">
      <c r="A293" s="158" t="s">
        <v>273</v>
      </c>
      <c r="B293" s="65">
        <v>0</v>
      </c>
      <c r="C293" s="66">
        <v>0</v>
      </c>
      <c r="D293" s="65">
        <v>0</v>
      </c>
      <c r="E293" s="66">
        <v>1</v>
      </c>
      <c r="F293" s="67"/>
      <c r="G293" s="65">
        <f t="shared" ref="G293:G301" si="60">B293-C293</f>
        <v>0</v>
      </c>
      <c r="H293" s="66">
        <f t="shared" ref="H293:H301" si="61">D293-E293</f>
        <v>-1</v>
      </c>
      <c r="I293" s="20" t="str">
        <f t="shared" ref="I293:I301" si="62">IF(C293=0, "-", IF(G293/C293&lt;10, G293/C293, "&gt;999%"))</f>
        <v>-</v>
      </c>
      <c r="J293" s="21">
        <f t="shared" ref="J293:J301" si="63">IF(E293=0, "-", IF(H293/E293&lt;10, H293/E293, "&gt;999%"))</f>
        <v>-1</v>
      </c>
    </row>
    <row r="294" spans="1:10" x14ac:dyDescent="0.2">
      <c r="A294" s="158" t="s">
        <v>491</v>
      </c>
      <c r="B294" s="65">
        <v>0</v>
      </c>
      <c r="C294" s="66">
        <v>1</v>
      </c>
      <c r="D294" s="65">
        <v>15</v>
      </c>
      <c r="E294" s="66">
        <v>18</v>
      </c>
      <c r="F294" s="67"/>
      <c r="G294" s="65">
        <f t="shared" si="60"/>
        <v>-1</v>
      </c>
      <c r="H294" s="66">
        <f t="shared" si="61"/>
        <v>-3</v>
      </c>
      <c r="I294" s="20">
        <f t="shared" si="62"/>
        <v>-1</v>
      </c>
      <c r="J294" s="21">
        <f t="shared" si="63"/>
        <v>-0.16666666666666666</v>
      </c>
    </row>
    <row r="295" spans="1:10" x14ac:dyDescent="0.2">
      <c r="A295" s="158" t="s">
        <v>438</v>
      </c>
      <c r="B295" s="65">
        <v>0</v>
      </c>
      <c r="C295" s="66">
        <v>0</v>
      </c>
      <c r="D295" s="65">
        <v>1</v>
      </c>
      <c r="E295" s="66">
        <v>3</v>
      </c>
      <c r="F295" s="67"/>
      <c r="G295" s="65">
        <f t="shared" si="60"/>
        <v>0</v>
      </c>
      <c r="H295" s="66">
        <f t="shared" si="61"/>
        <v>-2</v>
      </c>
      <c r="I295" s="20" t="str">
        <f t="shared" si="62"/>
        <v>-</v>
      </c>
      <c r="J295" s="21">
        <f t="shared" si="63"/>
        <v>-0.66666666666666663</v>
      </c>
    </row>
    <row r="296" spans="1:10" x14ac:dyDescent="0.2">
      <c r="A296" s="158" t="s">
        <v>274</v>
      </c>
      <c r="B296" s="65">
        <v>0</v>
      </c>
      <c r="C296" s="66">
        <v>0</v>
      </c>
      <c r="D296" s="65">
        <v>4</v>
      </c>
      <c r="E296" s="66">
        <v>0</v>
      </c>
      <c r="F296" s="67"/>
      <c r="G296" s="65">
        <f t="shared" si="60"/>
        <v>0</v>
      </c>
      <c r="H296" s="66">
        <f t="shared" si="61"/>
        <v>4</v>
      </c>
      <c r="I296" s="20" t="str">
        <f t="shared" si="62"/>
        <v>-</v>
      </c>
      <c r="J296" s="21" t="str">
        <f t="shared" si="63"/>
        <v>-</v>
      </c>
    </row>
    <row r="297" spans="1:10" x14ac:dyDescent="0.2">
      <c r="A297" s="158" t="s">
        <v>275</v>
      </c>
      <c r="B297" s="65">
        <v>0</v>
      </c>
      <c r="C297" s="66">
        <v>0</v>
      </c>
      <c r="D297" s="65">
        <v>4</v>
      </c>
      <c r="E297" s="66">
        <v>5</v>
      </c>
      <c r="F297" s="67"/>
      <c r="G297" s="65">
        <f t="shared" si="60"/>
        <v>0</v>
      </c>
      <c r="H297" s="66">
        <f t="shared" si="61"/>
        <v>-1</v>
      </c>
      <c r="I297" s="20" t="str">
        <f t="shared" si="62"/>
        <v>-</v>
      </c>
      <c r="J297" s="21">
        <f t="shared" si="63"/>
        <v>-0.2</v>
      </c>
    </row>
    <row r="298" spans="1:10" x14ac:dyDescent="0.2">
      <c r="A298" s="158" t="s">
        <v>450</v>
      </c>
      <c r="B298" s="65">
        <v>0</v>
      </c>
      <c r="C298" s="66">
        <v>6</v>
      </c>
      <c r="D298" s="65">
        <v>0</v>
      </c>
      <c r="E298" s="66">
        <v>13</v>
      </c>
      <c r="F298" s="67"/>
      <c r="G298" s="65">
        <f t="shared" si="60"/>
        <v>-6</v>
      </c>
      <c r="H298" s="66">
        <f t="shared" si="61"/>
        <v>-13</v>
      </c>
      <c r="I298" s="20">
        <f t="shared" si="62"/>
        <v>-1</v>
      </c>
      <c r="J298" s="21">
        <f t="shared" si="63"/>
        <v>-1</v>
      </c>
    </row>
    <row r="299" spans="1:10" x14ac:dyDescent="0.2">
      <c r="A299" s="158" t="s">
        <v>460</v>
      </c>
      <c r="B299" s="65">
        <v>0</v>
      </c>
      <c r="C299" s="66">
        <v>0</v>
      </c>
      <c r="D299" s="65">
        <v>0</v>
      </c>
      <c r="E299" s="66">
        <v>2</v>
      </c>
      <c r="F299" s="67"/>
      <c r="G299" s="65">
        <f t="shared" si="60"/>
        <v>0</v>
      </c>
      <c r="H299" s="66">
        <f t="shared" si="61"/>
        <v>-2</v>
      </c>
      <c r="I299" s="20" t="str">
        <f t="shared" si="62"/>
        <v>-</v>
      </c>
      <c r="J299" s="21">
        <f t="shared" si="63"/>
        <v>-1</v>
      </c>
    </row>
    <row r="300" spans="1:10" x14ac:dyDescent="0.2">
      <c r="A300" s="158" t="s">
        <v>474</v>
      </c>
      <c r="B300" s="65">
        <v>0</v>
      </c>
      <c r="C300" s="66">
        <v>0</v>
      </c>
      <c r="D300" s="65">
        <v>1</v>
      </c>
      <c r="E300" s="66">
        <v>15</v>
      </c>
      <c r="F300" s="67"/>
      <c r="G300" s="65">
        <f t="shared" si="60"/>
        <v>0</v>
      </c>
      <c r="H300" s="66">
        <f t="shared" si="61"/>
        <v>-14</v>
      </c>
      <c r="I300" s="20" t="str">
        <f t="shared" si="62"/>
        <v>-</v>
      </c>
      <c r="J300" s="21">
        <f t="shared" si="63"/>
        <v>-0.93333333333333335</v>
      </c>
    </row>
    <row r="301" spans="1:10" s="160" customFormat="1" x14ac:dyDescent="0.2">
      <c r="A301" s="178" t="s">
        <v>583</v>
      </c>
      <c r="B301" s="71">
        <v>0</v>
      </c>
      <c r="C301" s="72">
        <v>7</v>
      </c>
      <c r="D301" s="71">
        <v>25</v>
      </c>
      <c r="E301" s="72">
        <v>57</v>
      </c>
      <c r="F301" s="73"/>
      <c r="G301" s="71">
        <f t="shared" si="60"/>
        <v>-7</v>
      </c>
      <c r="H301" s="72">
        <f t="shared" si="61"/>
        <v>-32</v>
      </c>
      <c r="I301" s="37">
        <f t="shared" si="62"/>
        <v>-1</v>
      </c>
      <c r="J301" s="38">
        <f t="shared" si="63"/>
        <v>-0.56140350877192979</v>
      </c>
    </row>
    <row r="302" spans="1:10" x14ac:dyDescent="0.2">
      <c r="A302" s="177"/>
      <c r="B302" s="143"/>
      <c r="C302" s="144"/>
      <c r="D302" s="143"/>
      <c r="E302" s="144"/>
      <c r="F302" s="145"/>
      <c r="G302" s="143"/>
      <c r="H302" s="144"/>
      <c r="I302" s="151"/>
      <c r="J302" s="152"/>
    </row>
    <row r="303" spans="1:10" s="139" customFormat="1" x14ac:dyDescent="0.2">
      <c r="A303" s="159" t="s">
        <v>65</v>
      </c>
      <c r="B303" s="65"/>
      <c r="C303" s="66"/>
      <c r="D303" s="65"/>
      <c r="E303" s="66"/>
      <c r="F303" s="67"/>
      <c r="G303" s="65"/>
      <c r="H303" s="66"/>
      <c r="I303" s="20"/>
      <c r="J303" s="21"/>
    </row>
    <row r="304" spans="1:10" x14ac:dyDescent="0.2">
      <c r="A304" s="158" t="s">
        <v>359</v>
      </c>
      <c r="B304" s="65">
        <v>4</v>
      </c>
      <c r="C304" s="66">
        <v>10</v>
      </c>
      <c r="D304" s="65">
        <v>48</v>
      </c>
      <c r="E304" s="66">
        <v>62</v>
      </c>
      <c r="F304" s="67"/>
      <c r="G304" s="65">
        <f>B304-C304</f>
        <v>-6</v>
      </c>
      <c r="H304" s="66">
        <f>D304-E304</f>
        <v>-14</v>
      </c>
      <c r="I304" s="20">
        <f>IF(C304=0, "-", IF(G304/C304&lt;10, G304/C304, "&gt;999%"))</f>
        <v>-0.6</v>
      </c>
      <c r="J304" s="21">
        <f>IF(E304=0, "-", IF(H304/E304&lt;10, H304/E304, "&gt;999%"))</f>
        <v>-0.22580645161290322</v>
      </c>
    </row>
    <row r="305" spans="1:10" x14ac:dyDescent="0.2">
      <c r="A305" s="158" t="s">
        <v>185</v>
      </c>
      <c r="B305" s="65">
        <v>2</v>
      </c>
      <c r="C305" s="66">
        <v>18</v>
      </c>
      <c r="D305" s="65">
        <v>146</v>
      </c>
      <c r="E305" s="66">
        <v>171</v>
      </c>
      <c r="F305" s="67"/>
      <c r="G305" s="65">
        <f>B305-C305</f>
        <v>-16</v>
      </c>
      <c r="H305" s="66">
        <f>D305-E305</f>
        <v>-25</v>
      </c>
      <c r="I305" s="20">
        <f>IF(C305=0, "-", IF(G305/C305&lt;10, G305/C305, "&gt;999%"))</f>
        <v>-0.88888888888888884</v>
      </c>
      <c r="J305" s="21">
        <f>IF(E305=0, "-", IF(H305/E305&lt;10, H305/E305, "&gt;999%"))</f>
        <v>-0.14619883040935672</v>
      </c>
    </row>
    <row r="306" spans="1:10" x14ac:dyDescent="0.2">
      <c r="A306" s="158" t="s">
        <v>328</v>
      </c>
      <c r="B306" s="65">
        <v>8</v>
      </c>
      <c r="C306" s="66">
        <v>4</v>
      </c>
      <c r="D306" s="65">
        <v>166</v>
      </c>
      <c r="E306" s="66">
        <v>80</v>
      </c>
      <c r="F306" s="67"/>
      <c r="G306" s="65">
        <f>B306-C306</f>
        <v>4</v>
      </c>
      <c r="H306" s="66">
        <f>D306-E306</f>
        <v>86</v>
      </c>
      <c r="I306" s="20">
        <f>IF(C306=0, "-", IF(G306/C306&lt;10, G306/C306, "&gt;999%"))</f>
        <v>1</v>
      </c>
      <c r="J306" s="21">
        <f>IF(E306=0, "-", IF(H306/E306&lt;10, H306/E306, "&gt;999%"))</f>
        <v>1.075</v>
      </c>
    </row>
    <row r="307" spans="1:10" s="160" customFormat="1" x14ac:dyDescent="0.2">
      <c r="A307" s="178" t="s">
        <v>584</v>
      </c>
      <c r="B307" s="71">
        <v>14</v>
      </c>
      <c r="C307" s="72">
        <v>32</v>
      </c>
      <c r="D307" s="71">
        <v>360</v>
      </c>
      <c r="E307" s="72">
        <v>313</v>
      </c>
      <c r="F307" s="73"/>
      <c r="G307" s="71">
        <f>B307-C307</f>
        <v>-18</v>
      </c>
      <c r="H307" s="72">
        <f>D307-E307</f>
        <v>47</v>
      </c>
      <c r="I307" s="37">
        <f>IF(C307=0, "-", IF(G307/C307&lt;10, G307/C307, "&gt;999%"))</f>
        <v>-0.5625</v>
      </c>
      <c r="J307" s="38">
        <f>IF(E307=0, "-", IF(H307/E307&lt;10, H307/E307, "&gt;999%"))</f>
        <v>0.15015974440894569</v>
      </c>
    </row>
    <row r="308" spans="1:10" x14ac:dyDescent="0.2">
      <c r="A308" s="177"/>
      <c r="B308" s="143"/>
      <c r="C308" s="144"/>
      <c r="D308" s="143"/>
      <c r="E308" s="144"/>
      <c r="F308" s="145"/>
      <c r="G308" s="143"/>
      <c r="H308" s="144"/>
      <c r="I308" s="151"/>
      <c r="J308" s="152"/>
    </row>
    <row r="309" spans="1:10" s="139" customFormat="1" x14ac:dyDescent="0.2">
      <c r="A309" s="159" t="s">
        <v>66</v>
      </c>
      <c r="B309" s="65"/>
      <c r="C309" s="66"/>
      <c r="D309" s="65"/>
      <c r="E309" s="66"/>
      <c r="F309" s="67"/>
      <c r="G309" s="65"/>
      <c r="H309" s="66"/>
      <c r="I309" s="20"/>
      <c r="J309" s="21"/>
    </row>
    <row r="310" spans="1:10" x14ac:dyDescent="0.2">
      <c r="A310" s="158" t="s">
        <v>283</v>
      </c>
      <c r="B310" s="65">
        <v>0</v>
      </c>
      <c r="C310" s="66">
        <v>0</v>
      </c>
      <c r="D310" s="65">
        <v>4</v>
      </c>
      <c r="E310" s="66">
        <v>5</v>
      </c>
      <c r="F310" s="67"/>
      <c r="G310" s="65">
        <f>B310-C310</f>
        <v>0</v>
      </c>
      <c r="H310" s="66">
        <f>D310-E310</f>
        <v>-1</v>
      </c>
      <c r="I310" s="20" t="str">
        <f>IF(C310=0, "-", IF(G310/C310&lt;10, G310/C310, "&gt;999%"))</f>
        <v>-</v>
      </c>
      <c r="J310" s="21">
        <f>IF(E310=0, "-", IF(H310/E310&lt;10, H310/E310, "&gt;999%"))</f>
        <v>-0.2</v>
      </c>
    </row>
    <row r="311" spans="1:10" x14ac:dyDescent="0.2">
      <c r="A311" s="158" t="s">
        <v>221</v>
      </c>
      <c r="B311" s="65">
        <v>0</v>
      </c>
      <c r="C311" s="66">
        <v>1</v>
      </c>
      <c r="D311" s="65">
        <v>4</v>
      </c>
      <c r="E311" s="66">
        <v>8</v>
      </c>
      <c r="F311" s="67"/>
      <c r="G311" s="65">
        <f>B311-C311</f>
        <v>-1</v>
      </c>
      <c r="H311" s="66">
        <f>D311-E311</f>
        <v>-4</v>
      </c>
      <c r="I311" s="20">
        <f>IF(C311=0, "-", IF(G311/C311&lt;10, G311/C311, "&gt;999%"))</f>
        <v>-1</v>
      </c>
      <c r="J311" s="21">
        <f>IF(E311=0, "-", IF(H311/E311&lt;10, H311/E311, "&gt;999%"))</f>
        <v>-0.5</v>
      </c>
    </row>
    <row r="312" spans="1:10" x14ac:dyDescent="0.2">
      <c r="A312" s="158" t="s">
        <v>348</v>
      </c>
      <c r="B312" s="65">
        <v>1</v>
      </c>
      <c r="C312" s="66">
        <v>1</v>
      </c>
      <c r="D312" s="65">
        <v>14</v>
      </c>
      <c r="E312" s="66">
        <v>12</v>
      </c>
      <c r="F312" s="67"/>
      <c r="G312" s="65">
        <f>B312-C312</f>
        <v>0</v>
      </c>
      <c r="H312" s="66">
        <f>D312-E312</f>
        <v>2</v>
      </c>
      <c r="I312" s="20">
        <f>IF(C312=0, "-", IF(G312/C312&lt;10, G312/C312, "&gt;999%"))</f>
        <v>0</v>
      </c>
      <c r="J312" s="21">
        <f>IF(E312=0, "-", IF(H312/E312&lt;10, H312/E312, "&gt;999%"))</f>
        <v>0.16666666666666666</v>
      </c>
    </row>
    <row r="313" spans="1:10" x14ac:dyDescent="0.2">
      <c r="A313" s="158" t="s">
        <v>194</v>
      </c>
      <c r="B313" s="65">
        <v>6</v>
      </c>
      <c r="C313" s="66">
        <v>3</v>
      </c>
      <c r="D313" s="65">
        <v>37</v>
      </c>
      <c r="E313" s="66">
        <v>35</v>
      </c>
      <c r="F313" s="67"/>
      <c r="G313" s="65">
        <f>B313-C313</f>
        <v>3</v>
      </c>
      <c r="H313" s="66">
        <f>D313-E313</f>
        <v>2</v>
      </c>
      <c r="I313" s="20">
        <f>IF(C313=0, "-", IF(G313/C313&lt;10, G313/C313, "&gt;999%"))</f>
        <v>1</v>
      </c>
      <c r="J313" s="21">
        <f>IF(E313=0, "-", IF(H313/E313&lt;10, H313/E313, "&gt;999%"))</f>
        <v>5.7142857142857141E-2</v>
      </c>
    </row>
    <row r="314" spans="1:10" s="160" customFormat="1" x14ac:dyDescent="0.2">
      <c r="A314" s="178" t="s">
        <v>585</v>
      </c>
      <c r="B314" s="71">
        <v>7</v>
      </c>
      <c r="C314" s="72">
        <v>5</v>
      </c>
      <c r="D314" s="71">
        <v>59</v>
      </c>
      <c r="E314" s="72">
        <v>60</v>
      </c>
      <c r="F314" s="73"/>
      <c r="G314" s="71">
        <f>B314-C314</f>
        <v>2</v>
      </c>
      <c r="H314" s="72">
        <f>D314-E314</f>
        <v>-1</v>
      </c>
      <c r="I314" s="37">
        <f>IF(C314=0, "-", IF(G314/C314&lt;10, G314/C314, "&gt;999%"))</f>
        <v>0.4</v>
      </c>
      <c r="J314" s="38">
        <f>IF(E314=0, "-", IF(H314/E314&lt;10, H314/E314, "&gt;999%"))</f>
        <v>-1.6666666666666666E-2</v>
      </c>
    </row>
    <row r="315" spans="1:10" x14ac:dyDescent="0.2">
      <c r="A315" s="177"/>
      <c r="B315" s="143"/>
      <c r="C315" s="144"/>
      <c r="D315" s="143"/>
      <c r="E315" s="144"/>
      <c r="F315" s="145"/>
      <c r="G315" s="143"/>
      <c r="H315" s="144"/>
      <c r="I315" s="151"/>
      <c r="J315" s="152"/>
    </row>
    <row r="316" spans="1:10" s="139" customFormat="1" x14ac:dyDescent="0.2">
      <c r="A316" s="159" t="s">
        <v>67</v>
      </c>
      <c r="B316" s="65"/>
      <c r="C316" s="66"/>
      <c r="D316" s="65"/>
      <c r="E316" s="66"/>
      <c r="F316" s="67"/>
      <c r="G316" s="65"/>
      <c r="H316" s="66"/>
      <c r="I316" s="20"/>
      <c r="J316" s="21"/>
    </row>
    <row r="317" spans="1:10" x14ac:dyDescent="0.2">
      <c r="A317" s="158" t="s">
        <v>329</v>
      </c>
      <c r="B317" s="65">
        <v>4</v>
      </c>
      <c r="C317" s="66">
        <v>14</v>
      </c>
      <c r="D317" s="65">
        <v>71</v>
      </c>
      <c r="E317" s="66">
        <v>151</v>
      </c>
      <c r="F317" s="67"/>
      <c r="G317" s="65">
        <f t="shared" ref="G317:G326" si="64">B317-C317</f>
        <v>-10</v>
      </c>
      <c r="H317" s="66">
        <f t="shared" ref="H317:H326" si="65">D317-E317</f>
        <v>-80</v>
      </c>
      <c r="I317" s="20">
        <f t="shared" ref="I317:I326" si="66">IF(C317=0, "-", IF(G317/C317&lt;10, G317/C317, "&gt;999%"))</f>
        <v>-0.7142857142857143</v>
      </c>
      <c r="J317" s="21">
        <f t="shared" ref="J317:J326" si="67">IF(E317=0, "-", IF(H317/E317&lt;10, H317/E317, "&gt;999%"))</f>
        <v>-0.5298013245033113</v>
      </c>
    </row>
    <row r="318" spans="1:10" x14ac:dyDescent="0.2">
      <c r="A318" s="158" t="s">
        <v>330</v>
      </c>
      <c r="B318" s="65">
        <v>5</v>
      </c>
      <c r="C318" s="66">
        <v>4</v>
      </c>
      <c r="D318" s="65">
        <v>37</v>
      </c>
      <c r="E318" s="66">
        <v>27</v>
      </c>
      <c r="F318" s="67"/>
      <c r="G318" s="65">
        <f t="shared" si="64"/>
        <v>1</v>
      </c>
      <c r="H318" s="66">
        <f t="shared" si="65"/>
        <v>10</v>
      </c>
      <c r="I318" s="20">
        <f t="shared" si="66"/>
        <v>0.25</v>
      </c>
      <c r="J318" s="21">
        <f t="shared" si="67"/>
        <v>0.37037037037037035</v>
      </c>
    </row>
    <row r="319" spans="1:10" x14ac:dyDescent="0.2">
      <c r="A319" s="158" t="s">
        <v>451</v>
      </c>
      <c r="B319" s="65">
        <v>0</v>
      </c>
      <c r="C319" s="66">
        <v>2</v>
      </c>
      <c r="D319" s="65">
        <v>8</v>
      </c>
      <c r="E319" s="66">
        <v>4</v>
      </c>
      <c r="F319" s="67"/>
      <c r="G319" s="65">
        <f t="shared" si="64"/>
        <v>-2</v>
      </c>
      <c r="H319" s="66">
        <f t="shared" si="65"/>
        <v>4</v>
      </c>
      <c r="I319" s="20">
        <f t="shared" si="66"/>
        <v>-1</v>
      </c>
      <c r="J319" s="21">
        <f t="shared" si="67"/>
        <v>1</v>
      </c>
    </row>
    <row r="320" spans="1:10" x14ac:dyDescent="0.2">
      <c r="A320" s="158" t="s">
        <v>178</v>
      </c>
      <c r="B320" s="65">
        <v>0</v>
      </c>
      <c r="C320" s="66">
        <v>0</v>
      </c>
      <c r="D320" s="65">
        <v>5</v>
      </c>
      <c r="E320" s="66">
        <v>8</v>
      </c>
      <c r="F320" s="67"/>
      <c r="G320" s="65">
        <f t="shared" si="64"/>
        <v>0</v>
      </c>
      <c r="H320" s="66">
        <f t="shared" si="65"/>
        <v>-3</v>
      </c>
      <c r="I320" s="20" t="str">
        <f t="shared" si="66"/>
        <v>-</v>
      </c>
      <c r="J320" s="21">
        <f t="shared" si="67"/>
        <v>-0.375</v>
      </c>
    </row>
    <row r="321" spans="1:10" x14ac:dyDescent="0.2">
      <c r="A321" s="158" t="s">
        <v>360</v>
      </c>
      <c r="B321" s="65">
        <v>12</v>
      </c>
      <c r="C321" s="66">
        <v>8</v>
      </c>
      <c r="D321" s="65">
        <v>161</v>
      </c>
      <c r="E321" s="66">
        <v>154</v>
      </c>
      <c r="F321" s="67"/>
      <c r="G321" s="65">
        <f t="shared" si="64"/>
        <v>4</v>
      </c>
      <c r="H321" s="66">
        <f t="shared" si="65"/>
        <v>7</v>
      </c>
      <c r="I321" s="20">
        <f t="shared" si="66"/>
        <v>0.5</v>
      </c>
      <c r="J321" s="21">
        <f t="shared" si="67"/>
        <v>4.5454545454545456E-2</v>
      </c>
    </row>
    <row r="322" spans="1:10" x14ac:dyDescent="0.2">
      <c r="A322" s="158" t="s">
        <v>398</v>
      </c>
      <c r="B322" s="65">
        <v>1</v>
      </c>
      <c r="C322" s="66">
        <v>1</v>
      </c>
      <c r="D322" s="65">
        <v>15</v>
      </c>
      <c r="E322" s="66">
        <v>10</v>
      </c>
      <c r="F322" s="67"/>
      <c r="G322" s="65">
        <f t="shared" si="64"/>
        <v>0</v>
      </c>
      <c r="H322" s="66">
        <f t="shared" si="65"/>
        <v>5</v>
      </c>
      <c r="I322" s="20">
        <f t="shared" si="66"/>
        <v>0</v>
      </c>
      <c r="J322" s="21">
        <f t="shared" si="67"/>
        <v>0.5</v>
      </c>
    </row>
    <row r="323" spans="1:10" x14ac:dyDescent="0.2">
      <c r="A323" s="158" t="s">
        <v>399</v>
      </c>
      <c r="B323" s="65">
        <v>4</v>
      </c>
      <c r="C323" s="66">
        <v>10</v>
      </c>
      <c r="D323" s="65">
        <v>69</v>
      </c>
      <c r="E323" s="66">
        <v>61</v>
      </c>
      <c r="F323" s="67"/>
      <c r="G323" s="65">
        <f t="shared" si="64"/>
        <v>-6</v>
      </c>
      <c r="H323" s="66">
        <f t="shared" si="65"/>
        <v>8</v>
      </c>
      <c r="I323" s="20">
        <f t="shared" si="66"/>
        <v>-0.6</v>
      </c>
      <c r="J323" s="21">
        <f t="shared" si="67"/>
        <v>0.13114754098360656</v>
      </c>
    </row>
    <row r="324" spans="1:10" x14ac:dyDescent="0.2">
      <c r="A324" s="158" t="s">
        <v>461</v>
      </c>
      <c r="B324" s="65">
        <v>0</v>
      </c>
      <c r="C324" s="66">
        <v>0</v>
      </c>
      <c r="D324" s="65">
        <v>10</v>
      </c>
      <c r="E324" s="66">
        <v>7</v>
      </c>
      <c r="F324" s="67"/>
      <c r="G324" s="65">
        <f t="shared" si="64"/>
        <v>0</v>
      </c>
      <c r="H324" s="66">
        <f t="shared" si="65"/>
        <v>3</v>
      </c>
      <c r="I324" s="20" t="str">
        <f t="shared" si="66"/>
        <v>-</v>
      </c>
      <c r="J324" s="21">
        <f t="shared" si="67"/>
        <v>0.42857142857142855</v>
      </c>
    </row>
    <row r="325" spans="1:10" x14ac:dyDescent="0.2">
      <c r="A325" s="158" t="s">
        <v>475</v>
      </c>
      <c r="B325" s="65">
        <v>2</v>
      </c>
      <c r="C325" s="66">
        <v>8</v>
      </c>
      <c r="D325" s="65">
        <v>157</v>
      </c>
      <c r="E325" s="66">
        <v>134</v>
      </c>
      <c r="F325" s="67"/>
      <c r="G325" s="65">
        <f t="shared" si="64"/>
        <v>-6</v>
      </c>
      <c r="H325" s="66">
        <f t="shared" si="65"/>
        <v>23</v>
      </c>
      <c r="I325" s="20">
        <f t="shared" si="66"/>
        <v>-0.75</v>
      </c>
      <c r="J325" s="21">
        <f t="shared" si="67"/>
        <v>0.17164179104477612</v>
      </c>
    </row>
    <row r="326" spans="1:10" s="160" customFormat="1" x14ac:dyDescent="0.2">
      <c r="A326" s="178" t="s">
        <v>586</v>
      </c>
      <c r="B326" s="71">
        <v>28</v>
      </c>
      <c r="C326" s="72">
        <v>47</v>
      </c>
      <c r="D326" s="71">
        <v>533</v>
      </c>
      <c r="E326" s="72">
        <v>556</v>
      </c>
      <c r="F326" s="73"/>
      <c r="G326" s="71">
        <f t="shared" si="64"/>
        <v>-19</v>
      </c>
      <c r="H326" s="72">
        <f t="shared" si="65"/>
        <v>-23</v>
      </c>
      <c r="I326" s="37">
        <f t="shared" si="66"/>
        <v>-0.40425531914893614</v>
      </c>
      <c r="J326" s="38">
        <f t="shared" si="67"/>
        <v>-4.1366906474820143E-2</v>
      </c>
    </row>
    <row r="327" spans="1:10" x14ac:dyDescent="0.2">
      <c r="A327" s="177"/>
      <c r="B327" s="143"/>
      <c r="C327" s="144"/>
      <c r="D327" s="143"/>
      <c r="E327" s="144"/>
      <c r="F327" s="145"/>
      <c r="G327" s="143"/>
      <c r="H327" s="144"/>
      <c r="I327" s="151"/>
      <c r="J327" s="152"/>
    </row>
    <row r="328" spans="1:10" s="139" customFormat="1" x14ac:dyDescent="0.2">
      <c r="A328" s="159" t="s">
        <v>68</v>
      </c>
      <c r="B328" s="65"/>
      <c r="C328" s="66"/>
      <c r="D328" s="65"/>
      <c r="E328" s="66"/>
      <c r="F328" s="67"/>
      <c r="G328" s="65"/>
      <c r="H328" s="66"/>
      <c r="I328" s="20"/>
      <c r="J328" s="21"/>
    </row>
    <row r="329" spans="1:10" x14ac:dyDescent="0.2">
      <c r="A329" s="158" t="s">
        <v>284</v>
      </c>
      <c r="B329" s="65">
        <v>1</v>
      </c>
      <c r="C329" s="66">
        <v>0</v>
      </c>
      <c r="D329" s="65">
        <v>2</v>
      </c>
      <c r="E329" s="66">
        <v>2</v>
      </c>
      <c r="F329" s="67"/>
      <c r="G329" s="65">
        <f t="shared" ref="G329:G339" si="68">B329-C329</f>
        <v>1</v>
      </c>
      <c r="H329" s="66">
        <f t="shared" ref="H329:H339" si="69">D329-E329</f>
        <v>0</v>
      </c>
      <c r="I329" s="20" t="str">
        <f t="shared" ref="I329:I339" si="70">IF(C329=0, "-", IF(G329/C329&lt;10, G329/C329, "&gt;999%"))</f>
        <v>-</v>
      </c>
      <c r="J329" s="21">
        <f t="shared" ref="J329:J339" si="71">IF(E329=0, "-", IF(H329/E329&lt;10, H329/E329, "&gt;999%"))</f>
        <v>0</v>
      </c>
    </row>
    <row r="330" spans="1:10" x14ac:dyDescent="0.2">
      <c r="A330" s="158" t="s">
        <v>305</v>
      </c>
      <c r="B330" s="65">
        <v>0</v>
      </c>
      <c r="C330" s="66">
        <v>1</v>
      </c>
      <c r="D330" s="65">
        <v>0</v>
      </c>
      <c r="E330" s="66">
        <v>1</v>
      </c>
      <c r="F330" s="67"/>
      <c r="G330" s="65">
        <f t="shared" si="68"/>
        <v>-1</v>
      </c>
      <c r="H330" s="66">
        <f t="shared" si="69"/>
        <v>-1</v>
      </c>
      <c r="I330" s="20">
        <f t="shared" si="70"/>
        <v>-1</v>
      </c>
      <c r="J330" s="21">
        <f t="shared" si="71"/>
        <v>-1</v>
      </c>
    </row>
    <row r="331" spans="1:10" x14ac:dyDescent="0.2">
      <c r="A331" s="158" t="s">
        <v>312</v>
      </c>
      <c r="B331" s="65">
        <v>1</v>
      </c>
      <c r="C331" s="66">
        <v>1</v>
      </c>
      <c r="D331" s="65">
        <v>20</v>
      </c>
      <c r="E331" s="66">
        <v>6</v>
      </c>
      <c r="F331" s="67"/>
      <c r="G331" s="65">
        <f t="shared" si="68"/>
        <v>0</v>
      </c>
      <c r="H331" s="66">
        <f t="shared" si="69"/>
        <v>14</v>
      </c>
      <c r="I331" s="20">
        <f t="shared" si="70"/>
        <v>0</v>
      </c>
      <c r="J331" s="21">
        <f t="shared" si="71"/>
        <v>2.3333333333333335</v>
      </c>
    </row>
    <row r="332" spans="1:10" x14ac:dyDescent="0.2">
      <c r="A332" s="158" t="s">
        <v>222</v>
      </c>
      <c r="B332" s="65">
        <v>3</v>
      </c>
      <c r="C332" s="66">
        <v>0</v>
      </c>
      <c r="D332" s="65">
        <v>48</v>
      </c>
      <c r="E332" s="66">
        <v>23</v>
      </c>
      <c r="F332" s="67"/>
      <c r="G332" s="65">
        <f t="shared" si="68"/>
        <v>3</v>
      </c>
      <c r="H332" s="66">
        <f t="shared" si="69"/>
        <v>25</v>
      </c>
      <c r="I332" s="20" t="str">
        <f t="shared" si="70"/>
        <v>-</v>
      </c>
      <c r="J332" s="21">
        <f t="shared" si="71"/>
        <v>1.0869565217391304</v>
      </c>
    </row>
    <row r="333" spans="1:10" x14ac:dyDescent="0.2">
      <c r="A333" s="158" t="s">
        <v>462</v>
      </c>
      <c r="B333" s="65">
        <v>1</v>
      </c>
      <c r="C333" s="66">
        <v>1</v>
      </c>
      <c r="D333" s="65">
        <v>8</v>
      </c>
      <c r="E333" s="66">
        <v>8</v>
      </c>
      <c r="F333" s="67"/>
      <c r="G333" s="65">
        <f t="shared" si="68"/>
        <v>0</v>
      </c>
      <c r="H333" s="66">
        <f t="shared" si="69"/>
        <v>0</v>
      </c>
      <c r="I333" s="20">
        <f t="shared" si="70"/>
        <v>0</v>
      </c>
      <c r="J333" s="21">
        <f t="shared" si="71"/>
        <v>0</v>
      </c>
    </row>
    <row r="334" spans="1:10" x14ac:dyDescent="0.2">
      <c r="A334" s="158" t="s">
        <v>476</v>
      </c>
      <c r="B334" s="65">
        <v>7</v>
      </c>
      <c r="C334" s="66">
        <v>12</v>
      </c>
      <c r="D334" s="65">
        <v>99</v>
      </c>
      <c r="E334" s="66">
        <v>118</v>
      </c>
      <c r="F334" s="67"/>
      <c r="G334" s="65">
        <f t="shared" si="68"/>
        <v>-5</v>
      </c>
      <c r="H334" s="66">
        <f t="shared" si="69"/>
        <v>-19</v>
      </c>
      <c r="I334" s="20">
        <f t="shared" si="70"/>
        <v>-0.41666666666666669</v>
      </c>
      <c r="J334" s="21">
        <f t="shared" si="71"/>
        <v>-0.16101694915254236</v>
      </c>
    </row>
    <row r="335" spans="1:10" x14ac:dyDescent="0.2">
      <c r="A335" s="158" t="s">
        <v>400</v>
      </c>
      <c r="B335" s="65">
        <v>1</v>
      </c>
      <c r="C335" s="66">
        <v>1</v>
      </c>
      <c r="D335" s="65">
        <v>2</v>
      </c>
      <c r="E335" s="66">
        <v>17</v>
      </c>
      <c r="F335" s="67"/>
      <c r="G335" s="65">
        <f t="shared" si="68"/>
        <v>0</v>
      </c>
      <c r="H335" s="66">
        <f t="shared" si="69"/>
        <v>-15</v>
      </c>
      <c r="I335" s="20">
        <f t="shared" si="70"/>
        <v>0</v>
      </c>
      <c r="J335" s="21">
        <f t="shared" si="71"/>
        <v>-0.88235294117647056</v>
      </c>
    </row>
    <row r="336" spans="1:10" x14ac:dyDescent="0.2">
      <c r="A336" s="158" t="s">
        <v>426</v>
      </c>
      <c r="B336" s="65">
        <v>4</v>
      </c>
      <c r="C336" s="66">
        <v>1</v>
      </c>
      <c r="D336" s="65">
        <v>20</v>
      </c>
      <c r="E336" s="66">
        <v>8</v>
      </c>
      <c r="F336" s="67"/>
      <c r="G336" s="65">
        <f t="shared" si="68"/>
        <v>3</v>
      </c>
      <c r="H336" s="66">
        <f t="shared" si="69"/>
        <v>12</v>
      </c>
      <c r="I336" s="20">
        <f t="shared" si="70"/>
        <v>3</v>
      </c>
      <c r="J336" s="21">
        <f t="shared" si="71"/>
        <v>1.5</v>
      </c>
    </row>
    <row r="337" spans="1:10" x14ac:dyDescent="0.2">
      <c r="A337" s="158" t="s">
        <v>331</v>
      </c>
      <c r="B337" s="65">
        <v>3</v>
      </c>
      <c r="C337" s="66">
        <v>4</v>
      </c>
      <c r="D337" s="65">
        <v>88</v>
      </c>
      <c r="E337" s="66">
        <v>141</v>
      </c>
      <c r="F337" s="67"/>
      <c r="G337" s="65">
        <f t="shared" si="68"/>
        <v>-1</v>
      </c>
      <c r="H337" s="66">
        <f t="shared" si="69"/>
        <v>-53</v>
      </c>
      <c r="I337" s="20">
        <f t="shared" si="70"/>
        <v>-0.25</v>
      </c>
      <c r="J337" s="21">
        <f t="shared" si="71"/>
        <v>-0.37588652482269502</v>
      </c>
    </row>
    <row r="338" spans="1:10" x14ac:dyDescent="0.2">
      <c r="A338" s="158" t="s">
        <v>361</v>
      </c>
      <c r="B338" s="65">
        <v>10</v>
      </c>
      <c r="C338" s="66">
        <v>16</v>
      </c>
      <c r="D338" s="65">
        <v>124</v>
      </c>
      <c r="E338" s="66">
        <v>159</v>
      </c>
      <c r="F338" s="67"/>
      <c r="G338" s="65">
        <f t="shared" si="68"/>
        <v>-6</v>
      </c>
      <c r="H338" s="66">
        <f t="shared" si="69"/>
        <v>-35</v>
      </c>
      <c r="I338" s="20">
        <f t="shared" si="70"/>
        <v>-0.375</v>
      </c>
      <c r="J338" s="21">
        <f t="shared" si="71"/>
        <v>-0.22012578616352202</v>
      </c>
    </row>
    <row r="339" spans="1:10" s="160" customFormat="1" x14ac:dyDescent="0.2">
      <c r="A339" s="178" t="s">
        <v>587</v>
      </c>
      <c r="B339" s="71">
        <v>31</v>
      </c>
      <c r="C339" s="72">
        <v>37</v>
      </c>
      <c r="D339" s="71">
        <v>411</v>
      </c>
      <c r="E339" s="72">
        <v>483</v>
      </c>
      <c r="F339" s="73"/>
      <c r="G339" s="71">
        <f t="shared" si="68"/>
        <v>-6</v>
      </c>
      <c r="H339" s="72">
        <f t="shared" si="69"/>
        <v>-72</v>
      </c>
      <c r="I339" s="37">
        <f t="shared" si="70"/>
        <v>-0.16216216216216217</v>
      </c>
      <c r="J339" s="38">
        <f t="shared" si="71"/>
        <v>-0.14906832298136646</v>
      </c>
    </row>
    <row r="340" spans="1:10" x14ac:dyDescent="0.2">
      <c r="A340" s="177"/>
      <c r="B340" s="143"/>
      <c r="C340" s="144"/>
      <c r="D340" s="143"/>
      <c r="E340" s="144"/>
      <c r="F340" s="145"/>
      <c r="G340" s="143"/>
      <c r="H340" s="144"/>
      <c r="I340" s="151"/>
      <c r="J340" s="152"/>
    </row>
    <row r="341" spans="1:10" s="139" customFormat="1" x14ac:dyDescent="0.2">
      <c r="A341" s="159" t="s">
        <v>69</v>
      </c>
      <c r="B341" s="65"/>
      <c r="C341" s="66"/>
      <c r="D341" s="65"/>
      <c r="E341" s="66"/>
      <c r="F341" s="67"/>
      <c r="G341" s="65"/>
      <c r="H341" s="66"/>
      <c r="I341" s="20"/>
      <c r="J341" s="21"/>
    </row>
    <row r="342" spans="1:10" x14ac:dyDescent="0.2">
      <c r="A342" s="158" t="s">
        <v>332</v>
      </c>
      <c r="B342" s="65">
        <v>0</v>
      </c>
      <c r="C342" s="66">
        <v>0</v>
      </c>
      <c r="D342" s="65">
        <v>9</v>
      </c>
      <c r="E342" s="66">
        <v>0</v>
      </c>
      <c r="F342" s="67"/>
      <c r="G342" s="65">
        <f t="shared" ref="G342:G350" si="72">B342-C342</f>
        <v>0</v>
      </c>
      <c r="H342" s="66">
        <f t="shared" ref="H342:H350" si="73">D342-E342</f>
        <v>9</v>
      </c>
      <c r="I342" s="20" t="str">
        <f t="shared" ref="I342:I350" si="74">IF(C342=0, "-", IF(G342/C342&lt;10, G342/C342, "&gt;999%"))</f>
        <v>-</v>
      </c>
      <c r="J342" s="21" t="str">
        <f t="shared" ref="J342:J350" si="75">IF(E342=0, "-", IF(H342/E342&lt;10, H342/E342, "&gt;999%"))</f>
        <v>-</v>
      </c>
    </row>
    <row r="343" spans="1:10" x14ac:dyDescent="0.2">
      <c r="A343" s="158" t="s">
        <v>362</v>
      </c>
      <c r="B343" s="65">
        <v>0</v>
      </c>
      <c r="C343" s="66">
        <v>3</v>
      </c>
      <c r="D343" s="65">
        <v>5</v>
      </c>
      <c r="E343" s="66">
        <v>27</v>
      </c>
      <c r="F343" s="67"/>
      <c r="G343" s="65">
        <f t="shared" si="72"/>
        <v>-3</v>
      </c>
      <c r="H343" s="66">
        <f t="shared" si="73"/>
        <v>-22</v>
      </c>
      <c r="I343" s="20">
        <f t="shared" si="74"/>
        <v>-1</v>
      </c>
      <c r="J343" s="21">
        <f t="shared" si="75"/>
        <v>-0.81481481481481477</v>
      </c>
    </row>
    <row r="344" spans="1:10" x14ac:dyDescent="0.2">
      <c r="A344" s="158" t="s">
        <v>204</v>
      </c>
      <c r="B344" s="65">
        <v>0</v>
      </c>
      <c r="C344" s="66">
        <v>0</v>
      </c>
      <c r="D344" s="65">
        <v>0</v>
      </c>
      <c r="E344" s="66">
        <v>5</v>
      </c>
      <c r="F344" s="67"/>
      <c r="G344" s="65">
        <f t="shared" si="72"/>
        <v>0</v>
      </c>
      <c r="H344" s="66">
        <f t="shared" si="73"/>
        <v>-5</v>
      </c>
      <c r="I344" s="20" t="str">
        <f t="shared" si="74"/>
        <v>-</v>
      </c>
      <c r="J344" s="21">
        <f t="shared" si="75"/>
        <v>-1</v>
      </c>
    </row>
    <row r="345" spans="1:10" x14ac:dyDescent="0.2">
      <c r="A345" s="158" t="s">
        <v>363</v>
      </c>
      <c r="B345" s="65">
        <v>0</v>
      </c>
      <c r="C345" s="66">
        <v>1</v>
      </c>
      <c r="D345" s="65">
        <v>2</v>
      </c>
      <c r="E345" s="66">
        <v>8</v>
      </c>
      <c r="F345" s="67"/>
      <c r="G345" s="65">
        <f t="shared" si="72"/>
        <v>-1</v>
      </c>
      <c r="H345" s="66">
        <f t="shared" si="73"/>
        <v>-6</v>
      </c>
      <c r="I345" s="20">
        <f t="shared" si="74"/>
        <v>-1</v>
      </c>
      <c r="J345" s="21">
        <f t="shared" si="75"/>
        <v>-0.75</v>
      </c>
    </row>
    <row r="346" spans="1:10" x14ac:dyDescent="0.2">
      <c r="A346" s="158" t="s">
        <v>226</v>
      </c>
      <c r="B346" s="65">
        <v>0</v>
      </c>
      <c r="C346" s="66">
        <v>0</v>
      </c>
      <c r="D346" s="65">
        <v>1</v>
      </c>
      <c r="E346" s="66">
        <v>4</v>
      </c>
      <c r="F346" s="67"/>
      <c r="G346" s="65">
        <f t="shared" si="72"/>
        <v>0</v>
      </c>
      <c r="H346" s="66">
        <f t="shared" si="73"/>
        <v>-3</v>
      </c>
      <c r="I346" s="20" t="str">
        <f t="shared" si="74"/>
        <v>-</v>
      </c>
      <c r="J346" s="21">
        <f t="shared" si="75"/>
        <v>-0.75</v>
      </c>
    </row>
    <row r="347" spans="1:10" x14ac:dyDescent="0.2">
      <c r="A347" s="158" t="s">
        <v>492</v>
      </c>
      <c r="B347" s="65">
        <v>0</v>
      </c>
      <c r="C347" s="66">
        <v>0</v>
      </c>
      <c r="D347" s="65">
        <v>1</v>
      </c>
      <c r="E347" s="66">
        <v>0</v>
      </c>
      <c r="F347" s="67"/>
      <c r="G347" s="65">
        <f t="shared" si="72"/>
        <v>0</v>
      </c>
      <c r="H347" s="66">
        <f t="shared" si="73"/>
        <v>1</v>
      </c>
      <c r="I347" s="20" t="str">
        <f t="shared" si="74"/>
        <v>-</v>
      </c>
      <c r="J347" s="21" t="str">
        <f t="shared" si="75"/>
        <v>-</v>
      </c>
    </row>
    <row r="348" spans="1:10" x14ac:dyDescent="0.2">
      <c r="A348" s="158" t="s">
        <v>452</v>
      </c>
      <c r="B348" s="65">
        <v>0</v>
      </c>
      <c r="C348" s="66">
        <v>1</v>
      </c>
      <c r="D348" s="65">
        <v>1</v>
      </c>
      <c r="E348" s="66">
        <v>4</v>
      </c>
      <c r="F348" s="67"/>
      <c r="G348" s="65">
        <f t="shared" si="72"/>
        <v>-1</v>
      </c>
      <c r="H348" s="66">
        <f t="shared" si="73"/>
        <v>-3</v>
      </c>
      <c r="I348" s="20">
        <f t="shared" si="74"/>
        <v>-1</v>
      </c>
      <c r="J348" s="21">
        <f t="shared" si="75"/>
        <v>-0.75</v>
      </c>
    </row>
    <row r="349" spans="1:10" x14ac:dyDescent="0.2">
      <c r="A349" s="158" t="s">
        <v>442</v>
      </c>
      <c r="B349" s="65">
        <v>0</v>
      </c>
      <c r="C349" s="66">
        <v>2</v>
      </c>
      <c r="D349" s="65">
        <v>0</v>
      </c>
      <c r="E349" s="66">
        <v>9</v>
      </c>
      <c r="F349" s="67"/>
      <c r="G349" s="65">
        <f t="shared" si="72"/>
        <v>-2</v>
      </c>
      <c r="H349" s="66">
        <f t="shared" si="73"/>
        <v>-9</v>
      </c>
      <c r="I349" s="20">
        <f t="shared" si="74"/>
        <v>-1</v>
      </c>
      <c r="J349" s="21">
        <f t="shared" si="75"/>
        <v>-1</v>
      </c>
    </row>
    <row r="350" spans="1:10" s="160" customFormat="1" x14ac:dyDescent="0.2">
      <c r="A350" s="178" t="s">
        <v>588</v>
      </c>
      <c r="B350" s="71">
        <v>0</v>
      </c>
      <c r="C350" s="72">
        <v>7</v>
      </c>
      <c r="D350" s="71">
        <v>19</v>
      </c>
      <c r="E350" s="72">
        <v>57</v>
      </c>
      <c r="F350" s="73"/>
      <c r="G350" s="71">
        <f t="shared" si="72"/>
        <v>-7</v>
      </c>
      <c r="H350" s="72">
        <f t="shared" si="73"/>
        <v>-38</v>
      </c>
      <c r="I350" s="37">
        <f t="shared" si="74"/>
        <v>-1</v>
      </c>
      <c r="J350" s="38">
        <f t="shared" si="75"/>
        <v>-0.66666666666666663</v>
      </c>
    </row>
    <row r="351" spans="1:10" x14ac:dyDescent="0.2">
      <c r="A351" s="177"/>
      <c r="B351" s="143"/>
      <c r="C351" s="144"/>
      <c r="D351" s="143"/>
      <c r="E351" s="144"/>
      <c r="F351" s="145"/>
      <c r="G351" s="143"/>
      <c r="H351" s="144"/>
      <c r="I351" s="151"/>
      <c r="J351" s="152"/>
    </row>
    <row r="352" spans="1:10" s="139" customFormat="1" x14ac:dyDescent="0.2">
      <c r="A352" s="159" t="s">
        <v>70</v>
      </c>
      <c r="B352" s="65"/>
      <c r="C352" s="66"/>
      <c r="D352" s="65"/>
      <c r="E352" s="66"/>
      <c r="F352" s="67"/>
      <c r="G352" s="65"/>
      <c r="H352" s="66"/>
      <c r="I352" s="20"/>
      <c r="J352" s="21"/>
    </row>
    <row r="353" spans="1:10" x14ac:dyDescent="0.2">
      <c r="A353" s="158" t="s">
        <v>306</v>
      </c>
      <c r="B353" s="65">
        <v>0</v>
      </c>
      <c r="C353" s="66">
        <v>0</v>
      </c>
      <c r="D353" s="65">
        <v>2</v>
      </c>
      <c r="E353" s="66">
        <v>2</v>
      </c>
      <c r="F353" s="67"/>
      <c r="G353" s="65">
        <f t="shared" ref="G353:G360" si="76">B353-C353</f>
        <v>0</v>
      </c>
      <c r="H353" s="66">
        <f t="shared" ref="H353:H360" si="77">D353-E353</f>
        <v>0</v>
      </c>
      <c r="I353" s="20" t="str">
        <f t="shared" ref="I353:I360" si="78">IF(C353=0, "-", IF(G353/C353&lt;10, G353/C353, "&gt;999%"))</f>
        <v>-</v>
      </c>
      <c r="J353" s="21">
        <f t="shared" ref="J353:J360" si="79">IF(E353=0, "-", IF(H353/E353&lt;10, H353/E353, "&gt;999%"))</f>
        <v>0</v>
      </c>
    </row>
    <row r="354" spans="1:10" x14ac:dyDescent="0.2">
      <c r="A354" s="158" t="s">
        <v>298</v>
      </c>
      <c r="B354" s="65">
        <v>0</v>
      </c>
      <c r="C354" s="66">
        <v>0</v>
      </c>
      <c r="D354" s="65">
        <v>2</v>
      </c>
      <c r="E354" s="66">
        <v>2</v>
      </c>
      <c r="F354" s="67"/>
      <c r="G354" s="65">
        <f t="shared" si="76"/>
        <v>0</v>
      </c>
      <c r="H354" s="66">
        <f t="shared" si="77"/>
        <v>0</v>
      </c>
      <c r="I354" s="20" t="str">
        <f t="shared" si="78"/>
        <v>-</v>
      </c>
      <c r="J354" s="21">
        <f t="shared" si="79"/>
        <v>0</v>
      </c>
    </row>
    <row r="355" spans="1:10" x14ac:dyDescent="0.2">
      <c r="A355" s="158" t="s">
        <v>422</v>
      </c>
      <c r="B355" s="65">
        <v>1</v>
      </c>
      <c r="C355" s="66">
        <v>0</v>
      </c>
      <c r="D355" s="65">
        <v>7</v>
      </c>
      <c r="E355" s="66">
        <v>6</v>
      </c>
      <c r="F355" s="67"/>
      <c r="G355" s="65">
        <f t="shared" si="76"/>
        <v>1</v>
      </c>
      <c r="H355" s="66">
        <f t="shared" si="77"/>
        <v>1</v>
      </c>
      <c r="I355" s="20" t="str">
        <f t="shared" si="78"/>
        <v>-</v>
      </c>
      <c r="J355" s="21">
        <f t="shared" si="79"/>
        <v>0.16666666666666666</v>
      </c>
    </row>
    <row r="356" spans="1:10" x14ac:dyDescent="0.2">
      <c r="A356" s="158" t="s">
        <v>423</v>
      </c>
      <c r="B356" s="65">
        <v>1</v>
      </c>
      <c r="C356" s="66">
        <v>1</v>
      </c>
      <c r="D356" s="65">
        <v>6</v>
      </c>
      <c r="E356" s="66">
        <v>8</v>
      </c>
      <c r="F356" s="67"/>
      <c r="G356" s="65">
        <f t="shared" si="76"/>
        <v>0</v>
      </c>
      <c r="H356" s="66">
        <f t="shared" si="77"/>
        <v>-2</v>
      </c>
      <c r="I356" s="20">
        <f t="shared" si="78"/>
        <v>0</v>
      </c>
      <c r="J356" s="21">
        <f t="shared" si="79"/>
        <v>-0.25</v>
      </c>
    </row>
    <row r="357" spans="1:10" x14ac:dyDescent="0.2">
      <c r="A357" s="158" t="s">
        <v>299</v>
      </c>
      <c r="B357" s="65">
        <v>1</v>
      </c>
      <c r="C357" s="66">
        <v>1</v>
      </c>
      <c r="D357" s="65">
        <v>4</v>
      </c>
      <c r="E357" s="66">
        <v>2</v>
      </c>
      <c r="F357" s="67"/>
      <c r="G357" s="65">
        <f t="shared" si="76"/>
        <v>0</v>
      </c>
      <c r="H357" s="66">
        <f t="shared" si="77"/>
        <v>2</v>
      </c>
      <c r="I357" s="20">
        <f t="shared" si="78"/>
        <v>0</v>
      </c>
      <c r="J357" s="21">
        <f t="shared" si="79"/>
        <v>1</v>
      </c>
    </row>
    <row r="358" spans="1:10" x14ac:dyDescent="0.2">
      <c r="A358" s="158" t="s">
        <v>382</v>
      </c>
      <c r="B358" s="65">
        <v>1</v>
      </c>
      <c r="C358" s="66">
        <v>5</v>
      </c>
      <c r="D358" s="65">
        <v>39</v>
      </c>
      <c r="E358" s="66">
        <v>40</v>
      </c>
      <c r="F358" s="67"/>
      <c r="G358" s="65">
        <f t="shared" si="76"/>
        <v>-4</v>
      </c>
      <c r="H358" s="66">
        <f t="shared" si="77"/>
        <v>-1</v>
      </c>
      <c r="I358" s="20">
        <f t="shared" si="78"/>
        <v>-0.8</v>
      </c>
      <c r="J358" s="21">
        <f t="shared" si="79"/>
        <v>-2.5000000000000001E-2</v>
      </c>
    </row>
    <row r="359" spans="1:10" x14ac:dyDescent="0.2">
      <c r="A359" s="158" t="s">
        <v>256</v>
      </c>
      <c r="B359" s="65">
        <v>0</v>
      </c>
      <c r="C359" s="66">
        <v>0</v>
      </c>
      <c r="D359" s="65">
        <v>12</v>
      </c>
      <c r="E359" s="66">
        <v>0</v>
      </c>
      <c r="F359" s="67"/>
      <c r="G359" s="65">
        <f t="shared" si="76"/>
        <v>0</v>
      </c>
      <c r="H359" s="66">
        <f t="shared" si="77"/>
        <v>12</v>
      </c>
      <c r="I359" s="20" t="str">
        <f t="shared" si="78"/>
        <v>-</v>
      </c>
      <c r="J359" s="21" t="str">
        <f t="shared" si="79"/>
        <v>-</v>
      </c>
    </row>
    <row r="360" spans="1:10" s="160" customFormat="1" x14ac:dyDescent="0.2">
      <c r="A360" s="178" t="s">
        <v>589</v>
      </c>
      <c r="B360" s="71">
        <v>4</v>
      </c>
      <c r="C360" s="72">
        <v>7</v>
      </c>
      <c r="D360" s="71">
        <v>72</v>
      </c>
      <c r="E360" s="72">
        <v>60</v>
      </c>
      <c r="F360" s="73"/>
      <c r="G360" s="71">
        <f t="shared" si="76"/>
        <v>-3</v>
      </c>
      <c r="H360" s="72">
        <f t="shared" si="77"/>
        <v>12</v>
      </c>
      <c r="I360" s="37">
        <f t="shared" si="78"/>
        <v>-0.42857142857142855</v>
      </c>
      <c r="J360" s="38">
        <f t="shared" si="79"/>
        <v>0.2</v>
      </c>
    </row>
    <row r="361" spans="1:10" x14ac:dyDescent="0.2">
      <c r="A361" s="177"/>
      <c r="B361" s="143"/>
      <c r="C361" s="144"/>
      <c r="D361" s="143"/>
      <c r="E361" s="144"/>
      <c r="F361" s="145"/>
      <c r="G361" s="143"/>
      <c r="H361" s="144"/>
      <c r="I361" s="151"/>
      <c r="J361" s="152"/>
    </row>
    <row r="362" spans="1:10" s="139" customFormat="1" x14ac:dyDescent="0.2">
      <c r="A362" s="159" t="s">
        <v>71</v>
      </c>
      <c r="B362" s="65"/>
      <c r="C362" s="66"/>
      <c r="D362" s="65"/>
      <c r="E362" s="66"/>
      <c r="F362" s="67"/>
      <c r="G362" s="65"/>
      <c r="H362" s="66"/>
      <c r="I362" s="20"/>
      <c r="J362" s="21"/>
    </row>
    <row r="363" spans="1:10" x14ac:dyDescent="0.2">
      <c r="A363" s="158" t="s">
        <v>477</v>
      </c>
      <c r="B363" s="65">
        <v>4</v>
      </c>
      <c r="C363" s="66">
        <v>3</v>
      </c>
      <c r="D363" s="65">
        <v>30</v>
      </c>
      <c r="E363" s="66">
        <v>36</v>
      </c>
      <c r="F363" s="67"/>
      <c r="G363" s="65">
        <f>B363-C363</f>
        <v>1</v>
      </c>
      <c r="H363" s="66">
        <f>D363-E363</f>
        <v>-6</v>
      </c>
      <c r="I363" s="20">
        <f>IF(C363=0, "-", IF(G363/C363&lt;10, G363/C363, "&gt;999%"))</f>
        <v>0.33333333333333331</v>
      </c>
      <c r="J363" s="21">
        <f>IF(E363=0, "-", IF(H363/E363&lt;10, H363/E363, "&gt;999%"))</f>
        <v>-0.16666666666666666</v>
      </c>
    </row>
    <row r="364" spans="1:10" x14ac:dyDescent="0.2">
      <c r="A364" s="158" t="s">
        <v>478</v>
      </c>
      <c r="B364" s="65">
        <v>1</v>
      </c>
      <c r="C364" s="66">
        <v>0</v>
      </c>
      <c r="D364" s="65">
        <v>1</v>
      </c>
      <c r="E364" s="66">
        <v>1</v>
      </c>
      <c r="F364" s="67"/>
      <c r="G364" s="65">
        <f>B364-C364</f>
        <v>1</v>
      </c>
      <c r="H364" s="66">
        <f>D364-E364</f>
        <v>0</v>
      </c>
      <c r="I364" s="20" t="str">
        <f>IF(C364=0, "-", IF(G364/C364&lt;10, G364/C364, "&gt;999%"))</f>
        <v>-</v>
      </c>
      <c r="J364" s="21">
        <f>IF(E364=0, "-", IF(H364/E364&lt;10, H364/E364, "&gt;999%"))</f>
        <v>0</v>
      </c>
    </row>
    <row r="365" spans="1:10" s="160" customFormat="1" x14ac:dyDescent="0.2">
      <c r="A365" s="178" t="s">
        <v>590</v>
      </c>
      <c r="B365" s="71">
        <v>5</v>
      </c>
      <c r="C365" s="72">
        <v>3</v>
      </c>
      <c r="D365" s="71">
        <v>31</v>
      </c>
      <c r="E365" s="72">
        <v>37</v>
      </c>
      <c r="F365" s="73"/>
      <c r="G365" s="71">
        <f>B365-C365</f>
        <v>2</v>
      </c>
      <c r="H365" s="72">
        <f>D365-E365</f>
        <v>-6</v>
      </c>
      <c r="I365" s="37">
        <f>IF(C365=0, "-", IF(G365/C365&lt;10, G365/C365, "&gt;999%"))</f>
        <v>0.66666666666666663</v>
      </c>
      <c r="J365" s="38">
        <f>IF(E365=0, "-", IF(H365/E365&lt;10, H365/E365, "&gt;999%"))</f>
        <v>-0.16216216216216217</v>
      </c>
    </row>
    <row r="366" spans="1:10" x14ac:dyDescent="0.2">
      <c r="A366" s="177"/>
      <c r="B366" s="143"/>
      <c r="C366" s="144"/>
      <c r="D366" s="143"/>
      <c r="E366" s="144"/>
      <c r="F366" s="145"/>
      <c r="G366" s="143"/>
      <c r="H366" s="144"/>
      <c r="I366" s="151"/>
      <c r="J366" s="152"/>
    </row>
    <row r="367" spans="1:10" s="139" customFormat="1" x14ac:dyDescent="0.2">
      <c r="A367" s="159" t="s">
        <v>72</v>
      </c>
      <c r="B367" s="65"/>
      <c r="C367" s="66"/>
      <c r="D367" s="65"/>
      <c r="E367" s="66"/>
      <c r="F367" s="67"/>
      <c r="G367" s="65"/>
      <c r="H367" s="66"/>
      <c r="I367" s="20"/>
      <c r="J367" s="21"/>
    </row>
    <row r="368" spans="1:10" x14ac:dyDescent="0.2">
      <c r="A368" s="158" t="s">
        <v>313</v>
      </c>
      <c r="B368" s="65">
        <v>0</v>
      </c>
      <c r="C368" s="66">
        <v>0</v>
      </c>
      <c r="D368" s="65">
        <v>4</v>
      </c>
      <c r="E368" s="66">
        <v>0</v>
      </c>
      <c r="F368" s="67"/>
      <c r="G368" s="65">
        <f t="shared" ref="G368:G376" si="80">B368-C368</f>
        <v>0</v>
      </c>
      <c r="H368" s="66">
        <f t="shared" ref="H368:H376" si="81">D368-E368</f>
        <v>4</v>
      </c>
      <c r="I368" s="20" t="str">
        <f t="shared" ref="I368:I376" si="82">IF(C368=0, "-", IF(G368/C368&lt;10, G368/C368, "&gt;999%"))</f>
        <v>-</v>
      </c>
      <c r="J368" s="21" t="str">
        <f t="shared" ref="J368:J376" si="83">IF(E368=0, "-", IF(H368/E368&lt;10, H368/E368, "&gt;999%"))</f>
        <v>-</v>
      </c>
    </row>
    <row r="369" spans="1:10" x14ac:dyDescent="0.2">
      <c r="A369" s="158" t="s">
        <v>333</v>
      </c>
      <c r="B369" s="65">
        <v>0</v>
      </c>
      <c r="C369" s="66">
        <v>2</v>
      </c>
      <c r="D369" s="65">
        <v>0</v>
      </c>
      <c r="E369" s="66">
        <v>9</v>
      </c>
      <c r="F369" s="67"/>
      <c r="G369" s="65">
        <f t="shared" si="80"/>
        <v>-2</v>
      </c>
      <c r="H369" s="66">
        <f t="shared" si="81"/>
        <v>-9</v>
      </c>
      <c r="I369" s="20">
        <f t="shared" si="82"/>
        <v>-1</v>
      </c>
      <c r="J369" s="21">
        <f t="shared" si="83"/>
        <v>-1</v>
      </c>
    </row>
    <row r="370" spans="1:10" x14ac:dyDescent="0.2">
      <c r="A370" s="158" t="s">
        <v>443</v>
      </c>
      <c r="B370" s="65">
        <v>0</v>
      </c>
      <c r="C370" s="66">
        <v>1</v>
      </c>
      <c r="D370" s="65">
        <v>4</v>
      </c>
      <c r="E370" s="66">
        <v>9</v>
      </c>
      <c r="F370" s="67"/>
      <c r="G370" s="65">
        <f t="shared" si="80"/>
        <v>-1</v>
      </c>
      <c r="H370" s="66">
        <f t="shared" si="81"/>
        <v>-5</v>
      </c>
      <c r="I370" s="20">
        <f t="shared" si="82"/>
        <v>-1</v>
      </c>
      <c r="J370" s="21">
        <f t="shared" si="83"/>
        <v>-0.55555555555555558</v>
      </c>
    </row>
    <row r="371" spans="1:10" x14ac:dyDescent="0.2">
      <c r="A371" s="158" t="s">
        <v>364</v>
      </c>
      <c r="B371" s="65">
        <v>0</v>
      </c>
      <c r="C371" s="66">
        <v>4</v>
      </c>
      <c r="D371" s="65">
        <v>6</v>
      </c>
      <c r="E371" s="66">
        <v>14</v>
      </c>
      <c r="F371" s="67"/>
      <c r="G371" s="65">
        <f t="shared" si="80"/>
        <v>-4</v>
      </c>
      <c r="H371" s="66">
        <f t="shared" si="81"/>
        <v>-8</v>
      </c>
      <c r="I371" s="20">
        <f t="shared" si="82"/>
        <v>-1</v>
      </c>
      <c r="J371" s="21">
        <f t="shared" si="83"/>
        <v>-0.5714285714285714</v>
      </c>
    </row>
    <row r="372" spans="1:10" x14ac:dyDescent="0.2">
      <c r="A372" s="158" t="s">
        <v>493</v>
      </c>
      <c r="B372" s="65">
        <v>0</v>
      </c>
      <c r="C372" s="66">
        <v>2</v>
      </c>
      <c r="D372" s="65">
        <v>4</v>
      </c>
      <c r="E372" s="66">
        <v>8</v>
      </c>
      <c r="F372" s="67"/>
      <c r="G372" s="65">
        <f t="shared" si="80"/>
        <v>-2</v>
      </c>
      <c r="H372" s="66">
        <f t="shared" si="81"/>
        <v>-4</v>
      </c>
      <c r="I372" s="20">
        <f t="shared" si="82"/>
        <v>-1</v>
      </c>
      <c r="J372" s="21">
        <f t="shared" si="83"/>
        <v>-0.5</v>
      </c>
    </row>
    <row r="373" spans="1:10" x14ac:dyDescent="0.2">
      <c r="A373" s="158" t="s">
        <v>439</v>
      </c>
      <c r="B373" s="65">
        <v>0</v>
      </c>
      <c r="C373" s="66">
        <v>0</v>
      </c>
      <c r="D373" s="65">
        <v>0</v>
      </c>
      <c r="E373" s="66">
        <v>2</v>
      </c>
      <c r="F373" s="67"/>
      <c r="G373" s="65">
        <f t="shared" si="80"/>
        <v>0</v>
      </c>
      <c r="H373" s="66">
        <f t="shared" si="81"/>
        <v>-2</v>
      </c>
      <c r="I373" s="20" t="str">
        <f t="shared" si="82"/>
        <v>-</v>
      </c>
      <c r="J373" s="21">
        <f t="shared" si="83"/>
        <v>-1</v>
      </c>
    </row>
    <row r="374" spans="1:10" x14ac:dyDescent="0.2">
      <c r="A374" s="158" t="s">
        <v>205</v>
      </c>
      <c r="B374" s="65">
        <v>0</v>
      </c>
      <c r="C374" s="66">
        <v>1</v>
      </c>
      <c r="D374" s="65">
        <v>2</v>
      </c>
      <c r="E374" s="66">
        <v>4</v>
      </c>
      <c r="F374" s="67"/>
      <c r="G374" s="65">
        <f t="shared" si="80"/>
        <v>-1</v>
      </c>
      <c r="H374" s="66">
        <f t="shared" si="81"/>
        <v>-2</v>
      </c>
      <c r="I374" s="20">
        <f t="shared" si="82"/>
        <v>-1</v>
      </c>
      <c r="J374" s="21">
        <f t="shared" si="83"/>
        <v>-0.5</v>
      </c>
    </row>
    <row r="375" spans="1:10" x14ac:dyDescent="0.2">
      <c r="A375" s="158" t="s">
        <v>453</v>
      </c>
      <c r="B375" s="65">
        <v>0</v>
      </c>
      <c r="C375" s="66">
        <v>2</v>
      </c>
      <c r="D375" s="65">
        <v>17</v>
      </c>
      <c r="E375" s="66">
        <v>28</v>
      </c>
      <c r="F375" s="67"/>
      <c r="G375" s="65">
        <f t="shared" si="80"/>
        <v>-2</v>
      </c>
      <c r="H375" s="66">
        <f t="shared" si="81"/>
        <v>-11</v>
      </c>
      <c r="I375" s="20">
        <f t="shared" si="82"/>
        <v>-1</v>
      </c>
      <c r="J375" s="21">
        <f t="shared" si="83"/>
        <v>-0.39285714285714285</v>
      </c>
    </row>
    <row r="376" spans="1:10" s="160" customFormat="1" x14ac:dyDescent="0.2">
      <c r="A376" s="178" t="s">
        <v>591</v>
      </c>
      <c r="B376" s="71">
        <v>0</v>
      </c>
      <c r="C376" s="72">
        <v>12</v>
      </c>
      <c r="D376" s="71">
        <v>37</v>
      </c>
      <c r="E376" s="72">
        <v>74</v>
      </c>
      <c r="F376" s="73"/>
      <c r="G376" s="71">
        <f t="shared" si="80"/>
        <v>-12</v>
      </c>
      <c r="H376" s="72">
        <f t="shared" si="81"/>
        <v>-37</v>
      </c>
      <c r="I376" s="37">
        <f t="shared" si="82"/>
        <v>-1</v>
      </c>
      <c r="J376" s="38">
        <f t="shared" si="83"/>
        <v>-0.5</v>
      </c>
    </row>
    <row r="377" spans="1:10" x14ac:dyDescent="0.2">
      <c r="A377" s="177"/>
      <c r="B377" s="143"/>
      <c r="C377" s="144"/>
      <c r="D377" s="143"/>
      <c r="E377" s="144"/>
      <c r="F377" s="145"/>
      <c r="G377" s="143"/>
      <c r="H377" s="144"/>
      <c r="I377" s="151"/>
      <c r="J377" s="152"/>
    </row>
    <row r="378" spans="1:10" s="139" customFormat="1" x14ac:dyDescent="0.2">
      <c r="A378" s="159" t="s">
        <v>73</v>
      </c>
      <c r="B378" s="65"/>
      <c r="C378" s="66"/>
      <c r="D378" s="65"/>
      <c r="E378" s="66"/>
      <c r="F378" s="67"/>
      <c r="G378" s="65"/>
      <c r="H378" s="66"/>
      <c r="I378" s="20"/>
      <c r="J378" s="21"/>
    </row>
    <row r="379" spans="1:10" x14ac:dyDescent="0.2">
      <c r="A379" s="158" t="s">
        <v>186</v>
      </c>
      <c r="B379" s="65">
        <v>1</v>
      </c>
      <c r="C379" s="66">
        <v>7</v>
      </c>
      <c r="D379" s="65">
        <v>37</v>
      </c>
      <c r="E379" s="66">
        <v>79</v>
      </c>
      <c r="F379" s="67"/>
      <c r="G379" s="65">
        <f t="shared" ref="G379:G387" si="84">B379-C379</f>
        <v>-6</v>
      </c>
      <c r="H379" s="66">
        <f t="shared" ref="H379:H387" si="85">D379-E379</f>
        <v>-42</v>
      </c>
      <c r="I379" s="20">
        <f t="shared" ref="I379:I387" si="86">IF(C379=0, "-", IF(G379/C379&lt;10, G379/C379, "&gt;999%"))</f>
        <v>-0.8571428571428571</v>
      </c>
      <c r="J379" s="21">
        <f t="shared" ref="J379:J387" si="87">IF(E379=0, "-", IF(H379/E379&lt;10, H379/E379, "&gt;999%"))</f>
        <v>-0.53164556962025311</v>
      </c>
    </row>
    <row r="380" spans="1:10" x14ac:dyDescent="0.2">
      <c r="A380" s="158" t="s">
        <v>334</v>
      </c>
      <c r="B380" s="65">
        <v>4</v>
      </c>
      <c r="C380" s="66">
        <v>3</v>
      </c>
      <c r="D380" s="65">
        <v>80</v>
      </c>
      <c r="E380" s="66">
        <v>3</v>
      </c>
      <c r="F380" s="67"/>
      <c r="G380" s="65">
        <f t="shared" si="84"/>
        <v>1</v>
      </c>
      <c r="H380" s="66">
        <f t="shared" si="85"/>
        <v>77</v>
      </c>
      <c r="I380" s="20">
        <f t="shared" si="86"/>
        <v>0.33333333333333331</v>
      </c>
      <c r="J380" s="21" t="str">
        <f t="shared" si="87"/>
        <v>&gt;999%</v>
      </c>
    </row>
    <row r="381" spans="1:10" x14ac:dyDescent="0.2">
      <c r="A381" s="158" t="s">
        <v>365</v>
      </c>
      <c r="B381" s="65">
        <v>8</v>
      </c>
      <c r="C381" s="66">
        <v>10</v>
      </c>
      <c r="D381" s="65">
        <v>77</v>
      </c>
      <c r="E381" s="66">
        <v>66</v>
      </c>
      <c r="F381" s="67"/>
      <c r="G381" s="65">
        <f t="shared" si="84"/>
        <v>-2</v>
      </c>
      <c r="H381" s="66">
        <f t="shared" si="85"/>
        <v>11</v>
      </c>
      <c r="I381" s="20">
        <f t="shared" si="86"/>
        <v>-0.2</v>
      </c>
      <c r="J381" s="21">
        <f t="shared" si="87"/>
        <v>0.16666666666666666</v>
      </c>
    </row>
    <row r="382" spans="1:10" x14ac:dyDescent="0.2">
      <c r="A382" s="158" t="s">
        <v>401</v>
      </c>
      <c r="B382" s="65">
        <v>3</v>
      </c>
      <c r="C382" s="66">
        <v>5</v>
      </c>
      <c r="D382" s="65">
        <v>62</v>
      </c>
      <c r="E382" s="66">
        <v>51</v>
      </c>
      <c r="F382" s="67"/>
      <c r="G382" s="65">
        <f t="shared" si="84"/>
        <v>-2</v>
      </c>
      <c r="H382" s="66">
        <f t="shared" si="85"/>
        <v>11</v>
      </c>
      <c r="I382" s="20">
        <f t="shared" si="86"/>
        <v>-0.4</v>
      </c>
      <c r="J382" s="21">
        <f t="shared" si="87"/>
        <v>0.21568627450980393</v>
      </c>
    </row>
    <row r="383" spans="1:10" x14ac:dyDescent="0.2">
      <c r="A383" s="158" t="s">
        <v>227</v>
      </c>
      <c r="B383" s="65">
        <v>4</v>
      </c>
      <c r="C383" s="66">
        <v>15</v>
      </c>
      <c r="D383" s="65">
        <v>54</v>
      </c>
      <c r="E383" s="66">
        <v>109</v>
      </c>
      <c r="F383" s="67"/>
      <c r="G383" s="65">
        <f t="shared" si="84"/>
        <v>-11</v>
      </c>
      <c r="H383" s="66">
        <f t="shared" si="85"/>
        <v>-55</v>
      </c>
      <c r="I383" s="20">
        <f t="shared" si="86"/>
        <v>-0.73333333333333328</v>
      </c>
      <c r="J383" s="21">
        <f t="shared" si="87"/>
        <v>-0.50458715596330272</v>
      </c>
    </row>
    <row r="384" spans="1:10" x14ac:dyDescent="0.2">
      <c r="A384" s="158" t="s">
        <v>206</v>
      </c>
      <c r="B384" s="65">
        <v>0</v>
      </c>
      <c r="C384" s="66">
        <v>0</v>
      </c>
      <c r="D384" s="65">
        <v>0</v>
      </c>
      <c r="E384" s="66">
        <v>4</v>
      </c>
      <c r="F384" s="67"/>
      <c r="G384" s="65">
        <f t="shared" si="84"/>
        <v>0</v>
      </c>
      <c r="H384" s="66">
        <f t="shared" si="85"/>
        <v>-4</v>
      </c>
      <c r="I384" s="20" t="str">
        <f t="shared" si="86"/>
        <v>-</v>
      </c>
      <c r="J384" s="21">
        <f t="shared" si="87"/>
        <v>-1</v>
      </c>
    </row>
    <row r="385" spans="1:10" x14ac:dyDescent="0.2">
      <c r="A385" s="158" t="s">
        <v>207</v>
      </c>
      <c r="B385" s="65">
        <v>1</v>
      </c>
      <c r="C385" s="66">
        <v>0</v>
      </c>
      <c r="D385" s="65">
        <v>49</v>
      </c>
      <c r="E385" s="66">
        <v>1</v>
      </c>
      <c r="F385" s="67"/>
      <c r="G385" s="65">
        <f t="shared" si="84"/>
        <v>1</v>
      </c>
      <c r="H385" s="66">
        <f t="shared" si="85"/>
        <v>48</v>
      </c>
      <c r="I385" s="20" t="str">
        <f t="shared" si="86"/>
        <v>-</v>
      </c>
      <c r="J385" s="21" t="str">
        <f t="shared" si="87"/>
        <v>&gt;999%</v>
      </c>
    </row>
    <row r="386" spans="1:10" x14ac:dyDescent="0.2">
      <c r="A386" s="158" t="s">
        <v>246</v>
      </c>
      <c r="B386" s="65">
        <v>0</v>
      </c>
      <c r="C386" s="66">
        <v>1</v>
      </c>
      <c r="D386" s="65">
        <v>16</v>
      </c>
      <c r="E386" s="66">
        <v>15</v>
      </c>
      <c r="F386" s="67"/>
      <c r="G386" s="65">
        <f t="shared" si="84"/>
        <v>-1</v>
      </c>
      <c r="H386" s="66">
        <f t="shared" si="85"/>
        <v>1</v>
      </c>
      <c r="I386" s="20">
        <f t="shared" si="86"/>
        <v>-1</v>
      </c>
      <c r="J386" s="21">
        <f t="shared" si="87"/>
        <v>6.6666666666666666E-2</v>
      </c>
    </row>
    <row r="387" spans="1:10" s="160" customFormat="1" x14ac:dyDescent="0.2">
      <c r="A387" s="178" t="s">
        <v>592</v>
      </c>
      <c r="B387" s="71">
        <v>21</v>
      </c>
      <c r="C387" s="72">
        <v>41</v>
      </c>
      <c r="D387" s="71">
        <v>375</v>
      </c>
      <c r="E387" s="72">
        <v>328</v>
      </c>
      <c r="F387" s="73"/>
      <c r="G387" s="71">
        <f t="shared" si="84"/>
        <v>-20</v>
      </c>
      <c r="H387" s="72">
        <f t="shared" si="85"/>
        <v>47</v>
      </c>
      <c r="I387" s="37">
        <f t="shared" si="86"/>
        <v>-0.48780487804878048</v>
      </c>
      <c r="J387" s="38">
        <f t="shared" si="87"/>
        <v>0.14329268292682926</v>
      </c>
    </row>
    <row r="388" spans="1:10" x14ac:dyDescent="0.2">
      <c r="A388" s="177"/>
      <c r="B388" s="143"/>
      <c r="C388" s="144"/>
      <c r="D388" s="143"/>
      <c r="E388" s="144"/>
      <c r="F388" s="145"/>
      <c r="G388" s="143"/>
      <c r="H388" s="144"/>
      <c r="I388" s="151"/>
      <c r="J388" s="152"/>
    </row>
    <row r="389" spans="1:10" s="139" customFormat="1" x14ac:dyDescent="0.2">
      <c r="A389" s="159" t="s">
        <v>74</v>
      </c>
      <c r="B389" s="65"/>
      <c r="C389" s="66"/>
      <c r="D389" s="65"/>
      <c r="E389" s="66"/>
      <c r="F389" s="67"/>
      <c r="G389" s="65"/>
      <c r="H389" s="66"/>
      <c r="I389" s="20"/>
      <c r="J389" s="21"/>
    </row>
    <row r="390" spans="1:10" x14ac:dyDescent="0.2">
      <c r="A390" s="158" t="s">
        <v>366</v>
      </c>
      <c r="B390" s="65">
        <v>0</v>
      </c>
      <c r="C390" s="66">
        <v>0</v>
      </c>
      <c r="D390" s="65">
        <v>1</v>
      </c>
      <c r="E390" s="66">
        <v>7</v>
      </c>
      <c r="F390" s="67"/>
      <c r="G390" s="65">
        <f>B390-C390</f>
        <v>0</v>
      </c>
      <c r="H390" s="66">
        <f>D390-E390</f>
        <v>-6</v>
      </c>
      <c r="I390" s="20" t="str">
        <f>IF(C390=0, "-", IF(G390/C390&lt;10, G390/C390, "&gt;999%"))</f>
        <v>-</v>
      </c>
      <c r="J390" s="21">
        <f>IF(E390=0, "-", IF(H390/E390&lt;10, H390/E390, "&gt;999%"))</f>
        <v>-0.8571428571428571</v>
      </c>
    </row>
    <row r="391" spans="1:10" x14ac:dyDescent="0.2">
      <c r="A391" s="158" t="s">
        <v>479</v>
      </c>
      <c r="B391" s="65">
        <v>0</v>
      </c>
      <c r="C391" s="66">
        <v>2</v>
      </c>
      <c r="D391" s="65">
        <v>4</v>
      </c>
      <c r="E391" s="66">
        <v>8</v>
      </c>
      <c r="F391" s="67"/>
      <c r="G391" s="65">
        <f>B391-C391</f>
        <v>-2</v>
      </c>
      <c r="H391" s="66">
        <f>D391-E391</f>
        <v>-4</v>
      </c>
      <c r="I391" s="20">
        <f>IF(C391=0, "-", IF(G391/C391&lt;10, G391/C391, "&gt;999%"))</f>
        <v>-1</v>
      </c>
      <c r="J391" s="21">
        <f>IF(E391=0, "-", IF(H391/E391&lt;10, H391/E391, "&gt;999%"))</f>
        <v>-0.5</v>
      </c>
    </row>
    <row r="392" spans="1:10" x14ac:dyDescent="0.2">
      <c r="A392" s="158" t="s">
        <v>402</v>
      </c>
      <c r="B392" s="65">
        <v>0</v>
      </c>
      <c r="C392" s="66">
        <v>0</v>
      </c>
      <c r="D392" s="65">
        <v>1</v>
      </c>
      <c r="E392" s="66">
        <v>2</v>
      </c>
      <c r="F392" s="67"/>
      <c r="G392" s="65">
        <f>B392-C392</f>
        <v>0</v>
      </c>
      <c r="H392" s="66">
        <f>D392-E392</f>
        <v>-1</v>
      </c>
      <c r="I392" s="20" t="str">
        <f>IF(C392=0, "-", IF(G392/C392&lt;10, G392/C392, "&gt;999%"))</f>
        <v>-</v>
      </c>
      <c r="J392" s="21">
        <f>IF(E392=0, "-", IF(H392/E392&lt;10, H392/E392, "&gt;999%"))</f>
        <v>-0.5</v>
      </c>
    </row>
    <row r="393" spans="1:10" s="160" customFormat="1" x14ac:dyDescent="0.2">
      <c r="A393" s="178" t="s">
        <v>593</v>
      </c>
      <c r="B393" s="71">
        <v>0</v>
      </c>
      <c r="C393" s="72">
        <v>2</v>
      </c>
      <c r="D393" s="71">
        <v>6</v>
      </c>
      <c r="E393" s="72">
        <v>17</v>
      </c>
      <c r="F393" s="73"/>
      <c r="G393" s="71">
        <f>B393-C393</f>
        <v>-2</v>
      </c>
      <c r="H393" s="72">
        <f>D393-E393</f>
        <v>-11</v>
      </c>
      <c r="I393" s="37">
        <f>IF(C393=0, "-", IF(G393/C393&lt;10, G393/C393, "&gt;999%"))</f>
        <v>-1</v>
      </c>
      <c r="J393" s="38">
        <f>IF(E393=0, "-", IF(H393/E393&lt;10, H393/E393, "&gt;999%"))</f>
        <v>-0.6470588235294118</v>
      </c>
    </row>
    <row r="394" spans="1:10" x14ac:dyDescent="0.2">
      <c r="A394" s="177"/>
      <c r="B394" s="143"/>
      <c r="C394" s="144"/>
      <c r="D394" s="143"/>
      <c r="E394" s="144"/>
      <c r="F394" s="145"/>
      <c r="G394" s="143"/>
      <c r="H394" s="144"/>
      <c r="I394" s="151"/>
      <c r="J394" s="152"/>
    </row>
    <row r="395" spans="1:10" s="139" customFormat="1" x14ac:dyDescent="0.2">
      <c r="A395" s="159" t="s">
        <v>75</v>
      </c>
      <c r="B395" s="65"/>
      <c r="C395" s="66"/>
      <c r="D395" s="65"/>
      <c r="E395" s="66"/>
      <c r="F395" s="67"/>
      <c r="G395" s="65"/>
      <c r="H395" s="66"/>
      <c r="I395" s="20"/>
      <c r="J395" s="21"/>
    </row>
    <row r="396" spans="1:10" x14ac:dyDescent="0.2">
      <c r="A396" s="158" t="s">
        <v>285</v>
      </c>
      <c r="B396" s="65">
        <v>0</v>
      </c>
      <c r="C396" s="66">
        <v>1</v>
      </c>
      <c r="D396" s="65">
        <v>1</v>
      </c>
      <c r="E396" s="66">
        <v>7</v>
      </c>
      <c r="F396" s="67"/>
      <c r="G396" s="65">
        <f t="shared" ref="G396:G404" si="88">B396-C396</f>
        <v>-1</v>
      </c>
      <c r="H396" s="66">
        <f t="shared" ref="H396:H404" si="89">D396-E396</f>
        <v>-6</v>
      </c>
      <c r="I396" s="20">
        <f t="shared" ref="I396:I404" si="90">IF(C396=0, "-", IF(G396/C396&lt;10, G396/C396, "&gt;999%"))</f>
        <v>-1</v>
      </c>
      <c r="J396" s="21">
        <f t="shared" ref="J396:J404" si="91">IF(E396=0, "-", IF(H396/E396&lt;10, H396/E396, "&gt;999%"))</f>
        <v>-0.8571428571428571</v>
      </c>
    </row>
    <row r="397" spans="1:10" x14ac:dyDescent="0.2">
      <c r="A397" s="158" t="s">
        <v>367</v>
      </c>
      <c r="B397" s="65">
        <v>13</v>
      </c>
      <c r="C397" s="66">
        <v>21</v>
      </c>
      <c r="D397" s="65">
        <v>243</v>
      </c>
      <c r="E397" s="66">
        <v>380</v>
      </c>
      <c r="F397" s="67"/>
      <c r="G397" s="65">
        <f t="shared" si="88"/>
        <v>-8</v>
      </c>
      <c r="H397" s="66">
        <f t="shared" si="89"/>
        <v>-137</v>
      </c>
      <c r="I397" s="20">
        <f t="shared" si="90"/>
        <v>-0.38095238095238093</v>
      </c>
      <c r="J397" s="21">
        <f t="shared" si="91"/>
        <v>-0.36052631578947369</v>
      </c>
    </row>
    <row r="398" spans="1:10" x14ac:dyDescent="0.2">
      <c r="A398" s="158" t="s">
        <v>208</v>
      </c>
      <c r="B398" s="65">
        <v>1</v>
      </c>
      <c r="C398" s="66">
        <v>11</v>
      </c>
      <c r="D398" s="65">
        <v>67</v>
      </c>
      <c r="E398" s="66">
        <v>145</v>
      </c>
      <c r="F398" s="67"/>
      <c r="G398" s="65">
        <f t="shared" si="88"/>
        <v>-10</v>
      </c>
      <c r="H398" s="66">
        <f t="shared" si="89"/>
        <v>-78</v>
      </c>
      <c r="I398" s="20">
        <f t="shared" si="90"/>
        <v>-0.90909090909090906</v>
      </c>
      <c r="J398" s="21">
        <f t="shared" si="91"/>
        <v>-0.53793103448275859</v>
      </c>
    </row>
    <row r="399" spans="1:10" x14ac:dyDescent="0.2">
      <c r="A399" s="158" t="s">
        <v>228</v>
      </c>
      <c r="B399" s="65">
        <v>0</v>
      </c>
      <c r="C399" s="66">
        <v>1</v>
      </c>
      <c r="D399" s="65">
        <v>0</v>
      </c>
      <c r="E399" s="66">
        <v>7</v>
      </c>
      <c r="F399" s="67"/>
      <c r="G399" s="65">
        <f t="shared" si="88"/>
        <v>-1</v>
      </c>
      <c r="H399" s="66">
        <f t="shared" si="89"/>
        <v>-7</v>
      </c>
      <c r="I399" s="20">
        <f t="shared" si="90"/>
        <v>-1</v>
      </c>
      <c r="J399" s="21">
        <f t="shared" si="91"/>
        <v>-1</v>
      </c>
    </row>
    <row r="400" spans="1:10" x14ac:dyDescent="0.2">
      <c r="A400" s="158" t="s">
        <v>229</v>
      </c>
      <c r="B400" s="65">
        <v>0</v>
      </c>
      <c r="C400" s="66">
        <v>1</v>
      </c>
      <c r="D400" s="65">
        <v>4</v>
      </c>
      <c r="E400" s="66">
        <v>27</v>
      </c>
      <c r="F400" s="67"/>
      <c r="G400" s="65">
        <f t="shared" si="88"/>
        <v>-1</v>
      </c>
      <c r="H400" s="66">
        <f t="shared" si="89"/>
        <v>-23</v>
      </c>
      <c r="I400" s="20">
        <f t="shared" si="90"/>
        <v>-1</v>
      </c>
      <c r="J400" s="21">
        <f t="shared" si="91"/>
        <v>-0.85185185185185186</v>
      </c>
    </row>
    <row r="401" spans="1:10" x14ac:dyDescent="0.2">
      <c r="A401" s="158" t="s">
        <v>403</v>
      </c>
      <c r="B401" s="65">
        <v>41</v>
      </c>
      <c r="C401" s="66">
        <v>15</v>
      </c>
      <c r="D401" s="65">
        <v>196</v>
      </c>
      <c r="E401" s="66">
        <v>181</v>
      </c>
      <c r="F401" s="67"/>
      <c r="G401" s="65">
        <f t="shared" si="88"/>
        <v>26</v>
      </c>
      <c r="H401" s="66">
        <f t="shared" si="89"/>
        <v>15</v>
      </c>
      <c r="I401" s="20">
        <f t="shared" si="90"/>
        <v>1.7333333333333334</v>
      </c>
      <c r="J401" s="21">
        <f t="shared" si="91"/>
        <v>8.2872928176795577E-2</v>
      </c>
    </row>
    <row r="402" spans="1:10" x14ac:dyDescent="0.2">
      <c r="A402" s="158" t="s">
        <v>209</v>
      </c>
      <c r="B402" s="65">
        <v>2</v>
      </c>
      <c r="C402" s="66">
        <v>3</v>
      </c>
      <c r="D402" s="65">
        <v>23</v>
      </c>
      <c r="E402" s="66">
        <v>19</v>
      </c>
      <c r="F402" s="67"/>
      <c r="G402" s="65">
        <f t="shared" si="88"/>
        <v>-1</v>
      </c>
      <c r="H402" s="66">
        <f t="shared" si="89"/>
        <v>4</v>
      </c>
      <c r="I402" s="20">
        <f t="shared" si="90"/>
        <v>-0.33333333333333331</v>
      </c>
      <c r="J402" s="21">
        <f t="shared" si="91"/>
        <v>0.21052631578947367</v>
      </c>
    </row>
    <row r="403" spans="1:10" x14ac:dyDescent="0.2">
      <c r="A403" s="158" t="s">
        <v>335</v>
      </c>
      <c r="B403" s="65">
        <v>12</v>
      </c>
      <c r="C403" s="66">
        <v>12</v>
      </c>
      <c r="D403" s="65">
        <v>180</v>
      </c>
      <c r="E403" s="66">
        <v>218</v>
      </c>
      <c r="F403" s="67"/>
      <c r="G403" s="65">
        <f t="shared" si="88"/>
        <v>0</v>
      </c>
      <c r="H403" s="66">
        <f t="shared" si="89"/>
        <v>-38</v>
      </c>
      <c r="I403" s="20">
        <f t="shared" si="90"/>
        <v>0</v>
      </c>
      <c r="J403" s="21">
        <f t="shared" si="91"/>
        <v>-0.1743119266055046</v>
      </c>
    </row>
    <row r="404" spans="1:10" s="160" customFormat="1" x14ac:dyDescent="0.2">
      <c r="A404" s="178" t="s">
        <v>594</v>
      </c>
      <c r="B404" s="71">
        <v>69</v>
      </c>
      <c r="C404" s="72">
        <v>65</v>
      </c>
      <c r="D404" s="71">
        <v>714</v>
      </c>
      <c r="E404" s="72">
        <v>984</v>
      </c>
      <c r="F404" s="73"/>
      <c r="G404" s="71">
        <f t="shared" si="88"/>
        <v>4</v>
      </c>
      <c r="H404" s="72">
        <f t="shared" si="89"/>
        <v>-270</v>
      </c>
      <c r="I404" s="37">
        <f t="shared" si="90"/>
        <v>6.1538461538461542E-2</v>
      </c>
      <c r="J404" s="38">
        <f t="shared" si="91"/>
        <v>-0.27439024390243905</v>
      </c>
    </row>
    <row r="405" spans="1:10" x14ac:dyDescent="0.2">
      <c r="A405" s="177"/>
      <c r="B405" s="143"/>
      <c r="C405" s="144"/>
      <c r="D405" s="143"/>
      <c r="E405" s="144"/>
      <c r="F405" s="145"/>
      <c r="G405" s="143"/>
      <c r="H405" s="144"/>
      <c r="I405" s="151"/>
      <c r="J405" s="152"/>
    </row>
    <row r="406" spans="1:10" s="139" customFormat="1" x14ac:dyDescent="0.2">
      <c r="A406" s="159" t="s">
        <v>76</v>
      </c>
      <c r="B406" s="65"/>
      <c r="C406" s="66"/>
      <c r="D406" s="65"/>
      <c r="E406" s="66"/>
      <c r="F406" s="67"/>
      <c r="G406" s="65"/>
      <c r="H406" s="66"/>
      <c r="I406" s="20"/>
      <c r="J406" s="21"/>
    </row>
    <row r="407" spans="1:10" x14ac:dyDescent="0.2">
      <c r="A407" s="158" t="s">
        <v>187</v>
      </c>
      <c r="B407" s="65">
        <v>9</v>
      </c>
      <c r="C407" s="66">
        <v>4</v>
      </c>
      <c r="D407" s="65">
        <v>65</v>
      </c>
      <c r="E407" s="66">
        <v>103</v>
      </c>
      <c r="F407" s="67"/>
      <c r="G407" s="65">
        <f t="shared" ref="G407:G413" si="92">B407-C407</f>
        <v>5</v>
      </c>
      <c r="H407" s="66">
        <f t="shared" ref="H407:H413" si="93">D407-E407</f>
        <v>-38</v>
      </c>
      <c r="I407" s="20">
        <f t="shared" ref="I407:I413" si="94">IF(C407=0, "-", IF(G407/C407&lt;10, G407/C407, "&gt;999%"))</f>
        <v>1.25</v>
      </c>
      <c r="J407" s="21">
        <f t="shared" ref="J407:J413" si="95">IF(E407=0, "-", IF(H407/E407&lt;10, H407/E407, "&gt;999%"))</f>
        <v>-0.36893203883495146</v>
      </c>
    </row>
    <row r="408" spans="1:10" x14ac:dyDescent="0.2">
      <c r="A408" s="158" t="s">
        <v>314</v>
      </c>
      <c r="B408" s="65">
        <v>1</v>
      </c>
      <c r="C408" s="66">
        <v>2</v>
      </c>
      <c r="D408" s="65">
        <v>23</v>
      </c>
      <c r="E408" s="66">
        <v>12</v>
      </c>
      <c r="F408" s="67"/>
      <c r="G408" s="65">
        <f t="shared" si="92"/>
        <v>-1</v>
      </c>
      <c r="H408" s="66">
        <f t="shared" si="93"/>
        <v>11</v>
      </c>
      <c r="I408" s="20">
        <f t="shared" si="94"/>
        <v>-0.5</v>
      </c>
      <c r="J408" s="21">
        <f t="shared" si="95"/>
        <v>0.91666666666666663</v>
      </c>
    </row>
    <row r="409" spans="1:10" x14ac:dyDescent="0.2">
      <c r="A409" s="158" t="s">
        <v>315</v>
      </c>
      <c r="B409" s="65">
        <v>0</v>
      </c>
      <c r="C409" s="66">
        <v>3</v>
      </c>
      <c r="D409" s="65">
        <v>35</v>
      </c>
      <c r="E409" s="66">
        <v>21</v>
      </c>
      <c r="F409" s="67"/>
      <c r="G409" s="65">
        <f t="shared" si="92"/>
        <v>-3</v>
      </c>
      <c r="H409" s="66">
        <f t="shared" si="93"/>
        <v>14</v>
      </c>
      <c r="I409" s="20">
        <f t="shared" si="94"/>
        <v>-1</v>
      </c>
      <c r="J409" s="21">
        <f t="shared" si="95"/>
        <v>0.66666666666666663</v>
      </c>
    </row>
    <row r="410" spans="1:10" x14ac:dyDescent="0.2">
      <c r="A410" s="158" t="s">
        <v>336</v>
      </c>
      <c r="B410" s="65">
        <v>0</v>
      </c>
      <c r="C410" s="66">
        <v>0</v>
      </c>
      <c r="D410" s="65">
        <v>1</v>
      </c>
      <c r="E410" s="66">
        <v>10</v>
      </c>
      <c r="F410" s="67"/>
      <c r="G410" s="65">
        <f t="shared" si="92"/>
        <v>0</v>
      </c>
      <c r="H410" s="66">
        <f t="shared" si="93"/>
        <v>-9</v>
      </c>
      <c r="I410" s="20" t="str">
        <f t="shared" si="94"/>
        <v>-</v>
      </c>
      <c r="J410" s="21">
        <f t="shared" si="95"/>
        <v>-0.9</v>
      </c>
    </row>
    <row r="411" spans="1:10" x14ac:dyDescent="0.2">
      <c r="A411" s="158" t="s">
        <v>188</v>
      </c>
      <c r="B411" s="65">
        <v>5</v>
      </c>
      <c r="C411" s="66">
        <v>11</v>
      </c>
      <c r="D411" s="65">
        <v>61</v>
      </c>
      <c r="E411" s="66">
        <v>99</v>
      </c>
      <c r="F411" s="67"/>
      <c r="G411" s="65">
        <f t="shared" si="92"/>
        <v>-6</v>
      </c>
      <c r="H411" s="66">
        <f t="shared" si="93"/>
        <v>-38</v>
      </c>
      <c r="I411" s="20">
        <f t="shared" si="94"/>
        <v>-0.54545454545454541</v>
      </c>
      <c r="J411" s="21">
        <f t="shared" si="95"/>
        <v>-0.38383838383838381</v>
      </c>
    </row>
    <row r="412" spans="1:10" x14ac:dyDescent="0.2">
      <c r="A412" s="158" t="s">
        <v>337</v>
      </c>
      <c r="B412" s="65">
        <v>2</v>
      </c>
      <c r="C412" s="66">
        <v>6</v>
      </c>
      <c r="D412" s="65">
        <v>24</v>
      </c>
      <c r="E412" s="66">
        <v>65</v>
      </c>
      <c r="F412" s="67"/>
      <c r="G412" s="65">
        <f t="shared" si="92"/>
        <v>-4</v>
      </c>
      <c r="H412" s="66">
        <f t="shared" si="93"/>
        <v>-41</v>
      </c>
      <c r="I412" s="20">
        <f t="shared" si="94"/>
        <v>-0.66666666666666663</v>
      </c>
      <c r="J412" s="21">
        <f t="shared" si="95"/>
        <v>-0.63076923076923075</v>
      </c>
    </row>
    <row r="413" spans="1:10" s="160" customFormat="1" x14ac:dyDescent="0.2">
      <c r="A413" s="178" t="s">
        <v>595</v>
      </c>
      <c r="B413" s="71">
        <v>17</v>
      </c>
      <c r="C413" s="72">
        <v>26</v>
      </c>
      <c r="D413" s="71">
        <v>209</v>
      </c>
      <c r="E413" s="72">
        <v>310</v>
      </c>
      <c r="F413" s="73"/>
      <c r="G413" s="71">
        <f t="shared" si="92"/>
        <v>-9</v>
      </c>
      <c r="H413" s="72">
        <f t="shared" si="93"/>
        <v>-101</v>
      </c>
      <c r="I413" s="37">
        <f t="shared" si="94"/>
        <v>-0.34615384615384615</v>
      </c>
      <c r="J413" s="38">
        <f t="shared" si="95"/>
        <v>-0.32580645161290323</v>
      </c>
    </row>
    <row r="414" spans="1:10" x14ac:dyDescent="0.2">
      <c r="A414" s="177"/>
      <c r="B414" s="143"/>
      <c r="C414" s="144"/>
      <c r="D414" s="143"/>
      <c r="E414" s="144"/>
      <c r="F414" s="145"/>
      <c r="G414" s="143"/>
      <c r="H414" s="144"/>
      <c r="I414" s="151"/>
      <c r="J414" s="152"/>
    </row>
    <row r="415" spans="1:10" s="139" customFormat="1" x14ac:dyDescent="0.2">
      <c r="A415" s="159" t="s">
        <v>77</v>
      </c>
      <c r="B415" s="65"/>
      <c r="C415" s="66"/>
      <c r="D415" s="65"/>
      <c r="E415" s="66"/>
      <c r="F415" s="67"/>
      <c r="G415" s="65"/>
      <c r="H415" s="66"/>
      <c r="I415" s="20"/>
      <c r="J415" s="21"/>
    </row>
    <row r="416" spans="1:10" x14ac:dyDescent="0.2">
      <c r="A416" s="158" t="s">
        <v>286</v>
      </c>
      <c r="B416" s="65">
        <v>0</v>
      </c>
      <c r="C416" s="66">
        <v>1</v>
      </c>
      <c r="D416" s="65">
        <v>2</v>
      </c>
      <c r="E416" s="66">
        <v>9</v>
      </c>
      <c r="F416" s="67"/>
      <c r="G416" s="65">
        <f t="shared" ref="G416:G439" si="96">B416-C416</f>
        <v>-1</v>
      </c>
      <c r="H416" s="66">
        <f t="shared" ref="H416:H439" si="97">D416-E416</f>
        <v>-7</v>
      </c>
      <c r="I416" s="20">
        <f t="shared" ref="I416:I439" si="98">IF(C416=0, "-", IF(G416/C416&lt;10, G416/C416, "&gt;999%"))</f>
        <v>-1</v>
      </c>
      <c r="J416" s="21">
        <f t="shared" ref="J416:J439" si="99">IF(E416=0, "-", IF(H416/E416&lt;10, H416/E416, "&gt;999%"))</f>
        <v>-0.77777777777777779</v>
      </c>
    </row>
    <row r="417" spans="1:10" x14ac:dyDescent="0.2">
      <c r="A417" s="158" t="s">
        <v>230</v>
      </c>
      <c r="B417" s="65">
        <v>24</v>
      </c>
      <c r="C417" s="66">
        <v>29</v>
      </c>
      <c r="D417" s="65">
        <v>152</v>
      </c>
      <c r="E417" s="66">
        <v>269</v>
      </c>
      <c r="F417" s="67"/>
      <c r="G417" s="65">
        <f t="shared" si="96"/>
        <v>-5</v>
      </c>
      <c r="H417" s="66">
        <f t="shared" si="97"/>
        <v>-117</v>
      </c>
      <c r="I417" s="20">
        <f t="shared" si="98"/>
        <v>-0.17241379310344829</v>
      </c>
      <c r="J417" s="21">
        <f t="shared" si="99"/>
        <v>-0.43494423791821563</v>
      </c>
    </row>
    <row r="418" spans="1:10" x14ac:dyDescent="0.2">
      <c r="A418" s="158" t="s">
        <v>338</v>
      </c>
      <c r="B418" s="65">
        <v>5</v>
      </c>
      <c r="C418" s="66">
        <v>2</v>
      </c>
      <c r="D418" s="65">
        <v>100</v>
      </c>
      <c r="E418" s="66">
        <v>121</v>
      </c>
      <c r="F418" s="67"/>
      <c r="G418" s="65">
        <f t="shared" si="96"/>
        <v>3</v>
      </c>
      <c r="H418" s="66">
        <f t="shared" si="97"/>
        <v>-21</v>
      </c>
      <c r="I418" s="20">
        <f t="shared" si="98"/>
        <v>1.5</v>
      </c>
      <c r="J418" s="21">
        <f t="shared" si="99"/>
        <v>-0.17355371900826447</v>
      </c>
    </row>
    <row r="419" spans="1:10" x14ac:dyDescent="0.2">
      <c r="A419" s="158" t="s">
        <v>441</v>
      </c>
      <c r="B419" s="65">
        <v>0</v>
      </c>
      <c r="C419" s="66">
        <v>0</v>
      </c>
      <c r="D419" s="65">
        <v>2</v>
      </c>
      <c r="E419" s="66">
        <v>0</v>
      </c>
      <c r="F419" s="67"/>
      <c r="G419" s="65">
        <f t="shared" si="96"/>
        <v>0</v>
      </c>
      <c r="H419" s="66">
        <f t="shared" si="97"/>
        <v>2</v>
      </c>
      <c r="I419" s="20" t="str">
        <f t="shared" si="98"/>
        <v>-</v>
      </c>
      <c r="J419" s="21" t="str">
        <f t="shared" si="99"/>
        <v>-</v>
      </c>
    </row>
    <row r="420" spans="1:10" x14ac:dyDescent="0.2">
      <c r="A420" s="158" t="s">
        <v>210</v>
      </c>
      <c r="B420" s="65">
        <v>30</v>
      </c>
      <c r="C420" s="66">
        <v>41</v>
      </c>
      <c r="D420" s="65">
        <v>375</v>
      </c>
      <c r="E420" s="66">
        <v>597</v>
      </c>
      <c r="F420" s="67"/>
      <c r="G420" s="65">
        <f t="shared" si="96"/>
        <v>-11</v>
      </c>
      <c r="H420" s="66">
        <f t="shared" si="97"/>
        <v>-222</v>
      </c>
      <c r="I420" s="20">
        <f t="shared" si="98"/>
        <v>-0.26829268292682928</v>
      </c>
      <c r="J420" s="21">
        <f t="shared" si="99"/>
        <v>-0.37185929648241206</v>
      </c>
    </row>
    <row r="421" spans="1:10" x14ac:dyDescent="0.2">
      <c r="A421" s="158" t="s">
        <v>404</v>
      </c>
      <c r="B421" s="65">
        <v>2</v>
      </c>
      <c r="C421" s="66">
        <v>2</v>
      </c>
      <c r="D421" s="65">
        <v>24</v>
      </c>
      <c r="E421" s="66">
        <v>21</v>
      </c>
      <c r="F421" s="67"/>
      <c r="G421" s="65">
        <f t="shared" si="96"/>
        <v>0</v>
      </c>
      <c r="H421" s="66">
        <f t="shared" si="97"/>
        <v>3</v>
      </c>
      <c r="I421" s="20">
        <f t="shared" si="98"/>
        <v>0</v>
      </c>
      <c r="J421" s="21">
        <f t="shared" si="99"/>
        <v>0.14285714285714285</v>
      </c>
    </row>
    <row r="422" spans="1:10" x14ac:dyDescent="0.2">
      <c r="A422" s="158" t="s">
        <v>276</v>
      </c>
      <c r="B422" s="65">
        <v>0</v>
      </c>
      <c r="C422" s="66">
        <v>0</v>
      </c>
      <c r="D422" s="65">
        <v>8</v>
      </c>
      <c r="E422" s="66">
        <v>6</v>
      </c>
      <c r="F422" s="67"/>
      <c r="G422" s="65">
        <f t="shared" si="96"/>
        <v>0</v>
      </c>
      <c r="H422" s="66">
        <f t="shared" si="97"/>
        <v>2</v>
      </c>
      <c r="I422" s="20" t="str">
        <f t="shared" si="98"/>
        <v>-</v>
      </c>
      <c r="J422" s="21">
        <f t="shared" si="99"/>
        <v>0.33333333333333331</v>
      </c>
    </row>
    <row r="423" spans="1:10" x14ac:dyDescent="0.2">
      <c r="A423" s="158" t="s">
        <v>440</v>
      </c>
      <c r="B423" s="65">
        <v>0</v>
      </c>
      <c r="C423" s="66">
        <v>1</v>
      </c>
      <c r="D423" s="65">
        <v>14</v>
      </c>
      <c r="E423" s="66">
        <v>15</v>
      </c>
      <c r="F423" s="67"/>
      <c r="G423" s="65">
        <f t="shared" si="96"/>
        <v>-1</v>
      </c>
      <c r="H423" s="66">
        <f t="shared" si="97"/>
        <v>-1</v>
      </c>
      <c r="I423" s="20">
        <f t="shared" si="98"/>
        <v>-1</v>
      </c>
      <c r="J423" s="21">
        <f t="shared" si="99"/>
        <v>-6.6666666666666666E-2</v>
      </c>
    </row>
    <row r="424" spans="1:10" x14ac:dyDescent="0.2">
      <c r="A424" s="158" t="s">
        <v>454</v>
      </c>
      <c r="B424" s="65">
        <v>18</v>
      </c>
      <c r="C424" s="66">
        <v>10</v>
      </c>
      <c r="D424" s="65">
        <v>123</v>
      </c>
      <c r="E424" s="66">
        <v>80</v>
      </c>
      <c r="F424" s="67"/>
      <c r="G424" s="65">
        <f t="shared" si="96"/>
        <v>8</v>
      </c>
      <c r="H424" s="66">
        <f t="shared" si="97"/>
        <v>43</v>
      </c>
      <c r="I424" s="20">
        <f t="shared" si="98"/>
        <v>0.8</v>
      </c>
      <c r="J424" s="21">
        <f t="shared" si="99"/>
        <v>0.53749999999999998</v>
      </c>
    </row>
    <row r="425" spans="1:10" x14ac:dyDescent="0.2">
      <c r="A425" s="158" t="s">
        <v>463</v>
      </c>
      <c r="B425" s="65">
        <v>16</v>
      </c>
      <c r="C425" s="66">
        <v>14</v>
      </c>
      <c r="D425" s="65">
        <v>110</v>
      </c>
      <c r="E425" s="66">
        <v>133</v>
      </c>
      <c r="F425" s="67"/>
      <c r="G425" s="65">
        <f t="shared" si="96"/>
        <v>2</v>
      </c>
      <c r="H425" s="66">
        <f t="shared" si="97"/>
        <v>-23</v>
      </c>
      <c r="I425" s="20">
        <f t="shared" si="98"/>
        <v>0.14285714285714285</v>
      </c>
      <c r="J425" s="21">
        <f t="shared" si="99"/>
        <v>-0.17293233082706766</v>
      </c>
    </row>
    <row r="426" spans="1:10" x14ac:dyDescent="0.2">
      <c r="A426" s="158" t="s">
        <v>480</v>
      </c>
      <c r="B426" s="65">
        <v>23</v>
      </c>
      <c r="C426" s="66">
        <v>18</v>
      </c>
      <c r="D426" s="65">
        <v>283</v>
      </c>
      <c r="E426" s="66">
        <v>237</v>
      </c>
      <c r="F426" s="67"/>
      <c r="G426" s="65">
        <f t="shared" si="96"/>
        <v>5</v>
      </c>
      <c r="H426" s="66">
        <f t="shared" si="97"/>
        <v>46</v>
      </c>
      <c r="I426" s="20">
        <f t="shared" si="98"/>
        <v>0.27777777777777779</v>
      </c>
      <c r="J426" s="21">
        <f t="shared" si="99"/>
        <v>0.1940928270042194</v>
      </c>
    </row>
    <row r="427" spans="1:10" x14ac:dyDescent="0.2">
      <c r="A427" s="158" t="s">
        <v>405</v>
      </c>
      <c r="B427" s="65">
        <v>17</v>
      </c>
      <c r="C427" s="66">
        <v>14</v>
      </c>
      <c r="D427" s="65">
        <v>93</v>
      </c>
      <c r="E427" s="66">
        <v>122</v>
      </c>
      <c r="F427" s="67"/>
      <c r="G427" s="65">
        <f t="shared" si="96"/>
        <v>3</v>
      </c>
      <c r="H427" s="66">
        <f t="shared" si="97"/>
        <v>-29</v>
      </c>
      <c r="I427" s="20">
        <f t="shared" si="98"/>
        <v>0.21428571428571427</v>
      </c>
      <c r="J427" s="21">
        <f t="shared" si="99"/>
        <v>-0.23770491803278687</v>
      </c>
    </row>
    <row r="428" spans="1:10" x14ac:dyDescent="0.2">
      <c r="A428" s="158" t="s">
        <v>481</v>
      </c>
      <c r="B428" s="65">
        <v>7</v>
      </c>
      <c r="C428" s="66">
        <v>4</v>
      </c>
      <c r="D428" s="65">
        <v>42</v>
      </c>
      <c r="E428" s="66">
        <v>37</v>
      </c>
      <c r="F428" s="67"/>
      <c r="G428" s="65">
        <f t="shared" si="96"/>
        <v>3</v>
      </c>
      <c r="H428" s="66">
        <f t="shared" si="97"/>
        <v>5</v>
      </c>
      <c r="I428" s="20">
        <f t="shared" si="98"/>
        <v>0.75</v>
      </c>
      <c r="J428" s="21">
        <f t="shared" si="99"/>
        <v>0.13513513513513514</v>
      </c>
    </row>
    <row r="429" spans="1:10" x14ac:dyDescent="0.2">
      <c r="A429" s="158" t="s">
        <v>427</v>
      </c>
      <c r="B429" s="65">
        <v>0</v>
      </c>
      <c r="C429" s="66">
        <v>7</v>
      </c>
      <c r="D429" s="65">
        <v>82</v>
      </c>
      <c r="E429" s="66">
        <v>66</v>
      </c>
      <c r="F429" s="67"/>
      <c r="G429" s="65">
        <f t="shared" si="96"/>
        <v>-7</v>
      </c>
      <c r="H429" s="66">
        <f t="shared" si="97"/>
        <v>16</v>
      </c>
      <c r="I429" s="20">
        <f t="shared" si="98"/>
        <v>-1</v>
      </c>
      <c r="J429" s="21">
        <f t="shared" si="99"/>
        <v>0.24242424242424243</v>
      </c>
    </row>
    <row r="430" spans="1:10" x14ac:dyDescent="0.2">
      <c r="A430" s="158" t="s">
        <v>406</v>
      </c>
      <c r="B430" s="65">
        <v>9</v>
      </c>
      <c r="C430" s="66">
        <v>7</v>
      </c>
      <c r="D430" s="65">
        <v>127</v>
      </c>
      <c r="E430" s="66">
        <v>111</v>
      </c>
      <c r="F430" s="67"/>
      <c r="G430" s="65">
        <f t="shared" si="96"/>
        <v>2</v>
      </c>
      <c r="H430" s="66">
        <f t="shared" si="97"/>
        <v>16</v>
      </c>
      <c r="I430" s="20">
        <f t="shared" si="98"/>
        <v>0.2857142857142857</v>
      </c>
      <c r="J430" s="21">
        <f t="shared" si="99"/>
        <v>0.14414414414414414</v>
      </c>
    </row>
    <row r="431" spans="1:10" x14ac:dyDescent="0.2">
      <c r="A431" s="158" t="s">
        <v>211</v>
      </c>
      <c r="B431" s="65">
        <v>0</v>
      </c>
      <c r="C431" s="66">
        <v>0</v>
      </c>
      <c r="D431" s="65">
        <v>2</v>
      </c>
      <c r="E431" s="66">
        <v>3</v>
      </c>
      <c r="F431" s="67"/>
      <c r="G431" s="65">
        <f t="shared" si="96"/>
        <v>0</v>
      </c>
      <c r="H431" s="66">
        <f t="shared" si="97"/>
        <v>-1</v>
      </c>
      <c r="I431" s="20" t="str">
        <f t="shared" si="98"/>
        <v>-</v>
      </c>
      <c r="J431" s="21">
        <f t="shared" si="99"/>
        <v>-0.33333333333333331</v>
      </c>
    </row>
    <row r="432" spans="1:10" x14ac:dyDescent="0.2">
      <c r="A432" s="158" t="s">
        <v>189</v>
      </c>
      <c r="B432" s="65">
        <v>0</v>
      </c>
      <c r="C432" s="66">
        <v>0</v>
      </c>
      <c r="D432" s="65">
        <v>0</v>
      </c>
      <c r="E432" s="66">
        <v>3</v>
      </c>
      <c r="F432" s="67"/>
      <c r="G432" s="65">
        <f t="shared" si="96"/>
        <v>0</v>
      </c>
      <c r="H432" s="66">
        <f t="shared" si="97"/>
        <v>-3</v>
      </c>
      <c r="I432" s="20" t="str">
        <f t="shared" si="98"/>
        <v>-</v>
      </c>
      <c r="J432" s="21">
        <f t="shared" si="99"/>
        <v>-1</v>
      </c>
    </row>
    <row r="433" spans="1:10" x14ac:dyDescent="0.2">
      <c r="A433" s="158" t="s">
        <v>212</v>
      </c>
      <c r="B433" s="65">
        <v>1</v>
      </c>
      <c r="C433" s="66">
        <v>1</v>
      </c>
      <c r="D433" s="65">
        <v>5</v>
      </c>
      <c r="E433" s="66">
        <v>3</v>
      </c>
      <c r="F433" s="67"/>
      <c r="G433" s="65">
        <f t="shared" si="96"/>
        <v>0</v>
      </c>
      <c r="H433" s="66">
        <f t="shared" si="97"/>
        <v>2</v>
      </c>
      <c r="I433" s="20">
        <f t="shared" si="98"/>
        <v>0</v>
      </c>
      <c r="J433" s="21">
        <f t="shared" si="99"/>
        <v>0.66666666666666663</v>
      </c>
    </row>
    <row r="434" spans="1:10" x14ac:dyDescent="0.2">
      <c r="A434" s="158" t="s">
        <v>368</v>
      </c>
      <c r="B434" s="65">
        <v>44</v>
      </c>
      <c r="C434" s="66">
        <v>32</v>
      </c>
      <c r="D434" s="65">
        <v>484</v>
      </c>
      <c r="E434" s="66">
        <v>535</v>
      </c>
      <c r="F434" s="67"/>
      <c r="G434" s="65">
        <f t="shared" si="96"/>
        <v>12</v>
      </c>
      <c r="H434" s="66">
        <f t="shared" si="97"/>
        <v>-51</v>
      </c>
      <c r="I434" s="20">
        <f t="shared" si="98"/>
        <v>0.375</v>
      </c>
      <c r="J434" s="21">
        <f t="shared" si="99"/>
        <v>-9.5327102803738323E-2</v>
      </c>
    </row>
    <row r="435" spans="1:10" x14ac:dyDescent="0.2">
      <c r="A435" s="158" t="s">
        <v>300</v>
      </c>
      <c r="B435" s="65">
        <v>0</v>
      </c>
      <c r="C435" s="66">
        <v>0</v>
      </c>
      <c r="D435" s="65">
        <v>1</v>
      </c>
      <c r="E435" s="66">
        <v>0</v>
      </c>
      <c r="F435" s="67"/>
      <c r="G435" s="65">
        <f t="shared" si="96"/>
        <v>0</v>
      </c>
      <c r="H435" s="66">
        <f t="shared" si="97"/>
        <v>1</v>
      </c>
      <c r="I435" s="20" t="str">
        <f t="shared" si="98"/>
        <v>-</v>
      </c>
      <c r="J435" s="21" t="str">
        <f t="shared" si="99"/>
        <v>-</v>
      </c>
    </row>
    <row r="436" spans="1:10" x14ac:dyDescent="0.2">
      <c r="A436" s="158" t="s">
        <v>269</v>
      </c>
      <c r="B436" s="65">
        <v>0</v>
      </c>
      <c r="C436" s="66">
        <v>0</v>
      </c>
      <c r="D436" s="65">
        <v>0</v>
      </c>
      <c r="E436" s="66">
        <v>2</v>
      </c>
      <c r="F436" s="67"/>
      <c r="G436" s="65">
        <f t="shared" si="96"/>
        <v>0</v>
      </c>
      <c r="H436" s="66">
        <f t="shared" si="97"/>
        <v>-2</v>
      </c>
      <c r="I436" s="20" t="str">
        <f t="shared" si="98"/>
        <v>-</v>
      </c>
      <c r="J436" s="21">
        <f t="shared" si="99"/>
        <v>-1</v>
      </c>
    </row>
    <row r="437" spans="1:10" x14ac:dyDescent="0.2">
      <c r="A437" s="158" t="s">
        <v>190</v>
      </c>
      <c r="B437" s="65">
        <v>2</v>
      </c>
      <c r="C437" s="66">
        <v>3</v>
      </c>
      <c r="D437" s="65">
        <v>75</v>
      </c>
      <c r="E437" s="66">
        <v>97</v>
      </c>
      <c r="F437" s="67"/>
      <c r="G437" s="65">
        <f t="shared" si="96"/>
        <v>-1</v>
      </c>
      <c r="H437" s="66">
        <f t="shared" si="97"/>
        <v>-22</v>
      </c>
      <c r="I437" s="20">
        <f t="shared" si="98"/>
        <v>-0.33333333333333331</v>
      </c>
      <c r="J437" s="21">
        <f t="shared" si="99"/>
        <v>-0.22680412371134021</v>
      </c>
    </row>
    <row r="438" spans="1:10" x14ac:dyDescent="0.2">
      <c r="A438" s="158" t="s">
        <v>316</v>
      </c>
      <c r="B438" s="65">
        <v>12</v>
      </c>
      <c r="C438" s="66">
        <v>0</v>
      </c>
      <c r="D438" s="65">
        <v>104</v>
      </c>
      <c r="E438" s="66">
        <v>0</v>
      </c>
      <c r="F438" s="67"/>
      <c r="G438" s="65">
        <f t="shared" si="96"/>
        <v>12</v>
      </c>
      <c r="H438" s="66">
        <f t="shared" si="97"/>
        <v>104</v>
      </c>
      <c r="I438" s="20" t="str">
        <f t="shared" si="98"/>
        <v>-</v>
      </c>
      <c r="J438" s="21" t="str">
        <f t="shared" si="99"/>
        <v>-</v>
      </c>
    </row>
    <row r="439" spans="1:10" s="160" customFormat="1" x14ac:dyDescent="0.2">
      <c r="A439" s="178" t="s">
        <v>596</v>
      </c>
      <c r="B439" s="71">
        <v>210</v>
      </c>
      <c r="C439" s="72">
        <v>186</v>
      </c>
      <c r="D439" s="71">
        <v>2208</v>
      </c>
      <c r="E439" s="72">
        <v>2467</v>
      </c>
      <c r="F439" s="73"/>
      <c r="G439" s="71">
        <f t="shared" si="96"/>
        <v>24</v>
      </c>
      <c r="H439" s="72">
        <f t="shared" si="97"/>
        <v>-259</v>
      </c>
      <c r="I439" s="37">
        <f t="shared" si="98"/>
        <v>0.12903225806451613</v>
      </c>
      <c r="J439" s="38">
        <f t="shared" si="99"/>
        <v>-0.10498581272800973</v>
      </c>
    </row>
    <row r="440" spans="1:10" x14ac:dyDescent="0.2">
      <c r="A440" s="177"/>
      <c r="B440" s="143"/>
      <c r="C440" s="144"/>
      <c r="D440" s="143"/>
      <c r="E440" s="144"/>
      <c r="F440" s="145"/>
      <c r="G440" s="143"/>
      <c r="H440" s="144"/>
      <c r="I440" s="151"/>
      <c r="J440" s="152"/>
    </row>
    <row r="441" spans="1:10" s="139" customFormat="1" x14ac:dyDescent="0.2">
      <c r="A441" s="159" t="s">
        <v>78</v>
      </c>
      <c r="B441" s="65"/>
      <c r="C441" s="66"/>
      <c r="D441" s="65"/>
      <c r="E441" s="66"/>
      <c r="F441" s="67"/>
      <c r="G441" s="65"/>
      <c r="H441" s="66"/>
      <c r="I441" s="20"/>
      <c r="J441" s="21"/>
    </row>
    <row r="442" spans="1:10" x14ac:dyDescent="0.2">
      <c r="A442" s="158" t="s">
        <v>464</v>
      </c>
      <c r="B442" s="65">
        <v>0</v>
      </c>
      <c r="C442" s="66">
        <v>1</v>
      </c>
      <c r="D442" s="65">
        <v>0</v>
      </c>
      <c r="E442" s="66">
        <v>1</v>
      </c>
      <c r="F442" s="67"/>
      <c r="G442" s="65">
        <f t="shared" ref="G442:G462" si="100">B442-C442</f>
        <v>-1</v>
      </c>
      <c r="H442" s="66">
        <f t="shared" ref="H442:H462" si="101">D442-E442</f>
        <v>-1</v>
      </c>
      <c r="I442" s="20">
        <f t="shared" ref="I442:I462" si="102">IF(C442=0, "-", IF(G442/C442&lt;10, G442/C442, "&gt;999%"))</f>
        <v>-1</v>
      </c>
      <c r="J442" s="21">
        <f t="shared" ref="J442:J462" si="103">IF(E442=0, "-", IF(H442/E442&lt;10, H442/E442, "&gt;999%"))</f>
        <v>-1</v>
      </c>
    </row>
    <row r="443" spans="1:10" x14ac:dyDescent="0.2">
      <c r="A443" s="158" t="s">
        <v>482</v>
      </c>
      <c r="B443" s="65">
        <v>24</v>
      </c>
      <c r="C443" s="66">
        <v>20</v>
      </c>
      <c r="D443" s="65">
        <v>138</v>
      </c>
      <c r="E443" s="66">
        <v>184</v>
      </c>
      <c r="F443" s="67"/>
      <c r="G443" s="65">
        <f t="shared" si="100"/>
        <v>4</v>
      </c>
      <c r="H443" s="66">
        <f t="shared" si="101"/>
        <v>-46</v>
      </c>
      <c r="I443" s="20">
        <f t="shared" si="102"/>
        <v>0.2</v>
      </c>
      <c r="J443" s="21">
        <f t="shared" si="103"/>
        <v>-0.25</v>
      </c>
    </row>
    <row r="444" spans="1:10" x14ac:dyDescent="0.2">
      <c r="A444" s="158" t="s">
        <v>241</v>
      </c>
      <c r="B444" s="65">
        <v>0</v>
      </c>
      <c r="C444" s="66">
        <v>0</v>
      </c>
      <c r="D444" s="65">
        <v>0</v>
      </c>
      <c r="E444" s="66">
        <v>1</v>
      </c>
      <c r="F444" s="67"/>
      <c r="G444" s="65">
        <f t="shared" si="100"/>
        <v>0</v>
      </c>
      <c r="H444" s="66">
        <f t="shared" si="101"/>
        <v>-1</v>
      </c>
      <c r="I444" s="20" t="str">
        <f t="shared" si="102"/>
        <v>-</v>
      </c>
      <c r="J444" s="21">
        <f t="shared" si="103"/>
        <v>-1</v>
      </c>
    </row>
    <row r="445" spans="1:10" x14ac:dyDescent="0.2">
      <c r="A445" s="158" t="s">
        <v>270</v>
      </c>
      <c r="B445" s="65">
        <v>0</v>
      </c>
      <c r="C445" s="66">
        <v>1</v>
      </c>
      <c r="D445" s="65">
        <v>4</v>
      </c>
      <c r="E445" s="66">
        <v>4</v>
      </c>
      <c r="F445" s="67"/>
      <c r="G445" s="65">
        <f t="shared" si="100"/>
        <v>-1</v>
      </c>
      <c r="H445" s="66">
        <f t="shared" si="101"/>
        <v>0</v>
      </c>
      <c r="I445" s="20">
        <f t="shared" si="102"/>
        <v>-1</v>
      </c>
      <c r="J445" s="21">
        <f t="shared" si="103"/>
        <v>0</v>
      </c>
    </row>
    <row r="446" spans="1:10" x14ac:dyDescent="0.2">
      <c r="A446" s="158" t="s">
        <v>444</v>
      </c>
      <c r="B446" s="65">
        <v>2</v>
      </c>
      <c r="C446" s="66">
        <v>0</v>
      </c>
      <c r="D446" s="65">
        <v>10</v>
      </c>
      <c r="E446" s="66">
        <v>24</v>
      </c>
      <c r="F446" s="67"/>
      <c r="G446" s="65">
        <f t="shared" si="100"/>
        <v>2</v>
      </c>
      <c r="H446" s="66">
        <f t="shared" si="101"/>
        <v>-14</v>
      </c>
      <c r="I446" s="20" t="str">
        <f t="shared" si="102"/>
        <v>-</v>
      </c>
      <c r="J446" s="21">
        <f t="shared" si="103"/>
        <v>-0.58333333333333337</v>
      </c>
    </row>
    <row r="447" spans="1:10" x14ac:dyDescent="0.2">
      <c r="A447" s="158" t="s">
        <v>277</v>
      </c>
      <c r="B447" s="65">
        <v>0</v>
      </c>
      <c r="C447" s="66">
        <v>0</v>
      </c>
      <c r="D447" s="65">
        <v>2</v>
      </c>
      <c r="E447" s="66">
        <v>0</v>
      </c>
      <c r="F447" s="67"/>
      <c r="G447" s="65">
        <f t="shared" si="100"/>
        <v>0</v>
      </c>
      <c r="H447" s="66">
        <f t="shared" si="101"/>
        <v>2</v>
      </c>
      <c r="I447" s="20" t="str">
        <f t="shared" si="102"/>
        <v>-</v>
      </c>
      <c r="J447" s="21" t="str">
        <f t="shared" si="103"/>
        <v>-</v>
      </c>
    </row>
    <row r="448" spans="1:10" x14ac:dyDescent="0.2">
      <c r="A448" s="158" t="s">
        <v>271</v>
      </c>
      <c r="B448" s="65">
        <v>0</v>
      </c>
      <c r="C448" s="66">
        <v>0</v>
      </c>
      <c r="D448" s="65">
        <v>1</v>
      </c>
      <c r="E448" s="66">
        <v>0</v>
      </c>
      <c r="F448" s="67"/>
      <c r="G448" s="65">
        <f t="shared" si="100"/>
        <v>0</v>
      </c>
      <c r="H448" s="66">
        <f t="shared" si="101"/>
        <v>1</v>
      </c>
      <c r="I448" s="20" t="str">
        <f t="shared" si="102"/>
        <v>-</v>
      </c>
      <c r="J448" s="21" t="str">
        <f t="shared" si="103"/>
        <v>-</v>
      </c>
    </row>
    <row r="449" spans="1:10" x14ac:dyDescent="0.2">
      <c r="A449" s="158" t="s">
        <v>494</v>
      </c>
      <c r="B449" s="65">
        <v>1</v>
      </c>
      <c r="C449" s="66">
        <v>4</v>
      </c>
      <c r="D449" s="65">
        <v>9</v>
      </c>
      <c r="E449" s="66">
        <v>24</v>
      </c>
      <c r="F449" s="67"/>
      <c r="G449" s="65">
        <f t="shared" si="100"/>
        <v>-3</v>
      </c>
      <c r="H449" s="66">
        <f t="shared" si="101"/>
        <v>-15</v>
      </c>
      <c r="I449" s="20">
        <f t="shared" si="102"/>
        <v>-0.75</v>
      </c>
      <c r="J449" s="21">
        <f t="shared" si="103"/>
        <v>-0.625</v>
      </c>
    </row>
    <row r="450" spans="1:10" x14ac:dyDescent="0.2">
      <c r="A450" s="158" t="s">
        <v>213</v>
      </c>
      <c r="B450" s="65">
        <v>10</v>
      </c>
      <c r="C450" s="66">
        <v>39</v>
      </c>
      <c r="D450" s="65">
        <v>43</v>
      </c>
      <c r="E450" s="66">
        <v>471</v>
      </c>
      <c r="F450" s="67"/>
      <c r="G450" s="65">
        <f t="shared" si="100"/>
        <v>-29</v>
      </c>
      <c r="H450" s="66">
        <f t="shared" si="101"/>
        <v>-428</v>
      </c>
      <c r="I450" s="20">
        <f t="shared" si="102"/>
        <v>-0.74358974358974361</v>
      </c>
      <c r="J450" s="21">
        <f t="shared" si="103"/>
        <v>-0.90870488322717624</v>
      </c>
    </row>
    <row r="451" spans="1:10" x14ac:dyDescent="0.2">
      <c r="A451" s="158" t="s">
        <v>369</v>
      </c>
      <c r="B451" s="65">
        <v>0</v>
      </c>
      <c r="C451" s="66">
        <v>1</v>
      </c>
      <c r="D451" s="65">
        <v>0</v>
      </c>
      <c r="E451" s="66">
        <v>17</v>
      </c>
      <c r="F451" s="67"/>
      <c r="G451" s="65">
        <f t="shared" si="100"/>
        <v>-1</v>
      </c>
      <c r="H451" s="66">
        <f t="shared" si="101"/>
        <v>-17</v>
      </c>
      <c r="I451" s="20">
        <f t="shared" si="102"/>
        <v>-1</v>
      </c>
      <c r="J451" s="21">
        <f t="shared" si="103"/>
        <v>-1</v>
      </c>
    </row>
    <row r="452" spans="1:10" x14ac:dyDescent="0.2">
      <c r="A452" s="158" t="s">
        <v>272</v>
      </c>
      <c r="B452" s="65">
        <v>0</v>
      </c>
      <c r="C452" s="66">
        <v>0</v>
      </c>
      <c r="D452" s="65">
        <v>18</v>
      </c>
      <c r="E452" s="66">
        <v>5</v>
      </c>
      <c r="F452" s="67"/>
      <c r="G452" s="65">
        <f t="shared" si="100"/>
        <v>0</v>
      </c>
      <c r="H452" s="66">
        <f t="shared" si="101"/>
        <v>13</v>
      </c>
      <c r="I452" s="20" t="str">
        <f t="shared" si="102"/>
        <v>-</v>
      </c>
      <c r="J452" s="21">
        <f t="shared" si="103"/>
        <v>2.6</v>
      </c>
    </row>
    <row r="453" spans="1:10" x14ac:dyDescent="0.2">
      <c r="A453" s="158" t="s">
        <v>231</v>
      </c>
      <c r="B453" s="65">
        <v>0</v>
      </c>
      <c r="C453" s="66">
        <v>2</v>
      </c>
      <c r="D453" s="65">
        <v>19</v>
      </c>
      <c r="E453" s="66">
        <v>22</v>
      </c>
      <c r="F453" s="67"/>
      <c r="G453" s="65">
        <f t="shared" si="100"/>
        <v>-2</v>
      </c>
      <c r="H453" s="66">
        <f t="shared" si="101"/>
        <v>-3</v>
      </c>
      <c r="I453" s="20">
        <f t="shared" si="102"/>
        <v>-1</v>
      </c>
      <c r="J453" s="21">
        <f t="shared" si="103"/>
        <v>-0.13636363636363635</v>
      </c>
    </row>
    <row r="454" spans="1:10" x14ac:dyDescent="0.2">
      <c r="A454" s="158" t="s">
        <v>407</v>
      </c>
      <c r="B454" s="65">
        <v>1</v>
      </c>
      <c r="C454" s="66">
        <v>0</v>
      </c>
      <c r="D454" s="65">
        <v>2</v>
      </c>
      <c r="E454" s="66">
        <v>0</v>
      </c>
      <c r="F454" s="67"/>
      <c r="G454" s="65">
        <f t="shared" si="100"/>
        <v>1</v>
      </c>
      <c r="H454" s="66">
        <f t="shared" si="101"/>
        <v>2</v>
      </c>
      <c r="I454" s="20" t="str">
        <f t="shared" si="102"/>
        <v>-</v>
      </c>
      <c r="J454" s="21" t="str">
        <f t="shared" si="103"/>
        <v>-</v>
      </c>
    </row>
    <row r="455" spans="1:10" x14ac:dyDescent="0.2">
      <c r="A455" s="158" t="s">
        <v>191</v>
      </c>
      <c r="B455" s="65">
        <v>3</v>
      </c>
      <c r="C455" s="66">
        <v>8</v>
      </c>
      <c r="D455" s="65">
        <v>126</v>
      </c>
      <c r="E455" s="66">
        <v>182</v>
      </c>
      <c r="F455" s="67"/>
      <c r="G455" s="65">
        <f t="shared" si="100"/>
        <v>-5</v>
      </c>
      <c r="H455" s="66">
        <f t="shared" si="101"/>
        <v>-56</v>
      </c>
      <c r="I455" s="20">
        <f t="shared" si="102"/>
        <v>-0.625</v>
      </c>
      <c r="J455" s="21">
        <f t="shared" si="103"/>
        <v>-0.30769230769230771</v>
      </c>
    </row>
    <row r="456" spans="1:10" x14ac:dyDescent="0.2">
      <c r="A456" s="158" t="s">
        <v>317</v>
      </c>
      <c r="B456" s="65">
        <v>4</v>
      </c>
      <c r="C456" s="66">
        <v>10</v>
      </c>
      <c r="D456" s="65">
        <v>110</v>
      </c>
      <c r="E456" s="66">
        <v>49</v>
      </c>
      <c r="F456" s="67"/>
      <c r="G456" s="65">
        <f t="shared" si="100"/>
        <v>-6</v>
      </c>
      <c r="H456" s="66">
        <f t="shared" si="101"/>
        <v>61</v>
      </c>
      <c r="I456" s="20">
        <f t="shared" si="102"/>
        <v>-0.6</v>
      </c>
      <c r="J456" s="21">
        <f t="shared" si="103"/>
        <v>1.2448979591836735</v>
      </c>
    </row>
    <row r="457" spans="1:10" x14ac:dyDescent="0.2">
      <c r="A457" s="158" t="s">
        <v>370</v>
      </c>
      <c r="B457" s="65">
        <v>14</v>
      </c>
      <c r="C457" s="66">
        <v>15</v>
      </c>
      <c r="D457" s="65">
        <v>68</v>
      </c>
      <c r="E457" s="66">
        <v>192</v>
      </c>
      <c r="F457" s="67"/>
      <c r="G457" s="65">
        <f t="shared" si="100"/>
        <v>-1</v>
      </c>
      <c r="H457" s="66">
        <f t="shared" si="101"/>
        <v>-124</v>
      </c>
      <c r="I457" s="20">
        <f t="shared" si="102"/>
        <v>-6.6666666666666666E-2</v>
      </c>
      <c r="J457" s="21">
        <f t="shared" si="103"/>
        <v>-0.64583333333333337</v>
      </c>
    </row>
    <row r="458" spans="1:10" x14ac:dyDescent="0.2">
      <c r="A458" s="158" t="s">
        <v>408</v>
      </c>
      <c r="B458" s="65">
        <v>7</v>
      </c>
      <c r="C458" s="66">
        <v>7</v>
      </c>
      <c r="D458" s="65">
        <v>88</v>
      </c>
      <c r="E458" s="66">
        <v>96</v>
      </c>
      <c r="F458" s="67"/>
      <c r="G458" s="65">
        <f t="shared" si="100"/>
        <v>0</v>
      </c>
      <c r="H458" s="66">
        <f t="shared" si="101"/>
        <v>-8</v>
      </c>
      <c r="I458" s="20">
        <f t="shared" si="102"/>
        <v>0</v>
      </c>
      <c r="J458" s="21">
        <f t="shared" si="103"/>
        <v>-8.3333333333333329E-2</v>
      </c>
    </row>
    <row r="459" spans="1:10" x14ac:dyDescent="0.2">
      <c r="A459" s="158" t="s">
        <v>424</v>
      </c>
      <c r="B459" s="65">
        <v>0</v>
      </c>
      <c r="C459" s="66">
        <v>0</v>
      </c>
      <c r="D459" s="65">
        <v>26</v>
      </c>
      <c r="E459" s="66">
        <v>30</v>
      </c>
      <c r="F459" s="67"/>
      <c r="G459" s="65">
        <f t="shared" si="100"/>
        <v>0</v>
      </c>
      <c r="H459" s="66">
        <f t="shared" si="101"/>
        <v>-4</v>
      </c>
      <c r="I459" s="20" t="str">
        <f t="shared" si="102"/>
        <v>-</v>
      </c>
      <c r="J459" s="21">
        <f t="shared" si="103"/>
        <v>-0.13333333333333333</v>
      </c>
    </row>
    <row r="460" spans="1:10" x14ac:dyDescent="0.2">
      <c r="A460" s="158" t="s">
        <v>455</v>
      </c>
      <c r="B460" s="65">
        <v>1</v>
      </c>
      <c r="C460" s="66">
        <v>0</v>
      </c>
      <c r="D460" s="65">
        <v>30</v>
      </c>
      <c r="E460" s="66">
        <v>13</v>
      </c>
      <c r="F460" s="67"/>
      <c r="G460" s="65">
        <f t="shared" si="100"/>
        <v>1</v>
      </c>
      <c r="H460" s="66">
        <f t="shared" si="101"/>
        <v>17</v>
      </c>
      <c r="I460" s="20" t="str">
        <f t="shared" si="102"/>
        <v>-</v>
      </c>
      <c r="J460" s="21">
        <f t="shared" si="103"/>
        <v>1.3076923076923077</v>
      </c>
    </row>
    <row r="461" spans="1:10" x14ac:dyDescent="0.2">
      <c r="A461" s="158" t="s">
        <v>339</v>
      </c>
      <c r="B461" s="65">
        <v>11</v>
      </c>
      <c r="C461" s="66">
        <v>14</v>
      </c>
      <c r="D461" s="65">
        <v>111</v>
      </c>
      <c r="E461" s="66">
        <v>16</v>
      </c>
      <c r="F461" s="67"/>
      <c r="G461" s="65">
        <f t="shared" si="100"/>
        <v>-3</v>
      </c>
      <c r="H461" s="66">
        <f t="shared" si="101"/>
        <v>95</v>
      </c>
      <c r="I461" s="20">
        <f t="shared" si="102"/>
        <v>-0.21428571428571427</v>
      </c>
      <c r="J461" s="21">
        <f t="shared" si="103"/>
        <v>5.9375</v>
      </c>
    </row>
    <row r="462" spans="1:10" s="160" customFormat="1" x14ac:dyDescent="0.2">
      <c r="A462" s="178" t="s">
        <v>597</v>
      </c>
      <c r="B462" s="71">
        <v>78</v>
      </c>
      <c r="C462" s="72">
        <v>122</v>
      </c>
      <c r="D462" s="71">
        <v>805</v>
      </c>
      <c r="E462" s="72">
        <v>1331</v>
      </c>
      <c r="F462" s="73"/>
      <c r="G462" s="71">
        <f t="shared" si="100"/>
        <v>-44</v>
      </c>
      <c r="H462" s="72">
        <f t="shared" si="101"/>
        <v>-526</v>
      </c>
      <c r="I462" s="37">
        <f t="shared" si="102"/>
        <v>-0.36065573770491804</v>
      </c>
      <c r="J462" s="38">
        <f t="shared" si="103"/>
        <v>-0.39519158527422993</v>
      </c>
    </row>
    <row r="463" spans="1:10" x14ac:dyDescent="0.2">
      <c r="A463" s="177"/>
      <c r="B463" s="143"/>
      <c r="C463" s="144"/>
      <c r="D463" s="143"/>
      <c r="E463" s="144"/>
      <c r="F463" s="145"/>
      <c r="G463" s="143"/>
      <c r="H463" s="144"/>
      <c r="I463" s="151"/>
      <c r="J463" s="152"/>
    </row>
    <row r="464" spans="1:10" s="139" customFormat="1" x14ac:dyDescent="0.2">
      <c r="A464" s="159" t="s">
        <v>79</v>
      </c>
      <c r="B464" s="65"/>
      <c r="C464" s="66"/>
      <c r="D464" s="65"/>
      <c r="E464" s="66"/>
      <c r="F464" s="67"/>
      <c r="G464" s="65"/>
      <c r="H464" s="66"/>
      <c r="I464" s="20"/>
      <c r="J464" s="21"/>
    </row>
    <row r="465" spans="1:10" x14ac:dyDescent="0.2">
      <c r="A465" s="158" t="s">
        <v>242</v>
      </c>
      <c r="B465" s="65">
        <v>0</v>
      </c>
      <c r="C465" s="66">
        <v>0</v>
      </c>
      <c r="D465" s="65">
        <v>6</v>
      </c>
      <c r="E465" s="66">
        <v>1</v>
      </c>
      <c r="F465" s="67"/>
      <c r="G465" s="65">
        <f t="shared" ref="G465:G471" si="104">B465-C465</f>
        <v>0</v>
      </c>
      <c r="H465" s="66">
        <f t="shared" ref="H465:H471" si="105">D465-E465</f>
        <v>5</v>
      </c>
      <c r="I465" s="20" t="str">
        <f t="shared" ref="I465:I471" si="106">IF(C465=0, "-", IF(G465/C465&lt;10, G465/C465, "&gt;999%"))</f>
        <v>-</v>
      </c>
      <c r="J465" s="21">
        <f t="shared" ref="J465:J471" si="107">IF(E465=0, "-", IF(H465/E465&lt;10, H465/E465, "&gt;999%"))</f>
        <v>5</v>
      </c>
    </row>
    <row r="466" spans="1:10" x14ac:dyDescent="0.2">
      <c r="A466" s="158" t="s">
        <v>243</v>
      </c>
      <c r="B466" s="65">
        <v>0</v>
      </c>
      <c r="C466" s="66">
        <v>0</v>
      </c>
      <c r="D466" s="65">
        <v>0</v>
      </c>
      <c r="E466" s="66">
        <v>6</v>
      </c>
      <c r="F466" s="67"/>
      <c r="G466" s="65">
        <f t="shared" si="104"/>
        <v>0</v>
      </c>
      <c r="H466" s="66">
        <f t="shared" si="105"/>
        <v>-6</v>
      </c>
      <c r="I466" s="20" t="str">
        <f t="shared" si="106"/>
        <v>-</v>
      </c>
      <c r="J466" s="21">
        <f t="shared" si="107"/>
        <v>-1</v>
      </c>
    </row>
    <row r="467" spans="1:10" x14ac:dyDescent="0.2">
      <c r="A467" s="158" t="s">
        <v>257</v>
      </c>
      <c r="B467" s="65">
        <v>0</v>
      </c>
      <c r="C467" s="66">
        <v>1</v>
      </c>
      <c r="D467" s="65">
        <v>0</v>
      </c>
      <c r="E467" s="66">
        <v>2</v>
      </c>
      <c r="F467" s="67"/>
      <c r="G467" s="65">
        <f t="shared" si="104"/>
        <v>-1</v>
      </c>
      <c r="H467" s="66">
        <f t="shared" si="105"/>
        <v>-2</v>
      </c>
      <c r="I467" s="20">
        <f t="shared" si="106"/>
        <v>-1</v>
      </c>
      <c r="J467" s="21">
        <f t="shared" si="107"/>
        <v>-1</v>
      </c>
    </row>
    <row r="468" spans="1:10" x14ac:dyDescent="0.2">
      <c r="A468" s="158" t="s">
        <v>349</v>
      </c>
      <c r="B468" s="65">
        <v>12</v>
      </c>
      <c r="C468" s="66">
        <v>10</v>
      </c>
      <c r="D468" s="65">
        <v>84</v>
      </c>
      <c r="E468" s="66">
        <v>83</v>
      </c>
      <c r="F468" s="67"/>
      <c r="G468" s="65">
        <f t="shared" si="104"/>
        <v>2</v>
      </c>
      <c r="H468" s="66">
        <f t="shared" si="105"/>
        <v>1</v>
      </c>
      <c r="I468" s="20">
        <f t="shared" si="106"/>
        <v>0.2</v>
      </c>
      <c r="J468" s="21">
        <f t="shared" si="107"/>
        <v>1.2048192771084338E-2</v>
      </c>
    </row>
    <row r="469" spans="1:10" x14ac:dyDescent="0.2">
      <c r="A469" s="158" t="s">
        <v>383</v>
      </c>
      <c r="B469" s="65">
        <v>1</v>
      </c>
      <c r="C469" s="66">
        <v>7</v>
      </c>
      <c r="D469" s="65">
        <v>75</v>
      </c>
      <c r="E469" s="66">
        <v>75</v>
      </c>
      <c r="F469" s="67"/>
      <c r="G469" s="65">
        <f t="shared" si="104"/>
        <v>-6</v>
      </c>
      <c r="H469" s="66">
        <f t="shared" si="105"/>
        <v>0</v>
      </c>
      <c r="I469" s="20">
        <f t="shared" si="106"/>
        <v>-0.8571428571428571</v>
      </c>
      <c r="J469" s="21">
        <f t="shared" si="107"/>
        <v>0</v>
      </c>
    </row>
    <row r="470" spans="1:10" x14ac:dyDescent="0.2">
      <c r="A470" s="158" t="s">
        <v>425</v>
      </c>
      <c r="B470" s="65">
        <v>0</v>
      </c>
      <c r="C470" s="66">
        <v>2</v>
      </c>
      <c r="D470" s="65">
        <v>25</v>
      </c>
      <c r="E470" s="66">
        <v>16</v>
      </c>
      <c r="F470" s="67"/>
      <c r="G470" s="65">
        <f t="shared" si="104"/>
        <v>-2</v>
      </c>
      <c r="H470" s="66">
        <f t="shared" si="105"/>
        <v>9</v>
      </c>
      <c r="I470" s="20">
        <f t="shared" si="106"/>
        <v>-1</v>
      </c>
      <c r="J470" s="21">
        <f t="shared" si="107"/>
        <v>0.5625</v>
      </c>
    </row>
    <row r="471" spans="1:10" s="160" customFormat="1" x14ac:dyDescent="0.2">
      <c r="A471" s="165" t="s">
        <v>598</v>
      </c>
      <c r="B471" s="166">
        <v>13</v>
      </c>
      <c r="C471" s="167">
        <v>20</v>
      </c>
      <c r="D471" s="166">
        <v>190</v>
      </c>
      <c r="E471" s="167">
        <v>183</v>
      </c>
      <c r="F471" s="168"/>
      <c r="G471" s="166">
        <f t="shared" si="104"/>
        <v>-7</v>
      </c>
      <c r="H471" s="167">
        <f t="shared" si="105"/>
        <v>7</v>
      </c>
      <c r="I471" s="169">
        <f t="shared" si="106"/>
        <v>-0.35</v>
      </c>
      <c r="J471" s="170">
        <f t="shared" si="107"/>
        <v>3.825136612021858E-2</v>
      </c>
    </row>
    <row r="472" spans="1:10" x14ac:dyDescent="0.2">
      <c r="A472" s="171"/>
      <c r="B472" s="172"/>
      <c r="C472" s="173"/>
      <c r="D472" s="172"/>
      <c r="E472" s="173"/>
      <c r="F472" s="174"/>
      <c r="G472" s="172"/>
      <c r="H472" s="173"/>
      <c r="I472" s="175"/>
      <c r="J472" s="176"/>
    </row>
    <row r="473" spans="1:10" x14ac:dyDescent="0.2">
      <c r="A473" s="27" t="s">
        <v>16</v>
      </c>
      <c r="B473" s="71">
        <f>SUM(B7:B472)/2</f>
        <v>893</v>
      </c>
      <c r="C473" s="77">
        <f>SUM(C7:C472)/2</f>
        <v>1382</v>
      </c>
      <c r="D473" s="71">
        <f>SUM(D7:D472)/2</f>
        <v>12224</v>
      </c>
      <c r="E473" s="77">
        <f>SUM(E7:E472)/2</f>
        <v>15281</v>
      </c>
      <c r="F473" s="73"/>
      <c r="G473" s="71">
        <f>B473-C473</f>
        <v>-489</v>
      </c>
      <c r="H473" s="72">
        <f>D473-E473</f>
        <v>-3057</v>
      </c>
      <c r="I473" s="37">
        <f>IF(C473=0, 0, G473/C473)</f>
        <v>-0.35383502170767006</v>
      </c>
      <c r="J473" s="38">
        <f>IF(E473=0, 0, H473/E473)</f>
        <v>-0.20005235259472548</v>
      </c>
    </row>
  </sheetData>
  <mergeCells count="5">
    <mergeCell ref="B1:J1"/>
    <mergeCell ref="B2:J2"/>
    <mergeCell ref="B4:C4"/>
    <mergeCell ref="D4:E4"/>
    <mergeCell ref="G4:J4"/>
  </mergeCells>
  <phoneticPr fontId="3" type="noConversion"/>
  <printOptions horizontalCentered="1"/>
  <pageMargins left="0.39370078740157483" right="0.39370078740157483" top="0.39370078740157483" bottom="0.59055118110236227" header="0.39370078740157483" footer="0.19685039370078741"/>
  <pageSetup paperSize="9" scale="91" orientation="portrait" r:id="rId1"/>
  <headerFooter alignWithMargins="0">
    <oddFooter>&amp;L&amp;"Arial,Bold"&amp;9©Reproduction of VFACTS reports in whole or part, without prior permission is strictly forbidden
 &amp;C
&amp;"Arial,Bold"Page &amp;P&amp;R&amp;"Arial,Bold" 
&amp;D</oddFooter>
  </headerFooter>
  <rowBreaks count="7" manualBreakCount="7">
    <brk id="64" max="16383" man="1"/>
    <brk id="126" max="16383" man="1"/>
    <brk id="181" max="16383" man="1"/>
    <brk id="240" max="16383" man="1"/>
    <brk id="301" max="16383" man="1"/>
    <brk id="360" max="16383" man="1"/>
    <brk id="413"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4">
    <pageSetUpPr fitToPage="1"/>
  </sheetPr>
  <dimension ref="A1:J66"/>
  <sheetViews>
    <sheetView tabSelected="1" workbookViewId="0">
      <selection activeCell="M1" sqref="M1"/>
    </sheetView>
  </sheetViews>
  <sheetFormatPr defaultRowHeight="12.75" x14ac:dyDescent="0.2"/>
  <cols>
    <col min="1" max="1" width="19.7109375" customWidth="1"/>
    <col min="6" max="6" width="1.7109375" customWidth="1"/>
  </cols>
  <sheetData>
    <row r="1" spans="1:10" s="52" customFormat="1" ht="20.25" x14ac:dyDescent="0.3">
      <c r="A1" s="4" t="s">
        <v>10</v>
      </c>
      <c r="B1" s="198" t="s">
        <v>11</v>
      </c>
      <c r="C1" s="199"/>
      <c r="D1" s="199"/>
      <c r="E1" s="199"/>
      <c r="F1" s="199"/>
      <c r="G1" s="199"/>
      <c r="H1" s="199"/>
      <c r="I1" s="199"/>
      <c r="J1" s="199"/>
    </row>
    <row r="2" spans="1:10" s="52" customFormat="1" ht="20.25" x14ac:dyDescent="0.3">
      <c r="A2" s="4" t="s">
        <v>91</v>
      </c>
      <c r="B2" s="202" t="s">
        <v>81</v>
      </c>
      <c r="C2" s="203"/>
      <c r="D2" s="203"/>
      <c r="E2" s="203"/>
      <c r="F2" s="203"/>
      <c r="G2" s="203"/>
      <c r="H2" s="203"/>
      <c r="I2" s="203"/>
      <c r="J2" s="203"/>
    </row>
    <row r="3" spans="1:10" ht="12.75" customHeight="1" x14ac:dyDescent="0.3">
      <c r="A3" s="4"/>
      <c r="B3" s="25"/>
      <c r="C3" s="26"/>
      <c r="D3" s="26"/>
      <c r="E3" s="26"/>
      <c r="F3" s="26"/>
      <c r="G3" s="26"/>
      <c r="H3" s="26"/>
      <c r="I3" s="26"/>
      <c r="J3" s="26"/>
    </row>
    <row r="4" spans="1:10" x14ac:dyDescent="0.2">
      <c r="E4" s="201" t="s">
        <v>7</v>
      </c>
      <c r="F4" s="201"/>
      <c r="G4" s="201"/>
    </row>
    <row r="5" spans="1:10" x14ac:dyDescent="0.2">
      <c r="A5" s="3"/>
      <c r="B5" s="196" t="s">
        <v>1</v>
      </c>
      <c r="C5" s="197"/>
      <c r="D5" s="196" t="s">
        <v>2</v>
      </c>
      <c r="E5" s="197"/>
      <c r="F5" s="59"/>
      <c r="G5" s="196" t="s">
        <v>3</v>
      </c>
      <c r="H5" s="200"/>
      <c r="I5" s="200"/>
      <c r="J5" s="197"/>
    </row>
    <row r="6" spans="1:10" x14ac:dyDescent="0.2">
      <c r="A6" s="27"/>
      <c r="B6" s="57">
        <f>VALUE(RIGHT(B2, 4))</f>
        <v>2021</v>
      </c>
      <c r="C6" s="58">
        <f>B6-1</f>
        <v>2020</v>
      </c>
      <c r="D6" s="57">
        <f>B6</f>
        <v>2021</v>
      </c>
      <c r="E6" s="58">
        <f>C6</f>
        <v>2020</v>
      </c>
      <c r="F6" s="64"/>
      <c r="G6" s="57" t="s">
        <v>4</v>
      </c>
      <c r="H6" s="58" t="s">
        <v>2</v>
      </c>
      <c r="I6" s="57" t="s">
        <v>4</v>
      </c>
      <c r="J6" s="58" t="s">
        <v>2</v>
      </c>
    </row>
    <row r="7" spans="1:10" x14ac:dyDescent="0.2">
      <c r="A7" s="7" t="s">
        <v>92</v>
      </c>
      <c r="B7" s="65">
        <v>195</v>
      </c>
      <c r="C7" s="66">
        <v>473</v>
      </c>
      <c r="D7" s="65">
        <v>3341</v>
      </c>
      <c r="E7" s="66">
        <v>5631</v>
      </c>
      <c r="F7" s="67"/>
      <c r="G7" s="65">
        <f>B7-C7</f>
        <v>-278</v>
      </c>
      <c r="H7" s="66">
        <f>D7-E7</f>
        <v>-2290</v>
      </c>
      <c r="I7" s="28">
        <f>IF(C7=0, "-", IF(G7/C7&lt;10, G7/C7*100, "&gt;999"))</f>
        <v>-58.7737843551797</v>
      </c>
      <c r="J7" s="29">
        <f>IF(E7=0, "-", IF(H7/E7&lt;10, H7/E7*100, "&gt;999"))</f>
        <v>-40.667732196767894</v>
      </c>
    </row>
    <row r="8" spans="1:10" x14ac:dyDescent="0.2">
      <c r="A8" s="7" t="s">
        <v>101</v>
      </c>
      <c r="B8" s="65">
        <v>492</v>
      </c>
      <c r="C8" s="66">
        <v>687</v>
      </c>
      <c r="D8" s="65">
        <v>6654</v>
      </c>
      <c r="E8" s="66">
        <v>7526</v>
      </c>
      <c r="F8" s="67"/>
      <c r="G8" s="65">
        <f>B8-C8</f>
        <v>-195</v>
      </c>
      <c r="H8" s="66">
        <f>D8-E8</f>
        <v>-872</v>
      </c>
      <c r="I8" s="28">
        <f>IF(C8=0, "-", IF(G8/C8&lt;10, G8/C8*100, "&gt;999"))</f>
        <v>-28.384279475982531</v>
      </c>
      <c r="J8" s="29">
        <f>IF(E8=0, "-", IF(H8/E8&lt;10, H8/E8*100, "&gt;999"))</f>
        <v>-11.586500132872708</v>
      </c>
    </row>
    <row r="9" spans="1:10" x14ac:dyDescent="0.2">
      <c r="A9" s="7" t="s">
        <v>107</v>
      </c>
      <c r="B9" s="65">
        <v>197</v>
      </c>
      <c r="C9" s="66">
        <v>208</v>
      </c>
      <c r="D9" s="65">
        <v>2095</v>
      </c>
      <c r="E9" s="66">
        <v>1991</v>
      </c>
      <c r="F9" s="67"/>
      <c r="G9" s="65">
        <f>B9-C9</f>
        <v>-11</v>
      </c>
      <c r="H9" s="66">
        <f>D9-E9</f>
        <v>104</v>
      </c>
      <c r="I9" s="28">
        <f>IF(C9=0, "-", IF(G9/C9&lt;10, G9/C9*100, "&gt;999"))</f>
        <v>-5.2884615384615383</v>
      </c>
      <c r="J9" s="29">
        <f>IF(E9=0, "-", IF(H9/E9&lt;10, H9/E9*100, "&gt;999"))</f>
        <v>5.2235057759919634</v>
      </c>
    </row>
    <row r="10" spans="1:10" x14ac:dyDescent="0.2">
      <c r="A10" s="7" t="s">
        <v>108</v>
      </c>
      <c r="B10" s="65">
        <v>9</v>
      </c>
      <c r="C10" s="66">
        <v>14</v>
      </c>
      <c r="D10" s="65">
        <v>134</v>
      </c>
      <c r="E10" s="66">
        <v>133</v>
      </c>
      <c r="F10" s="67"/>
      <c r="G10" s="65">
        <f>B10-C10</f>
        <v>-5</v>
      </c>
      <c r="H10" s="66">
        <f>D10-E10</f>
        <v>1</v>
      </c>
      <c r="I10" s="28">
        <f>IF(C10=0, "-", IF(G10/C10&lt;10, G10/C10*100, "&gt;999"))</f>
        <v>-35.714285714285715</v>
      </c>
      <c r="J10" s="29">
        <f>IF(E10=0, "-", IF(H10/E10&lt;10, H10/E10*100, "&gt;999"))</f>
        <v>0.75187969924812026</v>
      </c>
    </row>
    <row r="11" spans="1:10" s="43" customFormat="1" x14ac:dyDescent="0.2">
      <c r="A11" s="27" t="s">
        <v>0</v>
      </c>
      <c r="B11" s="71">
        <f>SUM(B7:B10)</f>
        <v>893</v>
      </c>
      <c r="C11" s="72">
        <f>SUM(C7:C10)</f>
        <v>1382</v>
      </c>
      <c r="D11" s="71">
        <f>SUM(D7:D10)</f>
        <v>12224</v>
      </c>
      <c r="E11" s="72">
        <f>SUM(E7:E10)</f>
        <v>15281</v>
      </c>
      <c r="F11" s="73"/>
      <c r="G11" s="71">
        <f>B11-C11</f>
        <v>-489</v>
      </c>
      <c r="H11" s="72">
        <f>D11-E11</f>
        <v>-3057</v>
      </c>
      <c r="I11" s="44">
        <f>IF(C11=0, 0, G11/C11*100)</f>
        <v>-35.383502170767009</v>
      </c>
      <c r="J11" s="45">
        <f>IF(E11=0, 0, H11/E11*100)</f>
        <v>-20.005235259472549</v>
      </c>
    </row>
    <row r="13" spans="1:10" x14ac:dyDescent="0.2">
      <c r="A13" s="3"/>
      <c r="B13" s="196" t="s">
        <v>1</v>
      </c>
      <c r="C13" s="197"/>
      <c r="D13" s="196" t="s">
        <v>2</v>
      </c>
      <c r="E13" s="197"/>
      <c r="F13" s="59"/>
      <c r="G13" s="196" t="s">
        <v>3</v>
      </c>
      <c r="H13" s="200"/>
      <c r="I13" s="200"/>
      <c r="J13" s="197"/>
    </row>
    <row r="14" spans="1:10" x14ac:dyDescent="0.2">
      <c r="A14" s="7" t="s">
        <v>93</v>
      </c>
      <c r="B14" s="65">
        <v>3</v>
      </c>
      <c r="C14" s="66">
        <v>6</v>
      </c>
      <c r="D14" s="65">
        <v>99</v>
      </c>
      <c r="E14" s="66">
        <v>113</v>
      </c>
      <c r="F14" s="67"/>
      <c r="G14" s="65">
        <f t="shared" ref="G14:G34" si="0">B14-C14</f>
        <v>-3</v>
      </c>
      <c r="H14" s="66">
        <f t="shared" ref="H14:H34" si="1">D14-E14</f>
        <v>-14</v>
      </c>
      <c r="I14" s="28">
        <f t="shared" ref="I14:I33" si="2">IF(C14=0, "-", IF(G14/C14&lt;10, G14/C14*100, "&gt;999"))</f>
        <v>-50</v>
      </c>
      <c r="J14" s="29">
        <f t="shared" ref="J14:J33" si="3">IF(E14=0, "-", IF(H14/E14&lt;10, H14/E14*100, "&gt;999"))</f>
        <v>-12.389380530973451</v>
      </c>
    </row>
    <row r="15" spans="1:10" x14ac:dyDescent="0.2">
      <c r="A15" s="7" t="s">
        <v>94</v>
      </c>
      <c r="B15" s="65">
        <v>32</v>
      </c>
      <c r="C15" s="66">
        <v>88</v>
      </c>
      <c r="D15" s="65">
        <v>772</v>
      </c>
      <c r="E15" s="66">
        <v>1139</v>
      </c>
      <c r="F15" s="67"/>
      <c r="G15" s="65">
        <f t="shared" si="0"/>
        <v>-56</v>
      </c>
      <c r="H15" s="66">
        <f t="shared" si="1"/>
        <v>-367</v>
      </c>
      <c r="I15" s="28">
        <f t="shared" si="2"/>
        <v>-63.636363636363633</v>
      </c>
      <c r="J15" s="29">
        <f t="shared" si="3"/>
        <v>-32.221246707638279</v>
      </c>
    </row>
    <row r="16" spans="1:10" x14ac:dyDescent="0.2">
      <c r="A16" s="7" t="s">
        <v>95</v>
      </c>
      <c r="B16" s="65">
        <v>105</v>
      </c>
      <c r="C16" s="66">
        <v>266</v>
      </c>
      <c r="D16" s="65">
        <v>1691</v>
      </c>
      <c r="E16" s="66">
        <v>3306</v>
      </c>
      <c r="F16" s="67"/>
      <c r="G16" s="65">
        <f t="shared" si="0"/>
        <v>-161</v>
      </c>
      <c r="H16" s="66">
        <f t="shared" si="1"/>
        <v>-1615</v>
      </c>
      <c r="I16" s="28">
        <f t="shared" si="2"/>
        <v>-60.526315789473685</v>
      </c>
      <c r="J16" s="29">
        <f t="shared" si="3"/>
        <v>-48.850574712643677</v>
      </c>
    </row>
    <row r="17" spans="1:10" x14ac:dyDescent="0.2">
      <c r="A17" s="7" t="s">
        <v>96</v>
      </c>
      <c r="B17" s="65">
        <v>39</v>
      </c>
      <c r="C17" s="66">
        <v>74</v>
      </c>
      <c r="D17" s="65">
        <v>458</v>
      </c>
      <c r="E17" s="66">
        <v>729</v>
      </c>
      <c r="F17" s="67"/>
      <c r="G17" s="65">
        <f t="shared" si="0"/>
        <v>-35</v>
      </c>
      <c r="H17" s="66">
        <f t="shared" si="1"/>
        <v>-271</v>
      </c>
      <c r="I17" s="28">
        <f t="shared" si="2"/>
        <v>-47.297297297297298</v>
      </c>
      <c r="J17" s="29">
        <f t="shared" si="3"/>
        <v>-37.174211248285324</v>
      </c>
    </row>
    <row r="18" spans="1:10" x14ac:dyDescent="0.2">
      <c r="A18" s="7" t="s">
        <v>97</v>
      </c>
      <c r="B18" s="65">
        <v>3</v>
      </c>
      <c r="C18" s="66">
        <v>10</v>
      </c>
      <c r="D18" s="65">
        <v>69</v>
      </c>
      <c r="E18" s="66">
        <v>94</v>
      </c>
      <c r="F18" s="67"/>
      <c r="G18" s="65">
        <f t="shared" si="0"/>
        <v>-7</v>
      </c>
      <c r="H18" s="66">
        <f t="shared" si="1"/>
        <v>-25</v>
      </c>
      <c r="I18" s="28">
        <f t="shared" si="2"/>
        <v>-70</v>
      </c>
      <c r="J18" s="29">
        <f t="shared" si="3"/>
        <v>-26.595744680851062</v>
      </c>
    </row>
    <row r="19" spans="1:10" x14ac:dyDescent="0.2">
      <c r="A19" s="7" t="s">
        <v>98</v>
      </c>
      <c r="B19" s="65">
        <v>1</v>
      </c>
      <c r="C19" s="66">
        <v>2</v>
      </c>
      <c r="D19" s="65">
        <v>21</v>
      </c>
      <c r="E19" s="66">
        <v>9</v>
      </c>
      <c r="F19" s="67"/>
      <c r="G19" s="65">
        <f t="shared" si="0"/>
        <v>-1</v>
      </c>
      <c r="H19" s="66">
        <f t="shared" si="1"/>
        <v>12</v>
      </c>
      <c r="I19" s="28">
        <f t="shared" si="2"/>
        <v>-50</v>
      </c>
      <c r="J19" s="29">
        <f t="shared" si="3"/>
        <v>133.33333333333331</v>
      </c>
    </row>
    <row r="20" spans="1:10" x14ac:dyDescent="0.2">
      <c r="A20" s="7" t="s">
        <v>99</v>
      </c>
      <c r="B20" s="65">
        <v>4</v>
      </c>
      <c r="C20" s="66">
        <v>12</v>
      </c>
      <c r="D20" s="65">
        <v>129</v>
      </c>
      <c r="E20" s="66">
        <v>113</v>
      </c>
      <c r="F20" s="67"/>
      <c r="G20" s="65">
        <f t="shared" si="0"/>
        <v>-8</v>
      </c>
      <c r="H20" s="66">
        <f t="shared" si="1"/>
        <v>16</v>
      </c>
      <c r="I20" s="28">
        <f t="shared" si="2"/>
        <v>-66.666666666666657</v>
      </c>
      <c r="J20" s="29">
        <f t="shared" si="3"/>
        <v>14.159292035398231</v>
      </c>
    </row>
    <row r="21" spans="1:10" x14ac:dyDescent="0.2">
      <c r="A21" s="7" t="s">
        <v>100</v>
      </c>
      <c r="B21" s="65">
        <v>8</v>
      </c>
      <c r="C21" s="66">
        <v>15</v>
      </c>
      <c r="D21" s="65">
        <v>102</v>
      </c>
      <c r="E21" s="66">
        <v>128</v>
      </c>
      <c r="F21" s="67"/>
      <c r="G21" s="65">
        <f t="shared" si="0"/>
        <v>-7</v>
      </c>
      <c r="H21" s="66">
        <f t="shared" si="1"/>
        <v>-26</v>
      </c>
      <c r="I21" s="28">
        <f t="shared" si="2"/>
        <v>-46.666666666666664</v>
      </c>
      <c r="J21" s="29">
        <f t="shared" si="3"/>
        <v>-20.3125</v>
      </c>
    </row>
    <row r="22" spans="1:10" x14ac:dyDescent="0.2">
      <c r="A22" s="142" t="s">
        <v>102</v>
      </c>
      <c r="B22" s="143">
        <v>32</v>
      </c>
      <c r="C22" s="144">
        <v>44</v>
      </c>
      <c r="D22" s="143">
        <v>645</v>
      </c>
      <c r="E22" s="144">
        <v>464</v>
      </c>
      <c r="F22" s="145"/>
      <c r="G22" s="143">
        <f t="shared" si="0"/>
        <v>-12</v>
      </c>
      <c r="H22" s="144">
        <f t="shared" si="1"/>
        <v>181</v>
      </c>
      <c r="I22" s="146">
        <f t="shared" si="2"/>
        <v>-27.27272727272727</v>
      </c>
      <c r="J22" s="147">
        <f t="shared" si="3"/>
        <v>39.008620689655174</v>
      </c>
    </row>
    <row r="23" spans="1:10" x14ac:dyDescent="0.2">
      <c r="A23" s="7" t="s">
        <v>103</v>
      </c>
      <c r="B23" s="65">
        <v>122</v>
      </c>
      <c r="C23" s="66">
        <v>213</v>
      </c>
      <c r="D23" s="65">
        <v>1958</v>
      </c>
      <c r="E23" s="66">
        <v>2178</v>
      </c>
      <c r="F23" s="67"/>
      <c r="G23" s="65">
        <f t="shared" si="0"/>
        <v>-91</v>
      </c>
      <c r="H23" s="66">
        <f t="shared" si="1"/>
        <v>-220</v>
      </c>
      <c r="I23" s="28">
        <f t="shared" si="2"/>
        <v>-42.72300469483568</v>
      </c>
      <c r="J23" s="29">
        <f t="shared" si="3"/>
        <v>-10.1010101010101</v>
      </c>
    </row>
    <row r="24" spans="1:10" x14ac:dyDescent="0.2">
      <c r="A24" s="7" t="s">
        <v>104</v>
      </c>
      <c r="B24" s="65">
        <v>173</v>
      </c>
      <c r="C24" s="66">
        <v>243</v>
      </c>
      <c r="D24" s="65">
        <v>2353</v>
      </c>
      <c r="E24" s="66">
        <v>3260</v>
      </c>
      <c r="F24" s="67"/>
      <c r="G24" s="65">
        <f t="shared" si="0"/>
        <v>-70</v>
      </c>
      <c r="H24" s="66">
        <f t="shared" si="1"/>
        <v>-907</v>
      </c>
      <c r="I24" s="28">
        <f t="shared" si="2"/>
        <v>-28.806584362139919</v>
      </c>
      <c r="J24" s="29">
        <f t="shared" si="3"/>
        <v>-27.822085889570552</v>
      </c>
    </row>
    <row r="25" spans="1:10" x14ac:dyDescent="0.2">
      <c r="A25" s="7" t="s">
        <v>105</v>
      </c>
      <c r="B25" s="65">
        <v>155</v>
      </c>
      <c r="C25" s="66">
        <v>176</v>
      </c>
      <c r="D25" s="65">
        <v>1563</v>
      </c>
      <c r="E25" s="66">
        <v>1507</v>
      </c>
      <c r="F25" s="67"/>
      <c r="G25" s="65">
        <f t="shared" si="0"/>
        <v>-21</v>
      </c>
      <c r="H25" s="66">
        <f t="shared" si="1"/>
        <v>56</v>
      </c>
      <c r="I25" s="28">
        <f t="shared" si="2"/>
        <v>-11.931818181818182</v>
      </c>
      <c r="J25" s="29">
        <f t="shared" si="3"/>
        <v>3.71599203715992</v>
      </c>
    </row>
    <row r="26" spans="1:10" x14ac:dyDescent="0.2">
      <c r="A26" s="7" t="s">
        <v>106</v>
      </c>
      <c r="B26" s="65">
        <v>10</v>
      </c>
      <c r="C26" s="66">
        <v>11</v>
      </c>
      <c r="D26" s="65">
        <v>135</v>
      </c>
      <c r="E26" s="66">
        <v>117</v>
      </c>
      <c r="F26" s="67"/>
      <c r="G26" s="65">
        <f t="shared" si="0"/>
        <v>-1</v>
      </c>
      <c r="H26" s="66">
        <f t="shared" si="1"/>
        <v>18</v>
      </c>
      <c r="I26" s="28">
        <f t="shared" si="2"/>
        <v>-9.0909090909090917</v>
      </c>
      <c r="J26" s="29">
        <f t="shared" si="3"/>
        <v>15.384615384615385</v>
      </c>
    </row>
    <row r="27" spans="1:10" x14ac:dyDescent="0.2">
      <c r="A27" s="142" t="s">
        <v>109</v>
      </c>
      <c r="B27" s="143">
        <v>0</v>
      </c>
      <c r="C27" s="144">
        <v>1</v>
      </c>
      <c r="D27" s="143">
        <v>18</v>
      </c>
      <c r="E27" s="144">
        <v>20</v>
      </c>
      <c r="F27" s="145"/>
      <c r="G27" s="143">
        <f t="shared" si="0"/>
        <v>-1</v>
      </c>
      <c r="H27" s="144">
        <f t="shared" si="1"/>
        <v>-2</v>
      </c>
      <c r="I27" s="146">
        <f t="shared" si="2"/>
        <v>-100</v>
      </c>
      <c r="J27" s="147">
        <f t="shared" si="3"/>
        <v>-10</v>
      </c>
    </row>
    <row r="28" spans="1:10" x14ac:dyDescent="0.2">
      <c r="A28" s="7" t="s">
        <v>110</v>
      </c>
      <c r="B28" s="65">
        <v>0</v>
      </c>
      <c r="C28" s="66">
        <v>0</v>
      </c>
      <c r="D28" s="65">
        <v>2</v>
      </c>
      <c r="E28" s="66">
        <v>0</v>
      </c>
      <c r="F28" s="67"/>
      <c r="G28" s="65">
        <f t="shared" si="0"/>
        <v>0</v>
      </c>
      <c r="H28" s="66">
        <f t="shared" si="1"/>
        <v>2</v>
      </c>
      <c r="I28" s="28" t="str">
        <f t="shared" si="2"/>
        <v>-</v>
      </c>
      <c r="J28" s="29" t="str">
        <f t="shared" si="3"/>
        <v>-</v>
      </c>
    </row>
    <row r="29" spans="1:10" x14ac:dyDescent="0.2">
      <c r="A29" s="7" t="s">
        <v>111</v>
      </c>
      <c r="B29" s="65">
        <v>2</v>
      </c>
      <c r="C29" s="66">
        <v>3</v>
      </c>
      <c r="D29" s="65">
        <v>14</v>
      </c>
      <c r="E29" s="66">
        <v>42</v>
      </c>
      <c r="F29" s="67"/>
      <c r="G29" s="65">
        <f t="shared" si="0"/>
        <v>-1</v>
      </c>
      <c r="H29" s="66">
        <f t="shared" si="1"/>
        <v>-28</v>
      </c>
      <c r="I29" s="28">
        <f t="shared" si="2"/>
        <v>-33.333333333333329</v>
      </c>
      <c r="J29" s="29">
        <f t="shared" si="3"/>
        <v>-66.666666666666657</v>
      </c>
    </row>
    <row r="30" spans="1:10" x14ac:dyDescent="0.2">
      <c r="A30" s="7" t="s">
        <v>112</v>
      </c>
      <c r="B30" s="65">
        <v>31</v>
      </c>
      <c r="C30" s="66">
        <v>32</v>
      </c>
      <c r="D30" s="65">
        <v>298</v>
      </c>
      <c r="E30" s="66">
        <v>240</v>
      </c>
      <c r="F30" s="67"/>
      <c r="G30" s="65">
        <f t="shared" si="0"/>
        <v>-1</v>
      </c>
      <c r="H30" s="66">
        <f t="shared" si="1"/>
        <v>58</v>
      </c>
      <c r="I30" s="28">
        <f t="shared" si="2"/>
        <v>-3.125</v>
      </c>
      <c r="J30" s="29">
        <f t="shared" si="3"/>
        <v>24.166666666666668</v>
      </c>
    </row>
    <row r="31" spans="1:10" x14ac:dyDescent="0.2">
      <c r="A31" s="7" t="s">
        <v>113</v>
      </c>
      <c r="B31" s="65">
        <v>26</v>
      </c>
      <c r="C31" s="66">
        <v>26</v>
      </c>
      <c r="D31" s="65">
        <v>200</v>
      </c>
      <c r="E31" s="66">
        <v>266</v>
      </c>
      <c r="F31" s="67"/>
      <c r="G31" s="65">
        <f t="shared" si="0"/>
        <v>0</v>
      </c>
      <c r="H31" s="66">
        <f t="shared" si="1"/>
        <v>-66</v>
      </c>
      <c r="I31" s="28">
        <f t="shared" si="2"/>
        <v>0</v>
      </c>
      <c r="J31" s="29">
        <f t="shared" si="3"/>
        <v>-24.81203007518797</v>
      </c>
    </row>
    <row r="32" spans="1:10" x14ac:dyDescent="0.2">
      <c r="A32" s="7" t="s">
        <v>114</v>
      </c>
      <c r="B32" s="65">
        <v>138</v>
      </c>
      <c r="C32" s="66">
        <v>146</v>
      </c>
      <c r="D32" s="65">
        <v>1563</v>
      </c>
      <c r="E32" s="66">
        <v>1423</v>
      </c>
      <c r="F32" s="67"/>
      <c r="G32" s="65">
        <f t="shared" si="0"/>
        <v>-8</v>
      </c>
      <c r="H32" s="66">
        <f t="shared" si="1"/>
        <v>140</v>
      </c>
      <c r="I32" s="28">
        <f t="shared" si="2"/>
        <v>-5.4794520547945202</v>
      </c>
      <c r="J32" s="29">
        <f t="shared" si="3"/>
        <v>9.8383696416022488</v>
      </c>
    </row>
    <row r="33" spans="1:10" x14ac:dyDescent="0.2">
      <c r="A33" s="142" t="s">
        <v>108</v>
      </c>
      <c r="B33" s="143">
        <v>9</v>
      </c>
      <c r="C33" s="144">
        <v>14</v>
      </c>
      <c r="D33" s="143">
        <v>134</v>
      </c>
      <c r="E33" s="144">
        <v>133</v>
      </c>
      <c r="F33" s="145"/>
      <c r="G33" s="143">
        <f t="shared" si="0"/>
        <v>-5</v>
      </c>
      <c r="H33" s="144">
        <f t="shared" si="1"/>
        <v>1</v>
      </c>
      <c r="I33" s="146">
        <f t="shared" si="2"/>
        <v>-35.714285714285715</v>
      </c>
      <c r="J33" s="147">
        <f t="shared" si="3"/>
        <v>0.75187969924812026</v>
      </c>
    </row>
    <row r="34" spans="1:10" s="43" customFormat="1" x14ac:dyDescent="0.2">
      <c r="A34" s="27" t="s">
        <v>0</v>
      </c>
      <c r="B34" s="71">
        <f>SUM(B14:B33)</f>
        <v>893</v>
      </c>
      <c r="C34" s="72">
        <f>SUM(C14:C33)</f>
        <v>1382</v>
      </c>
      <c r="D34" s="71">
        <f>SUM(D14:D33)</f>
        <v>12224</v>
      </c>
      <c r="E34" s="72">
        <f>SUM(E14:E33)</f>
        <v>15281</v>
      </c>
      <c r="F34" s="73"/>
      <c r="G34" s="71">
        <f t="shared" si="0"/>
        <v>-489</v>
      </c>
      <c r="H34" s="72">
        <f t="shared" si="1"/>
        <v>-3057</v>
      </c>
      <c r="I34" s="44">
        <f>IF(C34=0, 0, G34/C34*100)</f>
        <v>-35.383502170767009</v>
      </c>
      <c r="J34" s="45">
        <f>IF(E34=0, 0, H34/E34*100)</f>
        <v>-20.005235259472549</v>
      </c>
    </row>
    <row r="36" spans="1:10" x14ac:dyDescent="0.2">
      <c r="E36" s="201" t="s">
        <v>8</v>
      </c>
      <c r="F36" s="201"/>
      <c r="G36" s="201"/>
    </row>
    <row r="37" spans="1:10" x14ac:dyDescent="0.2">
      <c r="A37" s="3"/>
      <c r="B37" s="196" t="s">
        <v>1</v>
      </c>
      <c r="C37" s="197"/>
      <c r="D37" s="196" t="s">
        <v>2</v>
      </c>
      <c r="E37" s="197"/>
      <c r="F37" s="59"/>
      <c r="G37" s="196" t="s">
        <v>9</v>
      </c>
      <c r="H37" s="197"/>
    </row>
    <row r="38" spans="1:10" x14ac:dyDescent="0.2">
      <c r="A38" s="27"/>
      <c r="B38" s="57">
        <f>B6</f>
        <v>2021</v>
      </c>
      <c r="C38" s="58">
        <f>C6</f>
        <v>2020</v>
      </c>
      <c r="D38" s="57">
        <f>D6</f>
        <v>2021</v>
      </c>
      <c r="E38" s="58">
        <f>E6</f>
        <v>2020</v>
      </c>
      <c r="F38" s="64"/>
      <c r="G38" s="57" t="s">
        <v>4</v>
      </c>
      <c r="H38" s="58" t="s">
        <v>2</v>
      </c>
    </row>
    <row r="39" spans="1:10" x14ac:dyDescent="0.2">
      <c r="A39" s="7" t="s">
        <v>92</v>
      </c>
      <c r="B39" s="30">
        <f>$B$7/$B$11*100</f>
        <v>21.836506159014558</v>
      </c>
      <c r="C39" s="31">
        <f>$C$7/$C$11*100</f>
        <v>34.225759768451518</v>
      </c>
      <c r="D39" s="30">
        <f>$D$7/$D$11*100</f>
        <v>27.331479057591622</v>
      </c>
      <c r="E39" s="31">
        <f>$E$7/$E$11*100</f>
        <v>36.849682612394474</v>
      </c>
      <c r="F39" s="32"/>
      <c r="G39" s="30">
        <f>B39-C39</f>
        <v>-12.38925360943696</v>
      </c>
      <c r="H39" s="31">
        <f>D39-E39</f>
        <v>-9.5182035548028523</v>
      </c>
    </row>
    <row r="40" spans="1:10" x14ac:dyDescent="0.2">
      <c r="A40" s="7" t="s">
        <v>101</v>
      </c>
      <c r="B40" s="30">
        <f>$B$8/$B$11*100</f>
        <v>55.095184770436731</v>
      </c>
      <c r="C40" s="31">
        <f>$C$8/$C$11*100</f>
        <v>49.710564399421131</v>
      </c>
      <c r="D40" s="30">
        <f>$D$8/$D$11*100</f>
        <v>54.433900523560212</v>
      </c>
      <c r="E40" s="31">
        <f>$E$8/$E$11*100</f>
        <v>49.250703487991629</v>
      </c>
      <c r="F40" s="32"/>
      <c r="G40" s="30">
        <f>B40-C40</f>
        <v>5.3846203710156004</v>
      </c>
      <c r="H40" s="31">
        <f>D40-E40</f>
        <v>5.1831970355685826</v>
      </c>
    </row>
    <row r="41" spans="1:10" x14ac:dyDescent="0.2">
      <c r="A41" s="7" t="s">
        <v>107</v>
      </c>
      <c r="B41" s="30">
        <f>$B$9/$B$11*100</f>
        <v>22.060470324748042</v>
      </c>
      <c r="C41" s="31">
        <f>$C$9/$C$11*100</f>
        <v>15.050651230101304</v>
      </c>
      <c r="D41" s="30">
        <f>$D$9/$D$11*100</f>
        <v>17.138416230366495</v>
      </c>
      <c r="E41" s="31">
        <f>$E$9/$E$11*100</f>
        <v>13.029252012302861</v>
      </c>
      <c r="F41" s="32"/>
      <c r="G41" s="30">
        <f>B41-C41</f>
        <v>7.0098190946467387</v>
      </c>
      <c r="H41" s="31">
        <f>D41-E41</f>
        <v>4.1091642180636345</v>
      </c>
    </row>
    <row r="42" spans="1:10" x14ac:dyDescent="0.2">
      <c r="A42" s="7" t="s">
        <v>108</v>
      </c>
      <c r="B42" s="30">
        <f>$B$10/$B$11*100</f>
        <v>1.0078387458006719</v>
      </c>
      <c r="C42" s="31">
        <f>$C$10/$C$11*100</f>
        <v>1.0130246020260492</v>
      </c>
      <c r="D42" s="30">
        <f>$D$10/$D$11*100</f>
        <v>1.0962041884816753</v>
      </c>
      <c r="E42" s="31">
        <f>$E$10/$E$11*100</f>
        <v>0.87036188731103981</v>
      </c>
      <c r="F42" s="32"/>
      <c r="G42" s="30">
        <f>B42-C42</f>
        <v>-5.1858562253772611E-3</v>
      </c>
      <c r="H42" s="31">
        <f>D42-E42</f>
        <v>0.22584230117063553</v>
      </c>
    </row>
    <row r="43" spans="1:10" s="43" customFormat="1" x14ac:dyDescent="0.2">
      <c r="A43" s="27" t="s">
        <v>0</v>
      </c>
      <c r="B43" s="46">
        <f>SUM(B39:B42)</f>
        <v>100</v>
      </c>
      <c r="C43" s="47">
        <f>SUM(C39:C42)</f>
        <v>100</v>
      </c>
      <c r="D43" s="46">
        <f>SUM(D39:D42)</f>
        <v>100.00000000000001</v>
      </c>
      <c r="E43" s="47">
        <f>SUM(E39:E42)</f>
        <v>100</v>
      </c>
      <c r="F43" s="48"/>
      <c r="G43" s="46">
        <f>B43-C43</f>
        <v>0</v>
      </c>
      <c r="H43" s="47">
        <f>D43-E43</f>
        <v>0</v>
      </c>
    </row>
    <row r="45" spans="1:10" x14ac:dyDescent="0.2">
      <c r="A45" s="3"/>
      <c r="B45" s="196" t="s">
        <v>1</v>
      </c>
      <c r="C45" s="197"/>
      <c r="D45" s="196" t="s">
        <v>2</v>
      </c>
      <c r="E45" s="197"/>
      <c r="F45" s="59"/>
      <c r="G45" s="196" t="s">
        <v>9</v>
      </c>
      <c r="H45" s="197"/>
    </row>
    <row r="46" spans="1:10" x14ac:dyDescent="0.2">
      <c r="A46" s="7" t="s">
        <v>93</v>
      </c>
      <c r="B46" s="30">
        <f>$B$14/$B$34*100</f>
        <v>0.33594624860022393</v>
      </c>
      <c r="C46" s="31">
        <f>$C$14/$C$34*100</f>
        <v>0.43415340086830684</v>
      </c>
      <c r="D46" s="30">
        <f>$D$14/$D$34*100</f>
        <v>0.80988219895287961</v>
      </c>
      <c r="E46" s="31">
        <f>$E$14/$E$34*100</f>
        <v>0.73948040049734964</v>
      </c>
      <c r="F46" s="32"/>
      <c r="G46" s="30">
        <f t="shared" ref="G46:G66" si="4">B46-C46</f>
        <v>-9.8207152268082909E-2</v>
      </c>
      <c r="H46" s="31">
        <f t="shared" ref="H46:H66" si="5">D46-E46</f>
        <v>7.0401798455529963E-2</v>
      </c>
    </row>
    <row r="47" spans="1:10" x14ac:dyDescent="0.2">
      <c r="A47" s="7" t="s">
        <v>94</v>
      </c>
      <c r="B47" s="30">
        <f>$B$15/$B$34*100</f>
        <v>3.5834266517357225</v>
      </c>
      <c r="C47" s="31">
        <f>$C$15/$C$34*100</f>
        <v>6.3675832127351661</v>
      </c>
      <c r="D47" s="30">
        <f>$D$15/$D$34*100</f>
        <v>6.3154450261780095</v>
      </c>
      <c r="E47" s="31">
        <f>$E$15/$E$34*100</f>
        <v>7.4537006740396565</v>
      </c>
      <c r="F47" s="32"/>
      <c r="G47" s="30">
        <f t="shared" si="4"/>
        <v>-2.7841565609994436</v>
      </c>
      <c r="H47" s="31">
        <f t="shared" si="5"/>
        <v>-1.138255647861647</v>
      </c>
    </row>
    <row r="48" spans="1:10" x14ac:dyDescent="0.2">
      <c r="A48" s="7" t="s">
        <v>95</v>
      </c>
      <c r="B48" s="30">
        <f>$B$16/$B$34*100</f>
        <v>11.758118701007838</v>
      </c>
      <c r="C48" s="31">
        <f>$C$16/$C$34*100</f>
        <v>19.247467438494937</v>
      </c>
      <c r="D48" s="30">
        <f>$D$16/$D$34*100</f>
        <v>13.833442408376964</v>
      </c>
      <c r="E48" s="31">
        <f>$E$16/$E$34*100</f>
        <v>21.63470977030299</v>
      </c>
      <c r="F48" s="32"/>
      <c r="G48" s="30">
        <f t="shared" si="4"/>
        <v>-7.4893487374870986</v>
      </c>
      <c r="H48" s="31">
        <f t="shared" si="5"/>
        <v>-7.8012673619260262</v>
      </c>
    </row>
    <row r="49" spans="1:8" x14ac:dyDescent="0.2">
      <c r="A49" s="7" t="s">
        <v>96</v>
      </c>
      <c r="B49" s="30">
        <f>$B$17/$B$34*100</f>
        <v>4.3673012318029114</v>
      </c>
      <c r="C49" s="31">
        <f>$C$17/$C$34*100</f>
        <v>5.3545586107091179</v>
      </c>
      <c r="D49" s="30">
        <f>$D$17/$D$34*100</f>
        <v>3.7467277486910997</v>
      </c>
      <c r="E49" s="31">
        <f>$E$17/$E$34*100</f>
        <v>4.7706301943590077</v>
      </c>
      <c r="F49" s="32"/>
      <c r="G49" s="30">
        <f t="shared" si="4"/>
        <v>-0.98725737890620646</v>
      </c>
      <c r="H49" s="31">
        <f t="shared" si="5"/>
        <v>-1.023902445667908</v>
      </c>
    </row>
    <row r="50" spans="1:8" x14ac:dyDescent="0.2">
      <c r="A50" s="7" t="s">
        <v>97</v>
      </c>
      <c r="B50" s="30">
        <f>$B$18/$B$34*100</f>
        <v>0.33594624860022393</v>
      </c>
      <c r="C50" s="31">
        <f>$C$18/$C$34*100</f>
        <v>0.72358900144717797</v>
      </c>
      <c r="D50" s="30">
        <f>$D$18/$D$34*100</f>
        <v>0.56446335078534027</v>
      </c>
      <c r="E50" s="31">
        <f>$E$18/$E$34*100</f>
        <v>0.61514298802434397</v>
      </c>
      <c r="F50" s="32"/>
      <c r="G50" s="30">
        <f t="shared" si="4"/>
        <v>-0.38764275284695404</v>
      </c>
      <c r="H50" s="31">
        <f t="shared" si="5"/>
        <v>-5.0679637239003705E-2</v>
      </c>
    </row>
    <row r="51" spans="1:8" x14ac:dyDescent="0.2">
      <c r="A51" s="7" t="s">
        <v>98</v>
      </c>
      <c r="B51" s="30">
        <f>$B$19/$B$34*100</f>
        <v>0.11198208286674133</v>
      </c>
      <c r="C51" s="31">
        <f>$C$19/$C$34*100</f>
        <v>0.14471780028943559</v>
      </c>
      <c r="D51" s="30">
        <f>$D$19/$D$34*100</f>
        <v>0.1717931937172775</v>
      </c>
      <c r="E51" s="31">
        <f>$E$19/$E$34*100</f>
        <v>5.8896669066160597E-2</v>
      </c>
      <c r="F51" s="32"/>
      <c r="G51" s="30">
        <f t="shared" si="4"/>
        <v>-3.2735717422694266E-2</v>
      </c>
      <c r="H51" s="31">
        <f t="shared" si="5"/>
        <v>0.11289652465111691</v>
      </c>
    </row>
    <row r="52" spans="1:8" x14ac:dyDescent="0.2">
      <c r="A52" s="7" t="s">
        <v>99</v>
      </c>
      <c r="B52" s="30">
        <f>$B$20/$B$34*100</f>
        <v>0.44792833146696531</v>
      </c>
      <c r="C52" s="31">
        <f>$C$20/$C$34*100</f>
        <v>0.86830680173661368</v>
      </c>
      <c r="D52" s="30">
        <f>$D$20/$D$34*100</f>
        <v>1.0553010471204187</v>
      </c>
      <c r="E52" s="31">
        <f>$E$20/$E$34*100</f>
        <v>0.73948040049734964</v>
      </c>
      <c r="F52" s="32"/>
      <c r="G52" s="30">
        <f t="shared" si="4"/>
        <v>-0.42037847026964836</v>
      </c>
      <c r="H52" s="31">
        <f t="shared" si="5"/>
        <v>0.31582064662306908</v>
      </c>
    </row>
    <row r="53" spans="1:8" x14ac:dyDescent="0.2">
      <c r="A53" s="7" t="s">
        <v>100</v>
      </c>
      <c r="B53" s="30">
        <f>$B$21/$B$34*100</f>
        <v>0.89585666293393063</v>
      </c>
      <c r="C53" s="31">
        <f>$C$21/$C$34*100</f>
        <v>1.085383502170767</v>
      </c>
      <c r="D53" s="30">
        <f>$D$21/$D$34*100</f>
        <v>0.83442408376963351</v>
      </c>
      <c r="E53" s="31">
        <f>$E$21/$E$34*100</f>
        <v>0.83764151560761724</v>
      </c>
      <c r="F53" s="32"/>
      <c r="G53" s="30">
        <f t="shared" si="4"/>
        <v>-0.18952683923683633</v>
      </c>
      <c r="H53" s="31">
        <f t="shared" si="5"/>
        <v>-3.2174318379837308E-3</v>
      </c>
    </row>
    <row r="54" spans="1:8" x14ac:dyDescent="0.2">
      <c r="A54" s="142" t="s">
        <v>102</v>
      </c>
      <c r="B54" s="148">
        <f>$B$22/$B$34*100</f>
        <v>3.5834266517357225</v>
      </c>
      <c r="C54" s="149">
        <f>$C$22/$C$34*100</f>
        <v>3.1837916063675831</v>
      </c>
      <c r="D54" s="148">
        <f>$D$22/$D$34*100</f>
        <v>5.2765052356020945</v>
      </c>
      <c r="E54" s="149">
        <f>$E$22/$E$34*100</f>
        <v>3.0364504940776129</v>
      </c>
      <c r="F54" s="150"/>
      <c r="G54" s="148">
        <f t="shared" si="4"/>
        <v>0.39963504536813943</v>
      </c>
      <c r="H54" s="149">
        <f t="shared" si="5"/>
        <v>2.2400547415244816</v>
      </c>
    </row>
    <row r="55" spans="1:8" x14ac:dyDescent="0.2">
      <c r="A55" s="7" t="s">
        <v>103</v>
      </c>
      <c r="B55" s="30">
        <f>$B$23/$B$34*100</f>
        <v>13.661814109742441</v>
      </c>
      <c r="C55" s="31">
        <f>$C$23/$C$34*100</f>
        <v>15.412445730824892</v>
      </c>
      <c r="D55" s="30">
        <f>$D$23/$D$34*100</f>
        <v>16.017670157068061</v>
      </c>
      <c r="E55" s="31">
        <f>$E$23/$E$34*100</f>
        <v>14.252993914010863</v>
      </c>
      <c r="F55" s="32"/>
      <c r="G55" s="30">
        <f t="shared" si="4"/>
        <v>-1.7506316210824515</v>
      </c>
      <c r="H55" s="31">
        <f t="shared" si="5"/>
        <v>1.7646762430571972</v>
      </c>
    </row>
    <row r="56" spans="1:8" x14ac:dyDescent="0.2">
      <c r="A56" s="7" t="s">
        <v>104</v>
      </c>
      <c r="B56" s="30">
        <f>$B$24/$B$34*100</f>
        <v>19.372900335946248</v>
      </c>
      <c r="C56" s="31">
        <f>$C$24/$C$34*100</f>
        <v>17.583212735166427</v>
      </c>
      <c r="D56" s="30">
        <f>$D$24/$D$34*100</f>
        <v>19.249018324607331</v>
      </c>
      <c r="E56" s="31">
        <f>$E$24/$E$34*100</f>
        <v>21.333682350631502</v>
      </c>
      <c r="F56" s="32"/>
      <c r="G56" s="30">
        <f t="shared" si="4"/>
        <v>1.7896876007798213</v>
      </c>
      <c r="H56" s="31">
        <f t="shared" si="5"/>
        <v>-2.0846640260241713</v>
      </c>
    </row>
    <row r="57" spans="1:8" x14ac:dyDescent="0.2">
      <c r="A57" s="7" t="s">
        <v>105</v>
      </c>
      <c r="B57" s="30">
        <f>$B$25/$B$34*100</f>
        <v>17.357222844344903</v>
      </c>
      <c r="C57" s="31">
        <f>$C$25/$C$34*100</f>
        <v>12.735166425470332</v>
      </c>
      <c r="D57" s="30">
        <f>$D$25/$D$34*100</f>
        <v>12.786321989528796</v>
      </c>
      <c r="E57" s="31">
        <f>$E$25/$E$34*100</f>
        <v>9.8619200314115574</v>
      </c>
      <c r="F57" s="32"/>
      <c r="G57" s="30">
        <f t="shared" si="4"/>
        <v>4.6220564188745712</v>
      </c>
      <c r="H57" s="31">
        <f t="shared" si="5"/>
        <v>2.9244019581172385</v>
      </c>
    </row>
    <row r="58" spans="1:8" x14ac:dyDescent="0.2">
      <c r="A58" s="7" t="s">
        <v>106</v>
      </c>
      <c r="B58" s="30">
        <f>$B$26/$B$34*100</f>
        <v>1.1198208286674132</v>
      </c>
      <c r="C58" s="31">
        <f>$C$26/$C$34*100</f>
        <v>0.79594790159189577</v>
      </c>
      <c r="D58" s="30">
        <f>$D$26/$D$34*100</f>
        <v>1.1043848167539267</v>
      </c>
      <c r="E58" s="31">
        <f>$E$26/$E$34*100</f>
        <v>0.76565669786008761</v>
      </c>
      <c r="F58" s="32"/>
      <c r="G58" s="30">
        <f t="shared" si="4"/>
        <v>0.3238729270755174</v>
      </c>
      <c r="H58" s="31">
        <f t="shared" si="5"/>
        <v>0.33872811889383914</v>
      </c>
    </row>
    <row r="59" spans="1:8" x14ac:dyDescent="0.2">
      <c r="A59" s="142" t="s">
        <v>109</v>
      </c>
      <c r="B59" s="148">
        <f>$B$27/$B$34*100</f>
        <v>0</v>
      </c>
      <c r="C59" s="149">
        <f>$C$27/$C$34*100</f>
        <v>7.2358900144717797E-2</v>
      </c>
      <c r="D59" s="148">
        <f>$D$27/$D$34*100</f>
        <v>0.14725130890052357</v>
      </c>
      <c r="E59" s="149">
        <f>$E$27/$E$34*100</f>
        <v>0.13088148681369019</v>
      </c>
      <c r="F59" s="150"/>
      <c r="G59" s="148">
        <f t="shared" si="4"/>
        <v>-7.2358900144717797E-2</v>
      </c>
      <c r="H59" s="149">
        <f t="shared" si="5"/>
        <v>1.636982208683338E-2</v>
      </c>
    </row>
    <row r="60" spans="1:8" x14ac:dyDescent="0.2">
      <c r="A60" s="7" t="s">
        <v>110</v>
      </c>
      <c r="B60" s="30">
        <f>$B$28/$B$34*100</f>
        <v>0</v>
      </c>
      <c r="C60" s="31">
        <f>$C$28/$C$34*100</f>
        <v>0</v>
      </c>
      <c r="D60" s="30">
        <f>$D$28/$D$34*100</f>
        <v>1.6361256544502618E-2</v>
      </c>
      <c r="E60" s="31">
        <f>$E$28/$E$34*100</f>
        <v>0</v>
      </c>
      <c r="F60" s="32"/>
      <c r="G60" s="30">
        <f t="shared" si="4"/>
        <v>0</v>
      </c>
      <c r="H60" s="31">
        <f t="shared" si="5"/>
        <v>1.6361256544502618E-2</v>
      </c>
    </row>
    <row r="61" spans="1:8" x14ac:dyDescent="0.2">
      <c r="A61" s="7" t="s">
        <v>111</v>
      </c>
      <c r="B61" s="30">
        <f>$B$29/$B$34*100</f>
        <v>0.22396416573348266</v>
      </c>
      <c r="C61" s="31">
        <f>$C$29/$C$34*100</f>
        <v>0.21707670043415342</v>
      </c>
      <c r="D61" s="30">
        <f>$D$29/$D$34*100</f>
        <v>0.11452879581151831</v>
      </c>
      <c r="E61" s="31">
        <f>$E$29/$E$34*100</f>
        <v>0.27485112230874942</v>
      </c>
      <c r="F61" s="32"/>
      <c r="G61" s="30">
        <f t="shared" si="4"/>
        <v>6.8874652993292373E-3</v>
      </c>
      <c r="H61" s="31">
        <f t="shared" si="5"/>
        <v>-0.1603223264972311</v>
      </c>
    </row>
    <row r="62" spans="1:8" x14ac:dyDescent="0.2">
      <c r="A62" s="7" t="s">
        <v>112</v>
      </c>
      <c r="B62" s="30">
        <f>$B$30/$B$34*100</f>
        <v>3.4714445688689812</v>
      </c>
      <c r="C62" s="31">
        <f>$C$30/$C$34*100</f>
        <v>2.3154848046309695</v>
      </c>
      <c r="D62" s="30">
        <f>$D$30/$D$34*100</f>
        <v>2.4378272251308899</v>
      </c>
      <c r="E62" s="31">
        <f>$E$30/$E$34*100</f>
        <v>1.5705778417642824</v>
      </c>
      <c r="F62" s="32"/>
      <c r="G62" s="30">
        <f t="shared" si="4"/>
        <v>1.1559597642380117</v>
      </c>
      <c r="H62" s="31">
        <f t="shared" si="5"/>
        <v>0.86724938336660751</v>
      </c>
    </row>
    <row r="63" spans="1:8" x14ac:dyDescent="0.2">
      <c r="A63" s="7" t="s">
        <v>113</v>
      </c>
      <c r="B63" s="30">
        <f>$B$31/$B$34*100</f>
        <v>2.9115341545352744</v>
      </c>
      <c r="C63" s="31">
        <f>$C$31/$C$34*100</f>
        <v>1.8813314037626629</v>
      </c>
      <c r="D63" s="30">
        <f>$D$31/$D$34*100</f>
        <v>1.6361256544502618</v>
      </c>
      <c r="E63" s="31">
        <f>$E$31/$E$34*100</f>
        <v>1.7407237746220796</v>
      </c>
      <c r="F63" s="32"/>
      <c r="G63" s="30">
        <f t="shared" si="4"/>
        <v>1.0302027507726115</v>
      </c>
      <c r="H63" s="31">
        <f t="shared" si="5"/>
        <v>-0.1045981201718178</v>
      </c>
    </row>
    <row r="64" spans="1:8" x14ac:dyDescent="0.2">
      <c r="A64" s="7" t="s">
        <v>114</v>
      </c>
      <c r="B64" s="30">
        <f>$B$32/$B$34*100</f>
        <v>15.453527435610305</v>
      </c>
      <c r="C64" s="31">
        <f>$C$32/$C$34*100</f>
        <v>10.564399421128799</v>
      </c>
      <c r="D64" s="30">
        <f>$D$32/$D$34*100</f>
        <v>12.786321989528796</v>
      </c>
      <c r="E64" s="31">
        <f>$E$32/$E$34*100</f>
        <v>9.3122177867940579</v>
      </c>
      <c r="F64" s="32"/>
      <c r="G64" s="30">
        <f t="shared" si="4"/>
        <v>4.8891280144815052</v>
      </c>
      <c r="H64" s="31">
        <f t="shared" si="5"/>
        <v>3.474104202734738</v>
      </c>
    </row>
    <row r="65" spans="1:8" x14ac:dyDescent="0.2">
      <c r="A65" s="142" t="s">
        <v>108</v>
      </c>
      <c r="B65" s="148">
        <f>$B$33/$B$34*100</f>
        <v>1.0078387458006719</v>
      </c>
      <c r="C65" s="149">
        <f>$C$33/$C$34*100</f>
        <v>1.0130246020260492</v>
      </c>
      <c r="D65" s="148">
        <f>$D$33/$D$34*100</f>
        <v>1.0962041884816753</v>
      </c>
      <c r="E65" s="149">
        <f>$E$33/$E$34*100</f>
        <v>0.87036188731103981</v>
      </c>
      <c r="F65" s="150"/>
      <c r="G65" s="148">
        <f t="shared" si="4"/>
        <v>-5.1858562253772611E-3</v>
      </c>
      <c r="H65" s="149">
        <f t="shared" si="5"/>
        <v>0.22584230117063553</v>
      </c>
    </row>
    <row r="66" spans="1:8" s="43" customFormat="1" x14ac:dyDescent="0.2">
      <c r="A66" s="27" t="s">
        <v>0</v>
      </c>
      <c r="B66" s="46">
        <f>SUM(B46:B65)</f>
        <v>99.999999999999986</v>
      </c>
      <c r="C66" s="47">
        <f>SUM(C46:C65)</f>
        <v>100</v>
      </c>
      <c r="D66" s="46">
        <f>SUM(D46:D65)</f>
        <v>100.00000000000001</v>
      </c>
      <c r="E66" s="47">
        <f>SUM(E46:E65)</f>
        <v>99.999999999999986</v>
      </c>
      <c r="F66" s="48"/>
      <c r="G66" s="46">
        <f t="shared" si="4"/>
        <v>0</v>
      </c>
      <c r="H66" s="47">
        <f t="shared" si="5"/>
        <v>0</v>
      </c>
    </row>
  </sheetData>
  <mergeCells count="16">
    <mergeCell ref="B45:C45"/>
    <mergeCell ref="D45:E45"/>
    <mergeCell ref="G45:H45"/>
    <mergeCell ref="B1:J1"/>
    <mergeCell ref="B5:C5"/>
    <mergeCell ref="D5:E5"/>
    <mergeCell ref="G5:J5"/>
    <mergeCell ref="E4:G4"/>
    <mergeCell ref="B2:J2"/>
    <mergeCell ref="G37:H37"/>
    <mergeCell ref="E36:G36"/>
    <mergeCell ref="B37:C37"/>
    <mergeCell ref="D37:E37"/>
    <mergeCell ref="B13:C13"/>
    <mergeCell ref="D13:E13"/>
    <mergeCell ref="G13:J13"/>
  </mergeCells>
  <phoneticPr fontId="3" type="noConversion"/>
  <printOptions horizontalCentered="1"/>
  <pageMargins left="0.39370078740157483" right="0.39370078740157483" top="0.39370078740157483" bottom="0.59055118110236227" header="0.39370078740157483" footer="0.19685039370078741"/>
  <pageSetup paperSize="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
    <pageSetUpPr fitToPage="1"/>
  </sheetPr>
  <dimension ref="A1:J56"/>
  <sheetViews>
    <sheetView tabSelected="1" workbookViewId="0">
      <selection activeCell="M1" sqref="M1"/>
    </sheetView>
  </sheetViews>
  <sheetFormatPr defaultRowHeight="12.75" x14ac:dyDescent="0.2"/>
  <cols>
    <col min="1" max="1" width="25.7109375" customWidth="1"/>
    <col min="6" max="6" width="1.7109375" customWidth="1"/>
  </cols>
  <sheetData>
    <row r="1" spans="1:10" s="52" customFormat="1" ht="20.25" x14ac:dyDescent="0.3">
      <c r="A1" s="4" t="s">
        <v>10</v>
      </c>
      <c r="B1" s="198" t="s">
        <v>18</v>
      </c>
      <c r="C1" s="199"/>
      <c r="D1" s="199"/>
      <c r="E1" s="199"/>
      <c r="F1" s="199"/>
      <c r="G1" s="199"/>
      <c r="H1" s="199"/>
      <c r="I1" s="199"/>
      <c r="J1" s="199"/>
    </row>
    <row r="2" spans="1:10" s="52" customFormat="1" ht="20.25" x14ac:dyDescent="0.3">
      <c r="A2" s="4" t="s">
        <v>91</v>
      </c>
      <c r="B2" s="202" t="s">
        <v>81</v>
      </c>
      <c r="C2" s="203"/>
      <c r="D2" s="203"/>
      <c r="E2" s="203"/>
      <c r="F2" s="203"/>
      <c r="G2" s="203"/>
      <c r="H2" s="203"/>
      <c r="I2" s="203"/>
      <c r="J2" s="203"/>
    </row>
    <row r="4" spans="1:10" x14ac:dyDescent="0.2">
      <c r="A4" s="3"/>
      <c r="B4" s="196" t="s">
        <v>1</v>
      </c>
      <c r="C4" s="197"/>
      <c r="D4" s="196" t="s">
        <v>2</v>
      </c>
      <c r="E4" s="197"/>
      <c r="F4" s="59"/>
      <c r="G4" s="196" t="s">
        <v>3</v>
      </c>
      <c r="H4" s="200"/>
      <c r="I4" s="200"/>
      <c r="J4" s="197"/>
    </row>
    <row r="5" spans="1:10" x14ac:dyDescent="0.2">
      <c r="A5" s="27" t="s">
        <v>0</v>
      </c>
      <c r="B5" s="57">
        <f>VALUE(RIGHT(B2, 4))</f>
        <v>2021</v>
      </c>
      <c r="C5" s="58">
        <f>B5-1</f>
        <v>2020</v>
      </c>
      <c r="D5" s="57">
        <f>B5</f>
        <v>2021</v>
      </c>
      <c r="E5" s="58">
        <f>C5</f>
        <v>2020</v>
      </c>
      <c r="F5" s="64"/>
      <c r="G5" s="57" t="s">
        <v>4</v>
      </c>
      <c r="H5" s="58" t="s">
        <v>2</v>
      </c>
      <c r="I5" s="57" t="s">
        <v>4</v>
      </c>
      <c r="J5" s="58" t="s">
        <v>2</v>
      </c>
    </row>
    <row r="6" spans="1:10" x14ac:dyDescent="0.2">
      <c r="A6" s="7" t="s">
        <v>31</v>
      </c>
      <c r="B6" s="65">
        <v>1</v>
      </c>
      <c r="C6" s="66">
        <v>6</v>
      </c>
      <c r="D6" s="65">
        <v>16</v>
      </c>
      <c r="E6" s="66">
        <v>36</v>
      </c>
      <c r="F6" s="67"/>
      <c r="G6" s="65">
        <f t="shared" ref="G6:G37" si="0">B6-C6</f>
        <v>-5</v>
      </c>
      <c r="H6" s="66">
        <f t="shared" ref="H6:H37" si="1">D6-E6</f>
        <v>-20</v>
      </c>
      <c r="I6" s="20">
        <f t="shared" ref="I6:I37" si="2">IF(C6=0, "-", IF(G6/C6&lt;10, G6/C6, "&gt;999%"))</f>
        <v>-0.83333333333333337</v>
      </c>
      <c r="J6" s="21">
        <f t="shared" ref="J6:J37" si="3">IF(E6=0, "-", IF(H6/E6&lt;10, H6/E6, "&gt;999%"))</f>
        <v>-0.55555555555555558</v>
      </c>
    </row>
    <row r="7" spans="1:10" x14ac:dyDescent="0.2">
      <c r="A7" s="7" t="s">
        <v>32</v>
      </c>
      <c r="B7" s="65">
        <v>16</v>
      </c>
      <c r="C7" s="66">
        <v>27</v>
      </c>
      <c r="D7" s="65">
        <v>203</v>
      </c>
      <c r="E7" s="66">
        <v>247</v>
      </c>
      <c r="F7" s="67"/>
      <c r="G7" s="65">
        <f t="shared" si="0"/>
        <v>-11</v>
      </c>
      <c r="H7" s="66">
        <f t="shared" si="1"/>
        <v>-44</v>
      </c>
      <c r="I7" s="20">
        <f t="shared" si="2"/>
        <v>-0.40740740740740738</v>
      </c>
      <c r="J7" s="21">
        <f t="shared" si="3"/>
        <v>-0.17813765182186234</v>
      </c>
    </row>
    <row r="8" spans="1:10" x14ac:dyDescent="0.2">
      <c r="A8" s="7" t="s">
        <v>33</v>
      </c>
      <c r="B8" s="65">
        <v>10</v>
      </c>
      <c r="C8" s="66">
        <v>43</v>
      </c>
      <c r="D8" s="65">
        <v>351</v>
      </c>
      <c r="E8" s="66">
        <v>388</v>
      </c>
      <c r="F8" s="67"/>
      <c r="G8" s="65">
        <f t="shared" si="0"/>
        <v>-33</v>
      </c>
      <c r="H8" s="66">
        <f t="shared" si="1"/>
        <v>-37</v>
      </c>
      <c r="I8" s="20">
        <f t="shared" si="2"/>
        <v>-0.76744186046511631</v>
      </c>
      <c r="J8" s="21">
        <f t="shared" si="3"/>
        <v>-9.5360824742268036E-2</v>
      </c>
    </row>
    <row r="9" spans="1:10" x14ac:dyDescent="0.2">
      <c r="A9" s="7" t="s">
        <v>34</v>
      </c>
      <c r="B9" s="65">
        <v>3</v>
      </c>
      <c r="C9" s="66">
        <v>0</v>
      </c>
      <c r="D9" s="65">
        <v>25</v>
      </c>
      <c r="E9" s="66">
        <v>0</v>
      </c>
      <c r="F9" s="67"/>
      <c r="G9" s="65">
        <f t="shared" si="0"/>
        <v>3</v>
      </c>
      <c r="H9" s="66">
        <f t="shared" si="1"/>
        <v>25</v>
      </c>
      <c r="I9" s="20" t="str">
        <f t="shared" si="2"/>
        <v>-</v>
      </c>
      <c r="J9" s="21" t="str">
        <f t="shared" si="3"/>
        <v>-</v>
      </c>
    </row>
    <row r="10" spans="1:10" x14ac:dyDescent="0.2">
      <c r="A10" s="7" t="s">
        <v>35</v>
      </c>
      <c r="B10" s="65">
        <v>0</v>
      </c>
      <c r="C10" s="66">
        <v>1</v>
      </c>
      <c r="D10" s="65">
        <v>2</v>
      </c>
      <c r="E10" s="66">
        <v>3</v>
      </c>
      <c r="F10" s="67"/>
      <c r="G10" s="65">
        <f t="shared" si="0"/>
        <v>-1</v>
      </c>
      <c r="H10" s="66">
        <f t="shared" si="1"/>
        <v>-1</v>
      </c>
      <c r="I10" s="20">
        <f t="shared" si="2"/>
        <v>-1</v>
      </c>
      <c r="J10" s="21">
        <f t="shared" si="3"/>
        <v>-0.33333333333333331</v>
      </c>
    </row>
    <row r="11" spans="1:10" x14ac:dyDescent="0.2">
      <c r="A11" s="7" t="s">
        <v>36</v>
      </c>
      <c r="B11" s="65">
        <v>0</v>
      </c>
      <c r="C11" s="66">
        <v>0</v>
      </c>
      <c r="D11" s="65">
        <v>2</v>
      </c>
      <c r="E11" s="66">
        <v>8</v>
      </c>
      <c r="F11" s="67"/>
      <c r="G11" s="65">
        <f t="shared" si="0"/>
        <v>0</v>
      </c>
      <c r="H11" s="66">
        <f t="shared" si="1"/>
        <v>-6</v>
      </c>
      <c r="I11" s="20" t="str">
        <f t="shared" si="2"/>
        <v>-</v>
      </c>
      <c r="J11" s="21">
        <f t="shared" si="3"/>
        <v>-0.75</v>
      </c>
    </row>
    <row r="12" spans="1:10" x14ac:dyDescent="0.2">
      <c r="A12" s="7" t="s">
        <v>37</v>
      </c>
      <c r="B12" s="65">
        <v>0</v>
      </c>
      <c r="C12" s="66">
        <v>1</v>
      </c>
      <c r="D12" s="65">
        <v>1</v>
      </c>
      <c r="E12" s="66">
        <v>1</v>
      </c>
      <c r="F12" s="67"/>
      <c r="G12" s="65">
        <f t="shared" si="0"/>
        <v>-1</v>
      </c>
      <c r="H12" s="66">
        <f t="shared" si="1"/>
        <v>0</v>
      </c>
      <c r="I12" s="20">
        <f t="shared" si="2"/>
        <v>-1</v>
      </c>
      <c r="J12" s="21">
        <f t="shared" si="3"/>
        <v>0</v>
      </c>
    </row>
    <row r="13" spans="1:10" x14ac:dyDescent="0.2">
      <c r="A13" s="7" t="s">
        <v>38</v>
      </c>
      <c r="B13" s="65">
        <v>0</v>
      </c>
      <c r="C13" s="66">
        <v>0</v>
      </c>
      <c r="D13" s="65">
        <v>13</v>
      </c>
      <c r="E13" s="66">
        <v>21</v>
      </c>
      <c r="F13" s="67"/>
      <c r="G13" s="65">
        <f t="shared" si="0"/>
        <v>0</v>
      </c>
      <c r="H13" s="66">
        <f t="shared" si="1"/>
        <v>-8</v>
      </c>
      <c r="I13" s="20" t="str">
        <f t="shared" si="2"/>
        <v>-</v>
      </c>
      <c r="J13" s="21">
        <f t="shared" si="3"/>
        <v>-0.38095238095238093</v>
      </c>
    </row>
    <row r="14" spans="1:10" x14ac:dyDescent="0.2">
      <c r="A14" s="7" t="s">
        <v>39</v>
      </c>
      <c r="B14" s="65">
        <v>0</v>
      </c>
      <c r="C14" s="66">
        <v>0</v>
      </c>
      <c r="D14" s="65">
        <v>6</v>
      </c>
      <c r="E14" s="66">
        <v>3</v>
      </c>
      <c r="F14" s="67"/>
      <c r="G14" s="65">
        <f t="shared" si="0"/>
        <v>0</v>
      </c>
      <c r="H14" s="66">
        <f t="shared" si="1"/>
        <v>3</v>
      </c>
      <c r="I14" s="20" t="str">
        <f t="shared" si="2"/>
        <v>-</v>
      </c>
      <c r="J14" s="21">
        <f t="shared" si="3"/>
        <v>1</v>
      </c>
    </row>
    <row r="15" spans="1:10" x14ac:dyDescent="0.2">
      <c r="A15" s="7" t="s">
        <v>40</v>
      </c>
      <c r="B15" s="65">
        <v>53</v>
      </c>
      <c r="C15" s="66">
        <v>83</v>
      </c>
      <c r="D15" s="65">
        <v>674</v>
      </c>
      <c r="E15" s="66">
        <v>636</v>
      </c>
      <c r="F15" s="67"/>
      <c r="G15" s="65">
        <f t="shared" si="0"/>
        <v>-30</v>
      </c>
      <c r="H15" s="66">
        <f t="shared" si="1"/>
        <v>38</v>
      </c>
      <c r="I15" s="20">
        <f t="shared" si="2"/>
        <v>-0.36144578313253012</v>
      </c>
      <c r="J15" s="21">
        <f t="shared" si="3"/>
        <v>5.9748427672955975E-2</v>
      </c>
    </row>
    <row r="16" spans="1:10" x14ac:dyDescent="0.2">
      <c r="A16" s="7" t="s">
        <v>42</v>
      </c>
      <c r="B16" s="65">
        <v>0</v>
      </c>
      <c r="C16" s="66">
        <v>0</v>
      </c>
      <c r="D16" s="65">
        <v>2</v>
      </c>
      <c r="E16" s="66">
        <v>1</v>
      </c>
      <c r="F16" s="67"/>
      <c r="G16" s="65">
        <f t="shared" si="0"/>
        <v>0</v>
      </c>
      <c r="H16" s="66">
        <f t="shared" si="1"/>
        <v>1</v>
      </c>
      <c r="I16" s="20" t="str">
        <f t="shared" si="2"/>
        <v>-</v>
      </c>
      <c r="J16" s="21">
        <f t="shared" si="3"/>
        <v>1</v>
      </c>
    </row>
    <row r="17" spans="1:10" x14ac:dyDescent="0.2">
      <c r="A17" s="7" t="s">
        <v>43</v>
      </c>
      <c r="B17" s="65">
        <v>5</v>
      </c>
      <c r="C17" s="66">
        <v>8</v>
      </c>
      <c r="D17" s="65">
        <v>186</v>
      </c>
      <c r="E17" s="66">
        <v>62</v>
      </c>
      <c r="F17" s="67"/>
      <c r="G17" s="65">
        <f t="shared" si="0"/>
        <v>-3</v>
      </c>
      <c r="H17" s="66">
        <f t="shared" si="1"/>
        <v>124</v>
      </c>
      <c r="I17" s="20">
        <f t="shared" si="2"/>
        <v>-0.375</v>
      </c>
      <c r="J17" s="21">
        <f t="shared" si="3"/>
        <v>2</v>
      </c>
    </row>
    <row r="18" spans="1:10" x14ac:dyDescent="0.2">
      <c r="A18" s="7" t="s">
        <v>45</v>
      </c>
      <c r="B18" s="65">
        <v>0</v>
      </c>
      <c r="C18" s="66">
        <v>33</v>
      </c>
      <c r="D18" s="65">
        <v>0</v>
      </c>
      <c r="E18" s="66">
        <v>265</v>
      </c>
      <c r="F18" s="67"/>
      <c r="G18" s="65">
        <f t="shared" si="0"/>
        <v>-33</v>
      </c>
      <c r="H18" s="66">
        <f t="shared" si="1"/>
        <v>-265</v>
      </c>
      <c r="I18" s="20">
        <f t="shared" si="2"/>
        <v>-1</v>
      </c>
      <c r="J18" s="21">
        <f t="shared" si="3"/>
        <v>-1</v>
      </c>
    </row>
    <row r="19" spans="1:10" x14ac:dyDescent="0.2">
      <c r="A19" s="7" t="s">
        <v>46</v>
      </c>
      <c r="B19" s="65">
        <v>11</v>
      </c>
      <c r="C19" s="66">
        <v>93</v>
      </c>
      <c r="D19" s="65">
        <v>362</v>
      </c>
      <c r="E19" s="66">
        <v>1066</v>
      </c>
      <c r="F19" s="67"/>
      <c r="G19" s="65">
        <f t="shared" si="0"/>
        <v>-82</v>
      </c>
      <c r="H19" s="66">
        <f t="shared" si="1"/>
        <v>-704</v>
      </c>
      <c r="I19" s="20">
        <f t="shared" si="2"/>
        <v>-0.88172043010752688</v>
      </c>
      <c r="J19" s="21">
        <f t="shared" si="3"/>
        <v>-0.66041275797373356</v>
      </c>
    </row>
    <row r="20" spans="1:10" x14ac:dyDescent="0.2">
      <c r="A20" s="7" t="s">
        <v>47</v>
      </c>
      <c r="B20" s="65">
        <v>84</v>
      </c>
      <c r="C20" s="66">
        <v>104</v>
      </c>
      <c r="D20" s="65">
        <v>1030</v>
      </c>
      <c r="E20" s="66">
        <v>1431</v>
      </c>
      <c r="F20" s="67"/>
      <c r="G20" s="65">
        <f t="shared" si="0"/>
        <v>-20</v>
      </c>
      <c r="H20" s="66">
        <f t="shared" si="1"/>
        <v>-401</v>
      </c>
      <c r="I20" s="20">
        <f t="shared" si="2"/>
        <v>-0.19230769230769232</v>
      </c>
      <c r="J20" s="21">
        <f t="shared" si="3"/>
        <v>-0.28022361984626137</v>
      </c>
    </row>
    <row r="21" spans="1:10" x14ac:dyDescent="0.2">
      <c r="A21" s="7" t="s">
        <v>50</v>
      </c>
      <c r="B21" s="65">
        <v>23</v>
      </c>
      <c r="C21" s="66">
        <v>18</v>
      </c>
      <c r="D21" s="65">
        <v>242</v>
      </c>
      <c r="E21" s="66">
        <v>182</v>
      </c>
      <c r="F21" s="67"/>
      <c r="G21" s="65">
        <f t="shared" si="0"/>
        <v>5</v>
      </c>
      <c r="H21" s="66">
        <f t="shared" si="1"/>
        <v>60</v>
      </c>
      <c r="I21" s="20">
        <f t="shared" si="2"/>
        <v>0.27777777777777779</v>
      </c>
      <c r="J21" s="21">
        <f t="shared" si="3"/>
        <v>0.32967032967032966</v>
      </c>
    </row>
    <row r="22" spans="1:10" x14ac:dyDescent="0.2">
      <c r="A22" s="7" t="s">
        <v>52</v>
      </c>
      <c r="B22" s="65">
        <v>4</v>
      </c>
      <c r="C22" s="66">
        <v>2</v>
      </c>
      <c r="D22" s="65">
        <v>45</v>
      </c>
      <c r="E22" s="66">
        <v>48</v>
      </c>
      <c r="F22" s="67"/>
      <c r="G22" s="65">
        <f t="shared" si="0"/>
        <v>2</v>
      </c>
      <c r="H22" s="66">
        <f t="shared" si="1"/>
        <v>-3</v>
      </c>
      <c r="I22" s="20">
        <f t="shared" si="2"/>
        <v>1</v>
      </c>
      <c r="J22" s="21">
        <f t="shared" si="3"/>
        <v>-6.25E-2</v>
      </c>
    </row>
    <row r="23" spans="1:10" x14ac:dyDescent="0.2">
      <c r="A23" s="7" t="s">
        <v>53</v>
      </c>
      <c r="B23" s="65">
        <v>15</v>
      </c>
      <c r="C23" s="66">
        <v>15</v>
      </c>
      <c r="D23" s="65">
        <v>92</v>
      </c>
      <c r="E23" s="66">
        <v>83</v>
      </c>
      <c r="F23" s="67"/>
      <c r="G23" s="65">
        <f t="shared" si="0"/>
        <v>0</v>
      </c>
      <c r="H23" s="66">
        <f t="shared" si="1"/>
        <v>9</v>
      </c>
      <c r="I23" s="20">
        <f t="shared" si="2"/>
        <v>0</v>
      </c>
      <c r="J23" s="21">
        <f t="shared" si="3"/>
        <v>0.10843373493975904</v>
      </c>
    </row>
    <row r="24" spans="1:10" x14ac:dyDescent="0.2">
      <c r="A24" s="7" t="s">
        <v>54</v>
      </c>
      <c r="B24" s="65">
        <v>38</v>
      </c>
      <c r="C24" s="66">
        <v>97</v>
      </c>
      <c r="D24" s="65">
        <v>715</v>
      </c>
      <c r="E24" s="66">
        <v>907</v>
      </c>
      <c r="F24" s="67"/>
      <c r="G24" s="65">
        <f t="shared" si="0"/>
        <v>-59</v>
      </c>
      <c r="H24" s="66">
        <f t="shared" si="1"/>
        <v>-192</v>
      </c>
      <c r="I24" s="20">
        <f t="shared" si="2"/>
        <v>-0.60824742268041232</v>
      </c>
      <c r="J24" s="21">
        <f t="shared" si="3"/>
        <v>-0.21168687982359427</v>
      </c>
    </row>
    <row r="25" spans="1:10" x14ac:dyDescent="0.2">
      <c r="A25" s="7" t="s">
        <v>55</v>
      </c>
      <c r="B25" s="65">
        <v>0</v>
      </c>
      <c r="C25" s="66">
        <v>0</v>
      </c>
      <c r="D25" s="65">
        <v>2</v>
      </c>
      <c r="E25" s="66">
        <v>1</v>
      </c>
      <c r="F25" s="67"/>
      <c r="G25" s="65">
        <f t="shared" si="0"/>
        <v>0</v>
      </c>
      <c r="H25" s="66">
        <f t="shared" si="1"/>
        <v>1</v>
      </c>
      <c r="I25" s="20" t="str">
        <f t="shared" si="2"/>
        <v>-</v>
      </c>
      <c r="J25" s="21">
        <f t="shared" si="3"/>
        <v>1</v>
      </c>
    </row>
    <row r="26" spans="1:10" x14ac:dyDescent="0.2">
      <c r="A26" s="7" t="s">
        <v>56</v>
      </c>
      <c r="B26" s="65">
        <v>7</v>
      </c>
      <c r="C26" s="66">
        <v>3</v>
      </c>
      <c r="D26" s="65">
        <v>135</v>
      </c>
      <c r="E26" s="66">
        <v>142</v>
      </c>
      <c r="F26" s="67"/>
      <c r="G26" s="65">
        <f t="shared" si="0"/>
        <v>4</v>
      </c>
      <c r="H26" s="66">
        <f t="shared" si="1"/>
        <v>-7</v>
      </c>
      <c r="I26" s="20">
        <f t="shared" si="2"/>
        <v>1.3333333333333333</v>
      </c>
      <c r="J26" s="21">
        <f t="shared" si="3"/>
        <v>-4.9295774647887321E-2</v>
      </c>
    </row>
    <row r="27" spans="1:10" x14ac:dyDescent="0.2">
      <c r="A27" s="7" t="s">
        <v>57</v>
      </c>
      <c r="B27" s="65">
        <v>10</v>
      </c>
      <c r="C27" s="66">
        <v>11</v>
      </c>
      <c r="D27" s="65">
        <v>87</v>
      </c>
      <c r="E27" s="66">
        <v>65</v>
      </c>
      <c r="F27" s="67"/>
      <c r="G27" s="65">
        <f t="shared" si="0"/>
        <v>-1</v>
      </c>
      <c r="H27" s="66">
        <f t="shared" si="1"/>
        <v>22</v>
      </c>
      <c r="I27" s="20">
        <f t="shared" si="2"/>
        <v>-9.0909090909090912E-2</v>
      </c>
      <c r="J27" s="21">
        <f t="shared" si="3"/>
        <v>0.33846153846153848</v>
      </c>
    </row>
    <row r="28" spans="1:10" x14ac:dyDescent="0.2">
      <c r="A28" s="7" t="s">
        <v>58</v>
      </c>
      <c r="B28" s="65">
        <v>9</v>
      </c>
      <c r="C28" s="66">
        <v>14</v>
      </c>
      <c r="D28" s="65">
        <v>129</v>
      </c>
      <c r="E28" s="66">
        <v>144</v>
      </c>
      <c r="F28" s="67"/>
      <c r="G28" s="65">
        <f t="shared" si="0"/>
        <v>-5</v>
      </c>
      <c r="H28" s="66">
        <f t="shared" si="1"/>
        <v>-15</v>
      </c>
      <c r="I28" s="20">
        <f t="shared" si="2"/>
        <v>-0.35714285714285715</v>
      </c>
      <c r="J28" s="21">
        <f t="shared" si="3"/>
        <v>-0.10416666666666667</v>
      </c>
    </row>
    <row r="29" spans="1:10" x14ac:dyDescent="0.2">
      <c r="A29" s="7" t="s">
        <v>59</v>
      </c>
      <c r="B29" s="65">
        <v>0</v>
      </c>
      <c r="C29" s="66">
        <v>0</v>
      </c>
      <c r="D29" s="65">
        <v>1</v>
      </c>
      <c r="E29" s="66">
        <v>0</v>
      </c>
      <c r="F29" s="67"/>
      <c r="G29" s="65">
        <f t="shared" si="0"/>
        <v>0</v>
      </c>
      <c r="H29" s="66">
        <f t="shared" si="1"/>
        <v>1</v>
      </c>
      <c r="I29" s="20" t="str">
        <f t="shared" si="2"/>
        <v>-</v>
      </c>
      <c r="J29" s="21" t="str">
        <f t="shared" si="3"/>
        <v>-</v>
      </c>
    </row>
    <row r="30" spans="1:10" x14ac:dyDescent="0.2">
      <c r="A30" s="7" t="s">
        <v>60</v>
      </c>
      <c r="B30" s="65">
        <v>0</v>
      </c>
      <c r="C30" s="66">
        <v>3</v>
      </c>
      <c r="D30" s="65">
        <v>7</v>
      </c>
      <c r="E30" s="66">
        <v>11</v>
      </c>
      <c r="F30" s="67"/>
      <c r="G30" s="65">
        <f t="shared" si="0"/>
        <v>-3</v>
      </c>
      <c r="H30" s="66">
        <f t="shared" si="1"/>
        <v>-4</v>
      </c>
      <c r="I30" s="20">
        <f t="shared" si="2"/>
        <v>-1</v>
      </c>
      <c r="J30" s="21">
        <f t="shared" si="3"/>
        <v>-0.36363636363636365</v>
      </c>
    </row>
    <row r="31" spans="1:10" x14ac:dyDescent="0.2">
      <c r="A31" s="7" t="s">
        <v>61</v>
      </c>
      <c r="B31" s="65">
        <v>74</v>
      </c>
      <c r="C31" s="66">
        <v>150</v>
      </c>
      <c r="D31" s="65">
        <v>1485</v>
      </c>
      <c r="E31" s="66">
        <v>1792</v>
      </c>
      <c r="F31" s="67"/>
      <c r="G31" s="65">
        <f t="shared" si="0"/>
        <v>-76</v>
      </c>
      <c r="H31" s="66">
        <f t="shared" si="1"/>
        <v>-307</v>
      </c>
      <c r="I31" s="20">
        <f t="shared" si="2"/>
        <v>-0.50666666666666671</v>
      </c>
      <c r="J31" s="21">
        <f t="shared" si="3"/>
        <v>-0.17131696428571427</v>
      </c>
    </row>
    <row r="32" spans="1:10" x14ac:dyDescent="0.2">
      <c r="A32" s="7" t="s">
        <v>62</v>
      </c>
      <c r="B32" s="65">
        <v>0</v>
      </c>
      <c r="C32" s="66">
        <v>0</v>
      </c>
      <c r="D32" s="65">
        <v>0</v>
      </c>
      <c r="E32" s="66">
        <v>1</v>
      </c>
      <c r="F32" s="67"/>
      <c r="G32" s="65">
        <f t="shared" si="0"/>
        <v>0</v>
      </c>
      <c r="H32" s="66">
        <f t="shared" si="1"/>
        <v>-1</v>
      </c>
      <c r="I32" s="20" t="str">
        <f t="shared" si="2"/>
        <v>-</v>
      </c>
      <c r="J32" s="21">
        <f t="shared" si="3"/>
        <v>-1</v>
      </c>
    </row>
    <row r="33" spans="1:10" x14ac:dyDescent="0.2">
      <c r="A33" s="7" t="s">
        <v>63</v>
      </c>
      <c r="B33" s="65">
        <v>25</v>
      </c>
      <c r="C33" s="66">
        <v>44</v>
      </c>
      <c r="D33" s="65">
        <v>275</v>
      </c>
      <c r="E33" s="66">
        <v>347</v>
      </c>
      <c r="F33" s="67"/>
      <c r="G33" s="65">
        <f t="shared" si="0"/>
        <v>-19</v>
      </c>
      <c r="H33" s="66">
        <f t="shared" si="1"/>
        <v>-72</v>
      </c>
      <c r="I33" s="20">
        <f t="shared" si="2"/>
        <v>-0.43181818181818182</v>
      </c>
      <c r="J33" s="21">
        <f t="shared" si="3"/>
        <v>-0.207492795389049</v>
      </c>
    </row>
    <row r="34" spans="1:10" x14ac:dyDescent="0.2">
      <c r="A34" s="7" t="s">
        <v>64</v>
      </c>
      <c r="B34" s="65">
        <v>0</v>
      </c>
      <c r="C34" s="66">
        <v>7</v>
      </c>
      <c r="D34" s="65">
        <v>25</v>
      </c>
      <c r="E34" s="66">
        <v>57</v>
      </c>
      <c r="F34" s="67"/>
      <c r="G34" s="65">
        <f t="shared" si="0"/>
        <v>-7</v>
      </c>
      <c r="H34" s="66">
        <f t="shared" si="1"/>
        <v>-32</v>
      </c>
      <c r="I34" s="20">
        <f t="shared" si="2"/>
        <v>-1</v>
      </c>
      <c r="J34" s="21">
        <f t="shared" si="3"/>
        <v>-0.56140350877192979</v>
      </c>
    </row>
    <row r="35" spans="1:10" x14ac:dyDescent="0.2">
      <c r="A35" s="7" t="s">
        <v>65</v>
      </c>
      <c r="B35" s="65">
        <v>14</v>
      </c>
      <c r="C35" s="66">
        <v>32</v>
      </c>
      <c r="D35" s="65">
        <v>360</v>
      </c>
      <c r="E35" s="66">
        <v>313</v>
      </c>
      <c r="F35" s="67"/>
      <c r="G35" s="65">
        <f t="shared" si="0"/>
        <v>-18</v>
      </c>
      <c r="H35" s="66">
        <f t="shared" si="1"/>
        <v>47</v>
      </c>
      <c r="I35" s="20">
        <f t="shared" si="2"/>
        <v>-0.5625</v>
      </c>
      <c r="J35" s="21">
        <f t="shared" si="3"/>
        <v>0.15015974440894569</v>
      </c>
    </row>
    <row r="36" spans="1:10" x14ac:dyDescent="0.2">
      <c r="A36" s="7" t="s">
        <v>66</v>
      </c>
      <c r="B36" s="65">
        <v>7</v>
      </c>
      <c r="C36" s="66">
        <v>5</v>
      </c>
      <c r="D36" s="65">
        <v>59</v>
      </c>
      <c r="E36" s="66">
        <v>60</v>
      </c>
      <c r="F36" s="67"/>
      <c r="G36" s="65">
        <f t="shared" si="0"/>
        <v>2</v>
      </c>
      <c r="H36" s="66">
        <f t="shared" si="1"/>
        <v>-1</v>
      </c>
      <c r="I36" s="20">
        <f t="shared" si="2"/>
        <v>0.4</v>
      </c>
      <c r="J36" s="21">
        <f t="shared" si="3"/>
        <v>-1.6666666666666666E-2</v>
      </c>
    </row>
    <row r="37" spans="1:10" x14ac:dyDescent="0.2">
      <c r="A37" s="7" t="s">
        <v>67</v>
      </c>
      <c r="B37" s="65">
        <v>28</v>
      </c>
      <c r="C37" s="66">
        <v>47</v>
      </c>
      <c r="D37" s="65">
        <v>533</v>
      </c>
      <c r="E37" s="66">
        <v>556</v>
      </c>
      <c r="F37" s="67"/>
      <c r="G37" s="65">
        <f t="shared" si="0"/>
        <v>-19</v>
      </c>
      <c r="H37" s="66">
        <f t="shared" si="1"/>
        <v>-23</v>
      </c>
      <c r="I37" s="20">
        <f t="shared" si="2"/>
        <v>-0.40425531914893614</v>
      </c>
      <c r="J37" s="21">
        <f t="shared" si="3"/>
        <v>-4.1366906474820143E-2</v>
      </c>
    </row>
    <row r="38" spans="1:10" x14ac:dyDescent="0.2">
      <c r="A38" s="7" t="s">
        <v>68</v>
      </c>
      <c r="B38" s="65">
        <v>31</v>
      </c>
      <c r="C38" s="66">
        <v>37</v>
      </c>
      <c r="D38" s="65">
        <v>411</v>
      </c>
      <c r="E38" s="66">
        <v>483</v>
      </c>
      <c r="F38" s="67"/>
      <c r="G38" s="65">
        <f t="shared" ref="G38:G54" si="4">B38-C38</f>
        <v>-6</v>
      </c>
      <c r="H38" s="66">
        <f t="shared" ref="H38:H54" si="5">D38-E38</f>
        <v>-72</v>
      </c>
      <c r="I38" s="20">
        <f t="shared" ref="I38:I54" si="6">IF(C38=0, "-", IF(G38/C38&lt;10, G38/C38, "&gt;999%"))</f>
        <v>-0.16216216216216217</v>
      </c>
      <c r="J38" s="21">
        <f t="shared" ref="J38:J54" si="7">IF(E38=0, "-", IF(H38/E38&lt;10, H38/E38, "&gt;999%"))</f>
        <v>-0.14906832298136646</v>
      </c>
    </row>
    <row r="39" spans="1:10" x14ac:dyDescent="0.2">
      <c r="A39" s="7" t="s">
        <v>69</v>
      </c>
      <c r="B39" s="65">
        <v>0</v>
      </c>
      <c r="C39" s="66">
        <v>7</v>
      </c>
      <c r="D39" s="65">
        <v>19</v>
      </c>
      <c r="E39" s="66">
        <v>57</v>
      </c>
      <c r="F39" s="67"/>
      <c r="G39" s="65">
        <f t="shared" si="4"/>
        <v>-7</v>
      </c>
      <c r="H39" s="66">
        <f t="shared" si="5"/>
        <v>-38</v>
      </c>
      <c r="I39" s="20">
        <f t="shared" si="6"/>
        <v>-1</v>
      </c>
      <c r="J39" s="21">
        <f t="shared" si="7"/>
        <v>-0.66666666666666663</v>
      </c>
    </row>
    <row r="40" spans="1:10" x14ac:dyDescent="0.2">
      <c r="A40" s="7" t="s">
        <v>70</v>
      </c>
      <c r="B40" s="65">
        <v>4</v>
      </c>
      <c r="C40" s="66">
        <v>7</v>
      </c>
      <c r="D40" s="65">
        <v>72</v>
      </c>
      <c r="E40" s="66">
        <v>60</v>
      </c>
      <c r="F40" s="67"/>
      <c r="G40" s="65">
        <f t="shared" si="4"/>
        <v>-3</v>
      </c>
      <c r="H40" s="66">
        <f t="shared" si="5"/>
        <v>12</v>
      </c>
      <c r="I40" s="20">
        <f t="shared" si="6"/>
        <v>-0.42857142857142855</v>
      </c>
      <c r="J40" s="21">
        <f t="shared" si="7"/>
        <v>0.2</v>
      </c>
    </row>
    <row r="41" spans="1:10" x14ac:dyDescent="0.2">
      <c r="A41" s="7" t="s">
        <v>71</v>
      </c>
      <c r="B41" s="65">
        <v>5</v>
      </c>
      <c r="C41" s="66">
        <v>3</v>
      </c>
      <c r="D41" s="65">
        <v>31</v>
      </c>
      <c r="E41" s="66">
        <v>37</v>
      </c>
      <c r="F41" s="67"/>
      <c r="G41" s="65">
        <f t="shared" si="4"/>
        <v>2</v>
      </c>
      <c r="H41" s="66">
        <f t="shared" si="5"/>
        <v>-6</v>
      </c>
      <c r="I41" s="20">
        <f t="shared" si="6"/>
        <v>0.66666666666666663</v>
      </c>
      <c r="J41" s="21">
        <f t="shared" si="7"/>
        <v>-0.16216216216216217</v>
      </c>
    </row>
    <row r="42" spans="1:10" x14ac:dyDescent="0.2">
      <c r="A42" s="7" t="s">
        <v>72</v>
      </c>
      <c r="B42" s="65">
        <v>0</v>
      </c>
      <c r="C42" s="66">
        <v>12</v>
      </c>
      <c r="D42" s="65">
        <v>37</v>
      </c>
      <c r="E42" s="66">
        <v>74</v>
      </c>
      <c r="F42" s="67"/>
      <c r="G42" s="65">
        <f t="shared" si="4"/>
        <v>-12</v>
      </c>
      <c r="H42" s="66">
        <f t="shared" si="5"/>
        <v>-37</v>
      </c>
      <c r="I42" s="20">
        <f t="shared" si="6"/>
        <v>-1</v>
      </c>
      <c r="J42" s="21">
        <f t="shared" si="7"/>
        <v>-0.5</v>
      </c>
    </row>
    <row r="43" spans="1:10" x14ac:dyDescent="0.2">
      <c r="A43" s="7" t="s">
        <v>73</v>
      </c>
      <c r="B43" s="65">
        <v>21</v>
      </c>
      <c r="C43" s="66">
        <v>41</v>
      </c>
      <c r="D43" s="65">
        <v>375</v>
      </c>
      <c r="E43" s="66">
        <v>328</v>
      </c>
      <c r="F43" s="67"/>
      <c r="G43" s="65">
        <f t="shared" si="4"/>
        <v>-20</v>
      </c>
      <c r="H43" s="66">
        <f t="shared" si="5"/>
        <v>47</v>
      </c>
      <c r="I43" s="20">
        <f t="shared" si="6"/>
        <v>-0.48780487804878048</v>
      </c>
      <c r="J43" s="21">
        <f t="shared" si="7"/>
        <v>0.14329268292682926</v>
      </c>
    </row>
    <row r="44" spans="1:10" x14ac:dyDescent="0.2">
      <c r="A44" s="7" t="s">
        <v>74</v>
      </c>
      <c r="B44" s="65">
        <v>0</v>
      </c>
      <c r="C44" s="66">
        <v>2</v>
      </c>
      <c r="D44" s="65">
        <v>6</v>
      </c>
      <c r="E44" s="66">
        <v>17</v>
      </c>
      <c r="F44" s="67"/>
      <c r="G44" s="65">
        <f t="shared" si="4"/>
        <v>-2</v>
      </c>
      <c r="H44" s="66">
        <f t="shared" si="5"/>
        <v>-11</v>
      </c>
      <c r="I44" s="20">
        <f t="shared" si="6"/>
        <v>-1</v>
      </c>
      <c r="J44" s="21">
        <f t="shared" si="7"/>
        <v>-0.6470588235294118</v>
      </c>
    </row>
    <row r="45" spans="1:10" x14ac:dyDescent="0.2">
      <c r="A45" s="7" t="s">
        <v>75</v>
      </c>
      <c r="B45" s="65">
        <v>69</v>
      </c>
      <c r="C45" s="66">
        <v>65</v>
      </c>
      <c r="D45" s="65">
        <v>714</v>
      </c>
      <c r="E45" s="66">
        <v>984</v>
      </c>
      <c r="F45" s="67"/>
      <c r="G45" s="65">
        <f t="shared" si="4"/>
        <v>4</v>
      </c>
      <c r="H45" s="66">
        <f t="shared" si="5"/>
        <v>-270</v>
      </c>
      <c r="I45" s="20">
        <f t="shared" si="6"/>
        <v>6.1538461538461542E-2</v>
      </c>
      <c r="J45" s="21">
        <f t="shared" si="7"/>
        <v>-0.27439024390243905</v>
      </c>
    </row>
    <row r="46" spans="1:10" x14ac:dyDescent="0.2">
      <c r="A46" s="7" t="s">
        <v>76</v>
      </c>
      <c r="B46" s="65">
        <v>17</v>
      </c>
      <c r="C46" s="66">
        <v>26</v>
      </c>
      <c r="D46" s="65">
        <v>209</v>
      </c>
      <c r="E46" s="66">
        <v>310</v>
      </c>
      <c r="F46" s="67"/>
      <c r="G46" s="65">
        <f t="shared" si="4"/>
        <v>-9</v>
      </c>
      <c r="H46" s="66">
        <f t="shared" si="5"/>
        <v>-101</v>
      </c>
      <c r="I46" s="20">
        <f t="shared" si="6"/>
        <v>-0.34615384615384615</v>
      </c>
      <c r="J46" s="21">
        <f t="shared" si="7"/>
        <v>-0.32580645161290323</v>
      </c>
    </row>
    <row r="47" spans="1:10" x14ac:dyDescent="0.2">
      <c r="A47" s="7" t="s">
        <v>77</v>
      </c>
      <c r="B47" s="65">
        <v>210</v>
      </c>
      <c r="C47" s="66">
        <v>186</v>
      </c>
      <c r="D47" s="65">
        <v>2208</v>
      </c>
      <c r="E47" s="66">
        <v>2467</v>
      </c>
      <c r="F47" s="67"/>
      <c r="G47" s="65">
        <f t="shared" si="4"/>
        <v>24</v>
      </c>
      <c r="H47" s="66">
        <f t="shared" si="5"/>
        <v>-259</v>
      </c>
      <c r="I47" s="20">
        <f t="shared" si="6"/>
        <v>0.12903225806451613</v>
      </c>
      <c r="J47" s="21">
        <f t="shared" si="7"/>
        <v>-0.10498581272800973</v>
      </c>
    </row>
    <row r="48" spans="1:10" x14ac:dyDescent="0.2">
      <c r="A48" s="7" t="s">
        <v>78</v>
      </c>
      <c r="B48" s="65">
        <v>78</v>
      </c>
      <c r="C48" s="66">
        <v>122</v>
      </c>
      <c r="D48" s="65">
        <v>805</v>
      </c>
      <c r="E48" s="66">
        <v>1331</v>
      </c>
      <c r="F48" s="67"/>
      <c r="G48" s="65">
        <f t="shared" si="4"/>
        <v>-44</v>
      </c>
      <c r="H48" s="66">
        <f t="shared" si="5"/>
        <v>-526</v>
      </c>
      <c r="I48" s="20">
        <f t="shared" si="6"/>
        <v>-0.36065573770491804</v>
      </c>
      <c r="J48" s="21">
        <f t="shared" si="7"/>
        <v>-0.39519158527422993</v>
      </c>
    </row>
    <row r="49" spans="1:10" x14ac:dyDescent="0.2">
      <c r="A49" s="7" t="s">
        <v>79</v>
      </c>
      <c r="B49" s="65">
        <v>13</v>
      </c>
      <c r="C49" s="66">
        <v>20</v>
      </c>
      <c r="D49" s="65">
        <v>190</v>
      </c>
      <c r="E49" s="66">
        <v>183</v>
      </c>
      <c r="F49" s="67"/>
      <c r="G49" s="65">
        <f t="shared" si="4"/>
        <v>-7</v>
      </c>
      <c r="H49" s="66">
        <f t="shared" si="5"/>
        <v>7</v>
      </c>
      <c r="I49" s="20">
        <f t="shared" si="6"/>
        <v>-0.35</v>
      </c>
      <c r="J49" s="21">
        <f t="shared" si="7"/>
        <v>3.825136612021858E-2</v>
      </c>
    </row>
    <row r="50" spans="1:10" x14ac:dyDescent="0.2">
      <c r="A50" s="142" t="s">
        <v>41</v>
      </c>
      <c r="B50" s="143">
        <v>1</v>
      </c>
      <c r="C50" s="144">
        <v>0</v>
      </c>
      <c r="D50" s="143">
        <v>6</v>
      </c>
      <c r="E50" s="144">
        <v>17</v>
      </c>
      <c r="F50" s="145"/>
      <c r="G50" s="143">
        <f t="shared" si="4"/>
        <v>1</v>
      </c>
      <c r="H50" s="144">
        <f t="shared" si="5"/>
        <v>-11</v>
      </c>
      <c r="I50" s="151" t="str">
        <f t="shared" si="6"/>
        <v>-</v>
      </c>
      <c r="J50" s="152">
        <f t="shared" si="7"/>
        <v>-0.6470588235294118</v>
      </c>
    </row>
    <row r="51" spans="1:10" x14ac:dyDescent="0.2">
      <c r="A51" s="7" t="s">
        <v>44</v>
      </c>
      <c r="B51" s="65">
        <v>0</v>
      </c>
      <c r="C51" s="66">
        <v>1</v>
      </c>
      <c r="D51" s="65">
        <v>7</v>
      </c>
      <c r="E51" s="66">
        <v>10</v>
      </c>
      <c r="F51" s="67"/>
      <c r="G51" s="65">
        <f t="shared" si="4"/>
        <v>-1</v>
      </c>
      <c r="H51" s="66">
        <f t="shared" si="5"/>
        <v>-3</v>
      </c>
      <c r="I51" s="20">
        <f t="shared" si="6"/>
        <v>-1</v>
      </c>
      <c r="J51" s="21">
        <f t="shared" si="7"/>
        <v>-0.3</v>
      </c>
    </row>
    <row r="52" spans="1:10" x14ac:dyDescent="0.2">
      <c r="A52" s="7" t="s">
        <v>48</v>
      </c>
      <c r="B52" s="65">
        <v>0</v>
      </c>
      <c r="C52" s="66">
        <v>0</v>
      </c>
      <c r="D52" s="65">
        <v>1</v>
      </c>
      <c r="E52" s="66">
        <v>2</v>
      </c>
      <c r="F52" s="67"/>
      <c r="G52" s="65">
        <f t="shared" si="4"/>
        <v>0</v>
      </c>
      <c r="H52" s="66">
        <f t="shared" si="5"/>
        <v>-1</v>
      </c>
      <c r="I52" s="20" t="str">
        <f t="shared" si="6"/>
        <v>-</v>
      </c>
      <c r="J52" s="21">
        <f t="shared" si="7"/>
        <v>-0.5</v>
      </c>
    </row>
    <row r="53" spans="1:10" x14ac:dyDescent="0.2">
      <c r="A53" s="7" t="s">
        <v>49</v>
      </c>
      <c r="B53" s="65">
        <v>6</v>
      </c>
      <c r="C53" s="66">
        <v>6</v>
      </c>
      <c r="D53" s="65">
        <v>65</v>
      </c>
      <c r="E53" s="66">
        <v>44</v>
      </c>
      <c r="F53" s="67"/>
      <c r="G53" s="65">
        <f t="shared" si="4"/>
        <v>0</v>
      </c>
      <c r="H53" s="66">
        <f t="shared" si="5"/>
        <v>21</v>
      </c>
      <c r="I53" s="20">
        <f t="shared" si="6"/>
        <v>0</v>
      </c>
      <c r="J53" s="21">
        <f t="shared" si="7"/>
        <v>0.47727272727272729</v>
      </c>
    </row>
    <row r="54" spans="1:10" x14ac:dyDescent="0.2">
      <c r="A54" s="7" t="s">
        <v>51</v>
      </c>
      <c r="B54" s="65">
        <v>1</v>
      </c>
      <c r="C54" s="66">
        <v>0</v>
      </c>
      <c r="D54" s="65">
        <v>3</v>
      </c>
      <c r="E54" s="66">
        <v>0</v>
      </c>
      <c r="F54" s="67"/>
      <c r="G54" s="65">
        <f t="shared" si="4"/>
        <v>1</v>
      </c>
      <c r="H54" s="66">
        <f t="shared" si="5"/>
        <v>3</v>
      </c>
      <c r="I54" s="20" t="str">
        <f t="shared" si="6"/>
        <v>-</v>
      </c>
      <c r="J54" s="21" t="str">
        <f t="shared" si="7"/>
        <v>-</v>
      </c>
    </row>
    <row r="55" spans="1:10" x14ac:dyDescent="0.2">
      <c r="A55" s="1"/>
      <c r="B55" s="68"/>
      <c r="C55" s="69"/>
      <c r="D55" s="68"/>
      <c r="E55" s="69"/>
      <c r="F55" s="70"/>
      <c r="G55" s="68"/>
      <c r="H55" s="69"/>
      <c r="I55" s="5"/>
      <c r="J55" s="6"/>
    </row>
    <row r="56" spans="1:10" s="43" customFormat="1" x14ac:dyDescent="0.2">
      <c r="A56" s="27" t="s">
        <v>5</v>
      </c>
      <c r="B56" s="71">
        <f>SUM(B6:B55)</f>
        <v>893</v>
      </c>
      <c r="C56" s="72">
        <f>SUM(C6:C55)</f>
        <v>1382</v>
      </c>
      <c r="D56" s="71">
        <f>SUM(D6:D55)</f>
        <v>12224</v>
      </c>
      <c r="E56" s="72">
        <f>SUM(E6:E55)</f>
        <v>15281</v>
      </c>
      <c r="F56" s="73"/>
      <c r="G56" s="71">
        <f>SUM(G6:G55)</f>
        <v>-489</v>
      </c>
      <c r="H56" s="72">
        <f>SUM(H6:H55)</f>
        <v>-3057</v>
      </c>
      <c r="I56" s="37">
        <f>IF(C56=0, 0, G56/C56)</f>
        <v>-0.35383502170767006</v>
      </c>
      <c r="J56" s="38">
        <f>IF(E56=0, 0, H56/E56)</f>
        <v>-0.20005235259472548</v>
      </c>
    </row>
  </sheetData>
  <mergeCells count="5">
    <mergeCell ref="B1:J1"/>
    <mergeCell ref="B4:C4"/>
    <mergeCell ref="D4:E4"/>
    <mergeCell ref="G4:J4"/>
    <mergeCell ref="B2:J2"/>
  </mergeCells>
  <phoneticPr fontId="3" type="noConversion"/>
  <printOptions horizontalCentered="1"/>
  <pageMargins left="0.39370078740157483" right="0.39370078740157483" top="0.39370078740157483" bottom="0.59055118110236227" header="0.39370078740157483" footer="0.19685039370078741"/>
  <pageSetup paperSize="9" scale="96"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9">
    <pageSetUpPr fitToPage="1"/>
  </sheetPr>
  <dimension ref="A1:H56"/>
  <sheetViews>
    <sheetView tabSelected="1" workbookViewId="0">
      <selection activeCell="M1" sqref="M1"/>
    </sheetView>
  </sheetViews>
  <sheetFormatPr defaultRowHeight="12.75" x14ac:dyDescent="0.2"/>
  <cols>
    <col min="1" max="1" width="19.7109375" customWidth="1"/>
    <col min="2" max="5" width="10.140625" customWidth="1"/>
    <col min="6" max="6" width="1.7109375" customWidth="1"/>
    <col min="7" max="8" width="10.140625" customWidth="1"/>
  </cols>
  <sheetData>
    <row r="1" spans="1:8" s="52" customFormat="1" ht="20.25" x14ac:dyDescent="0.3">
      <c r="A1" s="4" t="s">
        <v>10</v>
      </c>
      <c r="B1" s="198" t="s">
        <v>22</v>
      </c>
      <c r="C1" s="199"/>
      <c r="D1" s="199"/>
      <c r="E1" s="199"/>
      <c r="F1" s="199"/>
      <c r="G1" s="199"/>
      <c r="H1" s="199"/>
    </row>
    <row r="2" spans="1:8" s="52" customFormat="1" ht="20.25" x14ac:dyDescent="0.3">
      <c r="A2" s="4" t="s">
        <v>91</v>
      </c>
      <c r="B2" s="202" t="s">
        <v>81</v>
      </c>
      <c r="C2" s="203"/>
      <c r="D2" s="203"/>
      <c r="E2" s="203"/>
      <c r="F2" s="203"/>
      <c r="G2" s="203"/>
      <c r="H2" s="203"/>
    </row>
    <row r="4" spans="1:8" x14ac:dyDescent="0.2">
      <c r="A4" s="60"/>
      <c r="B4" s="196" t="s">
        <v>1</v>
      </c>
      <c r="C4" s="197"/>
      <c r="D4" s="196" t="s">
        <v>2</v>
      </c>
      <c r="E4" s="197"/>
      <c r="F4" s="59"/>
      <c r="G4" s="196" t="s">
        <v>6</v>
      </c>
      <c r="H4" s="197"/>
    </row>
    <row r="5" spans="1:8" x14ac:dyDescent="0.2">
      <c r="A5" s="27" t="s">
        <v>0</v>
      </c>
      <c r="B5" s="57">
        <f>VALUE(RIGHT(B2, 4))</f>
        <v>2021</v>
      </c>
      <c r="C5" s="58">
        <f>B5-1</f>
        <v>2020</v>
      </c>
      <c r="D5" s="57">
        <f>B5</f>
        <v>2021</v>
      </c>
      <c r="E5" s="58">
        <f>C5</f>
        <v>2020</v>
      </c>
      <c r="F5" s="64"/>
      <c r="G5" s="57" t="s">
        <v>4</v>
      </c>
      <c r="H5" s="58" t="s">
        <v>2</v>
      </c>
    </row>
    <row r="6" spans="1:8" x14ac:dyDescent="0.2">
      <c r="A6" s="7" t="s">
        <v>31</v>
      </c>
      <c r="B6" s="16">
        <v>0.111982082866741</v>
      </c>
      <c r="C6" s="17">
        <v>0.434153400868307</v>
      </c>
      <c r="D6" s="16">
        <v>0.130890052356021</v>
      </c>
      <c r="E6" s="17">
        <v>0.23558667626464197</v>
      </c>
      <c r="F6" s="12"/>
      <c r="G6" s="10">
        <f t="shared" ref="G6:G37" si="0">B6-C6</f>
        <v>-0.32217131800156601</v>
      </c>
      <c r="H6" s="11">
        <f t="shared" ref="H6:H37" si="1">D6-E6</f>
        <v>-0.10469662390862097</v>
      </c>
    </row>
    <row r="7" spans="1:8" x14ac:dyDescent="0.2">
      <c r="A7" s="7" t="s">
        <v>32</v>
      </c>
      <c r="B7" s="16">
        <v>1.7917133258678601</v>
      </c>
      <c r="C7" s="17">
        <v>1.9536903039073801</v>
      </c>
      <c r="D7" s="16">
        <v>1.66066753926702</v>
      </c>
      <c r="E7" s="17">
        <v>1.6163863621490699</v>
      </c>
      <c r="F7" s="12"/>
      <c r="G7" s="10">
        <f t="shared" si="0"/>
        <v>-0.16197697803951994</v>
      </c>
      <c r="H7" s="11">
        <f t="shared" si="1"/>
        <v>4.4281177117950099E-2</v>
      </c>
    </row>
    <row r="8" spans="1:8" x14ac:dyDescent="0.2">
      <c r="A8" s="7" t="s">
        <v>33</v>
      </c>
      <c r="B8" s="16">
        <v>1.1198208286674101</v>
      </c>
      <c r="C8" s="17">
        <v>3.1114327062228697</v>
      </c>
      <c r="D8" s="16">
        <v>2.8714005235602102</v>
      </c>
      <c r="E8" s="17">
        <v>2.5391008441855898</v>
      </c>
      <c r="F8" s="12"/>
      <c r="G8" s="10">
        <f t="shared" si="0"/>
        <v>-1.9916118775554597</v>
      </c>
      <c r="H8" s="11">
        <f t="shared" si="1"/>
        <v>0.33229967937462046</v>
      </c>
    </row>
    <row r="9" spans="1:8" x14ac:dyDescent="0.2">
      <c r="A9" s="7" t="s">
        <v>34</v>
      </c>
      <c r="B9" s="16">
        <v>0.33594624860022398</v>
      </c>
      <c r="C9" s="17">
        <v>0</v>
      </c>
      <c r="D9" s="16">
        <v>0.20451570680628298</v>
      </c>
      <c r="E9" s="17">
        <v>0</v>
      </c>
      <c r="F9" s="12"/>
      <c r="G9" s="10">
        <f t="shared" si="0"/>
        <v>0.33594624860022398</v>
      </c>
      <c r="H9" s="11">
        <f t="shared" si="1"/>
        <v>0.20451570680628298</v>
      </c>
    </row>
    <row r="10" spans="1:8" x14ac:dyDescent="0.2">
      <c r="A10" s="7" t="s">
        <v>35</v>
      </c>
      <c r="B10" s="16">
        <v>0</v>
      </c>
      <c r="C10" s="17">
        <v>7.2358900144717797E-2</v>
      </c>
      <c r="D10" s="16">
        <v>1.63612565445026E-2</v>
      </c>
      <c r="E10" s="17">
        <v>1.9632223022053499E-2</v>
      </c>
      <c r="F10" s="12"/>
      <c r="G10" s="10">
        <f t="shared" si="0"/>
        <v>-7.2358900144717797E-2</v>
      </c>
      <c r="H10" s="11">
        <f t="shared" si="1"/>
        <v>-3.2709664775508983E-3</v>
      </c>
    </row>
    <row r="11" spans="1:8" x14ac:dyDescent="0.2">
      <c r="A11" s="7" t="s">
        <v>36</v>
      </c>
      <c r="B11" s="16">
        <v>0</v>
      </c>
      <c r="C11" s="17">
        <v>0</v>
      </c>
      <c r="D11" s="16">
        <v>1.63612565445026E-2</v>
      </c>
      <c r="E11" s="17">
        <v>5.2352594725476098E-2</v>
      </c>
      <c r="F11" s="12"/>
      <c r="G11" s="10">
        <f t="shared" si="0"/>
        <v>0</v>
      </c>
      <c r="H11" s="11">
        <f t="shared" si="1"/>
        <v>-3.5991338180973498E-2</v>
      </c>
    </row>
    <row r="12" spans="1:8" x14ac:dyDescent="0.2">
      <c r="A12" s="7" t="s">
        <v>37</v>
      </c>
      <c r="B12" s="16">
        <v>0</v>
      </c>
      <c r="C12" s="17">
        <v>7.2358900144717797E-2</v>
      </c>
      <c r="D12" s="16">
        <v>8.1806282722513089E-3</v>
      </c>
      <c r="E12" s="17">
        <v>6.5440743406845097E-3</v>
      </c>
      <c r="F12" s="12"/>
      <c r="G12" s="10">
        <f t="shared" si="0"/>
        <v>-7.2358900144717797E-2</v>
      </c>
      <c r="H12" s="11">
        <f t="shared" si="1"/>
        <v>1.6365539315667992E-3</v>
      </c>
    </row>
    <row r="13" spans="1:8" x14ac:dyDescent="0.2">
      <c r="A13" s="7" t="s">
        <v>38</v>
      </c>
      <c r="B13" s="16">
        <v>0</v>
      </c>
      <c r="C13" s="17">
        <v>0</v>
      </c>
      <c r="D13" s="16">
        <v>0.106348167539267</v>
      </c>
      <c r="E13" s="17">
        <v>0.13742556115437499</v>
      </c>
      <c r="F13" s="12"/>
      <c r="G13" s="10">
        <f t="shared" si="0"/>
        <v>0</v>
      </c>
      <c r="H13" s="11">
        <f t="shared" si="1"/>
        <v>-3.1077393615107987E-2</v>
      </c>
    </row>
    <row r="14" spans="1:8" x14ac:dyDescent="0.2">
      <c r="A14" s="7" t="s">
        <v>39</v>
      </c>
      <c r="B14" s="16">
        <v>0</v>
      </c>
      <c r="C14" s="17">
        <v>0</v>
      </c>
      <c r="D14" s="16">
        <v>4.9083769633507905E-2</v>
      </c>
      <c r="E14" s="17">
        <v>1.9632223022053499E-2</v>
      </c>
      <c r="F14" s="12"/>
      <c r="G14" s="10">
        <f t="shared" si="0"/>
        <v>0</v>
      </c>
      <c r="H14" s="11">
        <f t="shared" si="1"/>
        <v>2.9451546611454407E-2</v>
      </c>
    </row>
    <row r="15" spans="1:8" x14ac:dyDescent="0.2">
      <c r="A15" s="7" t="s">
        <v>40</v>
      </c>
      <c r="B15" s="16">
        <v>5.9350503919372901</v>
      </c>
      <c r="C15" s="17">
        <v>6.0057887120115794</v>
      </c>
      <c r="D15" s="16">
        <v>5.5137434554973801</v>
      </c>
      <c r="E15" s="17">
        <v>4.1620312806753494</v>
      </c>
      <c r="F15" s="12"/>
      <c r="G15" s="10">
        <f t="shared" si="0"/>
        <v>-7.0738320074289263E-2</v>
      </c>
      <c r="H15" s="11">
        <f t="shared" si="1"/>
        <v>1.3517121748220307</v>
      </c>
    </row>
    <row r="16" spans="1:8" x14ac:dyDescent="0.2">
      <c r="A16" s="7" t="s">
        <v>42</v>
      </c>
      <c r="B16" s="16">
        <v>0</v>
      </c>
      <c r="C16" s="17">
        <v>0</v>
      </c>
      <c r="D16" s="16">
        <v>1.63612565445026E-2</v>
      </c>
      <c r="E16" s="17">
        <v>6.5440743406845097E-3</v>
      </c>
      <c r="F16" s="12"/>
      <c r="G16" s="10">
        <f t="shared" si="0"/>
        <v>0</v>
      </c>
      <c r="H16" s="11">
        <f t="shared" si="1"/>
        <v>9.8171822038180916E-3</v>
      </c>
    </row>
    <row r="17" spans="1:8" x14ac:dyDescent="0.2">
      <c r="A17" s="7" t="s">
        <v>43</v>
      </c>
      <c r="B17" s="16">
        <v>0.55991041433370703</v>
      </c>
      <c r="C17" s="17">
        <v>0.57887120115774204</v>
      </c>
      <c r="D17" s="16">
        <v>1.5215968586387401</v>
      </c>
      <c r="E17" s="17">
        <v>0.40573260912244002</v>
      </c>
      <c r="F17" s="12"/>
      <c r="G17" s="10">
        <f t="shared" si="0"/>
        <v>-1.8960786824035014E-2</v>
      </c>
      <c r="H17" s="11">
        <f t="shared" si="1"/>
        <v>1.1158642495163</v>
      </c>
    </row>
    <row r="18" spans="1:8" x14ac:dyDescent="0.2">
      <c r="A18" s="7" t="s">
        <v>45</v>
      </c>
      <c r="B18" s="16">
        <v>0</v>
      </c>
      <c r="C18" s="17">
        <v>2.38784370477569</v>
      </c>
      <c r="D18" s="16">
        <v>0</v>
      </c>
      <c r="E18" s="17">
        <v>1.7341797002814001</v>
      </c>
      <c r="F18" s="12"/>
      <c r="G18" s="10">
        <f t="shared" si="0"/>
        <v>-2.38784370477569</v>
      </c>
      <c r="H18" s="11">
        <f t="shared" si="1"/>
        <v>-1.7341797002814001</v>
      </c>
    </row>
    <row r="19" spans="1:8" x14ac:dyDescent="0.2">
      <c r="A19" s="7" t="s">
        <v>46</v>
      </c>
      <c r="B19" s="16">
        <v>1.23180291153415</v>
      </c>
      <c r="C19" s="17">
        <v>6.7293777134587511</v>
      </c>
      <c r="D19" s="16">
        <v>2.96138743455497</v>
      </c>
      <c r="E19" s="17">
        <v>6.9759832471696894</v>
      </c>
      <c r="F19" s="12"/>
      <c r="G19" s="10">
        <f t="shared" si="0"/>
        <v>-5.4975748019246016</v>
      </c>
      <c r="H19" s="11">
        <f t="shared" si="1"/>
        <v>-4.0145958126147194</v>
      </c>
    </row>
    <row r="20" spans="1:8" x14ac:dyDescent="0.2">
      <c r="A20" s="7" t="s">
        <v>47</v>
      </c>
      <c r="B20" s="16">
        <v>9.4064949608062705</v>
      </c>
      <c r="C20" s="17">
        <v>7.52532561505065</v>
      </c>
      <c r="D20" s="16">
        <v>8.4260471204188505</v>
      </c>
      <c r="E20" s="17">
        <v>9.3645703815195294</v>
      </c>
      <c r="F20" s="12"/>
      <c r="G20" s="10">
        <f t="shared" si="0"/>
        <v>1.8811693457556204</v>
      </c>
      <c r="H20" s="11">
        <f t="shared" si="1"/>
        <v>-0.93852326110067885</v>
      </c>
    </row>
    <row r="21" spans="1:8" x14ac:dyDescent="0.2">
      <c r="A21" s="7" t="s">
        <v>50</v>
      </c>
      <c r="B21" s="16">
        <v>2.5755879059350497</v>
      </c>
      <c r="C21" s="17">
        <v>1.3024602026049201</v>
      </c>
      <c r="D21" s="16">
        <v>1.97971204188482</v>
      </c>
      <c r="E21" s="17">
        <v>1.1910215300045801</v>
      </c>
      <c r="F21" s="12"/>
      <c r="G21" s="10">
        <f t="shared" si="0"/>
        <v>1.2731277033301296</v>
      </c>
      <c r="H21" s="11">
        <f t="shared" si="1"/>
        <v>0.78869051188023986</v>
      </c>
    </row>
    <row r="22" spans="1:8" x14ac:dyDescent="0.2">
      <c r="A22" s="7" t="s">
        <v>52</v>
      </c>
      <c r="B22" s="16">
        <v>0.44792833146696504</v>
      </c>
      <c r="C22" s="17">
        <v>0.14471780028943601</v>
      </c>
      <c r="D22" s="16">
        <v>0.36812827225130901</v>
      </c>
      <c r="E22" s="17">
        <v>0.31411556835285598</v>
      </c>
      <c r="F22" s="12"/>
      <c r="G22" s="10">
        <f t="shared" si="0"/>
        <v>0.30321053117752905</v>
      </c>
      <c r="H22" s="11">
        <f t="shared" si="1"/>
        <v>5.4012703898453029E-2</v>
      </c>
    </row>
    <row r="23" spans="1:8" x14ac:dyDescent="0.2">
      <c r="A23" s="7" t="s">
        <v>53</v>
      </c>
      <c r="B23" s="16">
        <v>1.6797312430011198</v>
      </c>
      <c r="C23" s="17">
        <v>1.0853835021707701</v>
      </c>
      <c r="D23" s="16">
        <v>0.75261780104711995</v>
      </c>
      <c r="E23" s="17">
        <v>0.54315817027681401</v>
      </c>
      <c r="F23" s="12"/>
      <c r="G23" s="10">
        <f t="shared" si="0"/>
        <v>0.59434774083034969</v>
      </c>
      <c r="H23" s="11">
        <f t="shared" si="1"/>
        <v>0.20945963077030594</v>
      </c>
    </row>
    <row r="24" spans="1:8" x14ac:dyDescent="0.2">
      <c r="A24" s="7" t="s">
        <v>54</v>
      </c>
      <c r="B24" s="16">
        <v>4.2553191489361701</v>
      </c>
      <c r="C24" s="17">
        <v>7.0188133140376294</v>
      </c>
      <c r="D24" s="16">
        <v>5.8491492146596897</v>
      </c>
      <c r="E24" s="17">
        <v>5.9354754270008501</v>
      </c>
      <c r="F24" s="12"/>
      <c r="G24" s="10">
        <f t="shared" si="0"/>
        <v>-2.7634941651014593</v>
      </c>
      <c r="H24" s="11">
        <f t="shared" si="1"/>
        <v>-8.6326212341160335E-2</v>
      </c>
    </row>
    <row r="25" spans="1:8" x14ac:dyDescent="0.2">
      <c r="A25" s="7" t="s">
        <v>55</v>
      </c>
      <c r="B25" s="16">
        <v>0</v>
      </c>
      <c r="C25" s="17">
        <v>0</v>
      </c>
      <c r="D25" s="16">
        <v>1.63612565445026E-2</v>
      </c>
      <c r="E25" s="17">
        <v>6.5440743406845097E-3</v>
      </c>
      <c r="F25" s="12"/>
      <c r="G25" s="10">
        <f t="shared" si="0"/>
        <v>0</v>
      </c>
      <c r="H25" s="11">
        <f t="shared" si="1"/>
        <v>9.8171822038180916E-3</v>
      </c>
    </row>
    <row r="26" spans="1:8" x14ac:dyDescent="0.2">
      <c r="A26" s="7" t="s">
        <v>56</v>
      </c>
      <c r="B26" s="16">
        <v>0.78387458006718891</v>
      </c>
      <c r="C26" s="17">
        <v>0.21707670043415297</v>
      </c>
      <c r="D26" s="16">
        <v>1.1043848167539301</v>
      </c>
      <c r="E26" s="17">
        <v>0.92925855637720001</v>
      </c>
      <c r="F26" s="12"/>
      <c r="G26" s="10">
        <f t="shared" si="0"/>
        <v>0.56679787963303596</v>
      </c>
      <c r="H26" s="11">
        <f t="shared" si="1"/>
        <v>0.17512626037673007</v>
      </c>
    </row>
    <row r="27" spans="1:8" x14ac:dyDescent="0.2">
      <c r="A27" s="7" t="s">
        <v>57</v>
      </c>
      <c r="B27" s="16">
        <v>1.1198208286674101</v>
      </c>
      <c r="C27" s="17">
        <v>0.7959479015918961</v>
      </c>
      <c r="D27" s="16">
        <v>0.711714659685864</v>
      </c>
      <c r="E27" s="17">
        <v>0.425364832144493</v>
      </c>
      <c r="F27" s="12"/>
      <c r="G27" s="10">
        <f t="shared" si="0"/>
        <v>0.32387292707551396</v>
      </c>
      <c r="H27" s="11">
        <f t="shared" si="1"/>
        <v>0.286349827541371</v>
      </c>
    </row>
    <row r="28" spans="1:8" x14ac:dyDescent="0.2">
      <c r="A28" s="7" t="s">
        <v>58</v>
      </c>
      <c r="B28" s="16">
        <v>1.0078387458006699</v>
      </c>
      <c r="C28" s="17">
        <v>1.01302460202605</v>
      </c>
      <c r="D28" s="16">
        <v>1.0553010471204201</v>
      </c>
      <c r="E28" s="17">
        <v>0.94234670505856899</v>
      </c>
      <c r="F28" s="12"/>
      <c r="G28" s="10">
        <f t="shared" si="0"/>
        <v>-5.1858562253801477E-3</v>
      </c>
      <c r="H28" s="11">
        <f t="shared" si="1"/>
        <v>0.11295434206185107</v>
      </c>
    </row>
    <row r="29" spans="1:8" x14ac:dyDescent="0.2">
      <c r="A29" s="7" t="s">
        <v>59</v>
      </c>
      <c r="B29" s="16">
        <v>0</v>
      </c>
      <c r="C29" s="17">
        <v>0</v>
      </c>
      <c r="D29" s="16">
        <v>8.1806282722513089E-3</v>
      </c>
      <c r="E29" s="17">
        <v>0</v>
      </c>
      <c r="F29" s="12"/>
      <c r="G29" s="10">
        <f t="shared" si="0"/>
        <v>0</v>
      </c>
      <c r="H29" s="11">
        <f t="shared" si="1"/>
        <v>8.1806282722513089E-3</v>
      </c>
    </row>
    <row r="30" spans="1:8" x14ac:dyDescent="0.2">
      <c r="A30" s="7" t="s">
        <v>60</v>
      </c>
      <c r="B30" s="16">
        <v>0</v>
      </c>
      <c r="C30" s="17">
        <v>0.21707670043415297</v>
      </c>
      <c r="D30" s="16">
        <v>5.7264397905759198E-2</v>
      </c>
      <c r="E30" s="17">
        <v>7.19848177475296E-2</v>
      </c>
      <c r="F30" s="12"/>
      <c r="G30" s="10">
        <f t="shared" si="0"/>
        <v>-0.21707670043415297</v>
      </c>
      <c r="H30" s="11">
        <f t="shared" si="1"/>
        <v>-1.4720419841770402E-2</v>
      </c>
    </row>
    <row r="31" spans="1:8" x14ac:dyDescent="0.2">
      <c r="A31" s="7" t="s">
        <v>61</v>
      </c>
      <c r="B31" s="16">
        <v>8.2866741321388595</v>
      </c>
      <c r="C31" s="17">
        <v>10.853835021707701</v>
      </c>
      <c r="D31" s="16">
        <v>12.1482329842932</v>
      </c>
      <c r="E31" s="17">
        <v>11.7269812185066</v>
      </c>
      <c r="F31" s="12"/>
      <c r="G31" s="10">
        <f t="shared" si="0"/>
        <v>-2.5671608895688411</v>
      </c>
      <c r="H31" s="11">
        <f t="shared" si="1"/>
        <v>0.42125176578660017</v>
      </c>
    </row>
    <row r="32" spans="1:8" x14ac:dyDescent="0.2">
      <c r="A32" s="7" t="s">
        <v>62</v>
      </c>
      <c r="B32" s="16">
        <v>0</v>
      </c>
      <c r="C32" s="17">
        <v>0</v>
      </c>
      <c r="D32" s="16">
        <v>0</v>
      </c>
      <c r="E32" s="17">
        <v>6.5440743406845097E-3</v>
      </c>
      <c r="F32" s="12"/>
      <c r="G32" s="10">
        <f t="shared" si="0"/>
        <v>0</v>
      </c>
      <c r="H32" s="11">
        <f t="shared" si="1"/>
        <v>-6.5440743406845097E-3</v>
      </c>
    </row>
    <row r="33" spans="1:8" x14ac:dyDescent="0.2">
      <c r="A33" s="7" t="s">
        <v>63</v>
      </c>
      <c r="B33" s="16">
        <v>2.79955207166853</v>
      </c>
      <c r="C33" s="17">
        <v>3.18379160636758</v>
      </c>
      <c r="D33" s="16">
        <v>2.2496727748691101</v>
      </c>
      <c r="E33" s="17">
        <v>2.27079379621753</v>
      </c>
      <c r="F33" s="12"/>
      <c r="G33" s="10">
        <f t="shared" si="0"/>
        <v>-0.38423953469904992</v>
      </c>
      <c r="H33" s="11">
        <f t="shared" si="1"/>
        <v>-2.1121021348419866E-2</v>
      </c>
    </row>
    <row r="34" spans="1:8" x14ac:dyDescent="0.2">
      <c r="A34" s="7" t="s">
        <v>64</v>
      </c>
      <c r="B34" s="16">
        <v>0</v>
      </c>
      <c r="C34" s="17">
        <v>0.50651230101302502</v>
      </c>
      <c r="D34" s="16">
        <v>0.20451570680628298</v>
      </c>
      <c r="E34" s="17">
        <v>0.37301223741901701</v>
      </c>
      <c r="F34" s="12"/>
      <c r="G34" s="10">
        <f t="shared" si="0"/>
        <v>-0.50651230101302502</v>
      </c>
      <c r="H34" s="11">
        <f t="shared" si="1"/>
        <v>-0.16849653061273404</v>
      </c>
    </row>
    <row r="35" spans="1:8" x14ac:dyDescent="0.2">
      <c r="A35" s="7" t="s">
        <v>65</v>
      </c>
      <c r="B35" s="16">
        <v>1.56774916013438</v>
      </c>
      <c r="C35" s="17">
        <v>2.31548480463097</v>
      </c>
      <c r="D35" s="16">
        <v>2.9450261780104703</v>
      </c>
      <c r="E35" s="17">
        <v>2.0482952686342499</v>
      </c>
      <c r="F35" s="12"/>
      <c r="G35" s="10">
        <f t="shared" si="0"/>
        <v>-0.74773564449658991</v>
      </c>
      <c r="H35" s="11">
        <f t="shared" si="1"/>
        <v>0.89673090937622035</v>
      </c>
    </row>
    <row r="36" spans="1:8" x14ac:dyDescent="0.2">
      <c r="A36" s="7" t="s">
        <v>66</v>
      </c>
      <c r="B36" s="16">
        <v>0.78387458006718891</v>
      </c>
      <c r="C36" s="17">
        <v>0.36179450072358899</v>
      </c>
      <c r="D36" s="16">
        <v>0.48265706806282704</v>
      </c>
      <c r="E36" s="17">
        <v>0.39264446044107104</v>
      </c>
      <c r="F36" s="12"/>
      <c r="G36" s="10">
        <f t="shared" si="0"/>
        <v>0.42208007934359992</v>
      </c>
      <c r="H36" s="11">
        <f t="shared" si="1"/>
        <v>9.0012607621756002E-2</v>
      </c>
    </row>
    <row r="37" spans="1:8" x14ac:dyDescent="0.2">
      <c r="A37" s="7" t="s">
        <v>67</v>
      </c>
      <c r="B37" s="16">
        <v>3.1354983202687601</v>
      </c>
      <c r="C37" s="17">
        <v>3.40086830680174</v>
      </c>
      <c r="D37" s="16">
        <v>4.3602748691099498</v>
      </c>
      <c r="E37" s="17">
        <v>3.6385053334205901</v>
      </c>
      <c r="F37" s="12"/>
      <c r="G37" s="10">
        <f t="shared" si="0"/>
        <v>-0.26536998653297994</v>
      </c>
      <c r="H37" s="11">
        <f t="shared" si="1"/>
        <v>0.72176953568935964</v>
      </c>
    </row>
    <row r="38" spans="1:8" x14ac:dyDescent="0.2">
      <c r="A38" s="7" t="s">
        <v>68</v>
      </c>
      <c r="B38" s="16">
        <v>3.4714445688689803</v>
      </c>
      <c r="C38" s="17">
        <v>2.6772793053545603</v>
      </c>
      <c r="D38" s="16">
        <v>3.36223821989529</v>
      </c>
      <c r="E38" s="17">
        <v>3.1607879065506204</v>
      </c>
      <c r="F38" s="12"/>
      <c r="G38" s="10">
        <f t="shared" ref="G38:G54" si="2">B38-C38</f>
        <v>0.79416526351442007</v>
      </c>
      <c r="H38" s="11">
        <f t="shared" ref="H38:H54" si="3">D38-E38</f>
        <v>0.20145031334466967</v>
      </c>
    </row>
    <row r="39" spans="1:8" x14ac:dyDescent="0.2">
      <c r="A39" s="7" t="s">
        <v>69</v>
      </c>
      <c r="B39" s="16">
        <v>0</v>
      </c>
      <c r="C39" s="17">
        <v>0.50651230101302502</v>
      </c>
      <c r="D39" s="16">
        <v>0.15543193717277498</v>
      </c>
      <c r="E39" s="17">
        <v>0.37301223741901701</v>
      </c>
      <c r="F39" s="12"/>
      <c r="G39" s="10">
        <f t="shared" si="2"/>
        <v>-0.50651230101302502</v>
      </c>
      <c r="H39" s="11">
        <f t="shared" si="3"/>
        <v>-0.21758030024624203</v>
      </c>
    </row>
    <row r="40" spans="1:8" x14ac:dyDescent="0.2">
      <c r="A40" s="7" t="s">
        <v>70</v>
      </c>
      <c r="B40" s="16">
        <v>0.44792833146696504</v>
      </c>
      <c r="C40" s="17">
        <v>0.50651230101302502</v>
      </c>
      <c r="D40" s="16">
        <v>0.58900523560209395</v>
      </c>
      <c r="E40" s="17">
        <v>0.39264446044107104</v>
      </c>
      <c r="F40" s="12"/>
      <c r="G40" s="10">
        <f t="shared" si="2"/>
        <v>-5.8583969546059989E-2</v>
      </c>
      <c r="H40" s="11">
        <f t="shared" si="3"/>
        <v>0.1963607751610229</v>
      </c>
    </row>
    <row r="41" spans="1:8" x14ac:dyDescent="0.2">
      <c r="A41" s="7" t="s">
        <v>71</v>
      </c>
      <c r="B41" s="16">
        <v>0.55991041433370703</v>
      </c>
      <c r="C41" s="17">
        <v>0.21707670043415297</v>
      </c>
      <c r="D41" s="16">
        <v>0.25359947643979103</v>
      </c>
      <c r="E41" s="17">
        <v>0.24213075060532702</v>
      </c>
      <c r="F41" s="12"/>
      <c r="G41" s="10">
        <f t="shared" si="2"/>
        <v>0.34283371389955408</v>
      </c>
      <c r="H41" s="11">
        <f t="shared" si="3"/>
        <v>1.1468725834464011E-2</v>
      </c>
    </row>
    <row r="42" spans="1:8" x14ac:dyDescent="0.2">
      <c r="A42" s="7" t="s">
        <v>72</v>
      </c>
      <c r="B42" s="16">
        <v>0</v>
      </c>
      <c r="C42" s="17">
        <v>0.86830680173661401</v>
      </c>
      <c r="D42" s="16">
        <v>0.302683246073298</v>
      </c>
      <c r="E42" s="17">
        <v>0.48426150121065403</v>
      </c>
      <c r="F42" s="12"/>
      <c r="G42" s="10">
        <f t="shared" si="2"/>
        <v>-0.86830680173661401</v>
      </c>
      <c r="H42" s="11">
        <f t="shared" si="3"/>
        <v>-0.18157825513735604</v>
      </c>
    </row>
    <row r="43" spans="1:8" x14ac:dyDescent="0.2">
      <c r="A43" s="7" t="s">
        <v>73</v>
      </c>
      <c r="B43" s="16">
        <v>2.3516237402015703</v>
      </c>
      <c r="C43" s="17">
        <v>2.9667149059334301</v>
      </c>
      <c r="D43" s="16">
        <v>3.0677356020942401</v>
      </c>
      <c r="E43" s="17">
        <v>2.1464563837445199</v>
      </c>
      <c r="F43" s="12"/>
      <c r="G43" s="10">
        <f t="shared" si="2"/>
        <v>-0.61509116573185985</v>
      </c>
      <c r="H43" s="11">
        <f t="shared" si="3"/>
        <v>0.92127921834972026</v>
      </c>
    </row>
    <row r="44" spans="1:8" x14ac:dyDescent="0.2">
      <c r="A44" s="7" t="s">
        <v>74</v>
      </c>
      <c r="B44" s="16">
        <v>0</v>
      </c>
      <c r="C44" s="17">
        <v>0.14471780028943601</v>
      </c>
      <c r="D44" s="16">
        <v>4.9083769633507905E-2</v>
      </c>
      <c r="E44" s="17">
        <v>0.11124926379163699</v>
      </c>
      <c r="F44" s="12"/>
      <c r="G44" s="10">
        <f t="shared" si="2"/>
        <v>-0.14471780028943601</v>
      </c>
      <c r="H44" s="11">
        <f t="shared" si="3"/>
        <v>-6.2165494158129088E-2</v>
      </c>
    </row>
    <row r="45" spans="1:8" x14ac:dyDescent="0.2">
      <c r="A45" s="7" t="s">
        <v>75</v>
      </c>
      <c r="B45" s="16">
        <v>7.7267637178051505</v>
      </c>
      <c r="C45" s="17">
        <v>4.7033285094066599</v>
      </c>
      <c r="D45" s="16">
        <v>5.8409685863874303</v>
      </c>
      <c r="E45" s="17">
        <v>6.4393691512335591</v>
      </c>
      <c r="F45" s="12"/>
      <c r="G45" s="10">
        <f t="shared" si="2"/>
        <v>3.0234352083984906</v>
      </c>
      <c r="H45" s="11">
        <f t="shared" si="3"/>
        <v>-0.5984005648461288</v>
      </c>
    </row>
    <row r="46" spans="1:8" x14ac:dyDescent="0.2">
      <c r="A46" s="7" t="s">
        <v>76</v>
      </c>
      <c r="B46" s="16">
        <v>1.9036954087346001</v>
      </c>
      <c r="C46" s="17">
        <v>1.8813314037626601</v>
      </c>
      <c r="D46" s="16">
        <v>1.7097513089005201</v>
      </c>
      <c r="E46" s="17">
        <v>2.0286630456122001</v>
      </c>
      <c r="F46" s="12"/>
      <c r="G46" s="10">
        <f t="shared" si="2"/>
        <v>2.2364004971940021E-2</v>
      </c>
      <c r="H46" s="11">
        <f t="shared" si="3"/>
        <v>-0.31891173671168005</v>
      </c>
    </row>
    <row r="47" spans="1:8" x14ac:dyDescent="0.2">
      <c r="A47" s="7" t="s">
        <v>77</v>
      </c>
      <c r="B47" s="16">
        <v>23.516237402015701</v>
      </c>
      <c r="C47" s="17">
        <v>13.458755426917502</v>
      </c>
      <c r="D47" s="16">
        <v>18.062827225130899</v>
      </c>
      <c r="E47" s="17">
        <v>16.144231398468701</v>
      </c>
      <c r="F47" s="12"/>
      <c r="G47" s="10">
        <f t="shared" si="2"/>
        <v>10.057481975098199</v>
      </c>
      <c r="H47" s="11">
        <f t="shared" si="3"/>
        <v>1.9185958266621981</v>
      </c>
    </row>
    <row r="48" spans="1:8" x14ac:dyDescent="0.2">
      <c r="A48" s="7" t="s">
        <v>78</v>
      </c>
      <c r="B48" s="16">
        <v>8.7346024636058193</v>
      </c>
      <c r="C48" s="17">
        <v>8.8277858176555704</v>
      </c>
      <c r="D48" s="16">
        <v>6.585405759162299</v>
      </c>
      <c r="E48" s="17">
        <v>8.7101629474510798</v>
      </c>
      <c r="F48" s="12"/>
      <c r="G48" s="10">
        <f t="shared" si="2"/>
        <v>-9.3183354049751088E-2</v>
      </c>
      <c r="H48" s="11">
        <f t="shared" si="3"/>
        <v>-2.1247571882887808</v>
      </c>
    </row>
    <row r="49" spans="1:8" x14ac:dyDescent="0.2">
      <c r="A49" s="7" t="s">
        <v>79</v>
      </c>
      <c r="B49" s="16">
        <v>1.4557670772676401</v>
      </c>
      <c r="C49" s="17">
        <v>1.4471780028943599</v>
      </c>
      <c r="D49" s="16">
        <v>1.5543193717277499</v>
      </c>
      <c r="E49" s="17">
        <v>1.1975656043452698</v>
      </c>
      <c r="F49" s="12"/>
      <c r="G49" s="10">
        <f t="shared" si="2"/>
        <v>8.5890743732801589E-3</v>
      </c>
      <c r="H49" s="11">
        <f t="shared" si="3"/>
        <v>0.3567537673824801</v>
      </c>
    </row>
    <row r="50" spans="1:8" x14ac:dyDescent="0.2">
      <c r="A50" s="142" t="s">
        <v>41</v>
      </c>
      <c r="B50" s="153">
        <v>0.111982082866741</v>
      </c>
      <c r="C50" s="154">
        <v>0</v>
      </c>
      <c r="D50" s="153">
        <v>4.9083769633507905E-2</v>
      </c>
      <c r="E50" s="154">
        <v>0.11124926379163699</v>
      </c>
      <c r="F50" s="155"/>
      <c r="G50" s="156">
        <f t="shared" si="2"/>
        <v>0.111982082866741</v>
      </c>
      <c r="H50" s="157">
        <f t="shared" si="3"/>
        <v>-6.2165494158129088E-2</v>
      </c>
    </row>
    <row r="51" spans="1:8" x14ac:dyDescent="0.2">
      <c r="A51" s="7" t="s">
        <v>44</v>
      </c>
      <c r="B51" s="16">
        <v>0</v>
      </c>
      <c r="C51" s="17">
        <v>7.2358900144717797E-2</v>
      </c>
      <c r="D51" s="16">
        <v>5.7264397905759198E-2</v>
      </c>
      <c r="E51" s="17">
        <v>6.5440743406845095E-2</v>
      </c>
      <c r="F51" s="12"/>
      <c r="G51" s="10">
        <f t="shared" si="2"/>
        <v>-7.2358900144717797E-2</v>
      </c>
      <c r="H51" s="11">
        <f t="shared" si="3"/>
        <v>-8.1763455010858965E-3</v>
      </c>
    </row>
    <row r="52" spans="1:8" x14ac:dyDescent="0.2">
      <c r="A52" s="7" t="s">
        <v>48</v>
      </c>
      <c r="B52" s="16">
        <v>0</v>
      </c>
      <c r="C52" s="17">
        <v>0</v>
      </c>
      <c r="D52" s="16">
        <v>8.1806282722513089E-3</v>
      </c>
      <c r="E52" s="17">
        <v>1.3088148681369E-2</v>
      </c>
      <c r="F52" s="12"/>
      <c r="G52" s="10">
        <f t="shared" si="2"/>
        <v>0</v>
      </c>
      <c r="H52" s="11">
        <f t="shared" si="3"/>
        <v>-4.9075204091176914E-3</v>
      </c>
    </row>
    <row r="53" spans="1:8" x14ac:dyDescent="0.2">
      <c r="A53" s="7" t="s">
        <v>49</v>
      </c>
      <c r="B53" s="16">
        <v>0.67189249720044797</v>
      </c>
      <c r="C53" s="17">
        <v>0.434153400868307</v>
      </c>
      <c r="D53" s="16">
        <v>0.53174083769633507</v>
      </c>
      <c r="E53" s="17">
        <v>0.28793927099011801</v>
      </c>
      <c r="F53" s="12"/>
      <c r="G53" s="10">
        <f t="shared" si="2"/>
        <v>0.23773909633214096</v>
      </c>
      <c r="H53" s="11">
        <f t="shared" si="3"/>
        <v>0.24380156670621705</v>
      </c>
    </row>
    <row r="54" spans="1:8" x14ac:dyDescent="0.2">
      <c r="A54" s="7" t="s">
        <v>51</v>
      </c>
      <c r="B54" s="16">
        <v>0.111982082866741</v>
      </c>
      <c r="C54" s="17">
        <v>0</v>
      </c>
      <c r="D54" s="16">
        <v>2.4541884816753897E-2</v>
      </c>
      <c r="E54" s="17">
        <v>0</v>
      </c>
      <c r="F54" s="12"/>
      <c r="G54" s="10">
        <f t="shared" si="2"/>
        <v>0.111982082866741</v>
      </c>
      <c r="H54" s="11">
        <f t="shared" si="3"/>
        <v>2.4541884816753897E-2</v>
      </c>
    </row>
    <row r="55" spans="1:8" x14ac:dyDescent="0.2">
      <c r="A55" s="1"/>
      <c r="B55" s="18"/>
      <c r="C55" s="19"/>
      <c r="D55" s="18"/>
      <c r="E55" s="19"/>
      <c r="F55" s="15"/>
      <c r="G55" s="13"/>
      <c r="H55" s="14"/>
    </row>
    <row r="56" spans="1:8" s="43" customFormat="1" x14ac:dyDescent="0.2">
      <c r="A56" s="27" t="s">
        <v>5</v>
      </c>
      <c r="B56" s="44">
        <f>SUM(B6:B55)</f>
        <v>100.00000000000003</v>
      </c>
      <c r="C56" s="45">
        <f>SUM(C6:C55)</f>
        <v>100.00000000000006</v>
      </c>
      <c r="D56" s="44">
        <f>SUM(D6:D55)</f>
        <v>100.00000000000003</v>
      </c>
      <c r="E56" s="45">
        <f>SUM(E6:E55)</f>
        <v>99.999999999999972</v>
      </c>
      <c r="F56" s="49"/>
      <c r="G56" s="50">
        <f>SUM(G6:G55)</f>
        <v>-2.7977620220553945E-14</v>
      </c>
      <c r="H56" s="51">
        <f>SUM(H6:H55)</f>
        <v>3.6023267702134376E-14</v>
      </c>
    </row>
  </sheetData>
  <mergeCells count="5">
    <mergeCell ref="B1:H1"/>
    <mergeCell ref="B4:C4"/>
    <mergeCell ref="D4:E4"/>
    <mergeCell ref="G4:H4"/>
    <mergeCell ref="B2:H2"/>
  </mergeCells>
  <phoneticPr fontId="3" type="noConversion"/>
  <printOptions horizontalCentered="1"/>
  <pageMargins left="0.39370078740157483" right="0.39370078740157483" top="0.39370078740157483" bottom="0.59055118110236227" header="0.39370078740157483" footer="0.19685039370078741"/>
  <pageSetup paperSize="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J33"/>
  <sheetViews>
    <sheetView tabSelected="1" workbookViewId="0">
      <selection activeCell="M1" sqref="M1"/>
    </sheetView>
  </sheetViews>
  <sheetFormatPr defaultRowHeight="12.75" x14ac:dyDescent="0.2"/>
  <cols>
    <col min="1" max="1" width="26.85546875" customWidth="1"/>
    <col min="2" max="5" width="8.28515625" customWidth="1"/>
    <col min="6" max="6" width="1.7109375" customWidth="1"/>
    <col min="7" max="10" width="8.28515625" customWidth="1"/>
  </cols>
  <sheetData>
    <row r="1" spans="1:10" s="52" customFormat="1" ht="20.25" x14ac:dyDescent="0.3">
      <c r="A1" s="4" t="s">
        <v>10</v>
      </c>
      <c r="B1" s="198" t="s">
        <v>19</v>
      </c>
      <c r="C1" s="199"/>
      <c r="D1" s="199"/>
      <c r="E1" s="199"/>
      <c r="F1" s="199"/>
      <c r="G1" s="199"/>
      <c r="H1" s="199"/>
      <c r="I1" s="199"/>
      <c r="J1" s="199"/>
    </row>
    <row r="2" spans="1:10" s="52" customFormat="1" ht="20.25" x14ac:dyDescent="0.3">
      <c r="A2" s="4" t="s">
        <v>91</v>
      </c>
      <c r="B2" s="202" t="s">
        <v>81</v>
      </c>
      <c r="C2" s="203"/>
      <c r="D2" s="203"/>
      <c r="E2" s="203"/>
      <c r="F2" s="203"/>
      <c r="G2" s="203"/>
      <c r="H2" s="203"/>
      <c r="I2" s="203"/>
      <c r="J2" s="203"/>
    </row>
    <row r="4" spans="1:10" x14ac:dyDescent="0.2">
      <c r="A4" s="3"/>
      <c r="B4" s="196" t="s">
        <v>1</v>
      </c>
      <c r="C4" s="197"/>
      <c r="D4" s="196" t="s">
        <v>2</v>
      </c>
      <c r="E4" s="197"/>
      <c r="F4" s="59"/>
      <c r="G4" s="196" t="s">
        <v>3</v>
      </c>
      <c r="H4" s="200"/>
      <c r="I4" s="200"/>
      <c r="J4" s="197"/>
    </row>
    <row r="5" spans="1:10" x14ac:dyDescent="0.2">
      <c r="A5" s="27" t="s">
        <v>0</v>
      </c>
      <c r="B5" s="57">
        <f>VALUE(RIGHT(B2, 4))</f>
        <v>2021</v>
      </c>
      <c r="C5" s="58">
        <f>B5-1</f>
        <v>2020</v>
      </c>
      <c r="D5" s="57">
        <f>B5</f>
        <v>2021</v>
      </c>
      <c r="E5" s="58">
        <f>C5</f>
        <v>2020</v>
      </c>
      <c r="F5" s="64"/>
      <c r="G5" s="57" t="s">
        <v>4</v>
      </c>
      <c r="H5" s="58" t="s">
        <v>2</v>
      </c>
      <c r="I5" s="57" t="s">
        <v>4</v>
      </c>
      <c r="J5" s="58" t="s">
        <v>2</v>
      </c>
    </row>
    <row r="6" spans="1:10" x14ac:dyDescent="0.2">
      <c r="A6" s="22"/>
      <c r="B6" s="74"/>
      <c r="C6" s="75"/>
      <c r="D6" s="74"/>
      <c r="E6" s="75"/>
      <c r="F6" s="76"/>
      <c r="G6" s="74"/>
      <c r="H6" s="75"/>
      <c r="I6" s="23"/>
      <c r="J6" s="24"/>
    </row>
    <row r="7" spans="1:10" s="160" customFormat="1" x14ac:dyDescent="0.2">
      <c r="A7" s="159" t="s">
        <v>92</v>
      </c>
      <c r="B7" s="78">
        <f>SUM($B8:$B11)</f>
        <v>195</v>
      </c>
      <c r="C7" s="79">
        <f>SUM($C8:$C11)</f>
        <v>473</v>
      </c>
      <c r="D7" s="78">
        <f>SUM($D8:$D11)</f>
        <v>3341</v>
      </c>
      <c r="E7" s="79">
        <f>SUM($E8:$E11)</f>
        <v>5631</v>
      </c>
      <c r="F7" s="80"/>
      <c r="G7" s="78">
        <f>B7-C7</f>
        <v>-278</v>
      </c>
      <c r="H7" s="79">
        <f>D7-E7</f>
        <v>-2290</v>
      </c>
      <c r="I7" s="54">
        <f>IF(C7=0, "-", IF(G7/C7&lt;10, G7/C7, "&gt;999%"))</f>
        <v>-0.58773784355179703</v>
      </c>
      <c r="J7" s="55">
        <f>IF(E7=0, "-", IF(H7/E7&lt;10, H7/E7, "&gt;999%"))</f>
        <v>-0.40667732196767892</v>
      </c>
    </row>
    <row r="8" spans="1:10" x14ac:dyDescent="0.2">
      <c r="A8" s="158" t="s">
        <v>139</v>
      </c>
      <c r="B8" s="65">
        <v>136</v>
      </c>
      <c r="C8" s="66">
        <v>349</v>
      </c>
      <c r="D8" s="65">
        <v>2345</v>
      </c>
      <c r="E8" s="66">
        <v>4188</v>
      </c>
      <c r="F8" s="67"/>
      <c r="G8" s="65">
        <f>B8-C8</f>
        <v>-213</v>
      </c>
      <c r="H8" s="66">
        <f>D8-E8</f>
        <v>-1843</v>
      </c>
      <c r="I8" s="8">
        <f>IF(C8=0, "-", IF(G8/C8&lt;10, G8/C8, "&gt;999%"))</f>
        <v>-0.61031518624641834</v>
      </c>
      <c r="J8" s="9">
        <f>IF(E8=0, "-", IF(H8/E8&lt;10, H8/E8, "&gt;999%"))</f>
        <v>-0.44006685768863418</v>
      </c>
    </row>
    <row r="9" spans="1:10" x14ac:dyDescent="0.2">
      <c r="A9" s="158" t="s">
        <v>140</v>
      </c>
      <c r="B9" s="65">
        <v>49</v>
      </c>
      <c r="C9" s="66">
        <v>101</v>
      </c>
      <c r="D9" s="65">
        <v>827</v>
      </c>
      <c r="E9" s="66">
        <v>1196</v>
      </c>
      <c r="F9" s="67"/>
      <c r="G9" s="65">
        <f>B9-C9</f>
        <v>-52</v>
      </c>
      <c r="H9" s="66">
        <f>D9-E9</f>
        <v>-369</v>
      </c>
      <c r="I9" s="8">
        <f>IF(C9=0, "-", IF(G9/C9&lt;10, G9/C9, "&gt;999%"))</f>
        <v>-0.51485148514851486</v>
      </c>
      <c r="J9" s="9">
        <f>IF(E9=0, "-", IF(H9/E9&lt;10, H9/E9, "&gt;999%"))</f>
        <v>-0.3085284280936455</v>
      </c>
    </row>
    <row r="10" spans="1:10" x14ac:dyDescent="0.2">
      <c r="A10" s="158" t="s">
        <v>141</v>
      </c>
      <c r="B10" s="65">
        <v>6</v>
      </c>
      <c r="C10" s="66">
        <v>16</v>
      </c>
      <c r="D10" s="65">
        <v>80</v>
      </c>
      <c r="E10" s="66">
        <v>190</v>
      </c>
      <c r="F10" s="67"/>
      <c r="G10" s="65">
        <f>B10-C10</f>
        <v>-10</v>
      </c>
      <c r="H10" s="66">
        <f>D10-E10</f>
        <v>-110</v>
      </c>
      <c r="I10" s="8">
        <f>IF(C10=0, "-", IF(G10/C10&lt;10, G10/C10, "&gt;999%"))</f>
        <v>-0.625</v>
      </c>
      <c r="J10" s="9">
        <f>IF(E10=0, "-", IF(H10/E10&lt;10, H10/E10, "&gt;999%"))</f>
        <v>-0.57894736842105265</v>
      </c>
    </row>
    <row r="11" spans="1:10" x14ac:dyDescent="0.2">
      <c r="A11" s="158" t="s">
        <v>142</v>
      </c>
      <c r="B11" s="65">
        <v>4</v>
      </c>
      <c r="C11" s="66">
        <v>7</v>
      </c>
      <c r="D11" s="65">
        <v>89</v>
      </c>
      <c r="E11" s="66">
        <v>57</v>
      </c>
      <c r="F11" s="67"/>
      <c r="G11" s="65">
        <f>B11-C11</f>
        <v>-3</v>
      </c>
      <c r="H11" s="66">
        <f>D11-E11</f>
        <v>32</v>
      </c>
      <c r="I11" s="8">
        <f>IF(C11=0, "-", IF(G11/C11&lt;10, G11/C11, "&gt;999%"))</f>
        <v>-0.42857142857142855</v>
      </c>
      <c r="J11" s="9">
        <f>IF(E11=0, "-", IF(H11/E11&lt;10, H11/E11, "&gt;999%"))</f>
        <v>0.56140350877192979</v>
      </c>
    </row>
    <row r="12" spans="1:10" x14ac:dyDescent="0.2">
      <c r="A12" s="7"/>
      <c r="B12" s="65"/>
      <c r="C12" s="66"/>
      <c r="D12" s="65"/>
      <c r="E12" s="66"/>
      <c r="F12" s="67"/>
      <c r="G12" s="65"/>
      <c r="H12" s="66"/>
      <c r="I12" s="8"/>
      <c r="J12" s="9"/>
    </row>
    <row r="13" spans="1:10" s="160" customFormat="1" x14ac:dyDescent="0.2">
      <c r="A13" s="159" t="s">
        <v>101</v>
      </c>
      <c r="B13" s="78">
        <f>SUM($B14:$B17)</f>
        <v>492</v>
      </c>
      <c r="C13" s="79">
        <f>SUM($C14:$C17)</f>
        <v>687</v>
      </c>
      <c r="D13" s="78">
        <f>SUM($D14:$D17)</f>
        <v>6654</v>
      </c>
      <c r="E13" s="79">
        <f>SUM($E14:$E17)</f>
        <v>7526</v>
      </c>
      <c r="F13" s="80"/>
      <c r="G13" s="78">
        <f>B13-C13</f>
        <v>-195</v>
      </c>
      <c r="H13" s="79">
        <f>D13-E13</f>
        <v>-872</v>
      </c>
      <c r="I13" s="54">
        <f>IF(C13=0, "-", IF(G13/C13&lt;10, G13/C13, "&gt;999%"))</f>
        <v>-0.28384279475982532</v>
      </c>
      <c r="J13" s="55">
        <f>IF(E13=0, "-", IF(H13/E13&lt;10, H13/E13, "&gt;999%"))</f>
        <v>-0.11586500132872708</v>
      </c>
    </row>
    <row r="14" spans="1:10" x14ac:dyDescent="0.2">
      <c r="A14" s="158" t="s">
        <v>139</v>
      </c>
      <c r="B14" s="65">
        <v>331</v>
      </c>
      <c r="C14" s="66">
        <v>435</v>
      </c>
      <c r="D14" s="65">
        <v>4467</v>
      </c>
      <c r="E14" s="66">
        <v>5063</v>
      </c>
      <c r="F14" s="67"/>
      <c r="G14" s="65">
        <f>B14-C14</f>
        <v>-104</v>
      </c>
      <c r="H14" s="66">
        <f>D14-E14</f>
        <v>-596</v>
      </c>
      <c r="I14" s="8">
        <f>IF(C14=0, "-", IF(G14/C14&lt;10, G14/C14, "&gt;999%"))</f>
        <v>-0.23908045977011494</v>
      </c>
      <c r="J14" s="9">
        <f>IF(E14=0, "-", IF(H14/E14&lt;10, H14/E14, "&gt;999%"))</f>
        <v>-0.11771676871420107</v>
      </c>
    </row>
    <row r="15" spans="1:10" x14ac:dyDescent="0.2">
      <c r="A15" s="158" t="s">
        <v>140</v>
      </c>
      <c r="B15" s="65">
        <v>138</v>
      </c>
      <c r="C15" s="66">
        <v>224</v>
      </c>
      <c r="D15" s="65">
        <v>1825</v>
      </c>
      <c r="E15" s="66">
        <v>2049</v>
      </c>
      <c r="F15" s="67"/>
      <c r="G15" s="65">
        <f>B15-C15</f>
        <v>-86</v>
      </c>
      <c r="H15" s="66">
        <f>D15-E15</f>
        <v>-224</v>
      </c>
      <c r="I15" s="8">
        <f>IF(C15=0, "-", IF(G15/C15&lt;10, G15/C15, "&gt;999%"))</f>
        <v>-0.38392857142857145</v>
      </c>
      <c r="J15" s="9">
        <f>IF(E15=0, "-", IF(H15/E15&lt;10, H15/E15, "&gt;999%"))</f>
        <v>-0.10932162030258663</v>
      </c>
    </row>
    <row r="16" spans="1:10" x14ac:dyDescent="0.2">
      <c r="A16" s="158" t="s">
        <v>141</v>
      </c>
      <c r="B16" s="65">
        <v>20</v>
      </c>
      <c r="C16" s="66">
        <v>23</v>
      </c>
      <c r="D16" s="65">
        <v>147</v>
      </c>
      <c r="E16" s="66">
        <v>239</v>
      </c>
      <c r="F16" s="67"/>
      <c r="G16" s="65">
        <f>B16-C16</f>
        <v>-3</v>
      </c>
      <c r="H16" s="66">
        <f>D16-E16</f>
        <v>-92</v>
      </c>
      <c r="I16" s="8">
        <f>IF(C16=0, "-", IF(G16/C16&lt;10, G16/C16, "&gt;999%"))</f>
        <v>-0.13043478260869565</v>
      </c>
      <c r="J16" s="9">
        <f>IF(E16=0, "-", IF(H16/E16&lt;10, H16/E16, "&gt;999%"))</f>
        <v>-0.38493723849372385</v>
      </c>
    </row>
    <row r="17" spans="1:10" x14ac:dyDescent="0.2">
      <c r="A17" s="158" t="s">
        <v>142</v>
      </c>
      <c r="B17" s="65">
        <v>3</v>
      </c>
      <c r="C17" s="66">
        <v>5</v>
      </c>
      <c r="D17" s="65">
        <v>215</v>
      </c>
      <c r="E17" s="66">
        <v>175</v>
      </c>
      <c r="F17" s="67"/>
      <c r="G17" s="65">
        <f>B17-C17</f>
        <v>-2</v>
      </c>
      <c r="H17" s="66">
        <f>D17-E17</f>
        <v>40</v>
      </c>
      <c r="I17" s="8">
        <f>IF(C17=0, "-", IF(G17/C17&lt;10, G17/C17, "&gt;999%"))</f>
        <v>-0.4</v>
      </c>
      <c r="J17" s="9">
        <f>IF(E17=0, "-", IF(H17/E17&lt;10, H17/E17, "&gt;999%"))</f>
        <v>0.22857142857142856</v>
      </c>
    </row>
    <row r="18" spans="1:10" x14ac:dyDescent="0.2">
      <c r="A18" s="22"/>
      <c r="B18" s="74"/>
      <c r="C18" s="75"/>
      <c r="D18" s="74"/>
      <c r="E18" s="75"/>
      <c r="F18" s="76"/>
      <c r="G18" s="74"/>
      <c r="H18" s="75"/>
      <c r="I18" s="23"/>
      <c r="J18" s="24"/>
    </row>
    <row r="19" spans="1:10" s="160" customFormat="1" x14ac:dyDescent="0.2">
      <c r="A19" s="159" t="s">
        <v>107</v>
      </c>
      <c r="B19" s="78">
        <f>SUM($B20:$B23)</f>
        <v>197</v>
      </c>
      <c r="C19" s="79">
        <f>SUM($C20:$C23)</f>
        <v>208</v>
      </c>
      <c r="D19" s="78">
        <f>SUM($D20:$D23)</f>
        <v>2095</v>
      </c>
      <c r="E19" s="79">
        <f>SUM($E20:$E23)</f>
        <v>1991</v>
      </c>
      <c r="F19" s="80"/>
      <c r="G19" s="78">
        <f>B19-C19</f>
        <v>-11</v>
      </c>
      <c r="H19" s="79">
        <f>D19-E19</f>
        <v>104</v>
      </c>
      <c r="I19" s="54">
        <f>IF(C19=0, "-", IF(G19/C19&lt;10, G19/C19, "&gt;999%"))</f>
        <v>-5.2884615384615384E-2</v>
      </c>
      <c r="J19" s="55">
        <f>IF(E19=0, "-", IF(H19/E19&lt;10, H19/E19, "&gt;999%"))</f>
        <v>5.2235057759919636E-2</v>
      </c>
    </row>
    <row r="20" spans="1:10" x14ac:dyDescent="0.2">
      <c r="A20" s="158" t="s">
        <v>139</v>
      </c>
      <c r="B20" s="65">
        <v>78</v>
      </c>
      <c r="C20" s="66">
        <v>71</v>
      </c>
      <c r="D20" s="65">
        <v>796</v>
      </c>
      <c r="E20" s="66">
        <v>727</v>
      </c>
      <c r="F20" s="67"/>
      <c r="G20" s="65">
        <f>B20-C20</f>
        <v>7</v>
      </c>
      <c r="H20" s="66">
        <f>D20-E20</f>
        <v>69</v>
      </c>
      <c r="I20" s="8">
        <f>IF(C20=0, "-", IF(G20/C20&lt;10, G20/C20, "&gt;999%"))</f>
        <v>9.8591549295774641E-2</v>
      </c>
      <c r="J20" s="9">
        <f>IF(E20=0, "-", IF(H20/E20&lt;10, H20/E20, "&gt;999%"))</f>
        <v>9.4910591471801919E-2</v>
      </c>
    </row>
    <row r="21" spans="1:10" x14ac:dyDescent="0.2">
      <c r="A21" s="158" t="s">
        <v>140</v>
      </c>
      <c r="B21" s="65">
        <v>114</v>
      </c>
      <c r="C21" s="66">
        <v>123</v>
      </c>
      <c r="D21" s="65">
        <v>1193</v>
      </c>
      <c r="E21" s="66">
        <v>1095</v>
      </c>
      <c r="F21" s="67"/>
      <c r="G21" s="65">
        <f>B21-C21</f>
        <v>-9</v>
      </c>
      <c r="H21" s="66">
        <f>D21-E21</f>
        <v>98</v>
      </c>
      <c r="I21" s="8">
        <f>IF(C21=0, "-", IF(G21/C21&lt;10, G21/C21, "&gt;999%"))</f>
        <v>-7.3170731707317069E-2</v>
      </c>
      <c r="J21" s="9">
        <f>IF(E21=0, "-", IF(H21/E21&lt;10, H21/E21, "&gt;999%"))</f>
        <v>8.9497716894977167E-2</v>
      </c>
    </row>
    <row r="22" spans="1:10" x14ac:dyDescent="0.2">
      <c r="A22" s="158" t="s">
        <v>141</v>
      </c>
      <c r="B22" s="65">
        <v>4</v>
      </c>
      <c r="C22" s="66">
        <v>12</v>
      </c>
      <c r="D22" s="65">
        <v>99</v>
      </c>
      <c r="E22" s="66">
        <v>157</v>
      </c>
      <c r="F22" s="67"/>
      <c r="G22" s="65">
        <f>B22-C22</f>
        <v>-8</v>
      </c>
      <c r="H22" s="66">
        <f>D22-E22</f>
        <v>-58</v>
      </c>
      <c r="I22" s="8">
        <f>IF(C22=0, "-", IF(G22/C22&lt;10, G22/C22, "&gt;999%"))</f>
        <v>-0.66666666666666663</v>
      </c>
      <c r="J22" s="9">
        <f>IF(E22=0, "-", IF(H22/E22&lt;10, H22/E22, "&gt;999%"))</f>
        <v>-0.36942675159235666</v>
      </c>
    </row>
    <row r="23" spans="1:10" x14ac:dyDescent="0.2">
      <c r="A23" s="158" t="s">
        <v>142</v>
      </c>
      <c r="B23" s="65">
        <v>1</v>
      </c>
      <c r="C23" s="66">
        <v>2</v>
      </c>
      <c r="D23" s="65">
        <v>7</v>
      </c>
      <c r="E23" s="66">
        <v>12</v>
      </c>
      <c r="F23" s="67"/>
      <c r="G23" s="65">
        <f>B23-C23</f>
        <v>-1</v>
      </c>
      <c r="H23" s="66">
        <f>D23-E23</f>
        <v>-5</v>
      </c>
      <c r="I23" s="8">
        <f>IF(C23=0, "-", IF(G23/C23&lt;10, G23/C23, "&gt;999%"))</f>
        <v>-0.5</v>
      </c>
      <c r="J23" s="9">
        <f>IF(E23=0, "-", IF(H23/E23&lt;10, H23/E23, "&gt;999%"))</f>
        <v>-0.41666666666666669</v>
      </c>
    </row>
    <row r="24" spans="1:10" x14ac:dyDescent="0.2">
      <c r="A24" s="7"/>
      <c r="B24" s="65"/>
      <c r="C24" s="66"/>
      <c r="D24" s="65"/>
      <c r="E24" s="66"/>
      <c r="F24" s="67"/>
      <c r="G24" s="65"/>
      <c r="H24" s="66"/>
      <c r="I24" s="8"/>
      <c r="J24" s="9"/>
    </row>
    <row r="25" spans="1:10" s="43" customFormat="1" x14ac:dyDescent="0.2">
      <c r="A25" s="53" t="s">
        <v>29</v>
      </c>
      <c r="B25" s="78">
        <f>SUM($B26:$B29)</f>
        <v>884</v>
      </c>
      <c r="C25" s="79">
        <f>SUM($C26:$C29)</f>
        <v>1368</v>
      </c>
      <c r="D25" s="78">
        <f>SUM($D26:$D29)</f>
        <v>12090</v>
      </c>
      <c r="E25" s="79">
        <f>SUM($E26:$E29)</f>
        <v>15148</v>
      </c>
      <c r="F25" s="80"/>
      <c r="G25" s="78">
        <f>B25-C25</f>
        <v>-484</v>
      </c>
      <c r="H25" s="79">
        <f>D25-E25</f>
        <v>-3058</v>
      </c>
      <c r="I25" s="54">
        <f>IF(C25=0, "-", IF(G25/C25&lt;10, G25/C25, "&gt;999%"))</f>
        <v>-0.35380116959064328</v>
      </c>
      <c r="J25" s="55">
        <f>IF(E25=0, "-", IF(H25/E25&lt;10, H25/E25, "&gt;999%"))</f>
        <v>-0.20187483496171113</v>
      </c>
    </row>
    <row r="26" spans="1:10" x14ac:dyDescent="0.2">
      <c r="A26" s="158" t="s">
        <v>139</v>
      </c>
      <c r="B26" s="65">
        <v>545</v>
      </c>
      <c r="C26" s="66">
        <v>855</v>
      </c>
      <c r="D26" s="65">
        <v>7608</v>
      </c>
      <c r="E26" s="66">
        <v>9978</v>
      </c>
      <c r="F26" s="67"/>
      <c r="G26" s="65">
        <f>B26-C26</f>
        <v>-310</v>
      </c>
      <c r="H26" s="66">
        <f>D26-E26</f>
        <v>-2370</v>
      </c>
      <c r="I26" s="8">
        <f>IF(C26=0, "-", IF(G26/C26&lt;10, G26/C26, "&gt;999%"))</f>
        <v>-0.36257309941520466</v>
      </c>
      <c r="J26" s="9">
        <f>IF(E26=0, "-", IF(H26/E26&lt;10, H26/E26, "&gt;999%"))</f>
        <v>-0.2375225496091401</v>
      </c>
    </row>
    <row r="27" spans="1:10" x14ac:dyDescent="0.2">
      <c r="A27" s="158" t="s">
        <v>140</v>
      </c>
      <c r="B27" s="65">
        <v>301</v>
      </c>
      <c r="C27" s="66">
        <v>448</v>
      </c>
      <c r="D27" s="65">
        <v>3845</v>
      </c>
      <c r="E27" s="66">
        <v>4340</v>
      </c>
      <c r="F27" s="67"/>
      <c r="G27" s="65">
        <f>B27-C27</f>
        <v>-147</v>
      </c>
      <c r="H27" s="66">
        <f>D27-E27</f>
        <v>-495</v>
      </c>
      <c r="I27" s="8">
        <f>IF(C27=0, "-", IF(G27/C27&lt;10, G27/C27, "&gt;999%"))</f>
        <v>-0.328125</v>
      </c>
      <c r="J27" s="9">
        <f>IF(E27=0, "-", IF(H27/E27&lt;10, H27/E27, "&gt;999%"))</f>
        <v>-0.11405529953917051</v>
      </c>
    </row>
    <row r="28" spans="1:10" x14ac:dyDescent="0.2">
      <c r="A28" s="158" t="s">
        <v>141</v>
      </c>
      <c r="B28" s="65">
        <v>30</v>
      </c>
      <c r="C28" s="66">
        <v>51</v>
      </c>
      <c r="D28" s="65">
        <v>326</v>
      </c>
      <c r="E28" s="66">
        <v>586</v>
      </c>
      <c r="F28" s="67"/>
      <c r="G28" s="65">
        <f>B28-C28</f>
        <v>-21</v>
      </c>
      <c r="H28" s="66">
        <f>D28-E28</f>
        <v>-260</v>
      </c>
      <c r="I28" s="8">
        <f>IF(C28=0, "-", IF(G28/C28&lt;10, G28/C28, "&gt;999%"))</f>
        <v>-0.41176470588235292</v>
      </c>
      <c r="J28" s="9">
        <f>IF(E28=0, "-", IF(H28/E28&lt;10, H28/E28, "&gt;999%"))</f>
        <v>-0.44368600682593856</v>
      </c>
    </row>
    <row r="29" spans="1:10" x14ac:dyDescent="0.2">
      <c r="A29" s="158" t="s">
        <v>142</v>
      </c>
      <c r="B29" s="65">
        <v>8</v>
      </c>
      <c r="C29" s="66">
        <v>14</v>
      </c>
      <c r="D29" s="65">
        <v>311</v>
      </c>
      <c r="E29" s="66">
        <v>244</v>
      </c>
      <c r="F29" s="67"/>
      <c r="G29" s="65">
        <f>B29-C29</f>
        <v>-6</v>
      </c>
      <c r="H29" s="66">
        <f>D29-E29</f>
        <v>67</v>
      </c>
      <c r="I29" s="8">
        <f>IF(C29=0, "-", IF(G29/C29&lt;10, G29/C29, "&gt;999%"))</f>
        <v>-0.42857142857142855</v>
      </c>
      <c r="J29" s="9">
        <f>IF(E29=0, "-", IF(H29/E29&lt;10, H29/E29, "&gt;999%"))</f>
        <v>0.27459016393442626</v>
      </c>
    </row>
    <row r="30" spans="1:10" x14ac:dyDescent="0.2">
      <c r="A30" s="7"/>
      <c r="B30" s="65"/>
      <c r="C30" s="66"/>
      <c r="D30" s="65"/>
      <c r="E30" s="66"/>
      <c r="F30" s="67"/>
      <c r="G30" s="65"/>
      <c r="H30" s="66"/>
      <c r="I30" s="8"/>
      <c r="J30" s="9"/>
    </row>
    <row r="31" spans="1:10" s="43" customFormat="1" x14ac:dyDescent="0.2">
      <c r="A31" s="22" t="s">
        <v>108</v>
      </c>
      <c r="B31" s="78">
        <v>9</v>
      </c>
      <c r="C31" s="79">
        <v>14</v>
      </c>
      <c r="D31" s="78">
        <v>134</v>
      </c>
      <c r="E31" s="79">
        <v>133</v>
      </c>
      <c r="F31" s="80"/>
      <c r="G31" s="78">
        <f>B31-C31</f>
        <v>-5</v>
      </c>
      <c r="H31" s="79">
        <f>D31-E31</f>
        <v>1</v>
      </c>
      <c r="I31" s="54">
        <f>IF(C31=0, "-", IF(G31/C31&lt;10, G31/C31, "&gt;999%"))</f>
        <v>-0.35714285714285715</v>
      </c>
      <c r="J31" s="55">
        <f>IF(E31=0, "-", IF(H31/E31&lt;10, H31/E31, "&gt;999%"))</f>
        <v>7.5187969924812026E-3</v>
      </c>
    </row>
    <row r="32" spans="1:10" x14ac:dyDescent="0.2">
      <c r="A32" s="1"/>
      <c r="B32" s="68"/>
      <c r="C32" s="69"/>
      <c r="D32" s="68"/>
      <c r="E32" s="69"/>
      <c r="F32" s="70"/>
      <c r="G32" s="68"/>
      <c r="H32" s="69"/>
      <c r="I32" s="5"/>
      <c r="J32" s="6"/>
    </row>
    <row r="33" spans="1:10" s="43" customFormat="1" x14ac:dyDescent="0.2">
      <c r="A33" s="27" t="s">
        <v>5</v>
      </c>
      <c r="B33" s="71">
        <f>SUM(B26:B32)</f>
        <v>893</v>
      </c>
      <c r="C33" s="77">
        <f>SUM(C26:C32)</f>
        <v>1382</v>
      </c>
      <c r="D33" s="71">
        <f>SUM(D26:D32)</f>
        <v>12224</v>
      </c>
      <c r="E33" s="77">
        <f>SUM(E26:E32)</f>
        <v>15281</v>
      </c>
      <c r="F33" s="73"/>
      <c r="G33" s="71">
        <f>B33-C33</f>
        <v>-489</v>
      </c>
      <c r="H33" s="72">
        <f>D33-E33</f>
        <v>-3057</v>
      </c>
      <c r="I33" s="37">
        <f>IF(C33=0, 0, G33/C33)</f>
        <v>-0.35383502170767006</v>
      </c>
      <c r="J33" s="38">
        <f>IF(E33=0, 0, H33/E33)</f>
        <v>-0.20005235259472548</v>
      </c>
    </row>
  </sheetData>
  <mergeCells count="5">
    <mergeCell ref="B1:J1"/>
    <mergeCell ref="B2:J2"/>
    <mergeCell ref="B4:C4"/>
    <mergeCell ref="D4:E4"/>
    <mergeCell ref="G4:J4"/>
  </mergeCells>
  <phoneticPr fontId="3" type="noConversion"/>
  <printOptions horizontalCentered="1"/>
  <pageMargins left="0.39370078740157483" right="0.39370078740157483" top="0.39370078740157483" bottom="0.59055118110236227" header="0.39370078740157483" footer="0.19685039370078741"/>
  <pageSetup paperSize="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pageSetUpPr fitToPage="1"/>
  </sheetPr>
  <dimension ref="A1:J38"/>
  <sheetViews>
    <sheetView tabSelected="1" zoomScaleNormal="100" workbookViewId="0">
      <selection activeCell="M1" sqref="M1"/>
    </sheetView>
  </sheetViews>
  <sheetFormatPr defaultRowHeight="12.75" x14ac:dyDescent="0.2"/>
  <cols>
    <col min="1" max="1" width="32.7109375" customWidth="1"/>
    <col min="2" max="5" width="10.140625" customWidth="1"/>
    <col min="6" max="6" width="1.7109375" customWidth="1"/>
    <col min="7" max="10" width="10.140625" customWidth="1"/>
  </cols>
  <sheetData>
    <row r="1" spans="1:10" s="52" customFormat="1" ht="20.25" x14ac:dyDescent="0.3">
      <c r="A1" s="4" t="s">
        <v>10</v>
      </c>
      <c r="B1" s="198" t="s">
        <v>30</v>
      </c>
      <c r="C1" s="199"/>
      <c r="D1" s="199"/>
      <c r="E1" s="199"/>
      <c r="F1" s="199"/>
      <c r="G1" s="199"/>
      <c r="H1" s="199"/>
      <c r="I1" s="199"/>
      <c r="J1" s="199"/>
    </row>
    <row r="2" spans="1:10" s="52" customFormat="1" ht="20.25" x14ac:dyDescent="0.3">
      <c r="A2" s="4" t="s">
        <v>91</v>
      </c>
      <c r="B2" s="202" t="s">
        <v>81</v>
      </c>
      <c r="C2" s="203"/>
      <c r="D2" s="203"/>
      <c r="E2" s="203"/>
      <c r="F2" s="203"/>
      <c r="G2" s="203"/>
      <c r="H2" s="203"/>
      <c r="I2" s="203"/>
      <c r="J2" s="203"/>
    </row>
    <row r="4" spans="1:10" x14ac:dyDescent="0.2">
      <c r="A4" s="3"/>
      <c r="B4" s="196" t="s">
        <v>1</v>
      </c>
      <c r="C4" s="197"/>
      <c r="D4" s="196" t="s">
        <v>2</v>
      </c>
      <c r="E4" s="197"/>
      <c r="F4" s="59"/>
      <c r="G4" s="196" t="s">
        <v>3</v>
      </c>
      <c r="H4" s="200"/>
      <c r="I4" s="200"/>
      <c r="J4" s="197"/>
    </row>
    <row r="5" spans="1:10" x14ac:dyDescent="0.2">
      <c r="A5" s="27" t="s">
        <v>0</v>
      </c>
      <c r="B5" s="57">
        <f>VALUE(RIGHT(B2, 4))</f>
        <v>2021</v>
      </c>
      <c r="C5" s="58">
        <f>B5-1</f>
        <v>2020</v>
      </c>
      <c r="D5" s="57">
        <f>B5</f>
        <v>2021</v>
      </c>
      <c r="E5" s="58">
        <f>C5</f>
        <v>2020</v>
      </c>
      <c r="F5" s="64"/>
      <c r="G5" s="57" t="s">
        <v>4</v>
      </c>
      <c r="H5" s="58" t="s">
        <v>2</v>
      </c>
      <c r="I5" s="57" t="s">
        <v>4</v>
      </c>
      <c r="J5" s="58" t="s">
        <v>2</v>
      </c>
    </row>
    <row r="6" spans="1:10" x14ac:dyDescent="0.2">
      <c r="A6" s="22"/>
      <c r="B6" s="74"/>
      <c r="C6" s="75"/>
      <c r="D6" s="74"/>
      <c r="E6" s="75"/>
      <c r="F6" s="76"/>
      <c r="G6" s="74"/>
      <c r="H6" s="75"/>
      <c r="I6" s="23"/>
      <c r="J6" s="24"/>
    </row>
    <row r="7" spans="1:10" s="139" customFormat="1" x14ac:dyDescent="0.2">
      <c r="A7" s="159" t="s">
        <v>92</v>
      </c>
      <c r="B7" s="65"/>
      <c r="C7" s="66"/>
      <c r="D7" s="65"/>
      <c r="E7" s="66"/>
      <c r="F7" s="67"/>
      <c r="G7" s="65"/>
      <c r="H7" s="66"/>
      <c r="I7" s="20"/>
      <c r="J7" s="21"/>
    </row>
    <row r="8" spans="1:10" x14ac:dyDescent="0.2">
      <c r="A8" s="158" t="s">
        <v>143</v>
      </c>
      <c r="B8" s="65">
        <v>4</v>
      </c>
      <c r="C8" s="66">
        <v>8</v>
      </c>
      <c r="D8" s="65">
        <v>93</v>
      </c>
      <c r="E8" s="66">
        <v>79</v>
      </c>
      <c r="F8" s="67"/>
      <c r="G8" s="65">
        <f>B8-C8</f>
        <v>-4</v>
      </c>
      <c r="H8" s="66">
        <f>D8-E8</f>
        <v>14</v>
      </c>
      <c r="I8" s="20">
        <f>IF(C8=0, "-", IF(G8/C8&lt;10, G8/C8, "&gt;999%"))</f>
        <v>-0.5</v>
      </c>
      <c r="J8" s="21">
        <f>IF(E8=0, "-", IF(H8/E8&lt;10, H8/E8, "&gt;999%"))</f>
        <v>0.17721518987341772</v>
      </c>
    </row>
    <row r="9" spans="1:10" x14ac:dyDescent="0.2">
      <c r="A9" s="158" t="s">
        <v>144</v>
      </c>
      <c r="B9" s="65">
        <v>5</v>
      </c>
      <c r="C9" s="66">
        <v>3</v>
      </c>
      <c r="D9" s="65">
        <v>80</v>
      </c>
      <c r="E9" s="66">
        <v>48</v>
      </c>
      <c r="F9" s="67"/>
      <c r="G9" s="65">
        <f>B9-C9</f>
        <v>2</v>
      </c>
      <c r="H9" s="66">
        <f>D9-E9</f>
        <v>32</v>
      </c>
      <c r="I9" s="20">
        <f>IF(C9=0, "-", IF(G9/C9&lt;10, G9/C9, "&gt;999%"))</f>
        <v>0.66666666666666663</v>
      </c>
      <c r="J9" s="21">
        <f>IF(E9=0, "-", IF(H9/E9&lt;10, H9/E9, "&gt;999%"))</f>
        <v>0.66666666666666663</v>
      </c>
    </row>
    <row r="10" spans="1:10" x14ac:dyDescent="0.2">
      <c r="A10" s="158" t="s">
        <v>145</v>
      </c>
      <c r="B10" s="65">
        <v>45</v>
      </c>
      <c r="C10" s="66">
        <v>59</v>
      </c>
      <c r="D10" s="65">
        <v>428</v>
      </c>
      <c r="E10" s="66">
        <v>614</v>
      </c>
      <c r="F10" s="67"/>
      <c r="G10" s="65">
        <f>B10-C10</f>
        <v>-14</v>
      </c>
      <c r="H10" s="66">
        <f>D10-E10</f>
        <v>-186</v>
      </c>
      <c r="I10" s="20">
        <f>IF(C10=0, "-", IF(G10/C10&lt;10, G10/C10, "&gt;999%"))</f>
        <v>-0.23728813559322035</v>
      </c>
      <c r="J10" s="21">
        <f>IF(E10=0, "-", IF(H10/E10&lt;10, H10/E10, "&gt;999%"))</f>
        <v>-0.30293159609120524</v>
      </c>
    </row>
    <row r="11" spans="1:10" x14ac:dyDescent="0.2">
      <c r="A11" s="158" t="s">
        <v>146</v>
      </c>
      <c r="B11" s="65">
        <v>141</v>
      </c>
      <c r="C11" s="66">
        <v>398</v>
      </c>
      <c r="D11" s="65">
        <v>2717</v>
      </c>
      <c r="E11" s="66">
        <v>4859</v>
      </c>
      <c r="F11" s="67"/>
      <c r="G11" s="65">
        <f>B11-C11</f>
        <v>-257</v>
      </c>
      <c r="H11" s="66">
        <f>D11-E11</f>
        <v>-2142</v>
      </c>
      <c r="I11" s="20">
        <f>IF(C11=0, "-", IF(G11/C11&lt;10, G11/C11, "&gt;999%"))</f>
        <v>-0.64572864321608037</v>
      </c>
      <c r="J11" s="21">
        <f>IF(E11=0, "-", IF(H11/E11&lt;10, H11/E11, "&gt;999%"))</f>
        <v>-0.44083144679975306</v>
      </c>
    </row>
    <row r="12" spans="1:10" x14ac:dyDescent="0.2">
      <c r="A12" s="158" t="s">
        <v>147</v>
      </c>
      <c r="B12" s="65">
        <v>0</v>
      </c>
      <c r="C12" s="66">
        <v>5</v>
      </c>
      <c r="D12" s="65">
        <v>23</v>
      </c>
      <c r="E12" s="66">
        <v>31</v>
      </c>
      <c r="F12" s="67"/>
      <c r="G12" s="65">
        <f>B12-C12</f>
        <v>-5</v>
      </c>
      <c r="H12" s="66">
        <f>D12-E12</f>
        <v>-8</v>
      </c>
      <c r="I12" s="20">
        <f>IF(C12=0, "-", IF(G12/C12&lt;10, G12/C12, "&gt;999%"))</f>
        <v>-1</v>
      </c>
      <c r="J12" s="21">
        <f>IF(E12=0, "-", IF(H12/E12&lt;10, H12/E12, "&gt;999%"))</f>
        <v>-0.25806451612903225</v>
      </c>
    </row>
    <row r="13" spans="1:10" x14ac:dyDescent="0.2">
      <c r="A13" s="7"/>
      <c r="B13" s="65"/>
      <c r="C13" s="66"/>
      <c r="D13" s="65"/>
      <c r="E13" s="66"/>
      <c r="F13" s="67"/>
      <c r="G13" s="65"/>
      <c r="H13" s="66"/>
      <c r="I13" s="20"/>
      <c r="J13" s="21"/>
    </row>
    <row r="14" spans="1:10" s="139" customFormat="1" x14ac:dyDescent="0.2">
      <c r="A14" s="159" t="s">
        <v>101</v>
      </c>
      <c r="B14" s="65"/>
      <c r="C14" s="66"/>
      <c r="D14" s="65"/>
      <c r="E14" s="66"/>
      <c r="F14" s="67"/>
      <c r="G14" s="65"/>
      <c r="H14" s="66"/>
      <c r="I14" s="20"/>
      <c r="J14" s="21"/>
    </row>
    <row r="15" spans="1:10" x14ac:dyDescent="0.2">
      <c r="A15" s="158" t="s">
        <v>143</v>
      </c>
      <c r="B15" s="65">
        <v>81</v>
      </c>
      <c r="C15" s="66">
        <v>105</v>
      </c>
      <c r="D15" s="65">
        <v>1016</v>
      </c>
      <c r="E15" s="66">
        <v>1082</v>
      </c>
      <c r="F15" s="67"/>
      <c r="G15" s="65">
        <f>B15-C15</f>
        <v>-24</v>
      </c>
      <c r="H15" s="66">
        <f>D15-E15</f>
        <v>-66</v>
      </c>
      <c r="I15" s="20">
        <f>IF(C15=0, "-", IF(G15/C15&lt;10, G15/C15, "&gt;999%"))</f>
        <v>-0.22857142857142856</v>
      </c>
      <c r="J15" s="21">
        <f>IF(E15=0, "-", IF(H15/E15&lt;10, H15/E15, "&gt;999%"))</f>
        <v>-6.0998151571164512E-2</v>
      </c>
    </row>
    <row r="16" spans="1:10" x14ac:dyDescent="0.2">
      <c r="A16" s="158" t="s">
        <v>144</v>
      </c>
      <c r="B16" s="65">
        <v>5</v>
      </c>
      <c r="C16" s="66">
        <v>2</v>
      </c>
      <c r="D16" s="65">
        <v>74</v>
      </c>
      <c r="E16" s="66">
        <v>33</v>
      </c>
      <c r="F16" s="67"/>
      <c r="G16" s="65">
        <f>B16-C16</f>
        <v>3</v>
      </c>
      <c r="H16" s="66">
        <f>D16-E16</f>
        <v>41</v>
      </c>
      <c r="I16" s="20">
        <f>IF(C16=0, "-", IF(G16/C16&lt;10, G16/C16, "&gt;999%"))</f>
        <v>1.5</v>
      </c>
      <c r="J16" s="21">
        <f>IF(E16=0, "-", IF(H16/E16&lt;10, H16/E16, "&gt;999%"))</f>
        <v>1.2424242424242424</v>
      </c>
    </row>
    <row r="17" spans="1:10" x14ac:dyDescent="0.2">
      <c r="A17" s="158" t="s">
        <v>145</v>
      </c>
      <c r="B17" s="65">
        <v>58</v>
      </c>
      <c r="C17" s="66">
        <v>37</v>
      </c>
      <c r="D17" s="65">
        <v>658</v>
      </c>
      <c r="E17" s="66">
        <v>603</v>
      </c>
      <c r="F17" s="67"/>
      <c r="G17" s="65">
        <f>B17-C17</f>
        <v>21</v>
      </c>
      <c r="H17" s="66">
        <f>D17-E17</f>
        <v>55</v>
      </c>
      <c r="I17" s="20">
        <f>IF(C17=0, "-", IF(G17/C17&lt;10, G17/C17, "&gt;999%"))</f>
        <v>0.56756756756756754</v>
      </c>
      <c r="J17" s="21">
        <f>IF(E17=0, "-", IF(H17/E17&lt;10, H17/E17, "&gt;999%"))</f>
        <v>9.1210613598673301E-2</v>
      </c>
    </row>
    <row r="18" spans="1:10" x14ac:dyDescent="0.2">
      <c r="A18" s="158" t="s">
        <v>146</v>
      </c>
      <c r="B18" s="65">
        <v>342</v>
      </c>
      <c r="C18" s="66">
        <v>542</v>
      </c>
      <c r="D18" s="65">
        <v>4828</v>
      </c>
      <c r="E18" s="66">
        <v>5747</v>
      </c>
      <c r="F18" s="67"/>
      <c r="G18" s="65">
        <f>B18-C18</f>
        <v>-200</v>
      </c>
      <c r="H18" s="66">
        <f>D18-E18</f>
        <v>-919</v>
      </c>
      <c r="I18" s="20">
        <f>IF(C18=0, "-", IF(G18/C18&lt;10, G18/C18, "&gt;999%"))</f>
        <v>-0.36900369003690037</v>
      </c>
      <c r="J18" s="21">
        <f>IF(E18=0, "-", IF(H18/E18&lt;10, H18/E18, "&gt;999%"))</f>
        <v>-0.15990951800939621</v>
      </c>
    </row>
    <row r="19" spans="1:10" x14ac:dyDescent="0.2">
      <c r="A19" s="158" t="s">
        <v>147</v>
      </c>
      <c r="B19" s="65">
        <v>6</v>
      </c>
      <c r="C19" s="66">
        <v>1</v>
      </c>
      <c r="D19" s="65">
        <v>78</v>
      </c>
      <c r="E19" s="66">
        <v>61</v>
      </c>
      <c r="F19" s="67"/>
      <c r="G19" s="65">
        <f>B19-C19</f>
        <v>5</v>
      </c>
      <c r="H19" s="66">
        <f>D19-E19</f>
        <v>17</v>
      </c>
      <c r="I19" s="20">
        <f>IF(C19=0, "-", IF(G19/C19&lt;10, G19/C19, "&gt;999%"))</f>
        <v>5</v>
      </c>
      <c r="J19" s="21">
        <f>IF(E19=0, "-", IF(H19/E19&lt;10, H19/E19, "&gt;999%"))</f>
        <v>0.27868852459016391</v>
      </c>
    </row>
    <row r="20" spans="1:10" x14ac:dyDescent="0.2">
      <c r="A20" s="7"/>
      <c r="B20" s="65"/>
      <c r="C20" s="66"/>
      <c r="D20" s="65"/>
      <c r="E20" s="66"/>
      <c r="F20" s="67"/>
      <c r="G20" s="65"/>
      <c r="H20" s="66"/>
      <c r="I20" s="20"/>
      <c r="J20" s="21"/>
    </row>
    <row r="21" spans="1:10" s="139" customFormat="1" x14ac:dyDescent="0.2">
      <c r="A21" s="159" t="s">
        <v>107</v>
      </c>
      <c r="B21" s="65"/>
      <c r="C21" s="66"/>
      <c r="D21" s="65"/>
      <c r="E21" s="66"/>
      <c r="F21" s="67"/>
      <c r="G21" s="65"/>
      <c r="H21" s="66"/>
      <c r="I21" s="20"/>
      <c r="J21" s="21"/>
    </row>
    <row r="22" spans="1:10" x14ac:dyDescent="0.2">
      <c r="A22" s="158" t="s">
        <v>143</v>
      </c>
      <c r="B22" s="65">
        <v>174</v>
      </c>
      <c r="C22" s="66">
        <v>190</v>
      </c>
      <c r="D22" s="65">
        <v>1913</v>
      </c>
      <c r="E22" s="66">
        <v>1783</v>
      </c>
      <c r="F22" s="67"/>
      <c r="G22" s="65">
        <f>B22-C22</f>
        <v>-16</v>
      </c>
      <c r="H22" s="66">
        <f>D22-E22</f>
        <v>130</v>
      </c>
      <c r="I22" s="20">
        <f>IF(C22=0, "-", IF(G22/C22&lt;10, G22/C22, "&gt;999%"))</f>
        <v>-8.4210526315789472E-2</v>
      </c>
      <c r="J22" s="21">
        <f>IF(E22=0, "-", IF(H22/E22&lt;10, H22/E22, "&gt;999%"))</f>
        <v>7.2910824453168821E-2</v>
      </c>
    </row>
    <row r="23" spans="1:10" x14ac:dyDescent="0.2">
      <c r="A23" s="158" t="s">
        <v>146</v>
      </c>
      <c r="B23" s="65">
        <v>23</v>
      </c>
      <c r="C23" s="66">
        <v>18</v>
      </c>
      <c r="D23" s="65">
        <v>182</v>
      </c>
      <c r="E23" s="66">
        <v>208</v>
      </c>
      <c r="F23" s="67"/>
      <c r="G23" s="65">
        <f>B23-C23</f>
        <v>5</v>
      </c>
      <c r="H23" s="66">
        <f>D23-E23</f>
        <v>-26</v>
      </c>
      <c r="I23" s="20">
        <f>IF(C23=0, "-", IF(G23/C23&lt;10, G23/C23, "&gt;999%"))</f>
        <v>0.27777777777777779</v>
      </c>
      <c r="J23" s="21">
        <f>IF(E23=0, "-", IF(H23/E23&lt;10, H23/E23, "&gt;999%"))</f>
        <v>-0.125</v>
      </c>
    </row>
    <row r="24" spans="1:10" x14ac:dyDescent="0.2">
      <c r="A24" s="7"/>
      <c r="B24" s="65"/>
      <c r="C24" s="66"/>
      <c r="D24" s="65"/>
      <c r="E24" s="66"/>
      <c r="F24" s="67"/>
      <c r="G24" s="65"/>
      <c r="H24" s="66"/>
      <c r="I24" s="20"/>
      <c r="J24" s="21"/>
    </row>
    <row r="25" spans="1:10" x14ac:dyDescent="0.2">
      <c r="A25" s="7" t="s">
        <v>108</v>
      </c>
      <c r="B25" s="65">
        <v>9</v>
      </c>
      <c r="C25" s="66">
        <v>14</v>
      </c>
      <c r="D25" s="65">
        <v>134</v>
      </c>
      <c r="E25" s="66">
        <v>133</v>
      </c>
      <c r="F25" s="67"/>
      <c r="G25" s="65">
        <f>B25-C25</f>
        <v>-5</v>
      </c>
      <c r="H25" s="66">
        <f>D25-E25</f>
        <v>1</v>
      </c>
      <c r="I25" s="20">
        <f>IF(C25=0, "-", IF(G25/C25&lt;10, G25/C25, "&gt;999%"))</f>
        <v>-0.35714285714285715</v>
      </c>
      <c r="J25" s="21">
        <f>IF(E25=0, "-", IF(H25/E25&lt;10, H25/E25, "&gt;999%"))</f>
        <v>7.5187969924812026E-3</v>
      </c>
    </row>
    <row r="26" spans="1:10" x14ac:dyDescent="0.2">
      <c r="A26" s="1"/>
      <c r="B26" s="68"/>
      <c r="C26" s="69"/>
      <c r="D26" s="68"/>
      <c r="E26" s="69"/>
      <c r="F26" s="70"/>
      <c r="G26" s="68"/>
      <c r="H26" s="69"/>
      <c r="I26" s="5"/>
      <c r="J26" s="6"/>
    </row>
    <row r="27" spans="1:10" s="43" customFormat="1" x14ac:dyDescent="0.2">
      <c r="A27" s="27" t="s">
        <v>5</v>
      </c>
      <c r="B27" s="71">
        <f>SUM(B6:B26)</f>
        <v>893</v>
      </c>
      <c r="C27" s="77">
        <f>SUM(C6:C26)</f>
        <v>1382</v>
      </c>
      <c r="D27" s="71">
        <f>SUM(D6:D26)</f>
        <v>12224</v>
      </c>
      <c r="E27" s="77">
        <f>SUM(E6:E26)</f>
        <v>15281</v>
      </c>
      <c r="F27" s="73"/>
      <c r="G27" s="71">
        <f>B27-C27</f>
        <v>-489</v>
      </c>
      <c r="H27" s="72">
        <f>D27-E27</f>
        <v>-3057</v>
      </c>
      <c r="I27" s="37">
        <f>IF(C27=0, 0, G27/C27)</f>
        <v>-0.35383502170767006</v>
      </c>
      <c r="J27" s="38">
        <f>IF(E27=0, 0, H27/E27)</f>
        <v>-0.20005235259472548</v>
      </c>
    </row>
    <row r="28" spans="1:10" s="43" customFormat="1" x14ac:dyDescent="0.2">
      <c r="A28" s="22"/>
      <c r="B28" s="78"/>
      <c r="C28" s="98"/>
      <c r="D28" s="78"/>
      <c r="E28" s="98"/>
      <c r="F28" s="80"/>
      <c r="G28" s="78"/>
      <c r="H28" s="79"/>
      <c r="I28" s="54"/>
      <c r="J28" s="55"/>
    </row>
    <row r="29" spans="1:10" s="139" customFormat="1" x14ac:dyDescent="0.2">
      <c r="A29" s="161" t="s">
        <v>148</v>
      </c>
      <c r="B29" s="74"/>
      <c r="C29" s="75"/>
      <c r="D29" s="74"/>
      <c r="E29" s="75"/>
      <c r="F29" s="76"/>
      <c r="G29" s="74"/>
      <c r="H29" s="75"/>
      <c r="I29" s="23"/>
      <c r="J29" s="24"/>
    </row>
    <row r="30" spans="1:10" x14ac:dyDescent="0.2">
      <c r="A30" s="7" t="s">
        <v>143</v>
      </c>
      <c r="B30" s="65">
        <v>259</v>
      </c>
      <c r="C30" s="66">
        <v>303</v>
      </c>
      <c r="D30" s="65">
        <v>3022</v>
      </c>
      <c r="E30" s="66">
        <v>2944</v>
      </c>
      <c r="F30" s="67"/>
      <c r="G30" s="65">
        <f>B30-C30</f>
        <v>-44</v>
      </c>
      <c r="H30" s="66">
        <f>D30-E30</f>
        <v>78</v>
      </c>
      <c r="I30" s="20">
        <f>IF(C30=0, "-", IF(G30/C30&lt;10, G30/C30, "&gt;999%"))</f>
        <v>-0.14521452145214522</v>
      </c>
      <c r="J30" s="21">
        <f>IF(E30=0, "-", IF(H30/E30&lt;10, H30/E30, "&gt;999%"))</f>
        <v>2.6494565217391304E-2</v>
      </c>
    </row>
    <row r="31" spans="1:10" x14ac:dyDescent="0.2">
      <c r="A31" s="7" t="s">
        <v>144</v>
      </c>
      <c r="B31" s="65">
        <v>10</v>
      </c>
      <c r="C31" s="66">
        <v>5</v>
      </c>
      <c r="D31" s="65">
        <v>154</v>
      </c>
      <c r="E31" s="66">
        <v>81</v>
      </c>
      <c r="F31" s="67"/>
      <c r="G31" s="65">
        <f>B31-C31</f>
        <v>5</v>
      </c>
      <c r="H31" s="66">
        <f>D31-E31</f>
        <v>73</v>
      </c>
      <c r="I31" s="20">
        <f>IF(C31=0, "-", IF(G31/C31&lt;10, G31/C31, "&gt;999%"))</f>
        <v>1</v>
      </c>
      <c r="J31" s="21">
        <f>IF(E31=0, "-", IF(H31/E31&lt;10, H31/E31, "&gt;999%"))</f>
        <v>0.90123456790123457</v>
      </c>
    </row>
    <row r="32" spans="1:10" x14ac:dyDescent="0.2">
      <c r="A32" s="7" t="s">
        <v>145</v>
      </c>
      <c r="B32" s="65">
        <v>103</v>
      </c>
      <c r="C32" s="66">
        <v>96</v>
      </c>
      <c r="D32" s="65">
        <v>1086</v>
      </c>
      <c r="E32" s="66">
        <v>1217</v>
      </c>
      <c r="F32" s="67"/>
      <c r="G32" s="65">
        <f>B32-C32</f>
        <v>7</v>
      </c>
      <c r="H32" s="66">
        <f>D32-E32</f>
        <v>-131</v>
      </c>
      <c r="I32" s="20">
        <f>IF(C32=0, "-", IF(G32/C32&lt;10, G32/C32, "&gt;999%"))</f>
        <v>7.2916666666666671E-2</v>
      </c>
      <c r="J32" s="21">
        <f>IF(E32=0, "-", IF(H32/E32&lt;10, H32/E32, "&gt;999%"))</f>
        <v>-0.1076417419884963</v>
      </c>
    </row>
    <row r="33" spans="1:10" x14ac:dyDescent="0.2">
      <c r="A33" s="7" t="s">
        <v>146</v>
      </c>
      <c r="B33" s="65">
        <v>506</v>
      </c>
      <c r="C33" s="66">
        <v>958</v>
      </c>
      <c r="D33" s="65">
        <v>7727</v>
      </c>
      <c r="E33" s="66">
        <v>10814</v>
      </c>
      <c r="F33" s="67"/>
      <c r="G33" s="65">
        <f>B33-C33</f>
        <v>-452</v>
      </c>
      <c r="H33" s="66">
        <f>D33-E33</f>
        <v>-3087</v>
      </c>
      <c r="I33" s="20">
        <f>IF(C33=0, "-", IF(G33/C33&lt;10, G33/C33, "&gt;999%"))</f>
        <v>-0.47181628392484343</v>
      </c>
      <c r="J33" s="21">
        <f>IF(E33=0, "-", IF(H33/E33&lt;10, H33/E33, "&gt;999%"))</f>
        <v>-0.28546328832994267</v>
      </c>
    </row>
    <row r="34" spans="1:10" x14ac:dyDescent="0.2">
      <c r="A34" s="7" t="s">
        <v>147</v>
      </c>
      <c r="B34" s="65">
        <v>6</v>
      </c>
      <c r="C34" s="66">
        <v>6</v>
      </c>
      <c r="D34" s="65">
        <v>101</v>
      </c>
      <c r="E34" s="66">
        <v>92</v>
      </c>
      <c r="F34" s="67"/>
      <c r="G34" s="65">
        <f>B34-C34</f>
        <v>0</v>
      </c>
      <c r="H34" s="66">
        <f>D34-E34</f>
        <v>9</v>
      </c>
      <c r="I34" s="20">
        <f>IF(C34=0, "-", IF(G34/C34&lt;10, G34/C34, "&gt;999%"))</f>
        <v>0</v>
      </c>
      <c r="J34" s="21">
        <f>IF(E34=0, "-", IF(H34/E34&lt;10, H34/E34, "&gt;999%"))</f>
        <v>9.7826086956521743E-2</v>
      </c>
    </row>
    <row r="35" spans="1:10" x14ac:dyDescent="0.2">
      <c r="A35" s="7"/>
      <c r="B35" s="65"/>
      <c r="C35" s="66"/>
      <c r="D35" s="65"/>
      <c r="E35" s="66"/>
      <c r="F35" s="67"/>
      <c r="G35" s="65"/>
      <c r="H35" s="66"/>
      <c r="I35" s="20"/>
      <c r="J35" s="21"/>
    </row>
    <row r="36" spans="1:10" x14ac:dyDescent="0.2">
      <c r="A36" s="7" t="s">
        <v>108</v>
      </c>
      <c r="B36" s="65">
        <v>9</v>
      </c>
      <c r="C36" s="66">
        <v>14</v>
      </c>
      <c r="D36" s="65">
        <v>134</v>
      </c>
      <c r="E36" s="66">
        <v>133</v>
      </c>
      <c r="F36" s="67"/>
      <c r="G36" s="65">
        <f>B36-C36</f>
        <v>-5</v>
      </c>
      <c r="H36" s="66">
        <f>D36-E36</f>
        <v>1</v>
      </c>
      <c r="I36" s="20">
        <f>IF(C36=0, "-", IF(G36/C36&lt;10, G36/C36, "&gt;999%"))</f>
        <v>-0.35714285714285715</v>
      </c>
      <c r="J36" s="21">
        <f>IF(E36=0, "-", IF(H36/E36&lt;10, H36/E36, "&gt;999%"))</f>
        <v>7.5187969924812026E-3</v>
      </c>
    </row>
    <row r="37" spans="1:10" x14ac:dyDescent="0.2">
      <c r="A37" s="7"/>
      <c r="B37" s="65"/>
      <c r="C37" s="66"/>
      <c r="D37" s="65"/>
      <c r="E37" s="66"/>
      <c r="F37" s="67"/>
      <c r="G37" s="65"/>
      <c r="H37" s="66"/>
      <c r="I37" s="20"/>
      <c r="J37" s="21"/>
    </row>
    <row r="38" spans="1:10" s="43" customFormat="1" x14ac:dyDescent="0.2">
      <c r="A38" s="27" t="s">
        <v>5</v>
      </c>
      <c r="B38" s="71">
        <f>SUM(B28:B37)</f>
        <v>893</v>
      </c>
      <c r="C38" s="77">
        <f>SUM(C28:C37)</f>
        <v>1382</v>
      </c>
      <c r="D38" s="71">
        <f>SUM(D28:D37)</f>
        <v>12224</v>
      </c>
      <c r="E38" s="77">
        <f>SUM(E28:E37)</f>
        <v>15281</v>
      </c>
      <c r="F38" s="73"/>
      <c r="G38" s="71">
        <f>B38-C38</f>
        <v>-489</v>
      </c>
      <c r="H38" s="72">
        <f>D38-E38</f>
        <v>-3057</v>
      </c>
      <c r="I38" s="37">
        <f>IF(C38=0, 0, G38/C38)</f>
        <v>-0.35383502170767006</v>
      </c>
      <c r="J38" s="38">
        <f>IF(E38=0, 0, H38/E38)</f>
        <v>-0.20005235259472548</v>
      </c>
    </row>
  </sheetData>
  <mergeCells count="5">
    <mergeCell ref="B1:J1"/>
    <mergeCell ref="B2:J2"/>
    <mergeCell ref="B4:C4"/>
    <mergeCell ref="D4:E4"/>
    <mergeCell ref="G4:J4"/>
  </mergeCells>
  <phoneticPr fontId="3" type="noConversion"/>
  <printOptions horizontalCentered="1"/>
  <pageMargins left="0.39370078740157483" right="0.39370078740157483" top="0.39370078740157483" bottom="0.59055118110236227" header="0.39370078740157483" footer="0.19685039370078741"/>
  <pageSetup paperSize="9" scale="83"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3"/>
  <dimension ref="A1:J44"/>
  <sheetViews>
    <sheetView tabSelected="1" workbookViewId="0">
      <selection activeCell="M1" sqref="M1"/>
    </sheetView>
  </sheetViews>
  <sheetFormatPr defaultRowHeight="12.75" x14ac:dyDescent="0.2"/>
  <cols>
    <col min="1" max="1" width="25.7109375" customWidth="1"/>
    <col min="2" max="5" width="8.5703125" customWidth="1"/>
    <col min="6" max="6" width="1.7109375" customWidth="1"/>
    <col min="7" max="10" width="8.28515625" customWidth="1"/>
  </cols>
  <sheetData>
    <row r="1" spans="1:10" s="52" customFormat="1" ht="20.25" x14ac:dyDescent="0.3">
      <c r="A1" s="4" t="s">
        <v>10</v>
      </c>
      <c r="B1" s="198" t="s">
        <v>20</v>
      </c>
      <c r="C1" s="199"/>
      <c r="D1" s="199"/>
      <c r="E1" s="199"/>
      <c r="F1" s="199"/>
      <c r="G1" s="199"/>
      <c r="H1" s="199"/>
      <c r="I1" s="199"/>
      <c r="J1" s="199"/>
    </row>
    <row r="2" spans="1:10" s="52" customFormat="1" ht="20.25" x14ac:dyDescent="0.3">
      <c r="A2" s="4" t="s">
        <v>91</v>
      </c>
      <c r="B2" s="202" t="s">
        <v>81</v>
      </c>
      <c r="C2" s="203"/>
      <c r="D2" s="203"/>
      <c r="E2" s="203"/>
      <c r="F2" s="203"/>
      <c r="G2" s="203"/>
      <c r="H2" s="203"/>
      <c r="I2" s="203"/>
      <c r="J2" s="203"/>
    </row>
    <row r="4" spans="1:10" x14ac:dyDescent="0.2">
      <c r="A4" s="3"/>
      <c r="B4" s="196" t="s">
        <v>1</v>
      </c>
      <c r="C4" s="197"/>
      <c r="D4" s="196" t="s">
        <v>2</v>
      </c>
      <c r="E4" s="197"/>
      <c r="F4" s="59"/>
      <c r="G4" s="196" t="s">
        <v>3</v>
      </c>
      <c r="H4" s="200"/>
      <c r="I4" s="200"/>
      <c r="J4" s="197"/>
    </row>
    <row r="5" spans="1:10" x14ac:dyDescent="0.2">
      <c r="A5" s="27"/>
      <c r="B5" s="57">
        <f>VALUE(RIGHT(B2, 4))</f>
        <v>2021</v>
      </c>
      <c r="C5" s="58">
        <f>B5-1</f>
        <v>2020</v>
      </c>
      <c r="D5" s="57">
        <f>B5</f>
        <v>2021</v>
      </c>
      <c r="E5" s="58">
        <f>C5</f>
        <v>2020</v>
      </c>
      <c r="F5" s="64"/>
      <c r="G5" s="57" t="s">
        <v>4</v>
      </c>
      <c r="H5" s="58" t="s">
        <v>2</v>
      </c>
      <c r="I5" s="57" t="s">
        <v>4</v>
      </c>
      <c r="J5" s="58" t="s">
        <v>2</v>
      </c>
    </row>
    <row r="6" spans="1:10" x14ac:dyDescent="0.2">
      <c r="A6" s="22"/>
      <c r="B6" s="74"/>
      <c r="C6" s="75"/>
      <c r="D6" s="74"/>
      <c r="E6" s="75"/>
      <c r="F6" s="76"/>
      <c r="G6" s="74"/>
      <c r="H6" s="75"/>
      <c r="I6" s="23"/>
      <c r="J6" s="24"/>
    </row>
    <row r="7" spans="1:10" x14ac:dyDescent="0.2">
      <c r="A7" s="22" t="s">
        <v>25</v>
      </c>
      <c r="B7" s="74"/>
      <c r="C7" s="75"/>
      <c r="D7" s="74"/>
      <c r="E7" s="75"/>
      <c r="F7" s="76"/>
      <c r="G7" s="74"/>
      <c r="H7" s="75"/>
      <c r="I7" s="23"/>
      <c r="J7" s="24"/>
    </row>
    <row r="8" spans="1:10" x14ac:dyDescent="0.2">
      <c r="A8" s="22"/>
      <c r="B8" s="74"/>
      <c r="C8" s="75"/>
      <c r="D8" s="74"/>
      <c r="E8" s="75"/>
      <c r="F8" s="76"/>
      <c r="G8" s="74"/>
      <c r="H8" s="75"/>
      <c r="I8" s="23"/>
      <c r="J8" s="24"/>
    </row>
    <row r="9" spans="1:10" x14ac:dyDescent="0.2">
      <c r="A9" s="7"/>
      <c r="B9" s="65"/>
      <c r="C9" s="66"/>
      <c r="D9" s="65"/>
      <c r="E9" s="66"/>
      <c r="F9" s="67"/>
      <c r="G9" s="65">
        <f>B9-C9</f>
        <v>0</v>
      </c>
      <c r="H9" s="66">
        <f>D9-E9</f>
        <v>0</v>
      </c>
      <c r="I9" s="20" t="str">
        <f>IF(C9=0, "-", IF(G9/C9&lt;10, G9/C9, "&gt;999%"))</f>
        <v>-</v>
      </c>
      <c r="J9" s="21" t="str">
        <f>IF(E9=0, "-", IF(H9/E9&lt;10, H9/E9, "&gt;999%"))</f>
        <v>-</v>
      </c>
    </row>
    <row r="10" spans="1:10" x14ac:dyDescent="0.2">
      <c r="A10" s="1"/>
      <c r="B10" s="68"/>
      <c r="C10" s="69"/>
      <c r="D10" s="68"/>
      <c r="E10" s="69"/>
      <c r="F10" s="70"/>
      <c r="G10" s="68"/>
      <c r="H10" s="69"/>
      <c r="I10" s="5"/>
      <c r="J10" s="6"/>
    </row>
    <row r="11" spans="1:10" s="43" customFormat="1" x14ac:dyDescent="0.2">
      <c r="A11" s="27" t="s">
        <v>26</v>
      </c>
      <c r="B11" s="71">
        <f>SUM(B9:B10)</f>
        <v>0</v>
      </c>
      <c r="C11" s="72">
        <f>SUM(C9:C10)</f>
        <v>0</v>
      </c>
      <c r="D11" s="71">
        <f>SUM(D9:D10)</f>
        <v>0</v>
      </c>
      <c r="E11" s="72">
        <f>SUM(E9:E10)</f>
        <v>0</v>
      </c>
      <c r="F11" s="73"/>
      <c r="G11" s="71">
        <f>B11-C11</f>
        <v>0</v>
      </c>
      <c r="H11" s="72">
        <f>D11-E11</f>
        <v>0</v>
      </c>
      <c r="I11" s="37" t="str">
        <f>IF(C11=0, "-", IF(G11/C11&lt;10, G11/C11, "&gt;999%"))</f>
        <v>-</v>
      </c>
      <c r="J11" s="38" t="str">
        <f>IF(E11=0, "-", IF(H11/E11&lt;10, H11/E11, "&gt;999%"))</f>
        <v>-</v>
      </c>
    </row>
    <row r="12" spans="1:10" s="43" customFormat="1" x14ac:dyDescent="0.2">
      <c r="A12" s="22"/>
      <c r="B12" s="78"/>
      <c r="C12" s="79"/>
      <c r="D12" s="78"/>
      <c r="E12" s="79"/>
      <c r="F12" s="80"/>
      <c r="G12" s="78"/>
      <c r="H12" s="79"/>
      <c r="I12" s="54"/>
      <c r="J12" s="55"/>
    </row>
    <row r="13" spans="1:10" x14ac:dyDescent="0.2">
      <c r="A13" s="22" t="s">
        <v>27</v>
      </c>
      <c r="B13" s="65"/>
      <c r="C13" s="66"/>
      <c r="D13" s="65"/>
      <c r="E13" s="66"/>
      <c r="F13" s="67"/>
      <c r="G13" s="65"/>
      <c r="H13" s="66"/>
      <c r="I13" s="20"/>
      <c r="J13" s="21"/>
    </row>
    <row r="14" spans="1:10" x14ac:dyDescent="0.2">
      <c r="A14" s="22"/>
      <c r="B14" s="65"/>
      <c r="C14" s="66"/>
      <c r="D14" s="65"/>
      <c r="E14" s="66"/>
      <c r="F14" s="67"/>
      <c r="G14" s="65"/>
      <c r="H14" s="66"/>
      <c r="I14" s="20"/>
      <c r="J14" s="21"/>
    </row>
    <row r="15" spans="1:10" x14ac:dyDescent="0.2">
      <c r="A15" s="7" t="s">
        <v>175</v>
      </c>
      <c r="B15" s="65">
        <v>24</v>
      </c>
      <c r="C15" s="66">
        <v>4</v>
      </c>
      <c r="D15" s="65">
        <v>138</v>
      </c>
      <c r="E15" s="66">
        <v>58</v>
      </c>
      <c r="F15" s="67"/>
      <c r="G15" s="65">
        <f t="shared" ref="G15:G41" si="0">B15-C15</f>
        <v>20</v>
      </c>
      <c r="H15" s="66">
        <f t="shared" ref="H15:H41" si="1">D15-E15</f>
        <v>80</v>
      </c>
      <c r="I15" s="20">
        <f t="shared" ref="I15:I41" si="2">IF(C15=0, "-", IF(G15/C15&lt;10, G15/C15, "&gt;999%"))</f>
        <v>5</v>
      </c>
      <c r="J15" s="21">
        <f t="shared" ref="J15:J41" si="3">IF(E15=0, "-", IF(H15/E15&lt;10, H15/E15, "&gt;999%"))</f>
        <v>1.3793103448275863</v>
      </c>
    </row>
    <row r="16" spans="1:10" x14ac:dyDescent="0.2">
      <c r="A16" s="7" t="s">
        <v>174</v>
      </c>
      <c r="B16" s="65">
        <v>2</v>
      </c>
      <c r="C16" s="66">
        <v>1</v>
      </c>
      <c r="D16" s="65">
        <v>20</v>
      </c>
      <c r="E16" s="66">
        <v>17</v>
      </c>
      <c r="F16" s="67"/>
      <c r="G16" s="65">
        <f t="shared" si="0"/>
        <v>1</v>
      </c>
      <c r="H16" s="66">
        <f t="shared" si="1"/>
        <v>3</v>
      </c>
      <c r="I16" s="20">
        <f t="shared" si="2"/>
        <v>1</v>
      </c>
      <c r="J16" s="21">
        <f t="shared" si="3"/>
        <v>0.17647058823529413</v>
      </c>
    </row>
    <row r="17" spans="1:10" x14ac:dyDescent="0.2">
      <c r="A17" s="7" t="s">
        <v>173</v>
      </c>
      <c r="B17" s="65">
        <v>5</v>
      </c>
      <c r="C17" s="66">
        <v>6</v>
      </c>
      <c r="D17" s="65">
        <v>29</v>
      </c>
      <c r="E17" s="66">
        <v>79</v>
      </c>
      <c r="F17" s="67"/>
      <c r="G17" s="65">
        <f t="shared" si="0"/>
        <v>-1</v>
      </c>
      <c r="H17" s="66">
        <f t="shared" si="1"/>
        <v>-50</v>
      </c>
      <c r="I17" s="20">
        <f t="shared" si="2"/>
        <v>-0.16666666666666666</v>
      </c>
      <c r="J17" s="21">
        <f t="shared" si="3"/>
        <v>-0.63291139240506333</v>
      </c>
    </row>
    <row r="18" spans="1:10" x14ac:dyDescent="0.2">
      <c r="A18" s="7" t="s">
        <v>172</v>
      </c>
      <c r="B18" s="65">
        <v>0</v>
      </c>
      <c r="C18" s="66">
        <v>1</v>
      </c>
      <c r="D18" s="65">
        <v>0</v>
      </c>
      <c r="E18" s="66">
        <v>13</v>
      </c>
      <c r="F18" s="67"/>
      <c r="G18" s="65">
        <f t="shared" si="0"/>
        <v>-1</v>
      </c>
      <c r="H18" s="66">
        <f t="shared" si="1"/>
        <v>-13</v>
      </c>
      <c r="I18" s="20">
        <f t="shared" si="2"/>
        <v>-1</v>
      </c>
      <c r="J18" s="21">
        <f t="shared" si="3"/>
        <v>-1</v>
      </c>
    </row>
    <row r="19" spans="1:10" x14ac:dyDescent="0.2">
      <c r="A19" s="7" t="s">
        <v>171</v>
      </c>
      <c r="B19" s="65">
        <v>37</v>
      </c>
      <c r="C19" s="66">
        <v>55</v>
      </c>
      <c r="D19" s="65">
        <v>709</v>
      </c>
      <c r="E19" s="66">
        <v>455</v>
      </c>
      <c r="F19" s="67"/>
      <c r="G19" s="65">
        <f t="shared" si="0"/>
        <v>-18</v>
      </c>
      <c r="H19" s="66">
        <f t="shared" si="1"/>
        <v>254</v>
      </c>
      <c r="I19" s="20">
        <f t="shared" si="2"/>
        <v>-0.32727272727272727</v>
      </c>
      <c r="J19" s="21">
        <f t="shared" si="3"/>
        <v>0.55824175824175826</v>
      </c>
    </row>
    <row r="20" spans="1:10" x14ac:dyDescent="0.2">
      <c r="A20" s="7" t="s">
        <v>170</v>
      </c>
      <c r="B20" s="65">
        <v>25</v>
      </c>
      <c r="C20" s="66">
        <v>47</v>
      </c>
      <c r="D20" s="65">
        <v>396</v>
      </c>
      <c r="E20" s="66">
        <v>490</v>
      </c>
      <c r="F20" s="67"/>
      <c r="G20" s="65">
        <f t="shared" si="0"/>
        <v>-22</v>
      </c>
      <c r="H20" s="66">
        <f t="shared" si="1"/>
        <v>-94</v>
      </c>
      <c r="I20" s="20">
        <f t="shared" si="2"/>
        <v>-0.46808510638297873</v>
      </c>
      <c r="J20" s="21">
        <f t="shared" si="3"/>
        <v>-0.19183673469387755</v>
      </c>
    </row>
    <row r="21" spans="1:10" x14ac:dyDescent="0.2">
      <c r="A21" s="7" t="s">
        <v>169</v>
      </c>
      <c r="B21" s="65">
        <v>22</v>
      </c>
      <c r="C21" s="66">
        <v>15</v>
      </c>
      <c r="D21" s="65">
        <v>373</v>
      </c>
      <c r="E21" s="66">
        <v>423</v>
      </c>
      <c r="F21" s="67"/>
      <c r="G21" s="65">
        <f t="shared" si="0"/>
        <v>7</v>
      </c>
      <c r="H21" s="66">
        <f t="shared" si="1"/>
        <v>-50</v>
      </c>
      <c r="I21" s="20">
        <f t="shared" si="2"/>
        <v>0.46666666666666667</v>
      </c>
      <c r="J21" s="21">
        <f t="shared" si="3"/>
        <v>-0.1182033096926714</v>
      </c>
    </row>
    <row r="22" spans="1:10" x14ac:dyDescent="0.2">
      <c r="A22" s="7" t="s">
        <v>168</v>
      </c>
      <c r="B22" s="65">
        <v>2</v>
      </c>
      <c r="C22" s="66">
        <v>5</v>
      </c>
      <c r="D22" s="65">
        <v>11</v>
      </c>
      <c r="E22" s="66">
        <v>50</v>
      </c>
      <c r="F22" s="67"/>
      <c r="G22" s="65">
        <f t="shared" si="0"/>
        <v>-3</v>
      </c>
      <c r="H22" s="66">
        <f t="shared" si="1"/>
        <v>-39</v>
      </c>
      <c r="I22" s="20">
        <f t="shared" si="2"/>
        <v>-0.6</v>
      </c>
      <c r="J22" s="21">
        <f t="shared" si="3"/>
        <v>-0.78</v>
      </c>
    </row>
    <row r="23" spans="1:10" x14ac:dyDescent="0.2">
      <c r="A23" s="7" t="s">
        <v>167</v>
      </c>
      <c r="B23" s="65">
        <v>0</v>
      </c>
      <c r="C23" s="66">
        <v>13</v>
      </c>
      <c r="D23" s="65">
        <v>50</v>
      </c>
      <c r="E23" s="66">
        <v>102</v>
      </c>
      <c r="F23" s="67"/>
      <c r="G23" s="65">
        <f t="shared" si="0"/>
        <v>-13</v>
      </c>
      <c r="H23" s="66">
        <f t="shared" si="1"/>
        <v>-52</v>
      </c>
      <c r="I23" s="20">
        <f t="shared" si="2"/>
        <v>-1</v>
      </c>
      <c r="J23" s="21">
        <f t="shared" si="3"/>
        <v>-0.50980392156862742</v>
      </c>
    </row>
    <row r="24" spans="1:10" x14ac:dyDescent="0.2">
      <c r="A24" s="7" t="s">
        <v>166</v>
      </c>
      <c r="B24" s="65">
        <v>48</v>
      </c>
      <c r="C24" s="66">
        <v>152</v>
      </c>
      <c r="D24" s="65">
        <v>605</v>
      </c>
      <c r="E24" s="66">
        <v>1483</v>
      </c>
      <c r="F24" s="67"/>
      <c r="G24" s="65">
        <f t="shared" si="0"/>
        <v>-104</v>
      </c>
      <c r="H24" s="66">
        <f t="shared" si="1"/>
        <v>-878</v>
      </c>
      <c r="I24" s="20">
        <f t="shared" si="2"/>
        <v>-0.68421052631578949</v>
      </c>
      <c r="J24" s="21">
        <f t="shared" si="3"/>
        <v>-0.5920431557653405</v>
      </c>
    </row>
    <row r="25" spans="1:10" x14ac:dyDescent="0.2">
      <c r="A25" s="7" t="s">
        <v>165</v>
      </c>
      <c r="B25" s="65">
        <v>12</v>
      </c>
      <c r="C25" s="66">
        <v>24</v>
      </c>
      <c r="D25" s="65">
        <v>124</v>
      </c>
      <c r="E25" s="66">
        <v>181</v>
      </c>
      <c r="F25" s="67"/>
      <c r="G25" s="65">
        <f t="shared" si="0"/>
        <v>-12</v>
      </c>
      <c r="H25" s="66">
        <f t="shared" si="1"/>
        <v>-57</v>
      </c>
      <c r="I25" s="20">
        <f t="shared" si="2"/>
        <v>-0.5</v>
      </c>
      <c r="J25" s="21">
        <f t="shared" si="3"/>
        <v>-0.31491712707182318</v>
      </c>
    </row>
    <row r="26" spans="1:10" x14ac:dyDescent="0.2">
      <c r="A26" s="7" t="s">
        <v>164</v>
      </c>
      <c r="B26" s="65">
        <v>9</v>
      </c>
      <c r="C26" s="66">
        <v>6</v>
      </c>
      <c r="D26" s="65">
        <v>73</v>
      </c>
      <c r="E26" s="66">
        <v>119</v>
      </c>
      <c r="F26" s="67"/>
      <c r="G26" s="65">
        <f t="shared" si="0"/>
        <v>3</v>
      </c>
      <c r="H26" s="66">
        <f t="shared" si="1"/>
        <v>-46</v>
      </c>
      <c r="I26" s="20">
        <f t="shared" si="2"/>
        <v>0.5</v>
      </c>
      <c r="J26" s="21">
        <f t="shared" si="3"/>
        <v>-0.38655462184873951</v>
      </c>
    </row>
    <row r="27" spans="1:10" x14ac:dyDescent="0.2">
      <c r="A27" s="7" t="s">
        <v>163</v>
      </c>
      <c r="B27" s="65">
        <v>1</v>
      </c>
      <c r="C27" s="66">
        <v>10</v>
      </c>
      <c r="D27" s="65">
        <v>34</v>
      </c>
      <c r="E27" s="66">
        <v>56</v>
      </c>
      <c r="F27" s="67"/>
      <c r="G27" s="65">
        <f t="shared" si="0"/>
        <v>-9</v>
      </c>
      <c r="H27" s="66">
        <f t="shared" si="1"/>
        <v>-22</v>
      </c>
      <c r="I27" s="20">
        <f t="shared" si="2"/>
        <v>-0.9</v>
      </c>
      <c r="J27" s="21">
        <f t="shared" si="3"/>
        <v>-0.39285714285714285</v>
      </c>
    </row>
    <row r="28" spans="1:10" x14ac:dyDescent="0.2">
      <c r="A28" s="7" t="s">
        <v>162</v>
      </c>
      <c r="B28" s="65">
        <v>335</v>
      </c>
      <c r="C28" s="66">
        <v>405</v>
      </c>
      <c r="D28" s="65">
        <v>4412</v>
      </c>
      <c r="E28" s="66">
        <v>5040</v>
      </c>
      <c r="F28" s="67"/>
      <c r="G28" s="65">
        <f t="shared" si="0"/>
        <v>-70</v>
      </c>
      <c r="H28" s="66">
        <f t="shared" si="1"/>
        <v>-628</v>
      </c>
      <c r="I28" s="20">
        <f t="shared" si="2"/>
        <v>-0.1728395061728395</v>
      </c>
      <c r="J28" s="21">
        <f t="shared" si="3"/>
        <v>-0.1246031746031746</v>
      </c>
    </row>
    <row r="29" spans="1:10" x14ac:dyDescent="0.2">
      <c r="A29" s="7" t="s">
        <v>161</v>
      </c>
      <c r="B29" s="65">
        <v>118</v>
      </c>
      <c r="C29" s="66">
        <v>201</v>
      </c>
      <c r="D29" s="65">
        <v>1739</v>
      </c>
      <c r="E29" s="66">
        <v>2247</v>
      </c>
      <c r="F29" s="67"/>
      <c r="G29" s="65">
        <f t="shared" si="0"/>
        <v>-83</v>
      </c>
      <c r="H29" s="66">
        <f t="shared" si="1"/>
        <v>-508</v>
      </c>
      <c r="I29" s="20">
        <f t="shared" si="2"/>
        <v>-0.41293532338308458</v>
      </c>
      <c r="J29" s="21">
        <f t="shared" si="3"/>
        <v>-0.22607921673342235</v>
      </c>
    </row>
    <row r="30" spans="1:10" x14ac:dyDescent="0.2">
      <c r="A30" s="7" t="s">
        <v>160</v>
      </c>
      <c r="B30" s="65">
        <v>19</v>
      </c>
      <c r="C30" s="66">
        <v>23</v>
      </c>
      <c r="D30" s="65">
        <v>251</v>
      </c>
      <c r="E30" s="66">
        <v>193</v>
      </c>
      <c r="F30" s="67"/>
      <c r="G30" s="65">
        <f t="shared" si="0"/>
        <v>-4</v>
      </c>
      <c r="H30" s="66">
        <f t="shared" si="1"/>
        <v>58</v>
      </c>
      <c r="I30" s="20">
        <f t="shared" si="2"/>
        <v>-0.17391304347826086</v>
      </c>
      <c r="J30" s="21">
        <f t="shared" si="3"/>
        <v>0.30051813471502592</v>
      </c>
    </row>
    <row r="31" spans="1:10" x14ac:dyDescent="0.2">
      <c r="A31" s="7" t="s">
        <v>158</v>
      </c>
      <c r="B31" s="65">
        <v>4</v>
      </c>
      <c r="C31" s="66">
        <v>6</v>
      </c>
      <c r="D31" s="65">
        <v>36</v>
      </c>
      <c r="E31" s="66">
        <v>94</v>
      </c>
      <c r="F31" s="67"/>
      <c r="G31" s="65">
        <f t="shared" si="0"/>
        <v>-2</v>
      </c>
      <c r="H31" s="66">
        <f t="shared" si="1"/>
        <v>-58</v>
      </c>
      <c r="I31" s="20">
        <f t="shared" si="2"/>
        <v>-0.33333333333333331</v>
      </c>
      <c r="J31" s="21">
        <f t="shared" si="3"/>
        <v>-0.61702127659574468</v>
      </c>
    </row>
    <row r="32" spans="1:10" x14ac:dyDescent="0.2">
      <c r="A32" s="7" t="s">
        <v>157</v>
      </c>
      <c r="B32" s="65">
        <v>11</v>
      </c>
      <c r="C32" s="66">
        <v>14</v>
      </c>
      <c r="D32" s="65">
        <v>111</v>
      </c>
      <c r="E32" s="66">
        <v>16</v>
      </c>
      <c r="F32" s="67"/>
      <c r="G32" s="65">
        <f t="shared" si="0"/>
        <v>-3</v>
      </c>
      <c r="H32" s="66">
        <f t="shared" si="1"/>
        <v>95</v>
      </c>
      <c r="I32" s="20">
        <f t="shared" si="2"/>
        <v>-0.21428571428571427</v>
      </c>
      <c r="J32" s="21">
        <f t="shared" si="3"/>
        <v>5.9375</v>
      </c>
    </row>
    <row r="33" spans="1:10" x14ac:dyDescent="0.2">
      <c r="A33" s="7" t="s">
        <v>156</v>
      </c>
      <c r="B33" s="65">
        <v>0</v>
      </c>
      <c r="C33" s="66">
        <v>3</v>
      </c>
      <c r="D33" s="65">
        <v>32</v>
      </c>
      <c r="E33" s="66">
        <v>3</v>
      </c>
      <c r="F33" s="67"/>
      <c r="G33" s="65">
        <f t="shared" si="0"/>
        <v>-3</v>
      </c>
      <c r="H33" s="66">
        <f t="shared" si="1"/>
        <v>29</v>
      </c>
      <c r="I33" s="20">
        <f t="shared" si="2"/>
        <v>-1</v>
      </c>
      <c r="J33" s="21">
        <f t="shared" si="3"/>
        <v>9.6666666666666661</v>
      </c>
    </row>
    <row r="34" spans="1:10" x14ac:dyDescent="0.2">
      <c r="A34" s="7" t="s">
        <v>155</v>
      </c>
      <c r="B34" s="65">
        <v>5</v>
      </c>
      <c r="C34" s="66">
        <v>2</v>
      </c>
      <c r="D34" s="65">
        <v>84</v>
      </c>
      <c r="E34" s="66">
        <v>68</v>
      </c>
      <c r="F34" s="67"/>
      <c r="G34" s="65">
        <f t="shared" si="0"/>
        <v>3</v>
      </c>
      <c r="H34" s="66">
        <f t="shared" si="1"/>
        <v>16</v>
      </c>
      <c r="I34" s="20">
        <f t="shared" si="2"/>
        <v>1.5</v>
      </c>
      <c r="J34" s="21">
        <f t="shared" si="3"/>
        <v>0.23529411764705882</v>
      </c>
    </row>
    <row r="35" spans="1:10" x14ac:dyDescent="0.2">
      <c r="A35" s="7" t="s">
        <v>154</v>
      </c>
      <c r="B35" s="65">
        <v>3</v>
      </c>
      <c r="C35" s="66">
        <v>14</v>
      </c>
      <c r="D35" s="65">
        <v>228</v>
      </c>
      <c r="E35" s="66">
        <v>238</v>
      </c>
      <c r="F35" s="67"/>
      <c r="G35" s="65">
        <f t="shared" si="0"/>
        <v>-11</v>
      </c>
      <c r="H35" s="66">
        <f t="shared" si="1"/>
        <v>-10</v>
      </c>
      <c r="I35" s="20">
        <f t="shared" si="2"/>
        <v>-0.7857142857142857</v>
      </c>
      <c r="J35" s="21">
        <f t="shared" si="3"/>
        <v>-4.2016806722689079E-2</v>
      </c>
    </row>
    <row r="36" spans="1:10" x14ac:dyDescent="0.2">
      <c r="A36" s="7" t="s">
        <v>153</v>
      </c>
      <c r="B36" s="65">
        <v>5</v>
      </c>
      <c r="C36" s="66">
        <v>21</v>
      </c>
      <c r="D36" s="65">
        <v>171</v>
      </c>
      <c r="E36" s="66">
        <v>161</v>
      </c>
      <c r="F36" s="67"/>
      <c r="G36" s="65">
        <f t="shared" si="0"/>
        <v>-16</v>
      </c>
      <c r="H36" s="66">
        <f t="shared" si="1"/>
        <v>10</v>
      </c>
      <c r="I36" s="20">
        <f t="shared" si="2"/>
        <v>-0.76190476190476186</v>
      </c>
      <c r="J36" s="21">
        <f t="shared" si="3"/>
        <v>6.2111801242236024E-2</v>
      </c>
    </row>
    <row r="37" spans="1:10" x14ac:dyDescent="0.2">
      <c r="A37" s="7" t="s">
        <v>152</v>
      </c>
      <c r="B37" s="65">
        <v>0</v>
      </c>
      <c r="C37" s="66">
        <v>10</v>
      </c>
      <c r="D37" s="65">
        <v>79</v>
      </c>
      <c r="E37" s="66">
        <v>88</v>
      </c>
      <c r="F37" s="67"/>
      <c r="G37" s="65">
        <f t="shared" si="0"/>
        <v>-10</v>
      </c>
      <c r="H37" s="66">
        <f t="shared" si="1"/>
        <v>-9</v>
      </c>
      <c r="I37" s="20">
        <f t="shared" si="2"/>
        <v>-1</v>
      </c>
      <c r="J37" s="21">
        <f t="shared" si="3"/>
        <v>-0.10227272727272728</v>
      </c>
    </row>
    <row r="38" spans="1:10" x14ac:dyDescent="0.2">
      <c r="A38" s="7" t="s">
        <v>151</v>
      </c>
      <c r="B38" s="65">
        <v>152</v>
      </c>
      <c r="C38" s="66">
        <v>271</v>
      </c>
      <c r="D38" s="65">
        <v>2036</v>
      </c>
      <c r="E38" s="66">
        <v>3038</v>
      </c>
      <c r="F38" s="67"/>
      <c r="G38" s="65">
        <f t="shared" si="0"/>
        <v>-119</v>
      </c>
      <c r="H38" s="66">
        <f t="shared" si="1"/>
        <v>-1002</v>
      </c>
      <c r="I38" s="20">
        <f t="shared" si="2"/>
        <v>-0.43911439114391143</v>
      </c>
      <c r="J38" s="21">
        <f t="shared" si="3"/>
        <v>-0.32982225148123767</v>
      </c>
    </row>
    <row r="39" spans="1:10" x14ac:dyDescent="0.2">
      <c r="A39" s="7" t="s">
        <v>150</v>
      </c>
      <c r="B39" s="65">
        <v>0</v>
      </c>
      <c r="C39" s="66">
        <v>2</v>
      </c>
      <c r="D39" s="65">
        <v>45</v>
      </c>
      <c r="E39" s="66">
        <v>28</v>
      </c>
      <c r="F39" s="67"/>
      <c r="G39" s="65">
        <f t="shared" si="0"/>
        <v>-2</v>
      </c>
      <c r="H39" s="66">
        <f t="shared" si="1"/>
        <v>17</v>
      </c>
      <c r="I39" s="20">
        <f t="shared" si="2"/>
        <v>-1</v>
      </c>
      <c r="J39" s="21">
        <f t="shared" si="3"/>
        <v>0.6071428571428571</v>
      </c>
    </row>
    <row r="40" spans="1:10" x14ac:dyDescent="0.2">
      <c r="A40" s="7" t="s">
        <v>149</v>
      </c>
      <c r="B40" s="65">
        <v>46</v>
      </c>
      <c r="C40" s="66">
        <v>64</v>
      </c>
      <c r="D40" s="65">
        <v>357</v>
      </c>
      <c r="E40" s="66">
        <v>470</v>
      </c>
      <c r="F40" s="67"/>
      <c r="G40" s="65">
        <f t="shared" si="0"/>
        <v>-18</v>
      </c>
      <c r="H40" s="66">
        <f t="shared" si="1"/>
        <v>-113</v>
      </c>
      <c r="I40" s="20">
        <f t="shared" si="2"/>
        <v>-0.28125</v>
      </c>
      <c r="J40" s="21">
        <f t="shared" si="3"/>
        <v>-0.2404255319148936</v>
      </c>
    </row>
    <row r="41" spans="1:10" x14ac:dyDescent="0.2">
      <c r="A41" s="7" t="s">
        <v>159</v>
      </c>
      <c r="B41" s="65">
        <v>8</v>
      </c>
      <c r="C41" s="66">
        <v>7</v>
      </c>
      <c r="D41" s="65">
        <v>81</v>
      </c>
      <c r="E41" s="66">
        <v>71</v>
      </c>
      <c r="F41" s="67"/>
      <c r="G41" s="65">
        <f t="shared" si="0"/>
        <v>1</v>
      </c>
      <c r="H41" s="66">
        <f t="shared" si="1"/>
        <v>10</v>
      </c>
      <c r="I41" s="20">
        <f t="shared" si="2"/>
        <v>0.14285714285714285</v>
      </c>
      <c r="J41" s="21">
        <f t="shared" si="3"/>
        <v>0.14084507042253522</v>
      </c>
    </row>
    <row r="42" spans="1:10" x14ac:dyDescent="0.2">
      <c r="A42" s="7"/>
      <c r="B42" s="65"/>
      <c r="C42" s="66"/>
      <c r="D42" s="65"/>
      <c r="E42" s="66"/>
      <c r="F42" s="67"/>
      <c r="G42" s="65"/>
      <c r="H42" s="66"/>
      <c r="I42" s="20"/>
      <c r="J42" s="21"/>
    </row>
    <row r="43" spans="1:10" s="43" customFormat="1" x14ac:dyDescent="0.2">
      <c r="A43" s="27" t="s">
        <v>28</v>
      </c>
      <c r="B43" s="71">
        <f>SUM(B15:B42)</f>
        <v>893</v>
      </c>
      <c r="C43" s="72">
        <f>SUM(C15:C42)</f>
        <v>1382</v>
      </c>
      <c r="D43" s="71">
        <f>SUM(D15:D42)</f>
        <v>12224</v>
      </c>
      <c r="E43" s="72">
        <f>SUM(E15:E42)</f>
        <v>15281</v>
      </c>
      <c r="F43" s="73"/>
      <c r="G43" s="71">
        <f>B43-C43</f>
        <v>-489</v>
      </c>
      <c r="H43" s="72">
        <f>D43-E43</f>
        <v>-3057</v>
      </c>
      <c r="I43" s="37">
        <f>IF(C43=0, "-", G43/C43)</f>
        <v>-0.35383502170767006</v>
      </c>
      <c r="J43" s="38">
        <f>IF(E43=0, "-", H43/E43)</f>
        <v>-0.20005235259472548</v>
      </c>
    </row>
    <row r="44" spans="1:10" s="43" customFormat="1" x14ac:dyDescent="0.2">
      <c r="A44" s="27" t="s">
        <v>0</v>
      </c>
      <c r="B44" s="71">
        <f>B11+B43</f>
        <v>893</v>
      </c>
      <c r="C44" s="77">
        <f>C11+C43</f>
        <v>1382</v>
      </c>
      <c r="D44" s="71">
        <f>D11+D43</f>
        <v>12224</v>
      </c>
      <c r="E44" s="77">
        <f>E11+E43</f>
        <v>15281</v>
      </c>
      <c r="F44" s="73"/>
      <c r="G44" s="71">
        <f>B44-C44</f>
        <v>-489</v>
      </c>
      <c r="H44" s="72">
        <f>D44-E44</f>
        <v>-3057</v>
      </c>
      <c r="I44" s="37">
        <f>IF(C44=0, "-", G44/C44)</f>
        <v>-0.35383502170767006</v>
      </c>
      <c r="J44" s="38">
        <f>IF(E44=0, "-", H44/E44)</f>
        <v>-0.20005235259472548</v>
      </c>
    </row>
  </sheetData>
  <mergeCells count="5">
    <mergeCell ref="B1:J1"/>
    <mergeCell ref="B4:C4"/>
    <mergeCell ref="D4:E4"/>
    <mergeCell ref="G4:J4"/>
    <mergeCell ref="B2:J2"/>
  </mergeCells>
  <phoneticPr fontId="3" type="noConversion"/>
  <printOptions horizontalCentered="1"/>
  <pageMargins left="0.39370078740157483" right="0.39370078740157483" top="0.39370078740157483" bottom="0.59055118110236227" header="0.39370078740157483" footer="0.19685039370078741"/>
  <pageSetup paperSize="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dimension ref="A1:K235"/>
  <sheetViews>
    <sheetView tabSelected="1" zoomScaleNormal="100" workbookViewId="0">
      <selection activeCell="M1" sqref="M1"/>
    </sheetView>
  </sheetViews>
  <sheetFormatPr defaultRowHeight="12.75" x14ac:dyDescent="0.2"/>
  <cols>
    <col min="1" max="1" width="30.28515625" bestFit="1" customWidth="1"/>
    <col min="2" max="2" width="7.28515625" bestFit="1" customWidth="1"/>
    <col min="3" max="3" width="7.28515625" customWidth="1"/>
    <col min="4" max="4" width="7.28515625" bestFit="1" customWidth="1"/>
    <col min="5" max="5" width="7.28515625" customWidth="1"/>
    <col min="6" max="6" width="7.28515625" bestFit="1" customWidth="1"/>
    <col min="7" max="7" width="7.28515625" customWidth="1"/>
    <col min="8" max="8" width="7.28515625" bestFit="1" customWidth="1"/>
    <col min="9" max="9" width="7.28515625" customWidth="1"/>
    <col min="10" max="11" width="7.7109375" customWidth="1"/>
  </cols>
  <sheetData>
    <row r="1" spans="1:11" s="52" customFormat="1" ht="20.25" x14ac:dyDescent="0.3">
      <c r="A1" s="4" t="s">
        <v>10</v>
      </c>
      <c r="B1" s="198" t="s">
        <v>17</v>
      </c>
      <c r="C1" s="198"/>
      <c r="D1" s="198"/>
      <c r="E1" s="199"/>
      <c r="F1" s="199"/>
      <c r="G1" s="199"/>
      <c r="H1" s="199"/>
      <c r="I1" s="199"/>
      <c r="J1" s="199"/>
      <c r="K1" s="199"/>
    </row>
    <row r="2" spans="1:11" s="52" customFormat="1" ht="20.25" x14ac:dyDescent="0.3">
      <c r="A2" s="4" t="s">
        <v>91</v>
      </c>
      <c r="B2" s="202" t="s">
        <v>81</v>
      </c>
      <c r="C2" s="198"/>
      <c r="D2" s="198"/>
      <c r="E2" s="203"/>
      <c r="F2" s="203"/>
      <c r="G2" s="203"/>
      <c r="H2" s="203"/>
      <c r="I2" s="203"/>
      <c r="J2" s="203"/>
      <c r="K2" s="203"/>
    </row>
    <row r="4" spans="1:11" ht="15.75" x14ac:dyDescent="0.25">
      <c r="A4" s="164" t="s">
        <v>93</v>
      </c>
      <c r="B4" s="196" t="s">
        <v>1</v>
      </c>
      <c r="C4" s="200"/>
      <c r="D4" s="200"/>
      <c r="E4" s="197"/>
      <c r="F4" s="196" t="s">
        <v>14</v>
      </c>
      <c r="G4" s="200"/>
      <c r="H4" s="200"/>
      <c r="I4" s="197"/>
      <c r="J4" s="196" t="s">
        <v>15</v>
      </c>
      <c r="K4" s="197"/>
    </row>
    <row r="5" spans="1:11" x14ac:dyDescent="0.2">
      <c r="A5" s="22"/>
      <c r="B5" s="196">
        <f>VALUE(RIGHT($B$2, 4))</f>
        <v>2021</v>
      </c>
      <c r="C5" s="197"/>
      <c r="D5" s="196">
        <f>B5-1</f>
        <v>2020</v>
      </c>
      <c r="E5" s="204"/>
      <c r="F5" s="196">
        <f>B5</f>
        <v>2021</v>
      </c>
      <c r="G5" s="204"/>
      <c r="H5" s="196">
        <f>D5</f>
        <v>2020</v>
      </c>
      <c r="I5" s="204"/>
      <c r="J5" s="140" t="s">
        <v>4</v>
      </c>
      <c r="K5" s="141" t="s">
        <v>2</v>
      </c>
    </row>
    <row r="6" spans="1:11" x14ac:dyDescent="0.2">
      <c r="A6" s="163" t="s">
        <v>93</v>
      </c>
      <c r="B6" s="61" t="s">
        <v>12</v>
      </c>
      <c r="C6" s="62" t="s">
        <v>13</v>
      </c>
      <c r="D6" s="61" t="s">
        <v>12</v>
      </c>
      <c r="E6" s="63" t="s">
        <v>13</v>
      </c>
      <c r="F6" s="62" t="s">
        <v>12</v>
      </c>
      <c r="G6" s="62" t="s">
        <v>13</v>
      </c>
      <c r="H6" s="61" t="s">
        <v>12</v>
      </c>
      <c r="I6" s="63" t="s">
        <v>13</v>
      </c>
      <c r="J6" s="61"/>
      <c r="K6" s="63"/>
    </row>
    <row r="7" spans="1:11" x14ac:dyDescent="0.2">
      <c r="A7" s="7" t="s">
        <v>176</v>
      </c>
      <c r="B7" s="65">
        <v>0</v>
      </c>
      <c r="C7" s="34">
        <f>IF(B11=0, "-", B7/B11)</f>
        <v>0</v>
      </c>
      <c r="D7" s="65">
        <v>0</v>
      </c>
      <c r="E7" s="9">
        <f>IF(D11=0, "-", D7/D11)</f>
        <v>0</v>
      </c>
      <c r="F7" s="81">
        <v>13</v>
      </c>
      <c r="G7" s="34">
        <f>IF(F11=0, "-", F7/F11)</f>
        <v>0.13131313131313133</v>
      </c>
      <c r="H7" s="65">
        <v>14</v>
      </c>
      <c r="I7" s="9">
        <f>IF(H11=0, "-", H7/H11)</f>
        <v>0.12389380530973451</v>
      </c>
      <c r="J7" s="8" t="str">
        <f>IF(D7=0, "-", IF((B7-D7)/D7&lt;10, (B7-D7)/D7, "&gt;999%"))</f>
        <v>-</v>
      </c>
      <c r="K7" s="9">
        <f>IF(H7=0, "-", IF((F7-H7)/H7&lt;10, (F7-H7)/H7, "&gt;999%"))</f>
        <v>-7.1428571428571425E-2</v>
      </c>
    </row>
    <row r="8" spans="1:11" x14ac:dyDescent="0.2">
      <c r="A8" s="7" t="s">
        <v>177</v>
      </c>
      <c r="B8" s="65">
        <v>3</v>
      </c>
      <c r="C8" s="34">
        <f>IF(B11=0, "-", B8/B11)</f>
        <v>1</v>
      </c>
      <c r="D8" s="65">
        <v>6</v>
      </c>
      <c r="E8" s="9">
        <f>IF(D11=0, "-", D8/D11)</f>
        <v>1</v>
      </c>
      <c r="F8" s="81">
        <v>81</v>
      </c>
      <c r="G8" s="34">
        <f>IF(F11=0, "-", F8/F11)</f>
        <v>0.81818181818181823</v>
      </c>
      <c r="H8" s="65">
        <v>91</v>
      </c>
      <c r="I8" s="9">
        <f>IF(H11=0, "-", H8/H11)</f>
        <v>0.80530973451327437</v>
      </c>
      <c r="J8" s="8">
        <f>IF(D8=0, "-", IF((B8-D8)/D8&lt;10, (B8-D8)/D8, "&gt;999%"))</f>
        <v>-0.5</v>
      </c>
      <c r="K8" s="9">
        <f>IF(H8=0, "-", IF((F8-H8)/H8&lt;10, (F8-H8)/H8, "&gt;999%"))</f>
        <v>-0.10989010989010989</v>
      </c>
    </row>
    <row r="9" spans="1:11" x14ac:dyDescent="0.2">
      <c r="A9" s="7" t="s">
        <v>178</v>
      </c>
      <c r="B9" s="65">
        <v>0</v>
      </c>
      <c r="C9" s="34">
        <f>IF(B11=0, "-", B9/B11)</f>
        <v>0</v>
      </c>
      <c r="D9" s="65">
        <v>0</v>
      </c>
      <c r="E9" s="9">
        <f>IF(D11=0, "-", D9/D11)</f>
        <v>0</v>
      </c>
      <c r="F9" s="81">
        <v>5</v>
      </c>
      <c r="G9" s="34">
        <f>IF(F11=0, "-", F9/F11)</f>
        <v>5.0505050505050504E-2</v>
      </c>
      <c r="H9" s="65">
        <v>8</v>
      </c>
      <c r="I9" s="9">
        <f>IF(H11=0, "-", H9/H11)</f>
        <v>7.0796460176991149E-2</v>
      </c>
      <c r="J9" s="8" t="str">
        <f>IF(D9=0, "-", IF((B9-D9)/D9&lt;10, (B9-D9)/D9, "&gt;999%"))</f>
        <v>-</v>
      </c>
      <c r="K9" s="9">
        <f>IF(H9=0, "-", IF((F9-H9)/H9&lt;10, (F9-H9)/H9, "&gt;999%"))</f>
        <v>-0.375</v>
      </c>
    </row>
    <row r="10" spans="1:11" x14ac:dyDescent="0.2">
      <c r="A10" s="2"/>
      <c r="B10" s="68"/>
      <c r="C10" s="33"/>
      <c r="D10" s="68"/>
      <c r="E10" s="6"/>
      <c r="F10" s="82"/>
      <c r="G10" s="33"/>
      <c r="H10" s="68"/>
      <c r="I10" s="6"/>
      <c r="J10" s="5"/>
      <c r="K10" s="6"/>
    </row>
    <row r="11" spans="1:11" s="43" customFormat="1" x14ac:dyDescent="0.2">
      <c r="A11" s="162" t="s">
        <v>520</v>
      </c>
      <c r="B11" s="71">
        <f>SUM(B7:B10)</f>
        <v>3</v>
      </c>
      <c r="C11" s="40">
        <f>B11/893</f>
        <v>3.3594624860022394E-3</v>
      </c>
      <c r="D11" s="71">
        <f>SUM(D7:D10)</f>
        <v>6</v>
      </c>
      <c r="E11" s="41">
        <f>D11/1382</f>
        <v>4.3415340086830683E-3</v>
      </c>
      <c r="F11" s="77">
        <f>SUM(F7:F10)</f>
        <v>99</v>
      </c>
      <c r="G11" s="42">
        <f>F11/12224</f>
        <v>8.0988219895287965E-3</v>
      </c>
      <c r="H11" s="71">
        <f>SUM(H7:H10)</f>
        <v>113</v>
      </c>
      <c r="I11" s="41">
        <f>H11/15281</f>
        <v>7.3948040049734969E-3</v>
      </c>
      <c r="J11" s="37">
        <f>IF(D11=0, "-", IF((B11-D11)/D11&lt;10, (B11-D11)/D11, "&gt;999%"))</f>
        <v>-0.5</v>
      </c>
      <c r="K11" s="38">
        <f>IF(H11=0, "-", IF((F11-H11)/H11&lt;10, (F11-H11)/H11, "&gt;999%"))</f>
        <v>-0.12389380530973451</v>
      </c>
    </row>
    <row r="12" spans="1:11" x14ac:dyDescent="0.2">
      <c r="B12" s="83"/>
      <c r="D12" s="83"/>
      <c r="F12" s="83"/>
      <c r="H12" s="83"/>
    </row>
    <row r="13" spans="1:11" s="43" customFormat="1" x14ac:dyDescent="0.2">
      <c r="A13" s="162" t="s">
        <v>520</v>
      </c>
      <c r="B13" s="71">
        <v>3</v>
      </c>
      <c r="C13" s="40">
        <f>B13/893</f>
        <v>3.3594624860022394E-3</v>
      </c>
      <c r="D13" s="71">
        <v>6</v>
      </c>
      <c r="E13" s="41">
        <f>D13/1382</f>
        <v>4.3415340086830683E-3</v>
      </c>
      <c r="F13" s="77">
        <v>99</v>
      </c>
      <c r="G13" s="42">
        <f>F13/12224</f>
        <v>8.0988219895287965E-3</v>
      </c>
      <c r="H13" s="71">
        <v>113</v>
      </c>
      <c r="I13" s="41">
        <f>H13/15281</f>
        <v>7.3948040049734969E-3</v>
      </c>
      <c r="J13" s="37">
        <f>IF(D13=0, "-", IF((B13-D13)/D13&lt;10, (B13-D13)/D13, "&gt;999%"))</f>
        <v>-0.5</v>
      </c>
      <c r="K13" s="38">
        <f>IF(H13=0, "-", IF((F13-H13)/H13&lt;10, (F13-H13)/H13, "&gt;999%"))</f>
        <v>-0.12389380530973451</v>
      </c>
    </row>
    <row r="14" spans="1:11" x14ac:dyDescent="0.2">
      <c r="B14" s="83"/>
      <c r="D14" s="83"/>
      <c r="F14" s="83"/>
      <c r="H14" s="83"/>
    </row>
    <row r="15" spans="1:11" ht="15.75" x14ac:dyDescent="0.25">
      <c r="A15" s="164" t="s">
        <v>94</v>
      </c>
      <c r="B15" s="196" t="s">
        <v>1</v>
      </c>
      <c r="C15" s="200"/>
      <c r="D15" s="200"/>
      <c r="E15" s="197"/>
      <c r="F15" s="196" t="s">
        <v>14</v>
      </c>
      <c r="G15" s="200"/>
      <c r="H15" s="200"/>
      <c r="I15" s="197"/>
      <c r="J15" s="196" t="s">
        <v>15</v>
      </c>
      <c r="K15" s="197"/>
    </row>
    <row r="16" spans="1:11" x14ac:dyDescent="0.2">
      <c r="A16" s="22"/>
      <c r="B16" s="196">
        <f>VALUE(RIGHT($B$2, 4))</f>
        <v>2021</v>
      </c>
      <c r="C16" s="197"/>
      <c r="D16" s="196">
        <f>B16-1</f>
        <v>2020</v>
      </c>
      <c r="E16" s="204"/>
      <c r="F16" s="196">
        <f>B16</f>
        <v>2021</v>
      </c>
      <c r="G16" s="204"/>
      <c r="H16" s="196">
        <f>D16</f>
        <v>2020</v>
      </c>
      <c r="I16" s="204"/>
      <c r="J16" s="140" t="s">
        <v>4</v>
      </c>
      <c r="K16" s="141" t="s">
        <v>2</v>
      </c>
    </row>
    <row r="17" spans="1:11" x14ac:dyDescent="0.2">
      <c r="A17" s="163" t="s">
        <v>116</v>
      </c>
      <c r="B17" s="61" t="s">
        <v>12</v>
      </c>
      <c r="C17" s="62" t="s">
        <v>13</v>
      </c>
      <c r="D17" s="61" t="s">
        <v>12</v>
      </c>
      <c r="E17" s="63" t="s">
        <v>13</v>
      </c>
      <c r="F17" s="62" t="s">
        <v>12</v>
      </c>
      <c r="G17" s="62" t="s">
        <v>13</v>
      </c>
      <c r="H17" s="61" t="s">
        <v>12</v>
      </c>
      <c r="I17" s="63" t="s">
        <v>13</v>
      </c>
      <c r="J17" s="61"/>
      <c r="K17" s="63"/>
    </row>
    <row r="18" spans="1:11" x14ac:dyDescent="0.2">
      <c r="A18" s="7" t="s">
        <v>179</v>
      </c>
      <c r="B18" s="65">
        <v>0</v>
      </c>
      <c r="C18" s="34">
        <f>IF(B32=0, "-", B18/B32)</f>
        <v>0</v>
      </c>
      <c r="D18" s="65">
        <v>0</v>
      </c>
      <c r="E18" s="9">
        <f>IF(D32=0, "-", D18/D32)</f>
        <v>0</v>
      </c>
      <c r="F18" s="81">
        <v>11</v>
      </c>
      <c r="G18" s="34">
        <f>IF(F32=0, "-", F18/F32)</f>
        <v>1.5406162464985995E-2</v>
      </c>
      <c r="H18" s="65">
        <v>3</v>
      </c>
      <c r="I18" s="9">
        <f>IF(H32=0, "-", H18/H32)</f>
        <v>2.7803521779425394E-3</v>
      </c>
      <c r="J18" s="8" t="str">
        <f t="shared" ref="J18:J30" si="0">IF(D18=0, "-", IF((B18-D18)/D18&lt;10, (B18-D18)/D18, "&gt;999%"))</f>
        <v>-</v>
      </c>
      <c r="K18" s="9">
        <f t="shared" ref="K18:K30" si="1">IF(H18=0, "-", IF((F18-H18)/H18&lt;10, (F18-H18)/H18, "&gt;999%"))</f>
        <v>2.6666666666666665</v>
      </c>
    </row>
    <row r="19" spans="1:11" x14ac:dyDescent="0.2">
      <c r="A19" s="7" t="s">
        <v>180</v>
      </c>
      <c r="B19" s="65">
        <v>0</v>
      </c>
      <c r="C19" s="34">
        <f>IF(B32=0, "-", B19/B32)</f>
        <v>0</v>
      </c>
      <c r="D19" s="65">
        <v>0</v>
      </c>
      <c r="E19" s="9">
        <f>IF(D32=0, "-", D19/D32)</f>
        <v>0</v>
      </c>
      <c r="F19" s="81">
        <v>0</v>
      </c>
      <c r="G19" s="34">
        <f>IF(F32=0, "-", F19/F32)</f>
        <v>0</v>
      </c>
      <c r="H19" s="65">
        <v>13</v>
      </c>
      <c r="I19" s="9">
        <f>IF(H32=0, "-", H19/H32)</f>
        <v>1.2048192771084338E-2</v>
      </c>
      <c r="J19" s="8" t="str">
        <f t="shared" si="0"/>
        <v>-</v>
      </c>
      <c r="K19" s="9">
        <f t="shared" si="1"/>
        <v>-1</v>
      </c>
    </row>
    <row r="20" spans="1:11" x14ac:dyDescent="0.2">
      <c r="A20" s="7" t="s">
        <v>181</v>
      </c>
      <c r="B20" s="65">
        <v>0</v>
      </c>
      <c r="C20" s="34">
        <f>IF(B32=0, "-", B20/B32)</f>
        <v>0</v>
      </c>
      <c r="D20" s="65">
        <v>13</v>
      </c>
      <c r="E20" s="9">
        <f>IF(D32=0, "-", D20/D32)</f>
        <v>0.15476190476190477</v>
      </c>
      <c r="F20" s="81">
        <v>18</v>
      </c>
      <c r="G20" s="34">
        <f>IF(F32=0, "-", F20/F32)</f>
        <v>2.5210084033613446E-2</v>
      </c>
      <c r="H20" s="65">
        <v>120</v>
      </c>
      <c r="I20" s="9">
        <f>IF(H32=0, "-", H20/H32)</f>
        <v>0.11121408711770157</v>
      </c>
      <c r="J20" s="8">
        <f t="shared" si="0"/>
        <v>-1</v>
      </c>
      <c r="K20" s="9">
        <f t="shared" si="1"/>
        <v>-0.85</v>
      </c>
    </row>
    <row r="21" spans="1:11" x14ac:dyDescent="0.2">
      <c r="A21" s="7" t="s">
        <v>182</v>
      </c>
      <c r="B21" s="65">
        <v>0</v>
      </c>
      <c r="C21" s="34">
        <f>IF(B32=0, "-", B21/B32)</f>
        <v>0</v>
      </c>
      <c r="D21" s="65">
        <v>0</v>
      </c>
      <c r="E21" s="9">
        <f>IF(D32=0, "-", D21/D32)</f>
        <v>0</v>
      </c>
      <c r="F21" s="81">
        <v>0</v>
      </c>
      <c r="G21" s="34">
        <f>IF(F32=0, "-", F21/F32)</f>
        <v>0</v>
      </c>
      <c r="H21" s="65">
        <v>3</v>
      </c>
      <c r="I21" s="9">
        <f>IF(H32=0, "-", H21/H32)</f>
        <v>2.7803521779425394E-3</v>
      </c>
      <c r="J21" s="8" t="str">
        <f t="shared" si="0"/>
        <v>-</v>
      </c>
      <c r="K21" s="9">
        <f t="shared" si="1"/>
        <v>-1</v>
      </c>
    </row>
    <row r="22" spans="1:11" x14ac:dyDescent="0.2">
      <c r="A22" s="7" t="s">
        <v>183</v>
      </c>
      <c r="B22" s="65">
        <v>1</v>
      </c>
      <c r="C22" s="34">
        <f>IF(B32=0, "-", B22/B32)</f>
        <v>0.04</v>
      </c>
      <c r="D22" s="65">
        <v>7</v>
      </c>
      <c r="E22" s="9">
        <f>IF(D32=0, "-", D22/D32)</f>
        <v>8.3333333333333329E-2</v>
      </c>
      <c r="F22" s="81">
        <v>87</v>
      </c>
      <c r="G22" s="34">
        <f>IF(F32=0, "-", F22/F32)</f>
        <v>0.12184873949579832</v>
      </c>
      <c r="H22" s="65">
        <v>86</v>
      </c>
      <c r="I22" s="9">
        <f>IF(H32=0, "-", H22/H32)</f>
        <v>7.9703429101019463E-2</v>
      </c>
      <c r="J22" s="8">
        <f t="shared" si="0"/>
        <v>-0.8571428571428571</v>
      </c>
      <c r="K22" s="9">
        <f t="shared" si="1"/>
        <v>1.1627906976744186E-2</v>
      </c>
    </row>
    <row r="23" spans="1:11" x14ac:dyDescent="0.2">
      <c r="A23" s="7" t="s">
        <v>184</v>
      </c>
      <c r="B23" s="65">
        <v>2</v>
      </c>
      <c r="C23" s="34">
        <f>IF(B32=0, "-", B23/B32)</f>
        <v>0.08</v>
      </c>
      <c r="D23" s="65">
        <v>13</v>
      </c>
      <c r="E23" s="9">
        <f>IF(D32=0, "-", D23/D32)</f>
        <v>0.15476190476190477</v>
      </c>
      <c r="F23" s="81">
        <v>88</v>
      </c>
      <c r="G23" s="34">
        <f>IF(F32=0, "-", F23/F32)</f>
        <v>0.12324929971988796</v>
      </c>
      <c r="H23" s="65">
        <v>120</v>
      </c>
      <c r="I23" s="9">
        <f>IF(H32=0, "-", H23/H32)</f>
        <v>0.11121408711770157</v>
      </c>
      <c r="J23" s="8">
        <f t="shared" si="0"/>
        <v>-0.84615384615384615</v>
      </c>
      <c r="K23" s="9">
        <f t="shared" si="1"/>
        <v>-0.26666666666666666</v>
      </c>
    </row>
    <row r="24" spans="1:11" x14ac:dyDescent="0.2">
      <c r="A24" s="7" t="s">
        <v>185</v>
      </c>
      <c r="B24" s="65">
        <v>2</v>
      </c>
      <c r="C24" s="34">
        <f>IF(B32=0, "-", B24/B32)</f>
        <v>0.08</v>
      </c>
      <c r="D24" s="65">
        <v>18</v>
      </c>
      <c r="E24" s="9">
        <f>IF(D32=0, "-", D24/D32)</f>
        <v>0.21428571428571427</v>
      </c>
      <c r="F24" s="81">
        <v>146</v>
      </c>
      <c r="G24" s="34">
        <f>IF(F32=0, "-", F24/F32)</f>
        <v>0.20448179271708683</v>
      </c>
      <c r="H24" s="65">
        <v>171</v>
      </c>
      <c r="I24" s="9">
        <f>IF(H32=0, "-", H24/H32)</f>
        <v>0.15848007414272475</v>
      </c>
      <c r="J24" s="8">
        <f t="shared" si="0"/>
        <v>-0.88888888888888884</v>
      </c>
      <c r="K24" s="9">
        <f t="shared" si="1"/>
        <v>-0.14619883040935672</v>
      </c>
    </row>
    <row r="25" spans="1:11" x14ac:dyDescent="0.2">
      <c r="A25" s="7" t="s">
        <v>186</v>
      </c>
      <c r="B25" s="65">
        <v>1</v>
      </c>
      <c r="C25" s="34">
        <f>IF(B32=0, "-", B25/B32)</f>
        <v>0.04</v>
      </c>
      <c r="D25" s="65">
        <v>7</v>
      </c>
      <c r="E25" s="9">
        <f>IF(D32=0, "-", D25/D32)</f>
        <v>8.3333333333333329E-2</v>
      </c>
      <c r="F25" s="81">
        <v>37</v>
      </c>
      <c r="G25" s="34">
        <f>IF(F32=0, "-", F25/F32)</f>
        <v>5.182072829131653E-2</v>
      </c>
      <c r="H25" s="65">
        <v>79</v>
      </c>
      <c r="I25" s="9">
        <f>IF(H32=0, "-", H25/H32)</f>
        <v>7.3215940685820199E-2</v>
      </c>
      <c r="J25" s="8">
        <f t="shared" si="0"/>
        <v>-0.8571428571428571</v>
      </c>
      <c r="K25" s="9">
        <f t="shared" si="1"/>
        <v>-0.53164556962025311</v>
      </c>
    </row>
    <row r="26" spans="1:11" x14ac:dyDescent="0.2">
      <c r="A26" s="7" t="s">
        <v>187</v>
      </c>
      <c r="B26" s="65">
        <v>9</v>
      </c>
      <c r="C26" s="34">
        <f>IF(B32=0, "-", B26/B32)</f>
        <v>0.36</v>
      </c>
      <c r="D26" s="65">
        <v>4</v>
      </c>
      <c r="E26" s="9">
        <f>IF(D32=0, "-", D26/D32)</f>
        <v>4.7619047619047616E-2</v>
      </c>
      <c r="F26" s="81">
        <v>65</v>
      </c>
      <c r="G26" s="34">
        <f>IF(F32=0, "-", F26/F32)</f>
        <v>9.1036414565826326E-2</v>
      </c>
      <c r="H26" s="65">
        <v>103</v>
      </c>
      <c r="I26" s="9">
        <f>IF(H32=0, "-", H26/H32)</f>
        <v>9.5458758109360525E-2</v>
      </c>
      <c r="J26" s="8">
        <f t="shared" si="0"/>
        <v>1.25</v>
      </c>
      <c r="K26" s="9">
        <f t="shared" si="1"/>
        <v>-0.36893203883495146</v>
      </c>
    </row>
    <row r="27" spans="1:11" x14ac:dyDescent="0.2">
      <c r="A27" s="7" t="s">
        <v>188</v>
      </c>
      <c r="B27" s="65">
        <v>5</v>
      </c>
      <c r="C27" s="34">
        <f>IF(B32=0, "-", B27/B32)</f>
        <v>0.2</v>
      </c>
      <c r="D27" s="65">
        <v>11</v>
      </c>
      <c r="E27" s="9">
        <f>IF(D32=0, "-", D27/D32)</f>
        <v>0.13095238095238096</v>
      </c>
      <c r="F27" s="81">
        <v>61</v>
      </c>
      <c r="G27" s="34">
        <f>IF(F32=0, "-", F27/F32)</f>
        <v>8.5434173669467789E-2</v>
      </c>
      <c r="H27" s="65">
        <v>99</v>
      </c>
      <c r="I27" s="9">
        <f>IF(H32=0, "-", H27/H32)</f>
        <v>9.1751621872103797E-2</v>
      </c>
      <c r="J27" s="8">
        <f t="shared" si="0"/>
        <v>-0.54545454545454541</v>
      </c>
      <c r="K27" s="9">
        <f t="shared" si="1"/>
        <v>-0.38383838383838381</v>
      </c>
    </row>
    <row r="28" spans="1:11" x14ac:dyDescent="0.2">
      <c r="A28" s="7" t="s">
        <v>189</v>
      </c>
      <c r="B28" s="65">
        <v>0</v>
      </c>
      <c r="C28" s="34">
        <f>IF(B32=0, "-", B28/B32)</f>
        <v>0</v>
      </c>
      <c r="D28" s="65">
        <v>0</v>
      </c>
      <c r="E28" s="9">
        <f>IF(D32=0, "-", D28/D32)</f>
        <v>0</v>
      </c>
      <c r="F28" s="81">
        <v>0</v>
      </c>
      <c r="G28" s="34">
        <f>IF(F32=0, "-", F28/F32)</f>
        <v>0</v>
      </c>
      <c r="H28" s="65">
        <v>3</v>
      </c>
      <c r="I28" s="9">
        <f>IF(H32=0, "-", H28/H32)</f>
        <v>2.7803521779425394E-3</v>
      </c>
      <c r="J28" s="8" t="str">
        <f t="shared" si="0"/>
        <v>-</v>
      </c>
      <c r="K28" s="9">
        <f t="shared" si="1"/>
        <v>-1</v>
      </c>
    </row>
    <row r="29" spans="1:11" x14ac:dyDescent="0.2">
      <c r="A29" s="7" t="s">
        <v>190</v>
      </c>
      <c r="B29" s="65">
        <v>2</v>
      </c>
      <c r="C29" s="34">
        <f>IF(B32=0, "-", B29/B32)</f>
        <v>0.08</v>
      </c>
      <c r="D29" s="65">
        <v>3</v>
      </c>
      <c r="E29" s="9">
        <f>IF(D32=0, "-", D29/D32)</f>
        <v>3.5714285714285712E-2</v>
      </c>
      <c r="F29" s="81">
        <v>75</v>
      </c>
      <c r="G29" s="34">
        <f>IF(F32=0, "-", F29/F32)</f>
        <v>0.10504201680672269</v>
      </c>
      <c r="H29" s="65">
        <v>97</v>
      </c>
      <c r="I29" s="9">
        <f>IF(H32=0, "-", H29/H32)</f>
        <v>8.989805375347544E-2</v>
      </c>
      <c r="J29" s="8">
        <f t="shared" si="0"/>
        <v>-0.33333333333333331</v>
      </c>
      <c r="K29" s="9">
        <f t="shared" si="1"/>
        <v>-0.22680412371134021</v>
      </c>
    </row>
    <row r="30" spans="1:11" x14ac:dyDescent="0.2">
      <c r="A30" s="7" t="s">
        <v>191</v>
      </c>
      <c r="B30" s="65">
        <v>3</v>
      </c>
      <c r="C30" s="34">
        <f>IF(B32=0, "-", B30/B32)</f>
        <v>0.12</v>
      </c>
      <c r="D30" s="65">
        <v>8</v>
      </c>
      <c r="E30" s="9">
        <f>IF(D32=0, "-", D30/D32)</f>
        <v>9.5238095238095233E-2</v>
      </c>
      <c r="F30" s="81">
        <v>126</v>
      </c>
      <c r="G30" s="34">
        <f>IF(F32=0, "-", F30/F32)</f>
        <v>0.17647058823529413</v>
      </c>
      <c r="H30" s="65">
        <v>182</v>
      </c>
      <c r="I30" s="9">
        <f>IF(H32=0, "-", H30/H32)</f>
        <v>0.16867469879518071</v>
      </c>
      <c r="J30" s="8">
        <f t="shared" si="0"/>
        <v>-0.625</v>
      </c>
      <c r="K30" s="9">
        <f t="shared" si="1"/>
        <v>-0.30769230769230771</v>
      </c>
    </row>
    <row r="31" spans="1:11" x14ac:dyDescent="0.2">
      <c r="A31" s="2"/>
      <c r="B31" s="68"/>
      <c r="C31" s="33"/>
      <c r="D31" s="68"/>
      <c r="E31" s="6"/>
      <c r="F31" s="82"/>
      <c r="G31" s="33"/>
      <c r="H31" s="68"/>
      <c r="I31" s="6"/>
      <c r="J31" s="5"/>
      <c r="K31" s="6"/>
    </row>
    <row r="32" spans="1:11" s="43" customFormat="1" x14ac:dyDescent="0.2">
      <c r="A32" s="162" t="s">
        <v>519</v>
      </c>
      <c r="B32" s="71">
        <f>SUM(B18:B31)</f>
        <v>25</v>
      </c>
      <c r="C32" s="40">
        <f>B32/893</f>
        <v>2.7995520716685332E-2</v>
      </c>
      <c r="D32" s="71">
        <f>SUM(D18:D31)</f>
        <v>84</v>
      </c>
      <c r="E32" s="41">
        <f>D32/1382</f>
        <v>6.0781476121562955E-2</v>
      </c>
      <c r="F32" s="77">
        <f>SUM(F18:F31)</f>
        <v>714</v>
      </c>
      <c r="G32" s="42">
        <f>F32/12224</f>
        <v>5.8409685863874343E-2</v>
      </c>
      <c r="H32" s="71">
        <f>SUM(H18:H31)</f>
        <v>1079</v>
      </c>
      <c r="I32" s="41">
        <f>H32/15281</f>
        <v>7.0610562135985863E-2</v>
      </c>
      <c r="J32" s="37">
        <f>IF(D32=0, "-", IF((B32-D32)/D32&lt;10, (B32-D32)/D32, "&gt;999%"))</f>
        <v>-0.70238095238095233</v>
      </c>
      <c r="K32" s="38">
        <f>IF(H32=0, "-", IF((F32-H32)/H32&lt;10, (F32-H32)/H32, "&gt;999%"))</f>
        <v>-0.3382761816496756</v>
      </c>
    </row>
    <row r="33" spans="1:11" x14ac:dyDescent="0.2">
      <c r="B33" s="83"/>
      <c r="D33" s="83"/>
      <c r="F33" s="83"/>
      <c r="H33" s="83"/>
    </row>
    <row r="34" spans="1:11" x14ac:dyDescent="0.2">
      <c r="A34" s="163" t="s">
        <v>117</v>
      </c>
      <c r="B34" s="61" t="s">
        <v>12</v>
      </c>
      <c r="C34" s="62" t="s">
        <v>13</v>
      </c>
      <c r="D34" s="61" t="s">
        <v>12</v>
      </c>
      <c r="E34" s="63" t="s">
        <v>13</v>
      </c>
      <c r="F34" s="62" t="s">
        <v>12</v>
      </c>
      <c r="G34" s="62" t="s">
        <v>13</v>
      </c>
      <c r="H34" s="61" t="s">
        <v>12</v>
      </c>
      <c r="I34" s="63" t="s">
        <v>13</v>
      </c>
      <c r="J34" s="61"/>
      <c r="K34" s="63"/>
    </row>
    <row r="35" spans="1:11" x14ac:dyDescent="0.2">
      <c r="A35" s="7" t="s">
        <v>192</v>
      </c>
      <c r="B35" s="65">
        <v>1</v>
      </c>
      <c r="C35" s="34">
        <f>IF(B39=0, "-", B35/B39)</f>
        <v>0.14285714285714285</v>
      </c>
      <c r="D35" s="65">
        <v>1</v>
      </c>
      <c r="E35" s="9">
        <f>IF(D39=0, "-", D35/D39)</f>
        <v>0.25</v>
      </c>
      <c r="F35" s="81">
        <v>19</v>
      </c>
      <c r="G35" s="34">
        <f>IF(F39=0, "-", F35/F39)</f>
        <v>0.32758620689655171</v>
      </c>
      <c r="H35" s="65">
        <v>18</v>
      </c>
      <c r="I35" s="9">
        <f>IF(H39=0, "-", H35/H39)</f>
        <v>0.3</v>
      </c>
      <c r="J35" s="8">
        <f>IF(D35=0, "-", IF((B35-D35)/D35&lt;10, (B35-D35)/D35, "&gt;999%"))</f>
        <v>0</v>
      </c>
      <c r="K35" s="9">
        <f>IF(H35=0, "-", IF((F35-H35)/H35&lt;10, (F35-H35)/H35, "&gt;999%"))</f>
        <v>5.5555555555555552E-2</v>
      </c>
    </row>
    <row r="36" spans="1:11" x14ac:dyDescent="0.2">
      <c r="A36" s="7" t="s">
        <v>193</v>
      </c>
      <c r="B36" s="65">
        <v>0</v>
      </c>
      <c r="C36" s="34">
        <f>IF(B39=0, "-", B36/B39)</f>
        <v>0</v>
      </c>
      <c r="D36" s="65">
        <v>0</v>
      </c>
      <c r="E36" s="9">
        <f>IF(D39=0, "-", D36/D39)</f>
        <v>0</v>
      </c>
      <c r="F36" s="81">
        <v>2</v>
      </c>
      <c r="G36" s="34">
        <f>IF(F39=0, "-", F36/F39)</f>
        <v>3.4482758620689655E-2</v>
      </c>
      <c r="H36" s="65">
        <v>7</v>
      </c>
      <c r="I36" s="9">
        <f>IF(H39=0, "-", H36/H39)</f>
        <v>0.11666666666666667</v>
      </c>
      <c r="J36" s="8" t="str">
        <f>IF(D36=0, "-", IF((B36-D36)/D36&lt;10, (B36-D36)/D36, "&gt;999%"))</f>
        <v>-</v>
      </c>
      <c r="K36" s="9">
        <f>IF(H36=0, "-", IF((F36-H36)/H36&lt;10, (F36-H36)/H36, "&gt;999%"))</f>
        <v>-0.7142857142857143</v>
      </c>
    </row>
    <row r="37" spans="1:11" x14ac:dyDescent="0.2">
      <c r="A37" s="7" t="s">
        <v>194</v>
      </c>
      <c r="B37" s="65">
        <v>6</v>
      </c>
      <c r="C37" s="34">
        <f>IF(B39=0, "-", B37/B39)</f>
        <v>0.8571428571428571</v>
      </c>
      <c r="D37" s="65">
        <v>3</v>
      </c>
      <c r="E37" s="9">
        <f>IF(D39=0, "-", D37/D39)</f>
        <v>0.75</v>
      </c>
      <c r="F37" s="81">
        <v>37</v>
      </c>
      <c r="G37" s="34">
        <f>IF(F39=0, "-", F37/F39)</f>
        <v>0.63793103448275867</v>
      </c>
      <c r="H37" s="65">
        <v>35</v>
      </c>
      <c r="I37" s="9">
        <f>IF(H39=0, "-", H37/H39)</f>
        <v>0.58333333333333337</v>
      </c>
      <c r="J37" s="8">
        <f>IF(D37=0, "-", IF((B37-D37)/D37&lt;10, (B37-D37)/D37, "&gt;999%"))</f>
        <v>1</v>
      </c>
      <c r="K37" s="9">
        <f>IF(H37=0, "-", IF((F37-H37)/H37&lt;10, (F37-H37)/H37, "&gt;999%"))</f>
        <v>5.7142857142857141E-2</v>
      </c>
    </row>
    <row r="38" spans="1:11" x14ac:dyDescent="0.2">
      <c r="A38" s="2"/>
      <c r="B38" s="68"/>
      <c r="C38" s="33"/>
      <c r="D38" s="68"/>
      <c r="E38" s="6"/>
      <c r="F38" s="82"/>
      <c r="G38" s="33"/>
      <c r="H38" s="68"/>
      <c r="I38" s="6"/>
      <c r="J38" s="5"/>
      <c r="K38" s="6"/>
    </row>
    <row r="39" spans="1:11" s="43" customFormat="1" x14ac:dyDescent="0.2">
      <c r="A39" s="162" t="s">
        <v>518</v>
      </c>
      <c r="B39" s="71">
        <f>SUM(B35:B38)</f>
        <v>7</v>
      </c>
      <c r="C39" s="40">
        <f>B39/893</f>
        <v>7.8387458006718928E-3</v>
      </c>
      <c r="D39" s="71">
        <f>SUM(D35:D38)</f>
        <v>4</v>
      </c>
      <c r="E39" s="41">
        <f>D39/1382</f>
        <v>2.8943560057887118E-3</v>
      </c>
      <c r="F39" s="77">
        <f>SUM(F35:F38)</f>
        <v>58</v>
      </c>
      <c r="G39" s="42">
        <f>F39/12224</f>
        <v>4.744764397905759E-3</v>
      </c>
      <c r="H39" s="71">
        <f>SUM(H35:H38)</f>
        <v>60</v>
      </c>
      <c r="I39" s="41">
        <f>H39/15281</f>
        <v>3.9264446044107058E-3</v>
      </c>
      <c r="J39" s="37">
        <f>IF(D39=0, "-", IF((B39-D39)/D39&lt;10, (B39-D39)/D39, "&gt;999%"))</f>
        <v>0.75</v>
      </c>
      <c r="K39" s="38">
        <f>IF(H39=0, "-", IF((F39-H39)/H39&lt;10, (F39-H39)/H39, "&gt;999%"))</f>
        <v>-3.3333333333333333E-2</v>
      </c>
    </row>
    <row r="40" spans="1:11" x14ac:dyDescent="0.2">
      <c r="B40" s="83"/>
      <c r="D40" s="83"/>
      <c r="F40" s="83"/>
      <c r="H40" s="83"/>
    </row>
    <row r="41" spans="1:11" s="43" customFormat="1" x14ac:dyDescent="0.2">
      <c r="A41" s="162" t="s">
        <v>517</v>
      </c>
      <c r="B41" s="71">
        <v>32</v>
      </c>
      <c r="C41" s="40">
        <f>B41/893</f>
        <v>3.5834266517357223E-2</v>
      </c>
      <c r="D41" s="71">
        <v>88</v>
      </c>
      <c r="E41" s="41">
        <f>D41/1382</f>
        <v>6.3675832127351659E-2</v>
      </c>
      <c r="F41" s="77">
        <v>772</v>
      </c>
      <c r="G41" s="42">
        <f>F41/12224</f>
        <v>6.3154450261780098E-2</v>
      </c>
      <c r="H41" s="71">
        <v>1139</v>
      </c>
      <c r="I41" s="41">
        <f>H41/15281</f>
        <v>7.4537006740396566E-2</v>
      </c>
      <c r="J41" s="37">
        <f>IF(D41=0, "-", IF((B41-D41)/D41&lt;10, (B41-D41)/D41, "&gt;999%"))</f>
        <v>-0.63636363636363635</v>
      </c>
      <c r="K41" s="38">
        <f>IF(H41=0, "-", IF((F41-H41)/H41&lt;10, (F41-H41)/H41, "&gt;999%"))</f>
        <v>-0.32221246707638279</v>
      </c>
    </row>
    <row r="42" spans="1:11" x14ac:dyDescent="0.2">
      <c r="B42" s="83"/>
      <c r="D42" s="83"/>
      <c r="F42" s="83"/>
      <c r="H42" s="83"/>
    </row>
    <row r="43" spans="1:11" ht="15.75" x14ac:dyDescent="0.25">
      <c r="A43" s="164" t="s">
        <v>95</v>
      </c>
      <c r="B43" s="196" t="s">
        <v>1</v>
      </c>
      <c r="C43" s="200"/>
      <c r="D43" s="200"/>
      <c r="E43" s="197"/>
      <c r="F43" s="196" t="s">
        <v>14</v>
      </c>
      <c r="G43" s="200"/>
      <c r="H43" s="200"/>
      <c r="I43" s="197"/>
      <c r="J43" s="196" t="s">
        <v>15</v>
      </c>
      <c r="K43" s="197"/>
    </row>
    <row r="44" spans="1:11" x14ac:dyDescent="0.2">
      <c r="A44" s="22"/>
      <c r="B44" s="196">
        <f>VALUE(RIGHT($B$2, 4))</f>
        <v>2021</v>
      </c>
      <c r="C44" s="197"/>
      <c r="D44" s="196">
        <f>B44-1</f>
        <v>2020</v>
      </c>
      <c r="E44" s="204"/>
      <c r="F44" s="196">
        <f>B44</f>
        <v>2021</v>
      </c>
      <c r="G44" s="204"/>
      <c r="H44" s="196">
        <f>D44</f>
        <v>2020</v>
      </c>
      <c r="I44" s="204"/>
      <c r="J44" s="140" t="s">
        <v>4</v>
      </c>
      <c r="K44" s="141" t="s">
        <v>2</v>
      </c>
    </row>
    <row r="45" spans="1:11" x14ac:dyDescent="0.2">
      <c r="A45" s="163" t="s">
        <v>118</v>
      </c>
      <c r="B45" s="61" t="s">
        <v>12</v>
      </c>
      <c r="C45" s="62" t="s">
        <v>13</v>
      </c>
      <c r="D45" s="61" t="s">
        <v>12</v>
      </c>
      <c r="E45" s="63" t="s">
        <v>13</v>
      </c>
      <c r="F45" s="62" t="s">
        <v>12</v>
      </c>
      <c r="G45" s="62" t="s">
        <v>13</v>
      </c>
      <c r="H45" s="61" t="s">
        <v>12</v>
      </c>
      <c r="I45" s="63" t="s">
        <v>13</v>
      </c>
      <c r="J45" s="61"/>
      <c r="K45" s="63"/>
    </row>
    <row r="46" spans="1:11" x14ac:dyDescent="0.2">
      <c r="A46" s="7" t="s">
        <v>195</v>
      </c>
      <c r="B46" s="65">
        <v>0</v>
      </c>
      <c r="C46" s="34">
        <f>IF(B66=0, "-", B46/B66)</f>
        <v>0</v>
      </c>
      <c r="D46" s="65">
        <v>0</v>
      </c>
      <c r="E46" s="9">
        <f>IF(D66=0, "-", D46/D66)</f>
        <v>0</v>
      </c>
      <c r="F46" s="81">
        <v>3</v>
      </c>
      <c r="G46" s="34">
        <f>IF(F66=0, "-", F46/F66)</f>
        <v>1.9828155981493722E-3</v>
      </c>
      <c r="H46" s="65">
        <v>1</v>
      </c>
      <c r="I46" s="9">
        <f>IF(H66=0, "-", H46/H66)</f>
        <v>3.3079722130334107E-4</v>
      </c>
      <c r="J46" s="8" t="str">
        <f t="shared" ref="J46:J64" si="2">IF(D46=0, "-", IF((B46-D46)/D46&lt;10, (B46-D46)/D46, "&gt;999%"))</f>
        <v>-</v>
      </c>
      <c r="K46" s="9">
        <f t="shared" ref="K46:K64" si="3">IF(H46=0, "-", IF((F46-H46)/H46&lt;10, (F46-H46)/H46, "&gt;999%"))</f>
        <v>2</v>
      </c>
    </row>
    <row r="47" spans="1:11" x14ac:dyDescent="0.2">
      <c r="A47" s="7" t="s">
        <v>196</v>
      </c>
      <c r="B47" s="65">
        <v>0</v>
      </c>
      <c r="C47" s="34">
        <f>IF(B66=0, "-", B47/B66)</f>
        <v>0</v>
      </c>
      <c r="D47" s="65">
        <v>6</v>
      </c>
      <c r="E47" s="9">
        <f>IF(D66=0, "-", D47/D66)</f>
        <v>2.553191489361702E-2</v>
      </c>
      <c r="F47" s="81">
        <v>25</v>
      </c>
      <c r="G47" s="34">
        <f>IF(F66=0, "-", F47/F66)</f>
        <v>1.6523463317911435E-2</v>
      </c>
      <c r="H47" s="65">
        <v>42</v>
      </c>
      <c r="I47" s="9">
        <f>IF(H66=0, "-", H47/H66)</f>
        <v>1.3893483294740324E-2</v>
      </c>
      <c r="J47" s="8">
        <f t="shared" si="2"/>
        <v>-1</v>
      </c>
      <c r="K47" s="9">
        <f t="shared" si="3"/>
        <v>-0.40476190476190477</v>
      </c>
    </row>
    <row r="48" spans="1:11" x14ac:dyDescent="0.2">
      <c r="A48" s="7" t="s">
        <v>197</v>
      </c>
      <c r="B48" s="65">
        <v>0</v>
      </c>
      <c r="C48" s="34">
        <f>IF(B66=0, "-", B48/B66)</f>
        <v>0</v>
      </c>
      <c r="D48" s="65">
        <v>1</v>
      </c>
      <c r="E48" s="9">
        <f>IF(D66=0, "-", D48/D66)</f>
        <v>4.2553191489361703E-3</v>
      </c>
      <c r="F48" s="81">
        <v>0</v>
      </c>
      <c r="G48" s="34">
        <f>IF(F66=0, "-", F48/F66)</f>
        <v>0</v>
      </c>
      <c r="H48" s="65">
        <v>28</v>
      </c>
      <c r="I48" s="9">
        <f>IF(H66=0, "-", H48/H66)</f>
        <v>9.2623221964935488E-3</v>
      </c>
      <c r="J48" s="8">
        <f t="shared" si="2"/>
        <v>-1</v>
      </c>
      <c r="K48" s="9">
        <f t="shared" si="3"/>
        <v>-1</v>
      </c>
    </row>
    <row r="49" spans="1:11" x14ac:dyDescent="0.2">
      <c r="A49" s="7" t="s">
        <v>198</v>
      </c>
      <c r="B49" s="65">
        <v>3</v>
      </c>
      <c r="C49" s="34">
        <f>IF(B66=0, "-", B49/B66)</f>
        <v>3.1578947368421054E-2</v>
      </c>
      <c r="D49" s="65">
        <v>24</v>
      </c>
      <c r="E49" s="9">
        <f>IF(D66=0, "-", D49/D66)</f>
        <v>0.10212765957446808</v>
      </c>
      <c r="F49" s="81">
        <v>64</v>
      </c>
      <c r="G49" s="34">
        <f>IF(F66=0, "-", F49/F66)</f>
        <v>4.230006609385327E-2</v>
      </c>
      <c r="H49" s="65">
        <v>294</v>
      </c>
      <c r="I49" s="9">
        <f>IF(H66=0, "-", H49/H66)</f>
        <v>9.7254383063182265E-2</v>
      </c>
      <c r="J49" s="8">
        <f t="shared" si="2"/>
        <v>-0.875</v>
      </c>
      <c r="K49" s="9">
        <f t="shared" si="3"/>
        <v>-0.78231292517006801</v>
      </c>
    </row>
    <row r="50" spans="1:11" x14ac:dyDescent="0.2">
      <c r="A50" s="7" t="s">
        <v>199</v>
      </c>
      <c r="B50" s="65">
        <v>0</v>
      </c>
      <c r="C50" s="34">
        <f>IF(B66=0, "-", B50/B66)</f>
        <v>0</v>
      </c>
      <c r="D50" s="65">
        <v>3</v>
      </c>
      <c r="E50" s="9">
        <f>IF(D66=0, "-", D50/D66)</f>
        <v>1.276595744680851E-2</v>
      </c>
      <c r="F50" s="81">
        <v>0</v>
      </c>
      <c r="G50" s="34">
        <f>IF(F66=0, "-", F50/F66)</f>
        <v>0</v>
      </c>
      <c r="H50" s="65">
        <v>36</v>
      </c>
      <c r="I50" s="9">
        <f>IF(H66=0, "-", H50/H66)</f>
        <v>1.1908699966920278E-2</v>
      </c>
      <c r="J50" s="8">
        <f t="shared" si="2"/>
        <v>-1</v>
      </c>
      <c r="K50" s="9">
        <f t="shared" si="3"/>
        <v>-1</v>
      </c>
    </row>
    <row r="51" spans="1:11" x14ac:dyDescent="0.2">
      <c r="A51" s="7" t="s">
        <v>200</v>
      </c>
      <c r="B51" s="65">
        <v>25</v>
      </c>
      <c r="C51" s="34">
        <f>IF(B66=0, "-", B51/B66)</f>
        <v>0.26315789473684209</v>
      </c>
      <c r="D51" s="65">
        <v>34</v>
      </c>
      <c r="E51" s="9">
        <f>IF(D66=0, "-", D51/D66)</f>
        <v>0.14468085106382977</v>
      </c>
      <c r="F51" s="81">
        <v>355</v>
      </c>
      <c r="G51" s="34">
        <f>IF(F66=0, "-", F51/F66)</f>
        <v>0.23463317911434237</v>
      </c>
      <c r="H51" s="65">
        <v>513</v>
      </c>
      <c r="I51" s="9">
        <f>IF(H66=0, "-", H51/H66)</f>
        <v>0.16969897452861396</v>
      </c>
      <c r="J51" s="8">
        <f t="shared" si="2"/>
        <v>-0.26470588235294118</v>
      </c>
      <c r="K51" s="9">
        <f t="shared" si="3"/>
        <v>-0.30799220272904482</v>
      </c>
    </row>
    <row r="52" spans="1:11" x14ac:dyDescent="0.2">
      <c r="A52" s="7" t="s">
        <v>201</v>
      </c>
      <c r="B52" s="65">
        <v>0</v>
      </c>
      <c r="C52" s="34">
        <f>IF(B66=0, "-", B52/B66)</f>
        <v>0</v>
      </c>
      <c r="D52" s="65">
        <v>7</v>
      </c>
      <c r="E52" s="9">
        <f>IF(D66=0, "-", D52/D66)</f>
        <v>2.9787234042553193E-2</v>
      </c>
      <c r="F52" s="81">
        <v>24</v>
      </c>
      <c r="G52" s="34">
        <f>IF(F66=0, "-", F52/F66)</f>
        <v>1.5862524785194978E-2</v>
      </c>
      <c r="H52" s="65">
        <v>44</v>
      </c>
      <c r="I52" s="9">
        <f>IF(H66=0, "-", H52/H66)</f>
        <v>1.4555077737347006E-2</v>
      </c>
      <c r="J52" s="8">
        <f t="shared" si="2"/>
        <v>-1</v>
      </c>
      <c r="K52" s="9">
        <f t="shared" si="3"/>
        <v>-0.45454545454545453</v>
      </c>
    </row>
    <row r="53" spans="1:11" x14ac:dyDescent="0.2">
      <c r="A53" s="7" t="s">
        <v>202</v>
      </c>
      <c r="B53" s="65">
        <v>6</v>
      </c>
      <c r="C53" s="34">
        <f>IF(B66=0, "-", B53/B66)</f>
        <v>6.3157894736842107E-2</v>
      </c>
      <c r="D53" s="65">
        <v>32</v>
      </c>
      <c r="E53" s="9">
        <f>IF(D66=0, "-", D53/D66)</f>
        <v>0.13617021276595745</v>
      </c>
      <c r="F53" s="81">
        <v>198</v>
      </c>
      <c r="G53" s="34">
        <f>IF(F66=0, "-", F53/F66)</f>
        <v>0.13086582947785855</v>
      </c>
      <c r="H53" s="65">
        <v>355</v>
      </c>
      <c r="I53" s="9">
        <f>IF(H66=0, "-", H53/H66)</f>
        <v>0.11743301356268607</v>
      </c>
      <c r="J53" s="8">
        <f t="shared" si="2"/>
        <v>-0.8125</v>
      </c>
      <c r="K53" s="9">
        <f t="shared" si="3"/>
        <v>-0.44225352112676058</v>
      </c>
    </row>
    <row r="54" spans="1:11" x14ac:dyDescent="0.2">
      <c r="A54" s="7" t="s">
        <v>203</v>
      </c>
      <c r="B54" s="65">
        <v>16</v>
      </c>
      <c r="C54" s="34">
        <f>IF(B66=0, "-", B54/B66)</f>
        <v>0.16842105263157894</v>
      </c>
      <c r="D54" s="65">
        <v>32</v>
      </c>
      <c r="E54" s="9">
        <f>IF(D66=0, "-", D54/D66)</f>
        <v>0.13617021276595745</v>
      </c>
      <c r="F54" s="81">
        <v>278</v>
      </c>
      <c r="G54" s="34">
        <f>IF(F66=0, "-", F54/F66)</f>
        <v>0.18374091209517515</v>
      </c>
      <c r="H54" s="65">
        <v>458</v>
      </c>
      <c r="I54" s="9">
        <f>IF(H66=0, "-", H54/H66)</f>
        <v>0.1515051273569302</v>
      </c>
      <c r="J54" s="8">
        <f t="shared" si="2"/>
        <v>-0.5</v>
      </c>
      <c r="K54" s="9">
        <f t="shared" si="3"/>
        <v>-0.3930131004366812</v>
      </c>
    </row>
    <row r="55" spans="1:11" x14ac:dyDescent="0.2">
      <c r="A55" s="7" t="s">
        <v>204</v>
      </c>
      <c r="B55" s="65">
        <v>0</v>
      </c>
      <c r="C55" s="34">
        <f>IF(B66=0, "-", B55/B66)</f>
        <v>0</v>
      </c>
      <c r="D55" s="65">
        <v>0</v>
      </c>
      <c r="E55" s="9">
        <f>IF(D66=0, "-", D55/D66)</f>
        <v>0</v>
      </c>
      <c r="F55" s="81">
        <v>0</v>
      </c>
      <c r="G55" s="34">
        <f>IF(F66=0, "-", F55/F66)</f>
        <v>0</v>
      </c>
      <c r="H55" s="65">
        <v>5</v>
      </c>
      <c r="I55" s="9">
        <f>IF(H66=0, "-", H55/H66)</f>
        <v>1.6539861065167053E-3</v>
      </c>
      <c r="J55" s="8" t="str">
        <f t="shared" si="2"/>
        <v>-</v>
      </c>
      <c r="K55" s="9">
        <f t="shared" si="3"/>
        <v>-1</v>
      </c>
    </row>
    <row r="56" spans="1:11" x14ac:dyDescent="0.2">
      <c r="A56" s="7" t="s">
        <v>205</v>
      </c>
      <c r="B56" s="65">
        <v>0</v>
      </c>
      <c r="C56" s="34">
        <f>IF(B66=0, "-", B56/B66)</f>
        <v>0</v>
      </c>
      <c r="D56" s="65">
        <v>1</v>
      </c>
      <c r="E56" s="9">
        <f>IF(D66=0, "-", D56/D66)</f>
        <v>4.2553191489361703E-3</v>
      </c>
      <c r="F56" s="81">
        <v>2</v>
      </c>
      <c r="G56" s="34">
        <f>IF(F66=0, "-", F56/F66)</f>
        <v>1.3218770654329147E-3</v>
      </c>
      <c r="H56" s="65">
        <v>4</v>
      </c>
      <c r="I56" s="9">
        <f>IF(H66=0, "-", H56/H66)</f>
        <v>1.3231888852133643E-3</v>
      </c>
      <c r="J56" s="8">
        <f t="shared" si="2"/>
        <v>-1</v>
      </c>
      <c r="K56" s="9">
        <f t="shared" si="3"/>
        <v>-0.5</v>
      </c>
    </row>
    <row r="57" spans="1:11" x14ac:dyDescent="0.2">
      <c r="A57" s="7" t="s">
        <v>206</v>
      </c>
      <c r="B57" s="65">
        <v>0</v>
      </c>
      <c r="C57" s="34">
        <f>IF(B66=0, "-", B57/B66)</f>
        <v>0</v>
      </c>
      <c r="D57" s="65">
        <v>0</v>
      </c>
      <c r="E57" s="9">
        <f>IF(D66=0, "-", D57/D66)</f>
        <v>0</v>
      </c>
      <c r="F57" s="81">
        <v>0</v>
      </c>
      <c r="G57" s="34">
        <f>IF(F66=0, "-", F57/F66)</f>
        <v>0</v>
      </c>
      <c r="H57" s="65">
        <v>4</v>
      </c>
      <c r="I57" s="9">
        <f>IF(H66=0, "-", H57/H66)</f>
        <v>1.3231888852133643E-3</v>
      </c>
      <c r="J57" s="8" t="str">
        <f t="shared" si="2"/>
        <v>-</v>
      </c>
      <c r="K57" s="9">
        <f t="shared" si="3"/>
        <v>-1</v>
      </c>
    </row>
    <row r="58" spans="1:11" x14ac:dyDescent="0.2">
      <c r="A58" s="7" t="s">
        <v>207</v>
      </c>
      <c r="B58" s="65">
        <v>1</v>
      </c>
      <c r="C58" s="34">
        <f>IF(B66=0, "-", B58/B66)</f>
        <v>1.0526315789473684E-2</v>
      </c>
      <c r="D58" s="65">
        <v>0</v>
      </c>
      <c r="E58" s="9">
        <f>IF(D66=0, "-", D58/D66)</f>
        <v>0</v>
      </c>
      <c r="F58" s="81">
        <v>49</v>
      </c>
      <c r="G58" s="34">
        <f>IF(F66=0, "-", F58/F66)</f>
        <v>3.238598810310641E-2</v>
      </c>
      <c r="H58" s="65">
        <v>1</v>
      </c>
      <c r="I58" s="9">
        <f>IF(H66=0, "-", H58/H66)</f>
        <v>3.3079722130334107E-4</v>
      </c>
      <c r="J58" s="8" t="str">
        <f t="shared" si="2"/>
        <v>-</v>
      </c>
      <c r="K58" s="9" t="str">
        <f t="shared" si="3"/>
        <v>&gt;999%</v>
      </c>
    </row>
    <row r="59" spans="1:11" x14ac:dyDescent="0.2">
      <c r="A59" s="7" t="s">
        <v>208</v>
      </c>
      <c r="B59" s="65">
        <v>1</v>
      </c>
      <c r="C59" s="34">
        <f>IF(B66=0, "-", B59/B66)</f>
        <v>1.0526315789473684E-2</v>
      </c>
      <c r="D59" s="65">
        <v>11</v>
      </c>
      <c r="E59" s="9">
        <f>IF(D66=0, "-", D59/D66)</f>
        <v>4.6808510638297871E-2</v>
      </c>
      <c r="F59" s="81">
        <v>67</v>
      </c>
      <c r="G59" s="34">
        <f>IF(F66=0, "-", F59/F66)</f>
        <v>4.4282881692002646E-2</v>
      </c>
      <c r="H59" s="65">
        <v>145</v>
      </c>
      <c r="I59" s="9">
        <f>IF(H66=0, "-", H59/H66)</f>
        <v>4.796559708898445E-2</v>
      </c>
      <c r="J59" s="8">
        <f t="shared" si="2"/>
        <v>-0.90909090909090906</v>
      </c>
      <c r="K59" s="9">
        <f t="shared" si="3"/>
        <v>-0.53793103448275859</v>
      </c>
    </row>
    <row r="60" spans="1:11" x14ac:dyDescent="0.2">
      <c r="A60" s="7" t="s">
        <v>209</v>
      </c>
      <c r="B60" s="65">
        <v>2</v>
      </c>
      <c r="C60" s="34">
        <f>IF(B66=0, "-", B60/B66)</f>
        <v>2.1052631578947368E-2</v>
      </c>
      <c r="D60" s="65">
        <v>3</v>
      </c>
      <c r="E60" s="9">
        <f>IF(D66=0, "-", D60/D66)</f>
        <v>1.276595744680851E-2</v>
      </c>
      <c r="F60" s="81">
        <v>23</v>
      </c>
      <c r="G60" s="34">
        <f>IF(F66=0, "-", F60/F66)</f>
        <v>1.520158625247852E-2</v>
      </c>
      <c r="H60" s="65">
        <v>19</v>
      </c>
      <c r="I60" s="9">
        <f>IF(H66=0, "-", H60/H66)</f>
        <v>6.2851472047634801E-3</v>
      </c>
      <c r="J60" s="8">
        <f t="shared" si="2"/>
        <v>-0.33333333333333331</v>
      </c>
      <c r="K60" s="9">
        <f t="shared" si="3"/>
        <v>0.21052631578947367</v>
      </c>
    </row>
    <row r="61" spans="1:11" x14ac:dyDescent="0.2">
      <c r="A61" s="7" t="s">
        <v>210</v>
      </c>
      <c r="B61" s="65">
        <v>30</v>
      </c>
      <c r="C61" s="34">
        <f>IF(B66=0, "-", B61/B66)</f>
        <v>0.31578947368421051</v>
      </c>
      <c r="D61" s="65">
        <v>41</v>
      </c>
      <c r="E61" s="9">
        <f>IF(D66=0, "-", D61/D66)</f>
        <v>0.17446808510638298</v>
      </c>
      <c r="F61" s="81">
        <v>375</v>
      </c>
      <c r="G61" s="34">
        <f>IF(F66=0, "-", F61/F66)</f>
        <v>0.2478519497686715</v>
      </c>
      <c r="H61" s="65">
        <v>597</v>
      </c>
      <c r="I61" s="9">
        <f>IF(H66=0, "-", H61/H66)</f>
        <v>0.19748594111809462</v>
      </c>
      <c r="J61" s="8">
        <f t="shared" si="2"/>
        <v>-0.26829268292682928</v>
      </c>
      <c r="K61" s="9">
        <f t="shared" si="3"/>
        <v>-0.37185929648241206</v>
      </c>
    </row>
    <row r="62" spans="1:11" x14ac:dyDescent="0.2">
      <c r="A62" s="7" t="s">
        <v>211</v>
      </c>
      <c r="B62" s="65">
        <v>0</v>
      </c>
      <c r="C62" s="34">
        <f>IF(B66=0, "-", B62/B66)</f>
        <v>0</v>
      </c>
      <c r="D62" s="65">
        <v>0</v>
      </c>
      <c r="E62" s="9">
        <f>IF(D66=0, "-", D62/D66)</f>
        <v>0</v>
      </c>
      <c r="F62" s="81">
        <v>2</v>
      </c>
      <c r="G62" s="34">
        <f>IF(F66=0, "-", F62/F66)</f>
        <v>1.3218770654329147E-3</v>
      </c>
      <c r="H62" s="65">
        <v>3</v>
      </c>
      <c r="I62" s="9">
        <f>IF(H66=0, "-", H62/H66)</f>
        <v>9.9239166391002311E-4</v>
      </c>
      <c r="J62" s="8" t="str">
        <f t="shared" si="2"/>
        <v>-</v>
      </c>
      <c r="K62" s="9">
        <f t="shared" si="3"/>
        <v>-0.33333333333333331</v>
      </c>
    </row>
    <row r="63" spans="1:11" x14ac:dyDescent="0.2">
      <c r="A63" s="7" t="s">
        <v>212</v>
      </c>
      <c r="B63" s="65">
        <v>1</v>
      </c>
      <c r="C63" s="34">
        <f>IF(B66=0, "-", B63/B66)</f>
        <v>1.0526315789473684E-2</v>
      </c>
      <c r="D63" s="65">
        <v>1</v>
      </c>
      <c r="E63" s="9">
        <f>IF(D66=0, "-", D63/D66)</f>
        <v>4.2553191489361703E-3</v>
      </c>
      <c r="F63" s="81">
        <v>5</v>
      </c>
      <c r="G63" s="34">
        <f>IF(F66=0, "-", F63/F66)</f>
        <v>3.3046926635822869E-3</v>
      </c>
      <c r="H63" s="65">
        <v>3</v>
      </c>
      <c r="I63" s="9">
        <f>IF(H66=0, "-", H63/H66)</f>
        <v>9.9239166391002311E-4</v>
      </c>
      <c r="J63" s="8">
        <f t="shared" si="2"/>
        <v>0</v>
      </c>
      <c r="K63" s="9">
        <f t="shared" si="3"/>
        <v>0.66666666666666663</v>
      </c>
    </row>
    <row r="64" spans="1:11" x14ac:dyDescent="0.2">
      <c r="A64" s="7" t="s">
        <v>213</v>
      </c>
      <c r="B64" s="65">
        <v>10</v>
      </c>
      <c r="C64" s="34">
        <f>IF(B66=0, "-", B64/B66)</f>
        <v>0.10526315789473684</v>
      </c>
      <c r="D64" s="65">
        <v>39</v>
      </c>
      <c r="E64" s="9">
        <f>IF(D66=0, "-", D64/D66)</f>
        <v>0.16595744680851063</v>
      </c>
      <c r="F64" s="81">
        <v>43</v>
      </c>
      <c r="G64" s="34">
        <f>IF(F66=0, "-", F64/F66)</f>
        <v>2.8420356906807668E-2</v>
      </c>
      <c r="H64" s="65">
        <v>471</v>
      </c>
      <c r="I64" s="9">
        <f>IF(H66=0, "-", H64/H66)</f>
        <v>0.15580549123387363</v>
      </c>
      <c r="J64" s="8">
        <f t="shared" si="2"/>
        <v>-0.74358974358974361</v>
      </c>
      <c r="K64" s="9">
        <f t="shared" si="3"/>
        <v>-0.90870488322717624</v>
      </c>
    </row>
    <row r="65" spans="1:11" x14ac:dyDescent="0.2">
      <c r="A65" s="2"/>
      <c r="B65" s="68"/>
      <c r="C65" s="33"/>
      <c r="D65" s="68"/>
      <c r="E65" s="6"/>
      <c r="F65" s="82"/>
      <c r="G65" s="33"/>
      <c r="H65" s="68"/>
      <c r="I65" s="6"/>
      <c r="J65" s="5"/>
      <c r="K65" s="6"/>
    </row>
    <row r="66" spans="1:11" s="43" customFormat="1" x14ac:dyDescent="0.2">
      <c r="A66" s="162" t="s">
        <v>516</v>
      </c>
      <c r="B66" s="71">
        <f>SUM(B46:B65)</f>
        <v>95</v>
      </c>
      <c r="C66" s="40">
        <f>B66/893</f>
        <v>0.10638297872340426</v>
      </c>
      <c r="D66" s="71">
        <f>SUM(D46:D65)</f>
        <v>235</v>
      </c>
      <c r="E66" s="41">
        <f>D66/1382</f>
        <v>0.17004341534008682</v>
      </c>
      <c r="F66" s="77">
        <f>SUM(F46:F65)</f>
        <v>1513</v>
      </c>
      <c r="G66" s="42">
        <f>F66/12224</f>
        <v>0.1237729057591623</v>
      </c>
      <c r="H66" s="71">
        <f>SUM(H46:H65)</f>
        <v>3023</v>
      </c>
      <c r="I66" s="41">
        <f>H66/15281</f>
        <v>0.19782736731889275</v>
      </c>
      <c r="J66" s="37">
        <f>IF(D66=0, "-", IF((B66-D66)/D66&lt;10, (B66-D66)/D66, "&gt;999%"))</f>
        <v>-0.5957446808510638</v>
      </c>
      <c r="K66" s="38">
        <f>IF(H66=0, "-", IF((F66-H66)/H66&lt;10, (F66-H66)/H66, "&gt;999%"))</f>
        <v>-0.49950380416804496</v>
      </c>
    </row>
    <row r="67" spans="1:11" x14ac:dyDescent="0.2">
      <c r="B67" s="83"/>
      <c r="D67" s="83"/>
      <c r="F67" s="83"/>
      <c r="H67" s="83"/>
    </row>
    <row r="68" spans="1:11" x14ac:dyDescent="0.2">
      <c r="A68" s="163" t="s">
        <v>119</v>
      </c>
      <c r="B68" s="61" t="s">
        <v>12</v>
      </c>
      <c r="C68" s="62" t="s">
        <v>13</v>
      </c>
      <c r="D68" s="61" t="s">
        <v>12</v>
      </c>
      <c r="E68" s="63" t="s">
        <v>13</v>
      </c>
      <c r="F68" s="62" t="s">
        <v>12</v>
      </c>
      <c r="G68" s="62" t="s">
        <v>13</v>
      </c>
      <c r="H68" s="61" t="s">
        <v>12</v>
      </c>
      <c r="I68" s="63" t="s">
        <v>13</v>
      </c>
      <c r="J68" s="61"/>
      <c r="K68" s="63"/>
    </row>
    <row r="69" spans="1:11" x14ac:dyDescent="0.2">
      <c r="A69" s="7" t="s">
        <v>214</v>
      </c>
      <c r="B69" s="65">
        <v>0</v>
      </c>
      <c r="C69" s="34">
        <f>IF(B79=0, "-", B69/B79)</f>
        <v>0</v>
      </c>
      <c r="D69" s="65">
        <v>10</v>
      </c>
      <c r="E69" s="9">
        <f>IF(D79=0, "-", D69/D79)</f>
        <v>0.32258064516129031</v>
      </c>
      <c r="F69" s="81">
        <v>5</v>
      </c>
      <c r="G69" s="34">
        <f>IF(F79=0, "-", F69/F79)</f>
        <v>2.8089887640449437E-2</v>
      </c>
      <c r="H69" s="65">
        <v>73</v>
      </c>
      <c r="I69" s="9">
        <f>IF(H79=0, "-", H69/H79)</f>
        <v>0.25795053003533569</v>
      </c>
      <c r="J69" s="8">
        <f t="shared" ref="J69:J77" si="4">IF(D69=0, "-", IF((B69-D69)/D69&lt;10, (B69-D69)/D69, "&gt;999%"))</f>
        <v>-1</v>
      </c>
      <c r="K69" s="9">
        <f t="shared" ref="K69:K77" si="5">IF(H69=0, "-", IF((F69-H69)/H69&lt;10, (F69-H69)/H69, "&gt;999%"))</f>
        <v>-0.93150684931506844</v>
      </c>
    </row>
    <row r="70" spans="1:11" x14ac:dyDescent="0.2">
      <c r="A70" s="7" t="s">
        <v>215</v>
      </c>
      <c r="B70" s="65">
        <v>1</v>
      </c>
      <c r="C70" s="34">
        <f>IF(B79=0, "-", B70/B79)</f>
        <v>0.1</v>
      </c>
      <c r="D70" s="65">
        <v>4</v>
      </c>
      <c r="E70" s="9">
        <f>IF(D79=0, "-", D70/D79)</f>
        <v>0.12903225806451613</v>
      </c>
      <c r="F70" s="81">
        <v>42</v>
      </c>
      <c r="G70" s="34">
        <f>IF(F79=0, "-", F70/F79)</f>
        <v>0.23595505617977527</v>
      </c>
      <c r="H70" s="65">
        <v>55</v>
      </c>
      <c r="I70" s="9">
        <f>IF(H79=0, "-", H70/H79)</f>
        <v>0.19434628975265017</v>
      </c>
      <c r="J70" s="8">
        <f t="shared" si="4"/>
        <v>-0.75</v>
      </c>
      <c r="K70" s="9">
        <f t="shared" si="5"/>
        <v>-0.23636363636363636</v>
      </c>
    </row>
    <row r="71" spans="1:11" x14ac:dyDescent="0.2">
      <c r="A71" s="7" t="s">
        <v>216</v>
      </c>
      <c r="B71" s="65">
        <v>2</v>
      </c>
      <c r="C71" s="34">
        <f>IF(B79=0, "-", B71/B79)</f>
        <v>0.2</v>
      </c>
      <c r="D71" s="65">
        <v>4</v>
      </c>
      <c r="E71" s="9">
        <f>IF(D79=0, "-", D71/D79)</f>
        <v>0.12903225806451613</v>
      </c>
      <c r="F71" s="81">
        <v>28</v>
      </c>
      <c r="G71" s="34">
        <f>IF(F79=0, "-", F71/F79)</f>
        <v>0.15730337078651685</v>
      </c>
      <c r="H71" s="65">
        <v>23</v>
      </c>
      <c r="I71" s="9">
        <f>IF(H79=0, "-", H71/H79)</f>
        <v>8.1272084805653705E-2</v>
      </c>
      <c r="J71" s="8">
        <f t="shared" si="4"/>
        <v>-0.5</v>
      </c>
      <c r="K71" s="9">
        <f t="shared" si="5"/>
        <v>0.21739130434782608</v>
      </c>
    </row>
    <row r="72" spans="1:11" x14ac:dyDescent="0.2">
      <c r="A72" s="7" t="s">
        <v>217</v>
      </c>
      <c r="B72" s="65">
        <v>0</v>
      </c>
      <c r="C72" s="34">
        <f>IF(B79=0, "-", B72/B79)</f>
        <v>0</v>
      </c>
      <c r="D72" s="65">
        <v>1</v>
      </c>
      <c r="E72" s="9">
        <f>IF(D79=0, "-", D72/D79)</f>
        <v>3.2258064516129031E-2</v>
      </c>
      <c r="F72" s="81">
        <v>0</v>
      </c>
      <c r="G72" s="34">
        <f>IF(F79=0, "-", F72/F79)</f>
        <v>0</v>
      </c>
      <c r="H72" s="65">
        <v>1</v>
      </c>
      <c r="I72" s="9">
        <f>IF(H79=0, "-", H72/H79)</f>
        <v>3.5335689045936395E-3</v>
      </c>
      <c r="J72" s="8">
        <f t="shared" si="4"/>
        <v>-1</v>
      </c>
      <c r="K72" s="9">
        <f t="shared" si="5"/>
        <v>-1</v>
      </c>
    </row>
    <row r="73" spans="1:11" x14ac:dyDescent="0.2">
      <c r="A73" s="7" t="s">
        <v>218</v>
      </c>
      <c r="B73" s="65">
        <v>0</v>
      </c>
      <c r="C73" s="34">
        <f>IF(B79=0, "-", B73/B79)</f>
        <v>0</v>
      </c>
      <c r="D73" s="65">
        <v>0</v>
      </c>
      <c r="E73" s="9">
        <f>IF(D79=0, "-", D73/D79)</f>
        <v>0</v>
      </c>
      <c r="F73" s="81">
        <v>3</v>
      </c>
      <c r="G73" s="34">
        <f>IF(F79=0, "-", F73/F79)</f>
        <v>1.6853932584269662E-2</v>
      </c>
      <c r="H73" s="65">
        <v>2</v>
      </c>
      <c r="I73" s="9">
        <f>IF(H79=0, "-", H73/H79)</f>
        <v>7.0671378091872791E-3</v>
      </c>
      <c r="J73" s="8" t="str">
        <f t="shared" si="4"/>
        <v>-</v>
      </c>
      <c r="K73" s="9">
        <f t="shared" si="5"/>
        <v>0.5</v>
      </c>
    </row>
    <row r="74" spans="1:11" x14ac:dyDescent="0.2">
      <c r="A74" s="7" t="s">
        <v>219</v>
      </c>
      <c r="B74" s="65">
        <v>4</v>
      </c>
      <c r="C74" s="34">
        <f>IF(B79=0, "-", B74/B79)</f>
        <v>0.4</v>
      </c>
      <c r="D74" s="65">
        <v>11</v>
      </c>
      <c r="E74" s="9">
        <f>IF(D79=0, "-", D74/D79)</f>
        <v>0.35483870967741937</v>
      </c>
      <c r="F74" s="81">
        <v>48</v>
      </c>
      <c r="G74" s="34">
        <f>IF(F79=0, "-", F74/F79)</f>
        <v>0.2696629213483146</v>
      </c>
      <c r="H74" s="65">
        <v>91</v>
      </c>
      <c r="I74" s="9">
        <f>IF(H79=0, "-", H74/H79)</f>
        <v>0.32155477031802121</v>
      </c>
      <c r="J74" s="8">
        <f t="shared" si="4"/>
        <v>-0.63636363636363635</v>
      </c>
      <c r="K74" s="9">
        <f t="shared" si="5"/>
        <v>-0.47252747252747251</v>
      </c>
    </row>
    <row r="75" spans="1:11" x14ac:dyDescent="0.2">
      <c r="A75" s="7" t="s">
        <v>220</v>
      </c>
      <c r="B75" s="65">
        <v>0</v>
      </c>
      <c r="C75" s="34">
        <f>IF(B79=0, "-", B75/B79)</f>
        <v>0</v>
      </c>
      <c r="D75" s="65">
        <v>0</v>
      </c>
      <c r="E75" s="9">
        <f>IF(D79=0, "-", D75/D79)</f>
        <v>0</v>
      </c>
      <c r="F75" s="81">
        <v>0</v>
      </c>
      <c r="G75" s="34">
        <f>IF(F79=0, "-", F75/F79)</f>
        <v>0</v>
      </c>
      <c r="H75" s="65">
        <v>7</v>
      </c>
      <c r="I75" s="9">
        <f>IF(H79=0, "-", H75/H79)</f>
        <v>2.4734982332155476E-2</v>
      </c>
      <c r="J75" s="8" t="str">
        <f t="shared" si="4"/>
        <v>-</v>
      </c>
      <c r="K75" s="9">
        <f t="shared" si="5"/>
        <v>-1</v>
      </c>
    </row>
    <row r="76" spans="1:11" x14ac:dyDescent="0.2">
      <c r="A76" s="7" t="s">
        <v>221</v>
      </c>
      <c r="B76" s="65">
        <v>0</v>
      </c>
      <c r="C76" s="34">
        <f>IF(B79=0, "-", B76/B79)</f>
        <v>0</v>
      </c>
      <c r="D76" s="65">
        <v>1</v>
      </c>
      <c r="E76" s="9">
        <f>IF(D79=0, "-", D76/D79)</f>
        <v>3.2258064516129031E-2</v>
      </c>
      <c r="F76" s="81">
        <v>4</v>
      </c>
      <c r="G76" s="34">
        <f>IF(F79=0, "-", F76/F79)</f>
        <v>2.247191011235955E-2</v>
      </c>
      <c r="H76" s="65">
        <v>8</v>
      </c>
      <c r="I76" s="9">
        <f>IF(H79=0, "-", H76/H79)</f>
        <v>2.8268551236749116E-2</v>
      </c>
      <c r="J76" s="8">
        <f t="shared" si="4"/>
        <v>-1</v>
      </c>
      <c r="K76" s="9">
        <f t="shared" si="5"/>
        <v>-0.5</v>
      </c>
    </row>
    <row r="77" spans="1:11" x14ac:dyDescent="0.2">
      <c r="A77" s="7" t="s">
        <v>222</v>
      </c>
      <c r="B77" s="65">
        <v>3</v>
      </c>
      <c r="C77" s="34">
        <f>IF(B79=0, "-", B77/B79)</f>
        <v>0.3</v>
      </c>
      <c r="D77" s="65">
        <v>0</v>
      </c>
      <c r="E77" s="9">
        <f>IF(D79=0, "-", D77/D79)</f>
        <v>0</v>
      </c>
      <c r="F77" s="81">
        <v>48</v>
      </c>
      <c r="G77" s="34">
        <f>IF(F79=0, "-", F77/F79)</f>
        <v>0.2696629213483146</v>
      </c>
      <c r="H77" s="65">
        <v>23</v>
      </c>
      <c r="I77" s="9">
        <f>IF(H79=0, "-", H77/H79)</f>
        <v>8.1272084805653705E-2</v>
      </c>
      <c r="J77" s="8" t="str">
        <f t="shared" si="4"/>
        <v>-</v>
      </c>
      <c r="K77" s="9">
        <f t="shared" si="5"/>
        <v>1.0869565217391304</v>
      </c>
    </row>
    <row r="78" spans="1:11" x14ac:dyDescent="0.2">
      <c r="A78" s="2"/>
      <c r="B78" s="68"/>
      <c r="C78" s="33"/>
      <c r="D78" s="68"/>
      <c r="E78" s="6"/>
      <c r="F78" s="82"/>
      <c r="G78" s="33"/>
      <c r="H78" s="68"/>
      <c r="I78" s="6"/>
      <c r="J78" s="5"/>
      <c r="K78" s="6"/>
    </row>
    <row r="79" spans="1:11" s="43" customFormat="1" x14ac:dyDescent="0.2">
      <c r="A79" s="162" t="s">
        <v>515</v>
      </c>
      <c r="B79" s="71">
        <f>SUM(B69:B78)</f>
        <v>10</v>
      </c>
      <c r="C79" s="40">
        <f>B79/893</f>
        <v>1.1198208286674132E-2</v>
      </c>
      <c r="D79" s="71">
        <f>SUM(D69:D78)</f>
        <v>31</v>
      </c>
      <c r="E79" s="41">
        <f>D79/1382</f>
        <v>2.2431259044862518E-2</v>
      </c>
      <c r="F79" s="77">
        <f>SUM(F69:F78)</f>
        <v>178</v>
      </c>
      <c r="G79" s="42">
        <f>F79/12224</f>
        <v>1.456151832460733E-2</v>
      </c>
      <c r="H79" s="71">
        <f>SUM(H69:H78)</f>
        <v>283</v>
      </c>
      <c r="I79" s="41">
        <f>H79/15281</f>
        <v>1.8519730384137165E-2</v>
      </c>
      <c r="J79" s="37">
        <f>IF(D79=0, "-", IF((B79-D79)/D79&lt;10, (B79-D79)/D79, "&gt;999%"))</f>
        <v>-0.67741935483870963</v>
      </c>
      <c r="K79" s="38">
        <f>IF(H79=0, "-", IF((F79-H79)/H79&lt;10, (F79-H79)/H79, "&gt;999%"))</f>
        <v>-0.37102473498233218</v>
      </c>
    </row>
    <row r="80" spans="1:11" x14ac:dyDescent="0.2">
      <c r="B80" s="83"/>
      <c r="D80" s="83"/>
      <c r="F80" s="83"/>
      <c r="H80" s="83"/>
    </row>
    <row r="81" spans="1:11" s="43" customFormat="1" x14ac:dyDescent="0.2">
      <c r="A81" s="162" t="s">
        <v>514</v>
      </c>
      <c r="B81" s="71">
        <v>105</v>
      </c>
      <c r="C81" s="40">
        <f>B81/893</f>
        <v>0.11758118701007839</v>
      </c>
      <c r="D81" s="71">
        <v>266</v>
      </c>
      <c r="E81" s="41">
        <f>D81/1382</f>
        <v>0.19247467438494936</v>
      </c>
      <c r="F81" s="77">
        <v>1691</v>
      </c>
      <c r="G81" s="42">
        <f>F81/12224</f>
        <v>0.13833442408376964</v>
      </c>
      <c r="H81" s="71">
        <v>3306</v>
      </c>
      <c r="I81" s="41">
        <f>H81/15281</f>
        <v>0.2163470977030299</v>
      </c>
      <c r="J81" s="37">
        <f>IF(D81=0, "-", IF((B81-D81)/D81&lt;10, (B81-D81)/D81, "&gt;999%"))</f>
        <v>-0.60526315789473684</v>
      </c>
      <c r="K81" s="38">
        <f>IF(H81=0, "-", IF((F81-H81)/H81&lt;10, (F81-H81)/H81, "&gt;999%"))</f>
        <v>-0.4885057471264368</v>
      </c>
    </row>
    <row r="82" spans="1:11" x14ac:dyDescent="0.2">
      <c r="B82" s="83"/>
      <c r="D82" s="83"/>
      <c r="F82" s="83"/>
      <c r="H82" s="83"/>
    </row>
    <row r="83" spans="1:11" ht="15.75" x14ac:dyDescent="0.25">
      <c r="A83" s="164" t="s">
        <v>96</v>
      </c>
      <c r="B83" s="196" t="s">
        <v>1</v>
      </c>
      <c r="C83" s="200"/>
      <c r="D83" s="200"/>
      <c r="E83" s="197"/>
      <c r="F83" s="196" t="s">
        <v>14</v>
      </c>
      <c r="G83" s="200"/>
      <c r="H83" s="200"/>
      <c r="I83" s="197"/>
      <c r="J83" s="196" t="s">
        <v>15</v>
      </c>
      <c r="K83" s="197"/>
    </row>
    <row r="84" spans="1:11" x14ac:dyDescent="0.2">
      <c r="A84" s="22"/>
      <c r="B84" s="196">
        <f>VALUE(RIGHT($B$2, 4))</f>
        <v>2021</v>
      </c>
      <c r="C84" s="197"/>
      <c r="D84" s="196">
        <f>B84-1</f>
        <v>2020</v>
      </c>
      <c r="E84" s="204"/>
      <c r="F84" s="196">
        <f>B84</f>
        <v>2021</v>
      </c>
      <c r="G84" s="204"/>
      <c r="H84" s="196">
        <f>D84</f>
        <v>2020</v>
      </c>
      <c r="I84" s="204"/>
      <c r="J84" s="140" t="s">
        <v>4</v>
      </c>
      <c r="K84" s="141" t="s">
        <v>2</v>
      </c>
    </row>
    <row r="85" spans="1:11" x14ac:dyDescent="0.2">
      <c r="A85" s="163" t="s">
        <v>120</v>
      </c>
      <c r="B85" s="61" t="s">
        <v>12</v>
      </c>
      <c r="C85" s="62" t="s">
        <v>13</v>
      </c>
      <c r="D85" s="61" t="s">
        <v>12</v>
      </c>
      <c r="E85" s="63" t="s">
        <v>13</v>
      </c>
      <c r="F85" s="62" t="s">
        <v>12</v>
      </c>
      <c r="G85" s="62" t="s">
        <v>13</v>
      </c>
      <c r="H85" s="61" t="s">
        <v>12</v>
      </c>
      <c r="I85" s="63" t="s">
        <v>13</v>
      </c>
      <c r="J85" s="61"/>
      <c r="K85" s="63"/>
    </row>
    <row r="86" spans="1:11" x14ac:dyDescent="0.2">
      <c r="A86" s="7" t="s">
        <v>223</v>
      </c>
      <c r="B86" s="65">
        <v>0</v>
      </c>
      <c r="C86" s="34">
        <f>IF(B96=0, "-", B86/B96)</f>
        <v>0</v>
      </c>
      <c r="D86" s="65">
        <v>2</v>
      </c>
      <c r="E86" s="9">
        <f>IF(D96=0, "-", D86/D96)</f>
        <v>3.5087719298245612E-2</v>
      </c>
      <c r="F86" s="81">
        <v>5</v>
      </c>
      <c r="G86" s="34">
        <f>IF(F96=0, "-", F86/F96)</f>
        <v>1.8315018315018316E-2</v>
      </c>
      <c r="H86" s="65">
        <v>10</v>
      </c>
      <c r="I86" s="9">
        <f>IF(H96=0, "-", H86/H96)</f>
        <v>1.9417475728155338E-2</v>
      </c>
      <c r="J86" s="8">
        <f t="shared" ref="J86:J94" si="6">IF(D86=0, "-", IF((B86-D86)/D86&lt;10, (B86-D86)/D86, "&gt;999%"))</f>
        <v>-1</v>
      </c>
      <c r="K86" s="9">
        <f t="shared" ref="K86:K94" si="7">IF(H86=0, "-", IF((F86-H86)/H86&lt;10, (F86-H86)/H86, "&gt;999%"))</f>
        <v>-0.5</v>
      </c>
    </row>
    <row r="87" spans="1:11" x14ac:dyDescent="0.2">
      <c r="A87" s="7" t="s">
        <v>224</v>
      </c>
      <c r="B87" s="65">
        <v>1</v>
      </c>
      <c r="C87" s="34">
        <f>IF(B96=0, "-", B87/B96)</f>
        <v>3.3333333333333333E-2</v>
      </c>
      <c r="D87" s="65">
        <v>0</v>
      </c>
      <c r="E87" s="9">
        <f>IF(D96=0, "-", D87/D96)</f>
        <v>0</v>
      </c>
      <c r="F87" s="81">
        <v>9</v>
      </c>
      <c r="G87" s="34">
        <f>IF(F96=0, "-", F87/F96)</f>
        <v>3.2967032967032968E-2</v>
      </c>
      <c r="H87" s="65">
        <v>0</v>
      </c>
      <c r="I87" s="9">
        <f>IF(H96=0, "-", H87/H96)</f>
        <v>0</v>
      </c>
      <c r="J87" s="8" t="str">
        <f t="shared" si="6"/>
        <v>-</v>
      </c>
      <c r="K87" s="9" t="str">
        <f t="shared" si="7"/>
        <v>-</v>
      </c>
    </row>
    <row r="88" spans="1:11" x14ac:dyDescent="0.2">
      <c r="A88" s="7" t="s">
        <v>225</v>
      </c>
      <c r="B88" s="65">
        <v>1</v>
      </c>
      <c r="C88" s="34">
        <f>IF(B96=0, "-", B88/B96)</f>
        <v>3.3333333333333333E-2</v>
      </c>
      <c r="D88" s="65">
        <v>7</v>
      </c>
      <c r="E88" s="9">
        <f>IF(D96=0, "-", D88/D96)</f>
        <v>0.12280701754385964</v>
      </c>
      <c r="F88" s="81">
        <v>29</v>
      </c>
      <c r="G88" s="34">
        <f>IF(F96=0, "-", F88/F96)</f>
        <v>0.10622710622710622</v>
      </c>
      <c r="H88" s="65">
        <v>67</v>
      </c>
      <c r="I88" s="9">
        <f>IF(H96=0, "-", H88/H96)</f>
        <v>0.13009708737864079</v>
      </c>
      <c r="J88" s="8">
        <f t="shared" si="6"/>
        <v>-0.8571428571428571</v>
      </c>
      <c r="K88" s="9">
        <f t="shared" si="7"/>
        <v>-0.56716417910447758</v>
      </c>
    </row>
    <row r="89" spans="1:11" x14ac:dyDescent="0.2">
      <c r="A89" s="7" t="s">
        <v>226</v>
      </c>
      <c r="B89" s="65">
        <v>0</v>
      </c>
      <c r="C89" s="34">
        <f>IF(B96=0, "-", B89/B96)</f>
        <v>0</v>
      </c>
      <c r="D89" s="65">
        <v>0</v>
      </c>
      <c r="E89" s="9">
        <f>IF(D96=0, "-", D89/D96)</f>
        <v>0</v>
      </c>
      <c r="F89" s="81">
        <v>1</v>
      </c>
      <c r="G89" s="34">
        <f>IF(F96=0, "-", F89/F96)</f>
        <v>3.663003663003663E-3</v>
      </c>
      <c r="H89" s="65">
        <v>4</v>
      </c>
      <c r="I89" s="9">
        <f>IF(H96=0, "-", H89/H96)</f>
        <v>7.7669902912621356E-3</v>
      </c>
      <c r="J89" s="8" t="str">
        <f t="shared" si="6"/>
        <v>-</v>
      </c>
      <c r="K89" s="9">
        <f t="shared" si="7"/>
        <v>-0.75</v>
      </c>
    </row>
    <row r="90" spans="1:11" x14ac:dyDescent="0.2">
      <c r="A90" s="7" t="s">
        <v>227</v>
      </c>
      <c r="B90" s="65">
        <v>4</v>
      </c>
      <c r="C90" s="34">
        <f>IF(B96=0, "-", B90/B96)</f>
        <v>0.13333333333333333</v>
      </c>
      <c r="D90" s="65">
        <v>15</v>
      </c>
      <c r="E90" s="9">
        <f>IF(D96=0, "-", D90/D96)</f>
        <v>0.26315789473684209</v>
      </c>
      <c r="F90" s="81">
        <v>54</v>
      </c>
      <c r="G90" s="34">
        <f>IF(F96=0, "-", F90/F96)</f>
        <v>0.19780219780219779</v>
      </c>
      <c r="H90" s="65">
        <v>109</v>
      </c>
      <c r="I90" s="9">
        <f>IF(H96=0, "-", H90/H96)</f>
        <v>0.21165048543689322</v>
      </c>
      <c r="J90" s="8">
        <f t="shared" si="6"/>
        <v>-0.73333333333333328</v>
      </c>
      <c r="K90" s="9">
        <f t="shared" si="7"/>
        <v>-0.50458715596330272</v>
      </c>
    </row>
    <row r="91" spans="1:11" x14ac:dyDescent="0.2">
      <c r="A91" s="7" t="s">
        <v>228</v>
      </c>
      <c r="B91" s="65">
        <v>0</v>
      </c>
      <c r="C91" s="34">
        <f>IF(B96=0, "-", B91/B96)</f>
        <v>0</v>
      </c>
      <c r="D91" s="65">
        <v>1</v>
      </c>
      <c r="E91" s="9">
        <f>IF(D96=0, "-", D91/D96)</f>
        <v>1.7543859649122806E-2</v>
      </c>
      <c r="F91" s="81">
        <v>0</v>
      </c>
      <c r="G91" s="34">
        <f>IF(F96=0, "-", F91/F96)</f>
        <v>0</v>
      </c>
      <c r="H91" s="65">
        <v>7</v>
      </c>
      <c r="I91" s="9">
        <f>IF(H96=0, "-", H91/H96)</f>
        <v>1.3592233009708738E-2</v>
      </c>
      <c r="J91" s="8">
        <f t="shared" si="6"/>
        <v>-1</v>
      </c>
      <c r="K91" s="9">
        <f t="shared" si="7"/>
        <v>-1</v>
      </c>
    </row>
    <row r="92" spans="1:11" x14ac:dyDescent="0.2">
      <c r="A92" s="7" t="s">
        <v>229</v>
      </c>
      <c r="B92" s="65">
        <v>0</v>
      </c>
      <c r="C92" s="34">
        <f>IF(B96=0, "-", B92/B96)</f>
        <v>0</v>
      </c>
      <c r="D92" s="65">
        <v>1</v>
      </c>
      <c r="E92" s="9">
        <f>IF(D96=0, "-", D92/D96)</f>
        <v>1.7543859649122806E-2</v>
      </c>
      <c r="F92" s="81">
        <v>4</v>
      </c>
      <c r="G92" s="34">
        <f>IF(F96=0, "-", F92/F96)</f>
        <v>1.4652014652014652E-2</v>
      </c>
      <c r="H92" s="65">
        <v>27</v>
      </c>
      <c r="I92" s="9">
        <f>IF(H96=0, "-", H92/H96)</f>
        <v>5.2427184466019419E-2</v>
      </c>
      <c r="J92" s="8">
        <f t="shared" si="6"/>
        <v>-1</v>
      </c>
      <c r="K92" s="9">
        <f t="shared" si="7"/>
        <v>-0.85185185185185186</v>
      </c>
    </row>
    <row r="93" spans="1:11" x14ac:dyDescent="0.2">
      <c r="A93" s="7" t="s">
        <v>230</v>
      </c>
      <c r="B93" s="65">
        <v>24</v>
      </c>
      <c r="C93" s="34">
        <f>IF(B96=0, "-", B93/B96)</f>
        <v>0.8</v>
      </c>
      <c r="D93" s="65">
        <v>29</v>
      </c>
      <c r="E93" s="9">
        <f>IF(D96=0, "-", D93/D96)</f>
        <v>0.50877192982456143</v>
      </c>
      <c r="F93" s="81">
        <v>152</v>
      </c>
      <c r="G93" s="34">
        <f>IF(F96=0, "-", F93/F96)</f>
        <v>0.5567765567765568</v>
      </c>
      <c r="H93" s="65">
        <v>269</v>
      </c>
      <c r="I93" s="9">
        <f>IF(H96=0, "-", H93/H96)</f>
        <v>0.52233009708737865</v>
      </c>
      <c r="J93" s="8">
        <f t="shared" si="6"/>
        <v>-0.17241379310344829</v>
      </c>
      <c r="K93" s="9">
        <f t="shared" si="7"/>
        <v>-0.43494423791821563</v>
      </c>
    </row>
    <row r="94" spans="1:11" x14ac:dyDescent="0.2">
      <c r="A94" s="7" t="s">
        <v>231</v>
      </c>
      <c r="B94" s="65">
        <v>0</v>
      </c>
      <c r="C94" s="34">
        <f>IF(B96=0, "-", B94/B96)</f>
        <v>0</v>
      </c>
      <c r="D94" s="65">
        <v>2</v>
      </c>
      <c r="E94" s="9">
        <f>IF(D96=0, "-", D94/D96)</f>
        <v>3.5087719298245612E-2</v>
      </c>
      <c r="F94" s="81">
        <v>19</v>
      </c>
      <c r="G94" s="34">
        <f>IF(F96=0, "-", F94/F96)</f>
        <v>6.95970695970696E-2</v>
      </c>
      <c r="H94" s="65">
        <v>22</v>
      </c>
      <c r="I94" s="9">
        <f>IF(H96=0, "-", H94/H96)</f>
        <v>4.2718446601941747E-2</v>
      </c>
      <c r="J94" s="8">
        <f t="shared" si="6"/>
        <v>-1</v>
      </c>
      <c r="K94" s="9">
        <f t="shared" si="7"/>
        <v>-0.13636363636363635</v>
      </c>
    </row>
    <row r="95" spans="1:11" x14ac:dyDescent="0.2">
      <c r="A95" s="2"/>
      <c r="B95" s="68"/>
      <c r="C95" s="33"/>
      <c r="D95" s="68"/>
      <c r="E95" s="6"/>
      <c r="F95" s="82"/>
      <c r="G95" s="33"/>
      <c r="H95" s="68"/>
      <c r="I95" s="6"/>
      <c r="J95" s="5"/>
      <c r="K95" s="6"/>
    </row>
    <row r="96" spans="1:11" s="43" customFormat="1" x14ac:dyDescent="0.2">
      <c r="A96" s="162" t="s">
        <v>513</v>
      </c>
      <c r="B96" s="71">
        <f>SUM(B86:B95)</f>
        <v>30</v>
      </c>
      <c r="C96" s="40">
        <f>B96/893</f>
        <v>3.3594624860022397E-2</v>
      </c>
      <c r="D96" s="71">
        <f>SUM(D86:D95)</f>
        <v>57</v>
      </c>
      <c r="E96" s="41">
        <f>D96/1382</f>
        <v>4.1244573082489147E-2</v>
      </c>
      <c r="F96" s="77">
        <f>SUM(F86:F95)</f>
        <v>273</v>
      </c>
      <c r="G96" s="42">
        <f>F96/12224</f>
        <v>2.2333115183246072E-2</v>
      </c>
      <c r="H96" s="71">
        <f>SUM(H86:H95)</f>
        <v>515</v>
      </c>
      <c r="I96" s="41">
        <f>H96/15281</f>
        <v>3.3701982854525227E-2</v>
      </c>
      <c r="J96" s="37">
        <f>IF(D96=0, "-", IF((B96-D96)/D96&lt;10, (B96-D96)/D96, "&gt;999%"))</f>
        <v>-0.47368421052631576</v>
      </c>
      <c r="K96" s="38">
        <f>IF(H96=0, "-", IF((F96-H96)/H96&lt;10, (F96-H96)/H96, "&gt;999%"))</f>
        <v>-0.46990291262135925</v>
      </c>
    </row>
    <row r="97" spans="1:11" x14ac:dyDescent="0.2">
      <c r="B97" s="83"/>
      <c r="D97" s="83"/>
      <c r="F97" s="83"/>
      <c r="H97" s="83"/>
    </row>
    <row r="98" spans="1:11" x14ac:dyDescent="0.2">
      <c r="A98" s="163" t="s">
        <v>121</v>
      </c>
      <c r="B98" s="61" t="s">
        <v>12</v>
      </c>
      <c r="C98" s="62" t="s">
        <v>13</v>
      </c>
      <c r="D98" s="61" t="s">
        <v>12</v>
      </c>
      <c r="E98" s="63" t="s">
        <v>13</v>
      </c>
      <c r="F98" s="62" t="s">
        <v>12</v>
      </c>
      <c r="G98" s="62" t="s">
        <v>13</v>
      </c>
      <c r="H98" s="61" t="s">
        <v>12</v>
      </c>
      <c r="I98" s="63" t="s">
        <v>13</v>
      </c>
      <c r="J98" s="61"/>
      <c r="K98" s="63"/>
    </row>
    <row r="99" spans="1:11" x14ac:dyDescent="0.2">
      <c r="A99" s="7" t="s">
        <v>232</v>
      </c>
      <c r="B99" s="65">
        <v>1</v>
      </c>
      <c r="C99" s="34">
        <f>IF(B112=0, "-", B99/B112)</f>
        <v>0.1111111111111111</v>
      </c>
      <c r="D99" s="65">
        <v>1</v>
      </c>
      <c r="E99" s="9">
        <f>IF(D112=0, "-", D99/D112)</f>
        <v>5.8823529411764705E-2</v>
      </c>
      <c r="F99" s="81">
        <v>8</v>
      </c>
      <c r="G99" s="34">
        <f>IF(F112=0, "-", F99/F112)</f>
        <v>4.3243243243243246E-2</v>
      </c>
      <c r="H99" s="65">
        <v>6</v>
      </c>
      <c r="I99" s="9">
        <f>IF(H112=0, "-", H99/H112)</f>
        <v>2.8037383177570093E-2</v>
      </c>
      <c r="J99" s="8">
        <f t="shared" ref="J99:J110" si="8">IF(D99=0, "-", IF((B99-D99)/D99&lt;10, (B99-D99)/D99, "&gt;999%"))</f>
        <v>0</v>
      </c>
      <c r="K99" s="9">
        <f t="shared" ref="K99:K110" si="9">IF(H99=0, "-", IF((F99-H99)/H99&lt;10, (F99-H99)/H99, "&gt;999%"))</f>
        <v>0.33333333333333331</v>
      </c>
    </row>
    <row r="100" spans="1:11" x14ac:dyDescent="0.2">
      <c r="A100" s="7" t="s">
        <v>233</v>
      </c>
      <c r="B100" s="65">
        <v>2</v>
      </c>
      <c r="C100" s="34">
        <f>IF(B112=0, "-", B100/B112)</f>
        <v>0.22222222222222221</v>
      </c>
      <c r="D100" s="65">
        <v>3</v>
      </c>
      <c r="E100" s="9">
        <f>IF(D112=0, "-", D100/D112)</f>
        <v>0.17647058823529413</v>
      </c>
      <c r="F100" s="81">
        <v>12</v>
      </c>
      <c r="G100" s="34">
        <f>IF(F112=0, "-", F100/F112)</f>
        <v>6.4864864864864868E-2</v>
      </c>
      <c r="H100" s="65">
        <v>19</v>
      </c>
      <c r="I100" s="9">
        <f>IF(H112=0, "-", H100/H112)</f>
        <v>8.8785046728971959E-2</v>
      </c>
      <c r="J100" s="8">
        <f t="shared" si="8"/>
        <v>-0.33333333333333331</v>
      </c>
      <c r="K100" s="9">
        <f t="shared" si="9"/>
        <v>-0.36842105263157893</v>
      </c>
    </row>
    <row r="101" spans="1:11" x14ac:dyDescent="0.2">
      <c r="A101" s="7" t="s">
        <v>234</v>
      </c>
      <c r="B101" s="65">
        <v>0</v>
      </c>
      <c r="C101" s="34">
        <f>IF(B112=0, "-", B101/B112)</f>
        <v>0</v>
      </c>
      <c r="D101" s="65">
        <v>0</v>
      </c>
      <c r="E101" s="9">
        <f>IF(D112=0, "-", D101/D112)</f>
        <v>0</v>
      </c>
      <c r="F101" s="81">
        <v>10</v>
      </c>
      <c r="G101" s="34">
        <f>IF(F112=0, "-", F101/F112)</f>
        <v>5.4054054054054057E-2</v>
      </c>
      <c r="H101" s="65">
        <v>9</v>
      </c>
      <c r="I101" s="9">
        <f>IF(H112=0, "-", H101/H112)</f>
        <v>4.2056074766355138E-2</v>
      </c>
      <c r="J101" s="8" t="str">
        <f t="shared" si="8"/>
        <v>-</v>
      </c>
      <c r="K101" s="9">
        <f t="shared" si="9"/>
        <v>0.1111111111111111</v>
      </c>
    </row>
    <row r="102" spans="1:11" x14ac:dyDescent="0.2">
      <c r="A102" s="7" t="s">
        <v>235</v>
      </c>
      <c r="B102" s="65">
        <v>1</v>
      </c>
      <c r="C102" s="34">
        <f>IF(B112=0, "-", B102/B112)</f>
        <v>0.1111111111111111</v>
      </c>
      <c r="D102" s="65">
        <v>7</v>
      </c>
      <c r="E102" s="9">
        <f>IF(D112=0, "-", D102/D112)</f>
        <v>0.41176470588235292</v>
      </c>
      <c r="F102" s="81">
        <v>56</v>
      </c>
      <c r="G102" s="34">
        <f>IF(F112=0, "-", F102/F112)</f>
        <v>0.30270270270270272</v>
      </c>
      <c r="H102" s="65">
        <v>83</v>
      </c>
      <c r="I102" s="9">
        <f>IF(H112=0, "-", H102/H112)</f>
        <v>0.38785046728971961</v>
      </c>
      <c r="J102" s="8">
        <f t="shared" si="8"/>
        <v>-0.8571428571428571</v>
      </c>
      <c r="K102" s="9">
        <f t="shared" si="9"/>
        <v>-0.3253012048192771</v>
      </c>
    </row>
    <row r="103" spans="1:11" x14ac:dyDescent="0.2">
      <c r="A103" s="7" t="s">
        <v>236</v>
      </c>
      <c r="B103" s="65">
        <v>0</v>
      </c>
      <c r="C103" s="34">
        <f>IF(B112=0, "-", B103/B112)</f>
        <v>0</v>
      </c>
      <c r="D103" s="65">
        <v>0</v>
      </c>
      <c r="E103" s="9">
        <f>IF(D112=0, "-", D103/D112)</f>
        <v>0</v>
      </c>
      <c r="F103" s="81">
        <v>3</v>
      </c>
      <c r="G103" s="34">
        <f>IF(F112=0, "-", F103/F112)</f>
        <v>1.6216216216216217E-2</v>
      </c>
      <c r="H103" s="65">
        <v>10</v>
      </c>
      <c r="I103" s="9">
        <f>IF(H112=0, "-", H103/H112)</f>
        <v>4.6728971962616821E-2</v>
      </c>
      <c r="J103" s="8" t="str">
        <f t="shared" si="8"/>
        <v>-</v>
      </c>
      <c r="K103" s="9">
        <f t="shared" si="9"/>
        <v>-0.7</v>
      </c>
    </row>
    <row r="104" spans="1:11" x14ac:dyDescent="0.2">
      <c r="A104" s="7" t="s">
        <v>237</v>
      </c>
      <c r="B104" s="65">
        <v>1</v>
      </c>
      <c r="C104" s="34">
        <f>IF(B112=0, "-", B104/B112)</f>
        <v>0.1111111111111111</v>
      </c>
      <c r="D104" s="65">
        <v>0</v>
      </c>
      <c r="E104" s="9">
        <f>IF(D112=0, "-", D104/D112)</f>
        <v>0</v>
      </c>
      <c r="F104" s="81">
        <v>11</v>
      </c>
      <c r="G104" s="34">
        <f>IF(F112=0, "-", F104/F112)</f>
        <v>5.9459459459459463E-2</v>
      </c>
      <c r="H104" s="65">
        <v>19</v>
      </c>
      <c r="I104" s="9">
        <f>IF(H112=0, "-", H104/H112)</f>
        <v>8.8785046728971959E-2</v>
      </c>
      <c r="J104" s="8" t="str">
        <f t="shared" si="8"/>
        <v>-</v>
      </c>
      <c r="K104" s="9">
        <f t="shared" si="9"/>
        <v>-0.42105263157894735</v>
      </c>
    </row>
    <row r="105" spans="1:11" x14ac:dyDescent="0.2">
      <c r="A105" s="7" t="s">
        <v>238</v>
      </c>
      <c r="B105" s="65">
        <v>1</v>
      </c>
      <c r="C105" s="34">
        <f>IF(B112=0, "-", B105/B112)</f>
        <v>0.1111111111111111</v>
      </c>
      <c r="D105" s="65">
        <v>0</v>
      </c>
      <c r="E105" s="9">
        <f>IF(D112=0, "-", D105/D112)</f>
        <v>0</v>
      </c>
      <c r="F105" s="81">
        <v>18</v>
      </c>
      <c r="G105" s="34">
        <f>IF(F112=0, "-", F105/F112)</f>
        <v>9.7297297297297303E-2</v>
      </c>
      <c r="H105" s="65">
        <v>7</v>
      </c>
      <c r="I105" s="9">
        <f>IF(H112=0, "-", H105/H112)</f>
        <v>3.2710280373831772E-2</v>
      </c>
      <c r="J105" s="8" t="str">
        <f t="shared" si="8"/>
        <v>-</v>
      </c>
      <c r="K105" s="9">
        <f t="shared" si="9"/>
        <v>1.5714285714285714</v>
      </c>
    </row>
    <row r="106" spans="1:11" x14ac:dyDescent="0.2">
      <c r="A106" s="7" t="s">
        <v>239</v>
      </c>
      <c r="B106" s="65">
        <v>0</v>
      </c>
      <c r="C106" s="34">
        <f>IF(B112=0, "-", B106/B112)</f>
        <v>0</v>
      </c>
      <c r="D106" s="65">
        <v>1</v>
      </c>
      <c r="E106" s="9">
        <f>IF(D112=0, "-", D106/D112)</f>
        <v>5.8823529411764705E-2</v>
      </c>
      <c r="F106" s="81">
        <v>43</v>
      </c>
      <c r="G106" s="34">
        <f>IF(F112=0, "-", F106/F112)</f>
        <v>0.23243243243243245</v>
      </c>
      <c r="H106" s="65">
        <v>28</v>
      </c>
      <c r="I106" s="9">
        <f>IF(H112=0, "-", H106/H112)</f>
        <v>0.13084112149532709</v>
      </c>
      <c r="J106" s="8">
        <f t="shared" si="8"/>
        <v>-1</v>
      </c>
      <c r="K106" s="9">
        <f t="shared" si="9"/>
        <v>0.5357142857142857</v>
      </c>
    </row>
    <row r="107" spans="1:11" x14ac:dyDescent="0.2">
      <c r="A107" s="7" t="s">
        <v>240</v>
      </c>
      <c r="B107" s="65">
        <v>3</v>
      </c>
      <c r="C107" s="34">
        <f>IF(B112=0, "-", B107/B112)</f>
        <v>0.33333333333333331</v>
      </c>
      <c r="D107" s="65">
        <v>5</v>
      </c>
      <c r="E107" s="9">
        <f>IF(D112=0, "-", D107/D112)</f>
        <v>0.29411764705882354</v>
      </c>
      <c r="F107" s="81">
        <v>18</v>
      </c>
      <c r="G107" s="34">
        <f>IF(F112=0, "-", F107/F112)</f>
        <v>9.7297297297297303E-2</v>
      </c>
      <c r="H107" s="65">
        <v>25</v>
      </c>
      <c r="I107" s="9">
        <f>IF(H112=0, "-", H107/H112)</f>
        <v>0.11682242990654206</v>
      </c>
      <c r="J107" s="8">
        <f t="shared" si="8"/>
        <v>-0.4</v>
      </c>
      <c r="K107" s="9">
        <f t="shared" si="9"/>
        <v>-0.28000000000000003</v>
      </c>
    </row>
    <row r="108" spans="1:11" x14ac:dyDescent="0.2">
      <c r="A108" s="7" t="s">
        <v>241</v>
      </c>
      <c r="B108" s="65">
        <v>0</v>
      </c>
      <c r="C108" s="34">
        <f>IF(B112=0, "-", B108/B112)</f>
        <v>0</v>
      </c>
      <c r="D108" s="65">
        <v>0</v>
      </c>
      <c r="E108" s="9">
        <f>IF(D112=0, "-", D108/D112)</f>
        <v>0</v>
      </c>
      <c r="F108" s="81">
        <v>0</v>
      </c>
      <c r="G108" s="34">
        <f>IF(F112=0, "-", F108/F112)</f>
        <v>0</v>
      </c>
      <c r="H108" s="65">
        <v>1</v>
      </c>
      <c r="I108" s="9">
        <f>IF(H112=0, "-", H108/H112)</f>
        <v>4.6728971962616819E-3</v>
      </c>
      <c r="J108" s="8" t="str">
        <f t="shared" si="8"/>
        <v>-</v>
      </c>
      <c r="K108" s="9">
        <f t="shared" si="9"/>
        <v>-1</v>
      </c>
    </row>
    <row r="109" spans="1:11" x14ac:dyDescent="0.2">
      <c r="A109" s="7" t="s">
        <v>242</v>
      </c>
      <c r="B109" s="65">
        <v>0</v>
      </c>
      <c r="C109" s="34">
        <f>IF(B112=0, "-", B109/B112)</f>
        <v>0</v>
      </c>
      <c r="D109" s="65">
        <v>0</v>
      </c>
      <c r="E109" s="9">
        <f>IF(D112=0, "-", D109/D112)</f>
        <v>0</v>
      </c>
      <c r="F109" s="81">
        <v>6</v>
      </c>
      <c r="G109" s="34">
        <f>IF(F112=0, "-", F109/F112)</f>
        <v>3.2432432432432434E-2</v>
      </c>
      <c r="H109" s="65">
        <v>1</v>
      </c>
      <c r="I109" s="9">
        <f>IF(H112=0, "-", H109/H112)</f>
        <v>4.6728971962616819E-3</v>
      </c>
      <c r="J109" s="8" t="str">
        <f t="shared" si="8"/>
        <v>-</v>
      </c>
      <c r="K109" s="9">
        <f t="shared" si="9"/>
        <v>5</v>
      </c>
    </row>
    <row r="110" spans="1:11" x14ac:dyDescent="0.2">
      <c r="A110" s="7" t="s">
        <v>243</v>
      </c>
      <c r="B110" s="65">
        <v>0</v>
      </c>
      <c r="C110" s="34">
        <f>IF(B112=0, "-", B110/B112)</f>
        <v>0</v>
      </c>
      <c r="D110" s="65">
        <v>0</v>
      </c>
      <c r="E110" s="9">
        <f>IF(D112=0, "-", D110/D112)</f>
        <v>0</v>
      </c>
      <c r="F110" s="81">
        <v>0</v>
      </c>
      <c r="G110" s="34">
        <f>IF(F112=0, "-", F110/F112)</f>
        <v>0</v>
      </c>
      <c r="H110" s="65">
        <v>6</v>
      </c>
      <c r="I110" s="9">
        <f>IF(H112=0, "-", H110/H112)</f>
        <v>2.8037383177570093E-2</v>
      </c>
      <c r="J110" s="8" t="str">
        <f t="shared" si="8"/>
        <v>-</v>
      </c>
      <c r="K110" s="9">
        <f t="shared" si="9"/>
        <v>-1</v>
      </c>
    </row>
    <row r="111" spans="1:11" x14ac:dyDescent="0.2">
      <c r="A111" s="2"/>
      <c r="B111" s="68"/>
      <c r="C111" s="33"/>
      <c r="D111" s="68"/>
      <c r="E111" s="6"/>
      <c r="F111" s="82"/>
      <c r="G111" s="33"/>
      <c r="H111" s="68"/>
      <c r="I111" s="6"/>
      <c r="J111" s="5"/>
      <c r="K111" s="6"/>
    </row>
    <row r="112" spans="1:11" s="43" customFormat="1" x14ac:dyDescent="0.2">
      <c r="A112" s="162" t="s">
        <v>512</v>
      </c>
      <c r="B112" s="71">
        <f>SUM(B99:B111)</f>
        <v>9</v>
      </c>
      <c r="C112" s="40">
        <f>B112/893</f>
        <v>1.0078387458006719E-2</v>
      </c>
      <c r="D112" s="71">
        <f>SUM(D99:D111)</f>
        <v>17</v>
      </c>
      <c r="E112" s="41">
        <f>D112/1382</f>
        <v>1.2301013024602027E-2</v>
      </c>
      <c r="F112" s="77">
        <f>SUM(F99:F111)</f>
        <v>185</v>
      </c>
      <c r="G112" s="42">
        <f>F112/12224</f>
        <v>1.5134162303664921E-2</v>
      </c>
      <c r="H112" s="71">
        <f>SUM(H99:H111)</f>
        <v>214</v>
      </c>
      <c r="I112" s="41">
        <f>H112/15281</f>
        <v>1.4004319089064852E-2</v>
      </c>
      <c r="J112" s="37">
        <f>IF(D112=0, "-", IF((B112-D112)/D112&lt;10, (B112-D112)/D112, "&gt;999%"))</f>
        <v>-0.47058823529411764</v>
      </c>
      <c r="K112" s="38">
        <f>IF(H112=0, "-", IF((F112-H112)/H112&lt;10, (F112-H112)/H112, "&gt;999%"))</f>
        <v>-0.13551401869158877</v>
      </c>
    </row>
    <row r="113" spans="1:11" x14ac:dyDescent="0.2">
      <c r="B113" s="83"/>
      <c r="D113" s="83"/>
      <c r="F113" s="83"/>
      <c r="H113" s="83"/>
    </row>
    <row r="114" spans="1:11" s="43" customFormat="1" x14ac:dyDescent="0.2">
      <c r="A114" s="162" t="s">
        <v>511</v>
      </c>
      <c r="B114" s="71">
        <v>39</v>
      </c>
      <c r="C114" s="40">
        <f>B114/893</f>
        <v>4.3673012318029114E-2</v>
      </c>
      <c r="D114" s="71">
        <v>74</v>
      </c>
      <c r="E114" s="41">
        <f>D114/1382</f>
        <v>5.3545586107091175E-2</v>
      </c>
      <c r="F114" s="77">
        <v>458</v>
      </c>
      <c r="G114" s="42">
        <f>F114/12224</f>
        <v>3.7467277486910998E-2</v>
      </c>
      <c r="H114" s="71">
        <v>729</v>
      </c>
      <c r="I114" s="41">
        <f>H114/15281</f>
        <v>4.7706301943590081E-2</v>
      </c>
      <c r="J114" s="37">
        <f>IF(D114=0, "-", IF((B114-D114)/D114&lt;10, (B114-D114)/D114, "&gt;999%"))</f>
        <v>-0.47297297297297297</v>
      </c>
      <c r="K114" s="38">
        <f>IF(H114=0, "-", IF((F114-H114)/H114&lt;10, (F114-H114)/H114, "&gt;999%"))</f>
        <v>-0.37174211248285322</v>
      </c>
    </row>
    <row r="115" spans="1:11" x14ac:dyDescent="0.2">
      <c r="B115" s="83"/>
      <c r="D115" s="83"/>
      <c r="F115" s="83"/>
      <c r="H115" s="83"/>
    </row>
    <row r="116" spans="1:11" ht="15.75" x14ac:dyDescent="0.25">
      <c r="A116" s="164" t="s">
        <v>97</v>
      </c>
      <c r="B116" s="196" t="s">
        <v>1</v>
      </c>
      <c r="C116" s="200"/>
      <c r="D116" s="200"/>
      <c r="E116" s="197"/>
      <c r="F116" s="196" t="s">
        <v>14</v>
      </c>
      <c r="G116" s="200"/>
      <c r="H116" s="200"/>
      <c r="I116" s="197"/>
      <c r="J116" s="196" t="s">
        <v>15</v>
      </c>
      <c r="K116" s="197"/>
    </row>
    <row r="117" spans="1:11" x14ac:dyDescent="0.2">
      <c r="A117" s="22"/>
      <c r="B117" s="196">
        <f>VALUE(RIGHT($B$2, 4))</f>
        <v>2021</v>
      </c>
      <c r="C117" s="197"/>
      <c r="D117" s="196">
        <f>B117-1</f>
        <v>2020</v>
      </c>
      <c r="E117" s="204"/>
      <c r="F117" s="196">
        <f>B117</f>
        <v>2021</v>
      </c>
      <c r="G117" s="204"/>
      <c r="H117" s="196">
        <f>D117</f>
        <v>2020</v>
      </c>
      <c r="I117" s="204"/>
      <c r="J117" s="140" t="s">
        <v>4</v>
      </c>
      <c r="K117" s="141" t="s">
        <v>2</v>
      </c>
    </row>
    <row r="118" spans="1:11" x14ac:dyDescent="0.2">
      <c r="A118" s="163" t="s">
        <v>122</v>
      </c>
      <c r="B118" s="61" t="s">
        <v>12</v>
      </c>
      <c r="C118" s="62" t="s">
        <v>13</v>
      </c>
      <c r="D118" s="61" t="s">
        <v>12</v>
      </c>
      <c r="E118" s="63" t="s">
        <v>13</v>
      </c>
      <c r="F118" s="62" t="s">
        <v>12</v>
      </c>
      <c r="G118" s="62" t="s">
        <v>13</v>
      </c>
      <c r="H118" s="61" t="s">
        <v>12</v>
      </c>
      <c r="I118" s="63" t="s">
        <v>13</v>
      </c>
      <c r="J118" s="61"/>
      <c r="K118" s="63"/>
    </row>
    <row r="119" spans="1:11" x14ac:dyDescent="0.2">
      <c r="A119" s="7" t="s">
        <v>244</v>
      </c>
      <c r="B119" s="65">
        <v>0</v>
      </c>
      <c r="C119" s="34">
        <f>IF(B123=0, "-", B119/B123)</f>
        <v>0</v>
      </c>
      <c r="D119" s="65">
        <v>1</v>
      </c>
      <c r="E119" s="9">
        <f>IF(D123=0, "-", D119/D123)</f>
        <v>0.25</v>
      </c>
      <c r="F119" s="81">
        <v>0</v>
      </c>
      <c r="G119" s="34">
        <f>IF(F123=0, "-", F119/F123)</f>
        <v>0</v>
      </c>
      <c r="H119" s="65">
        <v>10</v>
      </c>
      <c r="I119" s="9">
        <f>IF(H123=0, "-", H119/H123)</f>
        <v>0.17543859649122806</v>
      </c>
      <c r="J119" s="8">
        <f>IF(D119=0, "-", IF((B119-D119)/D119&lt;10, (B119-D119)/D119, "&gt;999%"))</f>
        <v>-1</v>
      </c>
      <c r="K119" s="9">
        <f>IF(H119=0, "-", IF((F119-H119)/H119&lt;10, (F119-H119)/H119, "&gt;999%"))</f>
        <v>-1</v>
      </c>
    </row>
    <row r="120" spans="1:11" x14ac:dyDescent="0.2">
      <c r="A120" s="7" t="s">
        <v>245</v>
      </c>
      <c r="B120" s="65">
        <v>1</v>
      </c>
      <c r="C120" s="34">
        <f>IF(B123=0, "-", B120/B123)</f>
        <v>1</v>
      </c>
      <c r="D120" s="65">
        <v>2</v>
      </c>
      <c r="E120" s="9">
        <f>IF(D123=0, "-", D120/D123)</f>
        <v>0.5</v>
      </c>
      <c r="F120" s="81">
        <v>19</v>
      </c>
      <c r="G120" s="34">
        <f>IF(F123=0, "-", F120/F123)</f>
        <v>0.54285714285714282</v>
      </c>
      <c r="H120" s="65">
        <v>32</v>
      </c>
      <c r="I120" s="9">
        <f>IF(H123=0, "-", H120/H123)</f>
        <v>0.56140350877192979</v>
      </c>
      <c r="J120" s="8">
        <f>IF(D120=0, "-", IF((B120-D120)/D120&lt;10, (B120-D120)/D120, "&gt;999%"))</f>
        <v>-0.5</v>
      </c>
      <c r="K120" s="9">
        <f>IF(H120=0, "-", IF((F120-H120)/H120&lt;10, (F120-H120)/H120, "&gt;999%"))</f>
        <v>-0.40625</v>
      </c>
    </row>
    <row r="121" spans="1:11" x14ac:dyDescent="0.2">
      <c r="A121" s="7" t="s">
        <v>246</v>
      </c>
      <c r="B121" s="65">
        <v>0</v>
      </c>
      <c r="C121" s="34">
        <f>IF(B123=0, "-", B121/B123)</f>
        <v>0</v>
      </c>
      <c r="D121" s="65">
        <v>1</v>
      </c>
      <c r="E121" s="9">
        <f>IF(D123=0, "-", D121/D123)</f>
        <v>0.25</v>
      </c>
      <c r="F121" s="81">
        <v>16</v>
      </c>
      <c r="G121" s="34">
        <f>IF(F123=0, "-", F121/F123)</f>
        <v>0.45714285714285713</v>
      </c>
      <c r="H121" s="65">
        <v>15</v>
      </c>
      <c r="I121" s="9">
        <f>IF(H123=0, "-", H121/H123)</f>
        <v>0.26315789473684209</v>
      </c>
      <c r="J121" s="8">
        <f>IF(D121=0, "-", IF((B121-D121)/D121&lt;10, (B121-D121)/D121, "&gt;999%"))</f>
        <v>-1</v>
      </c>
      <c r="K121" s="9">
        <f>IF(H121=0, "-", IF((F121-H121)/H121&lt;10, (F121-H121)/H121, "&gt;999%"))</f>
        <v>6.6666666666666666E-2</v>
      </c>
    </row>
    <row r="122" spans="1:11" x14ac:dyDescent="0.2">
      <c r="A122" s="2"/>
      <c r="B122" s="68"/>
      <c r="C122" s="33"/>
      <c r="D122" s="68"/>
      <c r="E122" s="6"/>
      <c r="F122" s="82"/>
      <c r="G122" s="33"/>
      <c r="H122" s="68"/>
      <c r="I122" s="6"/>
      <c r="J122" s="5"/>
      <c r="K122" s="6"/>
    </row>
    <row r="123" spans="1:11" s="43" customFormat="1" x14ac:dyDescent="0.2">
      <c r="A123" s="162" t="s">
        <v>510</v>
      </c>
      <c r="B123" s="71">
        <f>SUM(B119:B122)</f>
        <v>1</v>
      </c>
      <c r="C123" s="40">
        <f>B123/893</f>
        <v>1.1198208286674132E-3</v>
      </c>
      <c r="D123" s="71">
        <f>SUM(D119:D122)</f>
        <v>4</v>
      </c>
      <c r="E123" s="41">
        <f>D123/1382</f>
        <v>2.8943560057887118E-3</v>
      </c>
      <c r="F123" s="77">
        <f>SUM(F119:F122)</f>
        <v>35</v>
      </c>
      <c r="G123" s="42">
        <f>F123/12224</f>
        <v>2.8632198952879581E-3</v>
      </c>
      <c r="H123" s="71">
        <f>SUM(H119:H122)</f>
        <v>57</v>
      </c>
      <c r="I123" s="41">
        <f>H123/15281</f>
        <v>3.7301223741901708E-3</v>
      </c>
      <c r="J123" s="37">
        <f>IF(D123=0, "-", IF((B123-D123)/D123&lt;10, (B123-D123)/D123, "&gt;999%"))</f>
        <v>-0.75</v>
      </c>
      <c r="K123" s="38">
        <f>IF(H123=0, "-", IF((F123-H123)/H123&lt;10, (F123-H123)/H123, "&gt;999%"))</f>
        <v>-0.38596491228070173</v>
      </c>
    </row>
    <row r="124" spans="1:11" x14ac:dyDescent="0.2">
      <c r="B124" s="83"/>
      <c r="D124" s="83"/>
      <c r="F124" s="83"/>
      <c r="H124" s="83"/>
    </row>
    <row r="125" spans="1:11" x14ac:dyDescent="0.2">
      <c r="A125" s="163" t="s">
        <v>123</v>
      </c>
      <c r="B125" s="61" t="s">
        <v>12</v>
      </c>
      <c r="C125" s="62" t="s">
        <v>13</v>
      </c>
      <c r="D125" s="61" t="s">
        <v>12</v>
      </c>
      <c r="E125" s="63" t="s">
        <v>13</v>
      </c>
      <c r="F125" s="62" t="s">
        <v>12</v>
      </c>
      <c r="G125" s="62" t="s">
        <v>13</v>
      </c>
      <c r="H125" s="61" t="s">
        <v>12</v>
      </c>
      <c r="I125" s="63" t="s">
        <v>13</v>
      </c>
      <c r="J125" s="61"/>
      <c r="K125" s="63"/>
    </row>
    <row r="126" spans="1:11" x14ac:dyDescent="0.2">
      <c r="A126" s="7" t="s">
        <v>247</v>
      </c>
      <c r="B126" s="65">
        <v>0</v>
      </c>
      <c r="C126" s="34">
        <f>IF(B138=0, "-", B126/B138)</f>
        <v>0</v>
      </c>
      <c r="D126" s="65">
        <v>0</v>
      </c>
      <c r="E126" s="9">
        <f>IF(D138=0, "-", D126/D138)</f>
        <v>0</v>
      </c>
      <c r="F126" s="81">
        <v>5</v>
      </c>
      <c r="G126" s="34">
        <f>IF(F138=0, "-", F126/F138)</f>
        <v>0.14705882352941177</v>
      </c>
      <c r="H126" s="65">
        <v>1</v>
      </c>
      <c r="I126" s="9">
        <f>IF(H138=0, "-", H126/H138)</f>
        <v>2.7027027027027029E-2</v>
      </c>
      <c r="J126" s="8" t="str">
        <f t="shared" ref="J126:J136" si="10">IF(D126=0, "-", IF((B126-D126)/D126&lt;10, (B126-D126)/D126, "&gt;999%"))</f>
        <v>-</v>
      </c>
      <c r="K126" s="9">
        <f t="shared" ref="K126:K136" si="11">IF(H126=0, "-", IF((F126-H126)/H126&lt;10, (F126-H126)/H126, "&gt;999%"))</f>
        <v>4</v>
      </c>
    </row>
    <row r="127" spans="1:11" x14ac:dyDescent="0.2">
      <c r="A127" s="7" t="s">
        <v>248</v>
      </c>
      <c r="B127" s="65">
        <v>0</v>
      </c>
      <c r="C127" s="34">
        <f>IF(B138=0, "-", B127/B138)</f>
        <v>0</v>
      </c>
      <c r="D127" s="65">
        <v>0</v>
      </c>
      <c r="E127" s="9">
        <f>IF(D138=0, "-", D127/D138)</f>
        <v>0</v>
      </c>
      <c r="F127" s="81">
        <v>2</v>
      </c>
      <c r="G127" s="34">
        <f>IF(F138=0, "-", F127/F138)</f>
        <v>5.8823529411764705E-2</v>
      </c>
      <c r="H127" s="65">
        <v>0</v>
      </c>
      <c r="I127" s="9">
        <f>IF(H138=0, "-", H127/H138)</f>
        <v>0</v>
      </c>
      <c r="J127" s="8" t="str">
        <f t="shared" si="10"/>
        <v>-</v>
      </c>
      <c r="K127" s="9" t="str">
        <f t="shared" si="11"/>
        <v>-</v>
      </c>
    </row>
    <row r="128" spans="1:11" x14ac:dyDescent="0.2">
      <c r="A128" s="7" t="s">
        <v>249</v>
      </c>
      <c r="B128" s="65">
        <v>0</v>
      </c>
      <c r="C128" s="34">
        <f>IF(B138=0, "-", B128/B138)</f>
        <v>0</v>
      </c>
      <c r="D128" s="65">
        <v>1</v>
      </c>
      <c r="E128" s="9">
        <f>IF(D138=0, "-", D128/D138)</f>
        <v>0.16666666666666666</v>
      </c>
      <c r="F128" s="81">
        <v>6</v>
      </c>
      <c r="G128" s="34">
        <f>IF(F138=0, "-", F128/F138)</f>
        <v>0.17647058823529413</v>
      </c>
      <c r="H128" s="65">
        <v>8</v>
      </c>
      <c r="I128" s="9">
        <f>IF(H138=0, "-", H128/H138)</f>
        <v>0.21621621621621623</v>
      </c>
      <c r="J128" s="8">
        <f t="shared" si="10"/>
        <v>-1</v>
      </c>
      <c r="K128" s="9">
        <f t="shared" si="11"/>
        <v>-0.25</v>
      </c>
    </row>
    <row r="129" spans="1:11" x14ac:dyDescent="0.2">
      <c r="A129" s="7" t="s">
        <v>250</v>
      </c>
      <c r="B129" s="65">
        <v>0</v>
      </c>
      <c r="C129" s="34">
        <f>IF(B138=0, "-", B129/B138)</f>
        <v>0</v>
      </c>
      <c r="D129" s="65">
        <v>0</v>
      </c>
      <c r="E129" s="9">
        <f>IF(D138=0, "-", D129/D138)</f>
        <v>0</v>
      </c>
      <c r="F129" s="81">
        <v>0</v>
      </c>
      <c r="G129" s="34">
        <f>IF(F138=0, "-", F129/F138)</f>
        <v>0</v>
      </c>
      <c r="H129" s="65">
        <v>1</v>
      </c>
      <c r="I129" s="9">
        <f>IF(H138=0, "-", H129/H138)</f>
        <v>2.7027027027027029E-2</v>
      </c>
      <c r="J129" s="8" t="str">
        <f t="shared" si="10"/>
        <v>-</v>
      </c>
      <c r="K129" s="9">
        <f t="shared" si="11"/>
        <v>-1</v>
      </c>
    </row>
    <row r="130" spans="1:11" x14ac:dyDescent="0.2">
      <c r="A130" s="7" t="s">
        <v>251</v>
      </c>
      <c r="B130" s="65">
        <v>1</v>
      </c>
      <c r="C130" s="34">
        <f>IF(B138=0, "-", B130/B138)</f>
        <v>0.5</v>
      </c>
      <c r="D130" s="65">
        <v>1</v>
      </c>
      <c r="E130" s="9">
        <f>IF(D138=0, "-", D130/D138)</f>
        <v>0.16666666666666666</v>
      </c>
      <c r="F130" s="81">
        <v>3</v>
      </c>
      <c r="G130" s="34">
        <f>IF(F138=0, "-", F130/F138)</f>
        <v>8.8235294117647065E-2</v>
      </c>
      <c r="H130" s="65">
        <v>1</v>
      </c>
      <c r="I130" s="9">
        <f>IF(H138=0, "-", H130/H138)</f>
        <v>2.7027027027027029E-2</v>
      </c>
      <c r="J130" s="8">
        <f t="shared" si="10"/>
        <v>0</v>
      </c>
      <c r="K130" s="9">
        <f t="shared" si="11"/>
        <v>2</v>
      </c>
    </row>
    <row r="131" spans="1:11" x14ac:dyDescent="0.2">
      <c r="A131" s="7" t="s">
        <v>252</v>
      </c>
      <c r="B131" s="65">
        <v>0</v>
      </c>
      <c r="C131" s="34">
        <f>IF(B138=0, "-", B131/B138)</f>
        <v>0</v>
      </c>
      <c r="D131" s="65">
        <v>0</v>
      </c>
      <c r="E131" s="9">
        <f>IF(D138=0, "-", D131/D138)</f>
        <v>0</v>
      </c>
      <c r="F131" s="81">
        <v>0</v>
      </c>
      <c r="G131" s="34">
        <f>IF(F138=0, "-", F131/F138)</f>
        <v>0</v>
      </c>
      <c r="H131" s="65">
        <v>1</v>
      </c>
      <c r="I131" s="9">
        <f>IF(H138=0, "-", H131/H138)</f>
        <v>2.7027027027027029E-2</v>
      </c>
      <c r="J131" s="8" t="str">
        <f t="shared" si="10"/>
        <v>-</v>
      </c>
      <c r="K131" s="9">
        <f t="shared" si="11"/>
        <v>-1</v>
      </c>
    </row>
    <row r="132" spans="1:11" x14ac:dyDescent="0.2">
      <c r="A132" s="7" t="s">
        <v>253</v>
      </c>
      <c r="B132" s="65">
        <v>0</v>
      </c>
      <c r="C132" s="34">
        <f>IF(B138=0, "-", B132/B138)</f>
        <v>0</v>
      </c>
      <c r="D132" s="65">
        <v>0</v>
      </c>
      <c r="E132" s="9">
        <f>IF(D138=0, "-", D132/D138)</f>
        <v>0</v>
      </c>
      <c r="F132" s="81">
        <v>1</v>
      </c>
      <c r="G132" s="34">
        <f>IF(F138=0, "-", F132/F138)</f>
        <v>2.9411764705882353E-2</v>
      </c>
      <c r="H132" s="65">
        <v>4</v>
      </c>
      <c r="I132" s="9">
        <f>IF(H138=0, "-", H132/H138)</f>
        <v>0.10810810810810811</v>
      </c>
      <c r="J132" s="8" t="str">
        <f t="shared" si="10"/>
        <v>-</v>
      </c>
      <c r="K132" s="9">
        <f t="shared" si="11"/>
        <v>-0.75</v>
      </c>
    </row>
    <row r="133" spans="1:11" x14ac:dyDescent="0.2">
      <c r="A133" s="7" t="s">
        <v>254</v>
      </c>
      <c r="B133" s="65">
        <v>0</v>
      </c>
      <c r="C133" s="34">
        <f>IF(B138=0, "-", B133/B138)</f>
        <v>0</v>
      </c>
      <c r="D133" s="65">
        <v>1</v>
      </c>
      <c r="E133" s="9">
        <f>IF(D138=0, "-", D133/D138)</f>
        <v>0.16666666666666666</v>
      </c>
      <c r="F133" s="81">
        <v>0</v>
      </c>
      <c r="G133" s="34">
        <f>IF(F138=0, "-", F133/F138)</f>
        <v>0</v>
      </c>
      <c r="H133" s="65">
        <v>5</v>
      </c>
      <c r="I133" s="9">
        <f>IF(H138=0, "-", H133/H138)</f>
        <v>0.13513513513513514</v>
      </c>
      <c r="J133" s="8">
        <f t="shared" si="10"/>
        <v>-1</v>
      </c>
      <c r="K133" s="9">
        <f t="shared" si="11"/>
        <v>-1</v>
      </c>
    </row>
    <row r="134" spans="1:11" x14ac:dyDescent="0.2">
      <c r="A134" s="7" t="s">
        <v>255</v>
      </c>
      <c r="B134" s="65">
        <v>1</v>
      </c>
      <c r="C134" s="34">
        <f>IF(B138=0, "-", B134/B138)</f>
        <v>0.5</v>
      </c>
      <c r="D134" s="65">
        <v>2</v>
      </c>
      <c r="E134" s="9">
        <f>IF(D138=0, "-", D134/D138)</f>
        <v>0.33333333333333331</v>
      </c>
      <c r="F134" s="81">
        <v>5</v>
      </c>
      <c r="G134" s="34">
        <f>IF(F138=0, "-", F134/F138)</f>
        <v>0.14705882352941177</v>
      </c>
      <c r="H134" s="65">
        <v>14</v>
      </c>
      <c r="I134" s="9">
        <f>IF(H138=0, "-", H134/H138)</f>
        <v>0.3783783783783784</v>
      </c>
      <c r="J134" s="8">
        <f t="shared" si="10"/>
        <v>-0.5</v>
      </c>
      <c r="K134" s="9">
        <f t="shared" si="11"/>
        <v>-0.6428571428571429</v>
      </c>
    </row>
    <row r="135" spans="1:11" x14ac:dyDescent="0.2">
      <c r="A135" s="7" t="s">
        <v>256</v>
      </c>
      <c r="B135" s="65">
        <v>0</v>
      </c>
      <c r="C135" s="34">
        <f>IF(B138=0, "-", B135/B138)</f>
        <v>0</v>
      </c>
      <c r="D135" s="65">
        <v>0</v>
      </c>
      <c r="E135" s="9">
        <f>IF(D138=0, "-", D135/D138)</f>
        <v>0</v>
      </c>
      <c r="F135" s="81">
        <v>12</v>
      </c>
      <c r="G135" s="34">
        <f>IF(F138=0, "-", F135/F138)</f>
        <v>0.35294117647058826</v>
      </c>
      <c r="H135" s="65">
        <v>0</v>
      </c>
      <c r="I135" s="9">
        <f>IF(H138=0, "-", H135/H138)</f>
        <v>0</v>
      </c>
      <c r="J135" s="8" t="str">
        <f t="shared" si="10"/>
        <v>-</v>
      </c>
      <c r="K135" s="9" t="str">
        <f t="shared" si="11"/>
        <v>-</v>
      </c>
    </row>
    <row r="136" spans="1:11" x14ac:dyDescent="0.2">
      <c r="A136" s="7" t="s">
        <v>257</v>
      </c>
      <c r="B136" s="65">
        <v>0</v>
      </c>
      <c r="C136" s="34">
        <f>IF(B138=0, "-", B136/B138)</f>
        <v>0</v>
      </c>
      <c r="D136" s="65">
        <v>1</v>
      </c>
      <c r="E136" s="9">
        <f>IF(D138=0, "-", D136/D138)</f>
        <v>0.16666666666666666</v>
      </c>
      <c r="F136" s="81">
        <v>0</v>
      </c>
      <c r="G136" s="34">
        <f>IF(F138=0, "-", F136/F138)</f>
        <v>0</v>
      </c>
      <c r="H136" s="65">
        <v>2</v>
      </c>
      <c r="I136" s="9">
        <f>IF(H138=0, "-", H136/H138)</f>
        <v>5.4054054054054057E-2</v>
      </c>
      <c r="J136" s="8">
        <f t="shared" si="10"/>
        <v>-1</v>
      </c>
      <c r="K136" s="9">
        <f t="shared" si="11"/>
        <v>-1</v>
      </c>
    </row>
    <row r="137" spans="1:11" x14ac:dyDescent="0.2">
      <c r="A137" s="2"/>
      <c r="B137" s="68"/>
      <c r="C137" s="33"/>
      <c r="D137" s="68"/>
      <c r="E137" s="6"/>
      <c r="F137" s="82"/>
      <c r="G137" s="33"/>
      <c r="H137" s="68"/>
      <c r="I137" s="6"/>
      <c r="J137" s="5"/>
      <c r="K137" s="6"/>
    </row>
    <row r="138" spans="1:11" s="43" customFormat="1" x14ac:dyDescent="0.2">
      <c r="A138" s="162" t="s">
        <v>509</v>
      </c>
      <c r="B138" s="71">
        <f>SUM(B126:B137)</f>
        <v>2</v>
      </c>
      <c r="C138" s="40">
        <f>B138/893</f>
        <v>2.2396416573348264E-3</v>
      </c>
      <c r="D138" s="71">
        <f>SUM(D126:D137)</f>
        <v>6</v>
      </c>
      <c r="E138" s="41">
        <f>D138/1382</f>
        <v>4.3415340086830683E-3</v>
      </c>
      <c r="F138" s="77">
        <f>SUM(F126:F137)</f>
        <v>34</v>
      </c>
      <c r="G138" s="42">
        <f>F138/12224</f>
        <v>2.7814136125654449E-3</v>
      </c>
      <c r="H138" s="71">
        <f>SUM(H126:H137)</f>
        <v>37</v>
      </c>
      <c r="I138" s="41">
        <f>H138/15281</f>
        <v>2.4213075060532689E-3</v>
      </c>
      <c r="J138" s="37">
        <f>IF(D138=0, "-", IF((B138-D138)/D138&lt;10, (B138-D138)/D138, "&gt;999%"))</f>
        <v>-0.66666666666666663</v>
      </c>
      <c r="K138" s="38">
        <f>IF(H138=0, "-", IF((F138-H138)/H138&lt;10, (F138-H138)/H138, "&gt;999%"))</f>
        <v>-8.1081081081081086E-2</v>
      </c>
    </row>
    <row r="139" spans="1:11" x14ac:dyDescent="0.2">
      <c r="B139" s="83"/>
      <c r="D139" s="83"/>
      <c r="F139" s="83"/>
      <c r="H139" s="83"/>
    </row>
    <row r="140" spans="1:11" s="43" customFormat="1" x14ac:dyDescent="0.2">
      <c r="A140" s="162" t="s">
        <v>508</v>
      </c>
      <c r="B140" s="71">
        <v>3</v>
      </c>
      <c r="C140" s="40">
        <f>B140/893</f>
        <v>3.3594624860022394E-3</v>
      </c>
      <c r="D140" s="71">
        <v>10</v>
      </c>
      <c r="E140" s="41">
        <f>D140/1382</f>
        <v>7.2358900144717797E-3</v>
      </c>
      <c r="F140" s="77">
        <v>69</v>
      </c>
      <c r="G140" s="42">
        <f>F140/12224</f>
        <v>5.644633507853403E-3</v>
      </c>
      <c r="H140" s="71">
        <v>94</v>
      </c>
      <c r="I140" s="41">
        <f>H140/15281</f>
        <v>6.1514298802434397E-3</v>
      </c>
      <c r="J140" s="37">
        <f>IF(D140=0, "-", IF((B140-D140)/D140&lt;10, (B140-D140)/D140, "&gt;999%"))</f>
        <v>-0.7</v>
      </c>
      <c r="K140" s="38">
        <f>IF(H140=0, "-", IF((F140-H140)/H140&lt;10, (F140-H140)/H140, "&gt;999%"))</f>
        <v>-0.26595744680851063</v>
      </c>
    </row>
    <row r="141" spans="1:11" x14ac:dyDescent="0.2">
      <c r="B141" s="83"/>
      <c r="D141" s="83"/>
      <c r="F141" s="83"/>
      <c r="H141" s="83"/>
    </row>
    <row r="142" spans="1:11" ht="15.75" x14ac:dyDescent="0.25">
      <c r="A142" s="164" t="s">
        <v>98</v>
      </c>
      <c r="B142" s="196" t="s">
        <v>1</v>
      </c>
      <c r="C142" s="200"/>
      <c r="D142" s="200"/>
      <c r="E142" s="197"/>
      <c r="F142" s="196" t="s">
        <v>14</v>
      </c>
      <c r="G142" s="200"/>
      <c r="H142" s="200"/>
      <c r="I142" s="197"/>
      <c r="J142" s="196" t="s">
        <v>15</v>
      </c>
      <c r="K142" s="197"/>
    </row>
    <row r="143" spans="1:11" x14ac:dyDescent="0.2">
      <c r="A143" s="22"/>
      <c r="B143" s="196">
        <f>VALUE(RIGHT($B$2, 4))</f>
        <v>2021</v>
      </c>
      <c r="C143" s="197"/>
      <c r="D143" s="196">
        <f>B143-1</f>
        <v>2020</v>
      </c>
      <c r="E143" s="204"/>
      <c r="F143" s="196">
        <f>B143</f>
        <v>2021</v>
      </c>
      <c r="G143" s="204"/>
      <c r="H143" s="196">
        <f>D143</f>
        <v>2020</v>
      </c>
      <c r="I143" s="204"/>
      <c r="J143" s="140" t="s">
        <v>4</v>
      </c>
      <c r="K143" s="141" t="s">
        <v>2</v>
      </c>
    </row>
    <row r="144" spans="1:11" x14ac:dyDescent="0.2">
      <c r="A144" s="163" t="s">
        <v>124</v>
      </c>
      <c r="B144" s="61" t="s">
        <v>12</v>
      </c>
      <c r="C144" s="62" t="s">
        <v>13</v>
      </c>
      <c r="D144" s="61" t="s">
        <v>12</v>
      </c>
      <c r="E144" s="63" t="s">
        <v>13</v>
      </c>
      <c r="F144" s="62" t="s">
        <v>12</v>
      </c>
      <c r="G144" s="62" t="s">
        <v>13</v>
      </c>
      <c r="H144" s="61" t="s">
        <v>12</v>
      </c>
      <c r="I144" s="63" t="s">
        <v>13</v>
      </c>
      <c r="J144" s="61"/>
      <c r="K144" s="63"/>
    </row>
    <row r="145" spans="1:11" x14ac:dyDescent="0.2">
      <c r="A145" s="7" t="s">
        <v>258</v>
      </c>
      <c r="B145" s="65">
        <v>0</v>
      </c>
      <c r="C145" s="34" t="str">
        <f>IF(B147=0, "-", B145/B147)</f>
        <v>-</v>
      </c>
      <c r="D145" s="65">
        <v>1</v>
      </c>
      <c r="E145" s="9">
        <f>IF(D147=0, "-", D145/D147)</f>
        <v>1</v>
      </c>
      <c r="F145" s="81">
        <v>2</v>
      </c>
      <c r="G145" s="34">
        <f>IF(F147=0, "-", F145/F147)</f>
        <v>1</v>
      </c>
      <c r="H145" s="65">
        <v>3</v>
      </c>
      <c r="I145" s="9">
        <f>IF(H147=0, "-", H145/H147)</f>
        <v>1</v>
      </c>
      <c r="J145" s="8">
        <f>IF(D145=0, "-", IF((B145-D145)/D145&lt;10, (B145-D145)/D145, "&gt;999%"))</f>
        <v>-1</v>
      </c>
      <c r="K145" s="9">
        <f>IF(H145=0, "-", IF((F145-H145)/H145&lt;10, (F145-H145)/H145, "&gt;999%"))</f>
        <v>-0.33333333333333331</v>
      </c>
    </row>
    <row r="146" spans="1:11" x14ac:dyDescent="0.2">
      <c r="A146" s="2"/>
      <c r="B146" s="68"/>
      <c r="C146" s="33"/>
      <c r="D146" s="68"/>
      <c r="E146" s="6"/>
      <c r="F146" s="82"/>
      <c r="G146" s="33"/>
      <c r="H146" s="68"/>
      <c r="I146" s="6"/>
      <c r="J146" s="5"/>
      <c r="K146" s="6"/>
    </row>
    <row r="147" spans="1:11" s="43" customFormat="1" x14ac:dyDescent="0.2">
      <c r="A147" s="162" t="s">
        <v>507</v>
      </c>
      <c r="B147" s="71">
        <f>SUM(B145:B146)</f>
        <v>0</v>
      </c>
      <c r="C147" s="40">
        <f>B147/893</f>
        <v>0</v>
      </c>
      <c r="D147" s="71">
        <f>SUM(D145:D146)</f>
        <v>1</v>
      </c>
      <c r="E147" s="41">
        <f>D147/1382</f>
        <v>7.2358900144717795E-4</v>
      </c>
      <c r="F147" s="77">
        <f>SUM(F145:F146)</f>
        <v>2</v>
      </c>
      <c r="G147" s="42">
        <f>F147/12224</f>
        <v>1.6361256544502619E-4</v>
      </c>
      <c r="H147" s="71">
        <f>SUM(H145:H146)</f>
        <v>3</v>
      </c>
      <c r="I147" s="41">
        <f>H147/15281</f>
        <v>1.9632223022053531E-4</v>
      </c>
      <c r="J147" s="37">
        <f>IF(D147=0, "-", IF((B147-D147)/D147&lt;10, (B147-D147)/D147, "&gt;999%"))</f>
        <v>-1</v>
      </c>
      <c r="K147" s="38">
        <f>IF(H147=0, "-", IF((F147-H147)/H147&lt;10, (F147-H147)/H147, "&gt;999%"))</f>
        <v>-0.33333333333333331</v>
      </c>
    </row>
    <row r="148" spans="1:11" x14ac:dyDescent="0.2">
      <c r="B148" s="83"/>
      <c r="D148" s="83"/>
      <c r="F148" s="83"/>
      <c r="H148" s="83"/>
    </row>
    <row r="149" spans="1:11" x14ac:dyDescent="0.2">
      <c r="A149" s="163" t="s">
        <v>125</v>
      </c>
      <c r="B149" s="61" t="s">
        <v>12</v>
      </c>
      <c r="C149" s="62" t="s">
        <v>13</v>
      </c>
      <c r="D149" s="61" t="s">
        <v>12</v>
      </c>
      <c r="E149" s="63" t="s">
        <v>13</v>
      </c>
      <c r="F149" s="62" t="s">
        <v>12</v>
      </c>
      <c r="G149" s="62" t="s">
        <v>13</v>
      </c>
      <c r="H149" s="61" t="s">
        <v>12</v>
      </c>
      <c r="I149" s="63" t="s">
        <v>13</v>
      </c>
      <c r="J149" s="61"/>
      <c r="K149" s="63"/>
    </row>
    <row r="150" spans="1:11" x14ac:dyDescent="0.2">
      <c r="A150" s="7" t="s">
        <v>259</v>
      </c>
      <c r="B150" s="65">
        <v>0</v>
      </c>
      <c r="C150" s="34">
        <f>IF(B156=0, "-", B150/B156)</f>
        <v>0</v>
      </c>
      <c r="D150" s="65">
        <v>0</v>
      </c>
      <c r="E150" s="9">
        <f>IF(D156=0, "-", D150/D156)</f>
        <v>0</v>
      </c>
      <c r="F150" s="81">
        <v>18</v>
      </c>
      <c r="G150" s="34">
        <f>IF(F156=0, "-", F150/F156)</f>
        <v>0.94736842105263153</v>
      </c>
      <c r="H150" s="65">
        <v>1</v>
      </c>
      <c r="I150" s="9">
        <f>IF(H156=0, "-", H150/H156)</f>
        <v>0.16666666666666666</v>
      </c>
      <c r="J150" s="8" t="str">
        <f>IF(D150=0, "-", IF((B150-D150)/D150&lt;10, (B150-D150)/D150, "&gt;999%"))</f>
        <v>-</v>
      </c>
      <c r="K150" s="9" t="str">
        <f>IF(H150=0, "-", IF((F150-H150)/H150&lt;10, (F150-H150)/H150, "&gt;999%"))</f>
        <v>&gt;999%</v>
      </c>
    </row>
    <row r="151" spans="1:11" x14ac:dyDescent="0.2">
      <c r="A151" s="7" t="s">
        <v>260</v>
      </c>
      <c r="B151" s="65">
        <v>0</v>
      </c>
      <c r="C151" s="34">
        <f>IF(B156=0, "-", B151/B156)</f>
        <v>0</v>
      </c>
      <c r="D151" s="65">
        <v>0</v>
      </c>
      <c r="E151" s="9">
        <f>IF(D156=0, "-", D151/D156)</f>
        <v>0</v>
      </c>
      <c r="F151" s="81">
        <v>0</v>
      </c>
      <c r="G151" s="34">
        <f>IF(F156=0, "-", F151/F156)</f>
        <v>0</v>
      </c>
      <c r="H151" s="65">
        <v>2</v>
      </c>
      <c r="I151" s="9">
        <f>IF(H156=0, "-", H151/H156)</f>
        <v>0.33333333333333331</v>
      </c>
      <c r="J151" s="8" t="str">
        <f>IF(D151=0, "-", IF((B151-D151)/D151&lt;10, (B151-D151)/D151, "&gt;999%"))</f>
        <v>-</v>
      </c>
      <c r="K151" s="9">
        <f>IF(H151=0, "-", IF((F151-H151)/H151&lt;10, (F151-H151)/H151, "&gt;999%"))</f>
        <v>-1</v>
      </c>
    </row>
    <row r="152" spans="1:11" x14ac:dyDescent="0.2">
      <c r="A152" s="7" t="s">
        <v>261</v>
      </c>
      <c r="B152" s="65">
        <v>0</v>
      </c>
      <c r="C152" s="34">
        <f>IF(B156=0, "-", B152/B156)</f>
        <v>0</v>
      </c>
      <c r="D152" s="65">
        <v>1</v>
      </c>
      <c r="E152" s="9">
        <f>IF(D156=0, "-", D152/D156)</f>
        <v>1</v>
      </c>
      <c r="F152" s="81">
        <v>0</v>
      </c>
      <c r="G152" s="34">
        <f>IF(F156=0, "-", F152/F156)</f>
        <v>0</v>
      </c>
      <c r="H152" s="65">
        <v>1</v>
      </c>
      <c r="I152" s="9">
        <f>IF(H156=0, "-", H152/H156)</f>
        <v>0.16666666666666666</v>
      </c>
      <c r="J152" s="8">
        <f>IF(D152=0, "-", IF((B152-D152)/D152&lt;10, (B152-D152)/D152, "&gt;999%"))</f>
        <v>-1</v>
      </c>
      <c r="K152" s="9">
        <f>IF(H152=0, "-", IF((F152-H152)/H152&lt;10, (F152-H152)/H152, "&gt;999%"))</f>
        <v>-1</v>
      </c>
    </row>
    <row r="153" spans="1:11" x14ac:dyDescent="0.2">
      <c r="A153" s="7" t="s">
        <v>262</v>
      </c>
      <c r="B153" s="65">
        <v>1</v>
      </c>
      <c r="C153" s="34">
        <f>IF(B156=0, "-", B153/B156)</f>
        <v>1</v>
      </c>
      <c r="D153" s="65">
        <v>0</v>
      </c>
      <c r="E153" s="9">
        <f>IF(D156=0, "-", D153/D156)</f>
        <v>0</v>
      </c>
      <c r="F153" s="81">
        <v>1</v>
      </c>
      <c r="G153" s="34">
        <f>IF(F156=0, "-", F153/F156)</f>
        <v>5.2631578947368418E-2</v>
      </c>
      <c r="H153" s="65">
        <v>0</v>
      </c>
      <c r="I153" s="9">
        <f>IF(H156=0, "-", H153/H156)</f>
        <v>0</v>
      </c>
      <c r="J153" s="8" t="str">
        <f>IF(D153=0, "-", IF((B153-D153)/D153&lt;10, (B153-D153)/D153, "&gt;999%"))</f>
        <v>-</v>
      </c>
      <c r="K153" s="9" t="str">
        <f>IF(H153=0, "-", IF((F153-H153)/H153&lt;10, (F153-H153)/H153, "&gt;999%"))</f>
        <v>-</v>
      </c>
    </row>
    <row r="154" spans="1:11" x14ac:dyDescent="0.2">
      <c r="A154" s="7" t="s">
        <v>263</v>
      </c>
      <c r="B154" s="65">
        <v>0</v>
      </c>
      <c r="C154" s="34">
        <f>IF(B156=0, "-", B154/B156)</f>
        <v>0</v>
      </c>
      <c r="D154" s="65">
        <v>0</v>
      </c>
      <c r="E154" s="9">
        <f>IF(D156=0, "-", D154/D156)</f>
        <v>0</v>
      </c>
      <c r="F154" s="81">
        <v>0</v>
      </c>
      <c r="G154" s="34">
        <f>IF(F156=0, "-", F154/F156)</f>
        <v>0</v>
      </c>
      <c r="H154" s="65">
        <v>2</v>
      </c>
      <c r="I154" s="9">
        <f>IF(H156=0, "-", H154/H156)</f>
        <v>0.33333333333333331</v>
      </c>
      <c r="J154" s="8" t="str">
        <f>IF(D154=0, "-", IF((B154-D154)/D154&lt;10, (B154-D154)/D154, "&gt;999%"))</f>
        <v>-</v>
      </c>
      <c r="K154" s="9">
        <f>IF(H154=0, "-", IF((F154-H154)/H154&lt;10, (F154-H154)/H154, "&gt;999%"))</f>
        <v>-1</v>
      </c>
    </row>
    <row r="155" spans="1:11" x14ac:dyDescent="0.2">
      <c r="A155" s="2"/>
      <c r="B155" s="68"/>
      <c r="C155" s="33"/>
      <c r="D155" s="68"/>
      <c r="E155" s="6"/>
      <c r="F155" s="82"/>
      <c r="G155" s="33"/>
      <c r="H155" s="68"/>
      <c r="I155" s="6"/>
      <c r="J155" s="5"/>
      <c r="K155" s="6"/>
    </row>
    <row r="156" spans="1:11" s="43" customFormat="1" x14ac:dyDescent="0.2">
      <c r="A156" s="162" t="s">
        <v>506</v>
      </c>
      <c r="B156" s="71">
        <f>SUM(B150:B155)</f>
        <v>1</v>
      </c>
      <c r="C156" s="40">
        <f>B156/893</f>
        <v>1.1198208286674132E-3</v>
      </c>
      <c r="D156" s="71">
        <f>SUM(D150:D155)</f>
        <v>1</v>
      </c>
      <c r="E156" s="41">
        <f>D156/1382</f>
        <v>7.2358900144717795E-4</v>
      </c>
      <c r="F156" s="77">
        <f>SUM(F150:F155)</f>
        <v>19</v>
      </c>
      <c r="G156" s="42">
        <f>F156/12224</f>
        <v>1.5543193717277486E-3</v>
      </c>
      <c r="H156" s="71">
        <f>SUM(H150:H155)</f>
        <v>6</v>
      </c>
      <c r="I156" s="41">
        <f>H156/15281</f>
        <v>3.9264446044107062E-4</v>
      </c>
      <c r="J156" s="37">
        <f>IF(D156=0, "-", IF((B156-D156)/D156&lt;10, (B156-D156)/D156, "&gt;999%"))</f>
        <v>0</v>
      </c>
      <c r="K156" s="38">
        <f>IF(H156=0, "-", IF((F156-H156)/H156&lt;10, (F156-H156)/H156, "&gt;999%"))</f>
        <v>2.1666666666666665</v>
      </c>
    </row>
    <row r="157" spans="1:11" x14ac:dyDescent="0.2">
      <c r="B157" s="83"/>
      <c r="D157" s="83"/>
      <c r="F157" s="83"/>
      <c r="H157" s="83"/>
    </row>
    <row r="158" spans="1:11" s="43" customFormat="1" x14ac:dyDescent="0.2">
      <c r="A158" s="162" t="s">
        <v>505</v>
      </c>
      <c r="B158" s="71">
        <v>1</v>
      </c>
      <c r="C158" s="40">
        <f>B158/893</f>
        <v>1.1198208286674132E-3</v>
      </c>
      <c r="D158" s="71">
        <v>2</v>
      </c>
      <c r="E158" s="41">
        <f>D158/1382</f>
        <v>1.4471780028943559E-3</v>
      </c>
      <c r="F158" s="77">
        <v>21</v>
      </c>
      <c r="G158" s="42">
        <f>F158/12224</f>
        <v>1.7179319371727749E-3</v>
      </c>
      <c r="H158" s="71">
        <v>9</v>
      </c>
      <c r="I158" s="41">
        <f>H158/15281</f>
        <v>5.8896669066160594E-4</v>
      </c>
      <c r="J158" s="37">
        <f>IF(D158=0, "-", IF((B158-D158)/D158&lt;10, (B158-D158)/D158, "&gt;999%"))</f>
        <v>-0.5</v>
      </c>
      <c r="K158" s="38">
        <f>IF(H158=0, "-", IF((F158-H158)/H158&lt;10, (F158-H158)/H158, "&gt;999%"))</f>
        <v>1.3333333333333333</v>
      </c>
    </row>
    <row r="159" spans="1:11" x14ac:dyDescent="0.2">
      <c r="B159" s="83"/>
      <c r="D159" s="83"/>
      <c r="F159" s="83"/>
      <c r="H159" s="83"/>
    </row>
    <row r="160" spans="1:11" ht="15.75" x14ac:dyDescent="0.25">
      <c r="A160" s="164" t="s">
        <v>99</v>
      </c>
      <c r="B160" s="196" t="s">
        <v>1</v>
      </c>
      <c r="C160" s="200"/>
      <c r="D160" s="200"/>
      <c r="E160" s="197"/>
      <c r="F160" s="196" t="s">
        <v>14</v>
      </c>
      <c r="G160" s="200"/>
      <c r="H160" s="200"/>
      <c r="I160" s="197"/>
      <c r="J160" s="196" t="s">
        <v>15</v>
      </c>
      <c r="K160" s="197"/>
    </row>
    <row r="161" spans="1:11" x14ac:dyDescent="0.2">
      <c r="A161" s="22"/>
      <c r="B161" s="196">
        <f>VALUE(RIGHT($B$2, 4))</f>
        <v>2021</v>
      </c>
      <c r="C161" s="197"/>
      <c r="D161" s="196">
        <f>B161-1</f>
        <v>2020</v>
      </c>
      <c r="E161" s="204"/>
      <c r="F161" s="196">
        <f>B161</f>
        <v>2021</v>
      </c>
      <c r="G161" s="204"/>
      <c r="H161" s="196">
        <f>D161</f>
        <v>2020</v>
      </c>
      <c r="I161" s="204"/>
      <c r="J161" s="140" t="s">
        <v>4</v>
      </c>
      <c r="K161" s="141" t="s">
        <v>2</v>
      </c>
    </row>
    <row r="162" spans="1:11" x14ac:dyDescent="0.2">
      <c r="A162" s="163" t="s">
        <v>126</v>
      </c>
      <c r="B162" s="61" t="s">
        <v>12</v>
      </c>
      <c r="C162" s="62" t="s">
        <v>13</v>
      </c>
      <c r="D162" s="61" t="s">
        <v>12</v>
      </c>
      <c r="E162" s="63" t="s">
        <v>13</v>
      </c>
      <c r="F162" s="62" t="s">
        <v>12</v>
      </c>
      <c r="G162" s="62" t="s">
        <v>13</v>
      </c>
      <c r="H162" s="61" t="s">
        <v>12</v>
      </c>
      <c r="I162" s="63" t="s">
        <v>13</v>
      </c>
      <c r="J162" s="61"/>
      <c r="K162" s="63"/>
    </row>
    <row r="163" spans="1:11" x14ac:dyDescent="0.2">
      <c r="A163" s="7" t="s">
        <v>264</v>
      </c>
      <c r="B163" s="65">
        <v>0</v>
      </c>
      <c r="C163" s="34">
        <f>IF(B173=0, "-", B163/B173)</f>
        <v>0</v>
      </c>
      <c r="D163" s="65">
        <v>4</v>
      </c>
      <c r="E163" s="9">
        <f>IF(D173=0, "-", D163/D173)</f>
        <v>0.33333333333333331</v>
      </c>
      <c r="F163" s="81">
        <v>30</v>
      </c>
      <c r="G163" s="34">
        <f>IF(F173=0, "-", F163/F173)</f>
        <v>0.27027027027027029</v>
      </c>
      <c r="H163" s="65">
        <v>20</v>
      </c>
      <c r="I163" s="9">
        <f>IF(H173=0, "-", H163/H173)</f>
        <v>0.19801980198019803</v>
      </c>
      <c r="J163" s="8">
        <f t="shared" ref="J163:J171" si="12">IF(D163=0, "-", IF((B163-D163)/D163&lt;10, (B163-D163)/D163, "&gt;999%"))</f>
        <v>-1</v>
      </c>
      <c r="K163" s="9">
        <f t="shared" ref="K163:K171" si="13">IF(H163=0, "-", IF((F163-H163)/H163&lt;10, (F163-H163)/H163, "&gt;999%"))</f>
        <v>0.5</v>
      </c>
    </row>
    <row r="164" spans="1:11" x14ac:dyDescent="0.2">
      <c r="A164" s="7" t="s">
        <v>265</v>
      </c>
      <c r="B164" s="65">
        <v>0</v>
      </c>
      <c r="C164" s="34">
        <f>IF(B173=0, "-", B164/B173)</f>
        <v>0</v>
      </c>
      <c r="D164" s="65">
        <v>3</v>
      </c>
      <c r="E164" s="9">
        <f>IF(D173=0, "-", D164/D173)</f>
        <v>0.25</v>
      </c>
      <c r="F164" s="81">
        <v>5</v>
      </c>
      <c r="G164" s="34">
        <f>IF(F173=0, "-", F164/F173)</f>
        <v>4.5045045045045043E-2</v>
      </c>
      <c r="H164" s="65">
        <v>11</v>
      </c>
      <c r="I164" s="9">
        <f>IF(H173=0, "-", H164/H173)</f>
        <v>0.10891089108910891</v>
      </c>
      <c r="J164" s="8">
        <f t="shared" si="12"/>
        <v>-1</v>
      </c>
      <c r="K164" s="9">
        <f t="shared" si="13"/>
        <v>-0.54545454545454541</v>
      </c>
    </row>
    <row r="165" spans="1:11" x14ac:dyDescent="0.2">
      <c r="A165" s="7" t="s">
        <v>266</v>
      </c>
      <c r="B165" s="65">
        <v>2</v>
      </c>
      <c r="C165" s="34">
        <f>IF(B173=0, "-", B165/B173)</f>
        <v>0.5</v>
      </c>
      <c r="D165" s="65">
        <v>0</v>
      </c>
      <c r="E165" s="9">
        <f>IF(D173=0, "-", D165/D173)</f>
        <v>0</v>
      </c>
      <c r="F165" s="81">
        <v>2</v>
      </c>
      <c r="G165" s="34">
        <f>IF(F173=0, "-", F165/F173)</f>
        <v>1.8018018018018018E-2</v>
      </c>
      <c r="H165" s="65">
        <v>0</v>
      </c>
      <c r="I165" s="9">
        <f>IF(H173=0, "-", H165/H173)</f>
        <v>0</v>
      </c>
      <c r="J165" s="8" t="str">
        <f t="shared" si="12"/>
        <v>-</v>
      </c>
      <c r="K165" s="9" t="str">
        <f t="shared" si="13"/>
        <v>-</v>
      </c>
    </row>
    <row r="166" spans="1:11" x14ac:dyDescent="0.2">
      <c r="A166" s="7" t="s">
        <v>267</v>
      </c>
      <c r="B166" s="65">
        <v>2</v>
      </c>
      <c r="C166" s="34">
        <f>IF(B173=0, "-", B166/B173)</f>
        <v>0.5</v>
      </c>
      <c r="D166" s="65">
        <v>3</v>
      </c>
      <c r="E166" s="9">
        <f>IF(D173=0, "-", D166/D173)</f>
        <v>0.25</v>
      </c>
      <c r="F166" s="81">
        <v>45</v>
      </c>
      <c r="G166" s="34">
        <f>IF(F173=0, "-", F166/F173)</f>
        <v>0.40540540540540543</v>
      </c>
      <c r="H166" s="65">
        <v>54</v>
      </c>
      <c r="I166" s="9">
        <f>IF(H173=0, "-", H166/H173)</f>
        <v>0.53465346534653468</v>
      </c>
      <c r="J166" s="8">
        <f t="shared" si="12"/>
        <v>-0.33333333333333331</v>
      </c>
      <c r="K166" s="9">
        <f t="shared" si="13"/>
        <v>-0.16666666666666666</v>
      </c>
    </row>
    <row r="167" spans="1:11" x14ac:dyDescent="0.2">
      <c r="A167" s="7" t="s">
        <v>268</v>
      </c>
      <c r="B167" s="65">
        <v>0</v>
      </c>
      <c r="C167" s="34">
        <f>IF(B173=0, "-", B167/B173)</f>
        <v>0</v>
      </c>
      <c r="D167" s="65">
        <v>1</v>
      </c>
      <c r="E167" s="9">
        <f>IF(D173=0, "-", D167/D173)</f>
        <v>8.3333333333333329E-2</v>
      </c>
      <c r="F167" s="81">
        <v>6</v>
      </c>
      <c r="G167" s="34">
        <f>IF(F173=0, "-", F167/F173)</f>
        <v>5.4054054054054057E-2</v>
      </c>
      <c r="H167" s="65">
        <v>5</v>
      </c>
      <c r="I167" s="9">
        <f>IF(H173=0, "-", H167/H173)</f>
        <v>4.9504950495049507E-2</v>
      </c>
      <c r="J167" s="8">
        <f t="shared" si="12"/>
        <v>-1</v>
      </c>
      <c r="K167" s="9">
        <f t="shared" si="13"/>
        <v>0.2</v>
      </c>
    </row>
    <row r="168" spans="1:11" x14ac:dyDescent="0.2">
      <c r="A168" s="7" t="s">
        <v>269</v>
      </c>
      <c r="B168" s="65">
        <v>0</v>
      </c>
      <c r="C168" s="34">
        <f>IF(B173=0, "-", B168/B173)</f>
        <v>0</v>
      </c>
      <c r="D168" s="65">
        <v>0</v>
      </c>
      <c r="E168" s="9">
        <f>IF(D173=0, "-", D168/D173)</f>
        <v>0</v>
      </c>
      <c r="F168" s="81">
        <v>0</v>
      </c>
      <c r="G168" s="34">
        <f>IF(F173=0, "-", F168/F173)</f>
        <v>0</v>
      </c>
      <c r="H168" s="65">
        <v>2</v>
      </c>
      <c r="I168" s="9">
        <f>IF(H173=0, "-", H168/H173)</f>
        <v>1.9801980198019802E-2</v>
      </c>
      <c r="J168" s="8" t="str">
        <f t="shared" si="12"/>
        <v>-</v>
      </c>
      <c r="K168" s="9">
        <f t="shared" si="13"/>
        <v>-1</v>
      </c>
    </row>
    <row r="169" spans="1:11" x14ac:dyDescent="0.2">
      <c r="A169" s="7" t="s">
        <v>270</v>
      </c>
      <c r="B169" s="65">
        <v>0</v>
      </c>
      <c r="C169" s="34">
        <f>IF(B173=0, "-", B169/B173)</f>
        <v>0</v>
      </c>
      <c r="D169" s="65">
        <v>1</v>
      </c>
      <c r="E169" s="9">
        <f>IF(D173=0, "-", D169/D173)</f>
        <v>8.3333333333333329E-2</v>
      </c>
      <c r="F169" s="81">
        <v>4</v>
      </c>
      <c r="G169" s="34">
        <f>IF(F173=0, "-", F169/F173)</f>
        <v>3.6036036036036036E-2</v>
      </c>
      <c r="H169" s="65">
        <v>4</v>
      </c>
      <c r="I169" s="9">
        <f>IF(H173=0, "-", H169/H173)</f>
        <v>3.9603960396039604E-2</v>
      </c>
      <c r="J169" s="8">
        <f t="shared" si="12"/>
        <v>-1</v>
      </c>
      <c r="K169" s="9">
        <f t="shared" si="13"/>
        <v>0</v>
      </c>
    </row>
    <row r="170" spans="1:11" x14ac:dyDescent="0.2">
      <c r="A170" s="7" t="s">
        <v>271</v>
      </c>
      <c r="B170" s="65">
        <v>0</v>
      </c>
      <c r="C170" s="34">
        <f>IF(B173=0, "-", B170/B173)</f>
        <v>0</v>
      </c>
      <c r="D170" s="65">
        <v>0</v>
      </c>
      <c r="E170" s="9">
        <f>IF(D173=0, "-", D170/D173)</f>
        <v>0</v>
      </c>
      <c r="F170" s="81">
        <v>1</v>
      </c>
      <c r="G170" s="34">
        <f>IF(F173=0, "-", F170/F173)</f>
        <v>9.0090090090090089E-3</v>
      </c>
      <c r="H170" s="65">
        <v>0</v>
      </c>
      <c r="I170" s="9">
        <f>IF(H173=0, "-", H170/H173)</f>
        <v>0</v>
      </c>
      <c r="J170" s="8" t="str">
        <f t="shared" si="12"/>
        <v>-</v>
      </c>
      <c r="K170" s="9" t="str">
        <f t="shared" si="13"/>
        <v>-</v>
      </c>
    </row>
    <row r="171" spans="1:11" x14ac:dyDescent="0.2">
      <c r="A171" s="7" t="s">
        <v>272</v>
      </c>
      <c r="B171" s="65">
        <v>0</v>
      </c>
      <c r="C171" s="34">
        <f>IF(B173=0, "-", B171/B173)</f>
        <v>0</v>
      </c>
      <c r="D171" s="65">
        <v>0</v>
      </c>
      <c r="E171" s="9">
        <f>IF(D173=0, "-", D171/D173)</f>
        <v>0</v>
      </c>
      <c r="F171" s="81">
        <v>18</v>
      </c>
      <c r="G171" s="34">
        <f>IF(F173=0, "-", F171/F173)</f>
        <v>0.16216216216216217</v>
      </c>
      <c r="H171" s="65">
        <v>5</v>
      </c>
      <c r="I171" s="9">
        <f>IF(H173=0, "-", H171/H173)</f>
        <v>4.9504950495049507E-2</v>
      </c>
      <c r="J171" s="8" t="str">
        <f t="shared" si="12"/>
        <v>-</v>
      </c>
      <c r="K171" s="9">
        <f t="shared" si="13"/>
        <v>2.6</v>
      </c>
    </row>
    <row r="172" spans="1:11" x14ac:dyDescent="0.2">
      <c r="A172" s="2"/>
      <c r="B172" s="68"/>
      <c r="C172" s="33"/>
      <c r="D172" s="68"/>
      <c r="E172" s="6"/>
      <c r="F172" s="82"/>
      <c r="G172" s="33"/>
      <c r="H172" s="68"/>
      <c r="I172" s="6"/>
      <c r="J172" s="5"/>
      <c r="K172" s="6"/>
    </row>
    <row r="173" spans="1:11" s="43" customFormat="1" x14ac:dyDescent="0.2">
      <c r="A173" s="162" t="s">
        <v>504</v>
      </c>
      <c r="B173" s="71">
        <f>SUM(B163:B172)</f>
        <v>4</v>
      </c>
      <c r="C173" s="40">
        <f>B173/893</f>
        <v>4.4792833146696529E-3</v>
      </c>
      <c r="D173" s="71">
        <f>SUM(D163:D172)</f>
        <v>12</v>
      </c>
      <c r="E173" s="41">
        <f>D173/1382</f>
        <v>8.6830680173661367E-3</v>
      </c>
      <c r="F173" s="77">
        <f>SUM(F163:F172)</f>
        <v>111</v>
      </c>
      <c r="G173" s="42">
        <f>F173/12224</f>
        <v>9.0804973821989529E-3</v>
      </c>
      <c r="H173" s="71">
        <f>SUM(H163:H172)</f>
        <v>101</v>
      </c>
      <c r="I173" s="41">
        <f>H173/15281</f>
        <v>6.6095150840913552E-3</v>
      </c>
      <c r="J173" s="37">
        <f>IF(D173=0, "-", IF((B173-D173)/D173&lt;10, (B173-D173)/D173, "&gt;999%"))</f>
        <v>-0.66666666666666663</v>
      </c>
      <c r="K173" s="38">
        <f>IF(H173=0, "-", IF((F173-H173)/H173&lt;10, (F173-H173)/H173, "&gt;999%"))</f>
        <v>9.9009900990099015E-2</v>
      </c>
    </row>
    <row r="174" spans="1:11" x14ac:dyDescent="0.2">
      <c r="B174" s="83"/>
      <c r="D174" s="83"/>
      <c r="F174" s="83"/>
      <c r="H174" s="83"/>
    </row>
    <row r="175" spans="1:11" x14ac:dyDescent="0.2">
      <c r="A175" s="163" t="s">
        <v>127</v>
      </c>
      <c r="B175" s="61" t="s">
        <v>12</v>
      </c>
      <c r="C175" s="62" t="s">
        <v>13</v>
      </c>
      <c r="D175" s="61" t="s">
        <v>12</v>
      </c>
      <c r="E175" s="63" t="s">
        <v>13</v>
      </c>
      <c r="F175" s="62" t="s">
        <v>12</v>
      </c>
      <c r="G175" s="62" t="s">
        <v>13</v>
      </c>
      <c r="H175" s="61" t="s">
        <v>12</v>
      </c>
      <c r="I175" s="63" t="s">
        <v>13</v>
      </c>
      <c r="J175" s="61"/>
      <c r="K175" s="63"/>
    </row>
    <row r="176" spans="1:11" x14ac:dyDescent="0.2">
      <c r="A176" s="7" t="s">
        <v>273</v>
      </c>
      <c r="B176" s="65">
        <v>0</v>
      </c>
      <c r="C176" s="34" t="str">
        <f>IF(B182=0, "-", B176/B182)</f>
        <v>-</v>
      </c>
      <c r="D176" s="65">
        <v>0</v>
      </c>
      <c r="E176" s="9" t="str">
        <f>IF(D182=0, "-", D176/D182)</f>
        <v>-</v>
      </c>
      <c r="F176" s="81">
        <v>0</v>
      </c>
      <c r="G176" s="34">
        <f>IF(F182=0, "-", F176/F182)</f>
        <v>0</v>
      </c>
      <c r="H176" s="65">
        <v>1</v>
      </c>
      <c r="I176" s="9">
        <f>IF(H182=0, "-", H176/H182)</f>
        <v>8.3333333333333329E-2</v>
      </c>
      <c r="J176" s="8" t="str">
        <f>IF(D176=0, "-", IF((B176-D176)/D176&lt;10, (B176-D176)/D176, "&gt;999%"))</f>
        <v>-</v>
      </c>
      <c r="K176" s="9">
        <f>IF(H176=0, "-", IF((F176-H176)/H176&lt;10, (F176-H176)/H176, "&gt;999%"))</f>
        <v>-1</v>
      </c>
    </row>
    <row r="177" spans="1:11" x14ac:dyDescent="0.2">
      <c r="A177" s="7" t="s">
        <v>274</v>
      </c>
      <c r="B177" s="65">
        <v>0</v>
      </c>
      <c r="C177" s="34" t="str">
        <f>IF(B182=0, "-", B177/B182)</f>
        <v>-</v>
      </c>
      <c r="D177" s="65">
        <v>0</v>
      </c>
      <c r="E177" s="9" t="str">
        <f>IF(D182=0, "-", D177/D182)</f>
        <v>-</v>
      </c>
      <c r="F177" s="81">
        <v>4</v>
      </c>
      <c r="G177" s="34">
        <f>IF(F182=0, "-", F177/F182)</f>
        <v>0.22222222222222221</v>
      </c>
      <c r="H177" s="65">
        <v>0</v>
      </c>
      <c r="I177" s="9">
        <f>IF(H182=0, "-", H177/H182)</f>
        <v>0</v>
      </c>
      <c r="J177" s="8" t="str">
        <f>IF(D177=0, "-", IF((B177-D177)/D177&lt;10, (B177-D177)/D177, "&gt;999%"))</f>
        <v>-</v>
      </c>
      <c r="K177" s="9" t="str">
        <f>IF(H177=0, "-", IF((F177-H177)/H177&lt;10, (F177-H177)/H177, "&gt;999%"))</f>
        <v>-</v>
      </c>
    </row>
    <row r="178" spans="1:11" x14ac:dyDescent="0.2">
      <c r="A178" s="7" t="s">
        <v>275</v>
      </c>
      <c r="B178" s="65">
        <v>0</v>
      </c>
      <c r="C178" s="34" t="str">
        <f>IF(B182=0, "-", B178/B182)</f>
        <v>-</v>
      </c>
      <c r="D178" s="65">
        <v>0</v>
      </c>
      <c r="E178" s="9" t="str">
        <f>IF(D182=0, "-", D178/D182)</f>
        <v>-</v>
      </c>
      <c r="F178" s="81">
        <v>4</v>
      </c>
      <c r="G178" s="34">
        <f>IF(F182=0, "-", F178/F182)</f>
        <v>0.22222222222222221</v>
      </c>
      <c r="H178" s="65">
        <v>5</v>
      </c>
      <c r="I178" s="9">
        <f>IF(H182=0, "-", H178/H182)</f>
        <v>0.41666666666666669</v>
      </c>
      <c r="J178" s="8" t="str">
        <f>IF(D178=0, "-", IF((B178-D178)/D178&lt;10, (B178-D178)/D178, "&gt;999%"))</f>
        <v>-</v>
      </c>
      <c r="K178" s="9">
        <f>IF(H178=0, "-", IF((F178-H178)/H178&lt;10, (F178-H178)/H178, "&gt;999%"))</f>
        <v>-0.2</v>
      </c>
    </row>
    <row r="179" spans="1:11" x14ac:dyDescent="0.2">
      <c r="A179" s="7" t="s">
        <v>276</v>
      </c>
      <c r="B179" s="65">
        <v>0</v>
      </c>
      <c r="C179" s="34" t="str">
        <f>IF(B182=0, "-", B179/B182)</f>
        <v>-</v>
      </c>
      <c r="D179" s="65">
        <v>0</v>
      </c>
      <c r="E179" s="9" t="str">
        <f>IF(D182=0, "-", D179/D182)</f>
        <v>-</v>
      </c>
      <c r="F179" s="81">
        <v>8</v>
      </c>
      <c r="G179" s="34">
        <f>IF(F182=0, "-", F179/F182)</f>
        <v>0.44444444444444442</v>
      </c>
      <c r="H179" s="65">
        <v>6</v>
      </c>
      <c r="I179" s="9">
        <f>IF(H182=0, "-", H179/H182)</f>
        <v>0.5</v>
      </c>
      <c r="J179" s="8" t="str">
        <f>IF(D179=0, "-", IF((B179-D179)/D179&lt;10, (B179-D179)/D179, "&gt;999%"))</f>
        <v>-</v>
      </c>
      <c r="K179" s="9">
        <f>IF(H179=0, "-", IF((F179-H179)/H179&lt;10, (F179-H179)/H179, "&gt;999%"))</f>
        <v>0.33333333333333331</v>
      </c>
    </row>
    <row r="180" spans="1:11" x14ac:dyDescent="0.2">
      <c r="A180" s="7" t="s">
        <v>277</v>
      </c>
      <c r="B180" s="65">
        <v>0</v>
      </c>
      <c r="C180" s="34" t="str">
        <f>IF(B182=0, "-", B180/B182)</f>
        <v>-</v>
      </c>
      <c r="D180" s="65">
        <v>0</v>
      </c>
      <c r="E180" s="9" t="str">
        <f>IF(D182=0, "-", D180/D182)</f>
        <v>-</v>
      </c>
      <c r="F180" s="81">
        <v>2</v>
      </c>
      <c r="G180" s="34">
        <f>IF(F182=0, "-", F180/F182)</f>
        <v>0.1111111111111111</v>
      </c>
      <c r="H180" s="65">
        <v>0</v>
      </c>
      <c r="I180" s="9">
        <f>IF(H182=0, "-", H180/H182)</f>
        <v>0</v>
      </c>
      <c r="J180" s="8" t="str">
        <f>IF(D180=0, "-", IF((B180-D180)/D180&lt;10, (B180-D180)/D180, "&gt;999%"))</f>
        <v>-</v>
      </c>
      <c r="K180" s="9" t="str">
        <f>IF(H180=0, "-", IF((F180-H180)/H180&lt;10, (F180-H180)/H180, "&gt;999%"))</f>
        <v>-</v>
      </c>
    </row>
    <row r="181" spans="1:11" x14ac:dyDescent="0.2">
      <c r="A181" s="2"/>
      <c r="B181" s="68"/>
      <c r="C181" s="33"/>
      <c r="D181" s="68"/>
      <c r="E181" s="6"/>
      <c r="F181" s="82"/>
      <c r="G181" s="33"/>
      <c r="H181" s="68"/>
      <c r="I181" s="6"/>
      <c r="J181" s="5"/>
      <c r="K181" s="6"/>
    </row>
    <row r="182" spans="1:11" s="43" customFormat="1" x14ac:dyDescent="0.2">
      <c r="A182" s="162" t="s">
        <v>503</v>
      </c>
      <c r="B182" s="71">
        <f>SUM(B176:B181)</f>
        <v>0</v>
      </c>
      <c r="C182" s="40">
        <f>B182/893</f>
        <v>0</v>
      </c>
      <c r="D182" s="71">
        <f>SUM(D176:D181)</f>
        <v>0</v>
      </c>
      <c r="E182" s="41">
        <f>D182/1382</f>
        <v>0</v>
      </c>
      <c r="F182" s="77">
        <f>SUM(F176:F181)</f>
        <v>18</v>
      </c>
      <c r="G182" s="42">
        <f>F182/12224</f>
        <v>1.4725130890052356E-3</v>
      </c>
      <c r="H182" s="71">
        <f>SUM(H176:H181)</f>
        <v>12</v>
      </c>
      <c r="I182" s="41">
        <f>H182/15281</f>
        <v>7.8528892088214125E-4</v>
      </c>
      <c r="J182" s="37" t="str">
        <f>IF(D182=0, "-", IF((B182-D182)/D182&lt;10, (B182-D182)/D182, "&gt;999%"))</f>
        <v>-</v>
      </c>
      <c r="K182" s="38">
        <f>IF(H182=0, "-", IF((F182-H182)/H182&lt;10, (F182-H182)/H182, "&gt;999%"))</f>
        <v>0.5</v>
      </c>
    </row>
    <row r="183" spans="1:11" x14ac:dyDescent="0.2">
      <c r="B183" s="83"/>
      <c r="D183" s="83"/>
      <c r="F183" s="83"/>
      <c r="H183" s="83"/>
    </row>
    <row r="184" spans="1:11" s="43" customFormat="1" x14ac:dyDescent="0.2">
      <c r="A184" s="162" t="s">
        <v>502</v>
      </c>
      <c r="B184" s="71">
        <v>4</v>
      </c>
      <c r="C184" s="40">
        <f>B184/893</f>
        <v>4.4792833146696529E-3</v>
      </c>
      <c r="D184" s="71">
        <v>12</v>
      </c>
      <c r="E184" s="41">
        <f>D184/1382</f>
        <v>8.6830680173661367E-3</v>
      </c>
      <c r="F184" s="77">
        <v>129</v>
      </c>
      <c r="G184" s="42">
        <f>F184/12224</f>
        <v>1.0553010471204188E-2</v>
      </c>
      <c r="H184" s="71">
        <v>113</v>
      </c>
      <c r="I184" s="41">
        <f>H184/15281</f>
        <v>7.3948040049734969E-3</v>
      </c>
      <c r="J184" s="37">
        <f>IF(D184=0, "-", IF((B184-D184)/D184&lt;10, (B184-D184)/D184, "&gt;999%"))</f>
        <v>-0.66666666666666663</v>
      </c>
      <c r="K184" s="38">
        <f>IF(H184=0, "-", IF((F184-H184)/H184&lt;10, (F184-H184)/H184, "&gt;999%"))</f>
        <v>0.1415929203539823</v>
      </c>
    </row>
    <row r="185" spans="1:11" x14ac:dyDescent="0.2">
      <c r="B185" s="83"/>
      <c r="D185" s="83"/>
      <c r="F185" s="83"/>
      <c r="H185" s="83"/>
    </row>
    <row r="186" spans="1:11" ht="15.75" x14ac:dyDescent="0.25">
      <c r="A186" s="164" t="s">
        <v>100</v>
      </c>
      <c r="B186" s="196" t="s">
        <v>1</v>
      </c>
      <c r="C186" s="200"/>
      <c r="D186" s="200"/>
      <c r="E186" s="197"/>
      <c r="F186" s="196" t="s">
        <v>14</v>
      </c>
      <c r="G186" s="200"/>
      <c r="H186" s="200"/>
      <c r="I186" s="197"/>
      <c r="J186" s="196" t="s">
        <v>15</v>
      </c>
      <c r="K186" s="197"/>
    </row>
    <row r="187" spans="1:11" x14ac:dyDescent="0.2">
      <c r="A187" s="22"/>
      <c r="B187" s="196">
        <f>VALUE(RIGHT($B$2, 4))</f>
        <v>2021</v>
      </c>
      <c r="C187" s="197"/>
      <c r="D187" s="196">
        <f>B187-1</f>
        <v>2020</v>
      </c>
      <c r="E187" s="204"/>
      <c r="F187" s="196">
        <f>B187</f>
        <v>2021</v>
      </c>
      <c r="G187" s="204"/>
      <c r="H187" s="196">
        <f>D187</f>
        <v>2020</v>
      </c>
      <c r="I187" s="204"/>
      <c r="J187" s="140" t="s">
        <v>4</v>
      </c>
      <c r="K187" s="141" t="s">
        <v>2</v>
      </c>
    </row>
    <row r="188" spans="1:11" x14ac:dyDescent="0.2">
      <c r="A188" s="163" t="s">
        <v>128</v>
      </c>
      <c r="B188" s="61" t="s">
        <v>12</v>
      </c>
      <c r="C188" s="62" t="s">
        <v>13</v>
      </c>
      <c r="D188" s="61" t="s">
        <v>12</v>
      </c>
      <c r="E188" s="63" t="s">
        <v>13</v>
      </c>
      <c r="F188" s="62" t="s">
        <v>12</v>
      </c>
      <c r="G188" s="62" t="s">
        <v>13</v>
      </c>
      <c r="H188" s="61" t="s">
        <v>12</v>
      </c>
      <c r="I188" s="63" t="s">
        <v>13</v>
      </c>
      <c r="J188" s="61"/>
      <c r="K188" s="63"/>
    </row>
    <row r="189" spans="1:11" x14ac:dyDescent="0.2">
      <c r="A189" s="7" t="s">
        <v>278</v>
      </c>
      <c r="B189" s="65">
        <v>0</v>
      </c>
      <c r="C189" s="34">
        <f>IF(B199=0, "-", B189/B199)</f>
        <v>0</v>
      </c>
      <c r="D189" s="65">
        <v>0</v>
      </c>
      <c r="E189" s="9">
        <f>IF(D199=0, "-", D189/D199)</f>
        <v>0</v>
      </c>
      <c r="F189" s="81">
        <v>0</v>
      </c>
      <c r="G189" s="34">
        <f>IF(F199=0, "-", F189/F199)</f>
        <v>0</v>
      </c>
      <c r="H189" s="65">
        <v>3</v>
      </c>
      <c r="I189" s="9">
        <f>IF(H199=0, "-", H189/H199)</f>
        <v>3.2608695652173912E-2</v>
      </c>
      <c r="J189" s="8" t="str">
        <f t="shared" ref="J189:J197" si="14">IF(D189=0, "-", IF((B189-D189)/D189&lt;10, (B189-D189)/D189, "&gt;999%"))</f>
        <v>-</v>
      </c>
      <c r="K189" s="9">
        <f t="shared" ref="K189:K197" si="15">IF(H189=0, "-", IF((F189-H189)/H189&lt;10, (F189-H189)/H189, "&gt;999%"))</f>
        <v>-1</v>
      </c>
    </row>
    <row r="190" spans="1:11" x14ac:dyDescent="0.2">
      <c r="A190" s="7" t="s">
        <v>279</v>
      </c>
      <c r="B190" s="65">
        <v>0</v>
      </c>
      <c r="C190" s="34">
        <f>IF(B199=0, "-", B190/B199)</f>
        <v>0</v>
      </c>
      <c r="D190" s="65">
        <v>1</v>
      </c>
      <c r="E190" s="9">
        <f>IF(D199=0, "-", D190/D199)</f>
        <v>0.125</v>
      </c>
      <c r="F190" s="81">
        <v>5</v>
      </c>
      <c r="G190" s="34">
        <f>IF(F199=0, "-", F190/F199)</f>
        <v>9.8039215686274508E-2</v>
      </c>
      <c r="H190" s="65">
        <v>7</v>
      </c>
      <c r="I190" s="9">
        <f>IF(H199=0, "-", H190/H199)</f>
        <v>7.6086956521739135E-2</v>
      </c>
      <c r="J190" s="8">
        <f t="shared" si="14"/>
        <v>-1</v>
      </c>
      <c r="K190" s="9">
        <f t="shared" si="15"/>
        <v>-0.2857142857142857</v>
      </c>
    </row>
    <row r="191" spans="1:11" x14ac:dyDescent="0.2">
      <c r="A191" s="7" t="s">
        <v>280</v>
      </c>
      <c r="B191" s="65">
        <v>2</v>
      </c>
      <c r="C191" s="34">
        <f>IF(B199=0, "-", B191/B199)</f>
        <v>0.66666666666666663</v>
      </c>
      <c r="D191" s="65">
        <v>2</v>
      </c>
      <c r="E191" s="9">
        <f>IF(D199=0, "-", D191/D199)</f>
        <v>0.25</v>
      </c>
      <c r="F191" s="81">
        <v>24</v>
      </c>
      <c r="G191" s="34">
        <f>IF(F199=0, "-", F191/F199)</f>
        <v>0.47058823529411764</v>
      </c>
      <c r="H191" s="65">
        <v>34</v>
      </c>
      <c r="I191" s="9">
        <f>IF(H199=0, "-", H191/H199)</f>
        <v>0.36956521739130432</v>
      </c>
      <c r="J191" s="8">
        <f t="shared" si="14"/>
        <v>0</v>
      </c>
      <c r="K191" s="9">
        <f t="shared" si="15"/>
        <v>-0.29411764705882354</v>
      </c>
    </row>
    <row r="192" spans="1:11" x14ac:dyDescent="0.2">
      <c r="A192" s="7" t="s">
        <v>281</v>
      </c>
      <c r="B192" s="65">
        <v>0</v>
      </c>
      <c r="C192" s="34">
        <f>IF(B199=0, "-", B192/B199)</f>
        <v>0</v>
      </c>
      <c r="D192" s="65">
        <v>2</v>
      </c>
      <c r="E192" s="9">
        <f>IF(D199=0, "-", D192/D199)</f>
        <v>0.25</v>
      </c>
      <c r="F192" s="81">
        <v>1</v>
      </c>
      <c r="G192" s="34">
        <f>IF(F199=0, "-", F192/F199)</f>
        <v>1.9607843137254902E-2</v>
      </c>
      <c r="H192" s="65">
        <v>13</v>
      </c>
      <c r="I192" s="9">
        <f>IF(H199=0, "-", H192/H199)</f>
        <v>0.14130434782608695</v>
      </c>
      <c r="J192" s="8">
        <f t="shared" si="14"/>
        <v>-1</v>
      </c>
      <c r="K192" s="9">
        <f t="shared" si="15"/>
        <v>-0.92307692307692313</v>
      </c>
    </row>
    <row r="193" spans="1:11" x14ac:dyDescent="0.2">
      <c r="A193" s="7" t="s">
        <v>282</v>
      </c>
      <c r="B193" s="65">
        <v>0</v>
      </c>
      <c r="C193" s="34">
        <f>IF(B199=0, "-", B193/B199)</f>
        <v>0</v>
      </c>
      <c r="D193" s="65">
        <v>1</v>
      </c>
      <c r="E193" s="9">
        <f>IF(D199=0, "-", D193/D199)</f>
        <v>0.125</v>
      </c>
      <c r="F193" s="81">
        <v>12</v>
      </c>
      <c r="G193" s="34">
        <f>IF(F199=0, "-", F193/F199)</f>
        <v>0.23529411764705882</v>
      </c>
      <c r="H193" s="65">
        <v>12</v>
      </c>
      <c r="I193" s="9">
        <f>IF(H199=0, "-", H193/H199)</f>
        <v>0.13043478260869565</v>
      </c>
      <c r="J193" s="8">
        <f t="shared" si="14"/>
        <v>-1</v>
      </c>
      <c r="K193" s="9">
        <f t="shared" si="15"/>
        <v>0</v>
      </c>
    </row>
    <row r="194" spans="1:11" x14ac:dyDescent="0.2">
      <c r="A194" s="7" t="s">
        <v>283</v>
      </c>
      <c r="B194" s="65">
        <v>0</v>
      </c>
      <c r="C194" s="34">
        <f>IF(B199=0, "-", B194/B199)</f>
        <v>0</v>
      </c>
      <c r="D194" s="65">
        <v>0</v>
      </c>
      <c r="E194" s="9">
        <f>IF(D199=0, "-", D194/D199)</f>
        <v>0</v>
      </c>
      <c r="F194" s="81">
        <v>4</v>
      </c>
      <c r="G194" s="34">
        <f>IF(F199=0, "-", F194/F199)</f>
        <v>7.8431372549019607E-2</v>
      </c>
      <c r="H194" s="65">
        <v>5</v>
      </c>
      <c r="I194" s="9">
        <f>IF(H199=0, "-", H194/H199)</f>
        <v>5.434782608695652E-2</v>
      </c>
      <c r="J194" s="8" t="str">
        <f t="shared" si="14"/>
        <v>-</v>
      </c>
      <c r="K194" s="9">
        <f t="shared" si="15"/>
        <v>-0.2</v>
      </c>
    </row>
    <row r="195" spans="1:11" x14ac:dyDescent="0.2">
      <c r="A195" s="7" t="s">
        <v>284</v>
      </c>
      <c r="B195" s="65">
        <v>1</v>
      </c>
      <c r="C195" s="34">
        <f>IF(B199=0, "-", B195/B199)</f>
        <v>0.33333333333333331</v>
      </c>
      <c r="D195" s="65">
        <v>0</v>
      </c>
      <c r="E195" s="9">
        <f>IF(D199=0, "-", D195/D199)</f>
        <v>0</v>
      </c>
      <c r="F195" s="81">
        <v>2</v>
      </c>
      <c r="G195" s="34">
        <f>IF(F199=0, "-", F195/F199)</f>
        <v>3.9215686274509803E-2</v>
      </c>
      <c r="H195" s="65">
        <v>2</v>
      </c>
      <c r="I195" s="9">
        <f>IF(H199=0, "-", H195/H199)</f>
        <v>2.1739130434782608E-2</v>
      </c>
      <c r="J195" s="8" t="str">
        <f t="shared" si="14"/>
        <v>-</v>
      </c>
      <c r="K195" s="9">
        <f t="shared" si="15"/>
        <v>0</v>
      </c>
    </row>
    <row r="196" spans="1:11" x14ac:dyDescent="0.2">
      <c r="A196" s="7" t="s">
        <v>285</v>
      </c>
      <c r="B196" s="65">
        <v>0</v>
      </c>
      <c r="C196" s="34">
        <f>IF(B199=0, "-", B196/B199)</f>
        <v>0</v>
      </c>
      <c r="D196" s="65">
        <v>1</v>
      </c>
      <c r="E196" s="9">
        <f>IF(D199=0, "-", D196/D199)</f>
        <v>0.125</v>
      </c>
      <c r="F196" s="81">
        <v>1</v>
      </c>
      <c r="G196" s="34">
        <f>IF(F199=0, "-", F196/F199)</f>
        <v>1.9607843137254902E-2</v>
      </c>
      <c r="H196" s="65">
        <v>7</v>
      </c>
      <c r="I196" s="9">
        <f>IF(H199=0, "-", H196/H199)</f>
        <v>7.6086956521739135E-2</v>
      </c>
      <c r="J196" s="8">
        <f t="shared" si="14"/>
        <v>-1</v>
      </c>
      <c r="K196" s="9">
        <f t="shared" si="15"/>
        <v>-0.8571428571428571</v>
      </c>
    </row>
    <row r="197" spans="1:11" x14ac:dyDescent="0.2">
      <c r="A197" s="7" t="s">
        <v>286</v>
      </c>
      <c r="B197" s="65">
        <v>0</v>
      </c>
      <c r="C197" s="34">
        <f>IF(B199=0, "-", B197/B199)</f>
        <v>0</v>
      </c>
      <c r="D197" s="65">
        <v>1</v>
      </c>
      <c r="E197" s="9">
        <f>IF(D199=0, "-", D197/D199)</f>
        <v>0.125</v>
      </c>
      <c r="F197" s="81">
        <v>2</v>
      </c>
      <c r="G197" s="34">
        <f>IF(F199=0, "-", F197/F199)</f>
        <v>3.9215686274509803E-2</v>
      </c>
      <c r="H197" s="65">
        <v>9</v>
      </c>
      <c r="I197" s="9">
        <f>IF(H199=0, "-", H197/H199)</f>
        <v>9.7826086956521743E-2</v>
      </c>
      <c r="J197" s="8">
        <f t="shared" si="14"/>
        <v>-1</v>
      </c>
      <c r="K197" s="9">
        <f t="shared" si="15"/>
        <v>-0.77777777777777779</v>
      </c>
    </row>
    <row r="198" spans="1:11" x14ac:dyDescent="0.2">
      <c r="A198" s="2"/>
      <c r="B198" s="68"/>
      <c r="C198" s="33"/>
      <c r="D198" s="68"/>
      <c r="E198" s="6"/>
      <c r="F198" s="82"/>
      <c r="G198" s="33"/>
      <c r="H198" s="68"/>
      <c r="I198" s="6"/>
      <c r="J198" s="5"/>
      <c r="K198" s="6"/>
    </row>
    <row r="199" spans="1:11" s="43" customFormat="1" x14ac:dyDescent="0.2">
      <c r="A199" s="162" t="s">
        <v>501</v>
      </c>
      <c r="B199" s="71">
        <f>SUM(B189:B198)</f>
        <v>3</v>
      </c>
      <c r="C199" s="40">
        <f>B199/893</f>
        <v>3.3594624860022394E-3</v>
      </c>
      <c r="D199" s="71">
        <f>SUM(D189:D198)</f>
        <v>8</v>
      </c>
      <c r="E199" s="41">
        <f>D199/1382</f>
        <v>5.7887120115774236E-3</v>
      </c>
      <c r="F199" s="77">
        <f>SUM(F189:F198)</f>
        <v>51</v>
      </c>
      <c r="G199" s="42">
        <f>F199/12224</f>
        <v>4.1721204188481676E-3</v>
      </c>
      <c r="H199" s="71">
        <f>SUM(H189:H198)</f>
        <v>92</v>
      </c>
      <c r="I199" s="41">
        <f>H199/15281</f>
        <v>6.0205483934297494E-3</v>
      </c>
      <c r="J199" s="37">
        <f>IF(D199=0, "-", IF((B199-D199)/D199&lt;10, (B199-D199)/D199, "&gt;999%"))</f>
        <v>-0.625</v>
      </c>
      <c r="K199" s="38">
        <f>IF(H199=0, "-", IF((F199-H199)/H199&lt;10, (F199-H199)/H199, "&gt;999%"))</f>
        <v>-0.44565217391304346</v>
      </c>
    </row>
    <row r="200" spans="1:11" x14ac:dyDescent="0.2">
      <c r="B200" s="83"/>
      <c r="D200" s="83"/>
      <c r="F200" s="83"/>
      <c r="H200" s="83"/>
    </row>
    <row r="201" spans="1:11" x14ac:dyDescent="0.2">
      <c r="A201" s="163" t="s">
        <v>129</v>
      </c>
      <c r="B201" s="61" t="s">
        <v>12</v>
      </c>
      <c r="C201" s="62" t="s">
        <v>13</v>
      </c>
      <c r="D201" s="61" t="s">
        <v>12</v>
      </c>
      <c r="E201" s="63" t="s">
        <v>13</v>
      </c>
      <c r="F201" s="62" t="s">
        <v>12</v>
      </c>
      <c r="G201" s="62" t="s">
        <v>13</v>
      </c>
      <c r="H201" s="61" t="s">
        <v>12</v>
      </c>
      <c r="I201" s="63" t="s">
        <v>13</v>
      </c>
      <c r="J201" s="61"/>
      <c r="K201" s="63"/>
    </row>
    <row r="202" spans="1:11" x14ac:dyDescent="0.2">
      <c r="A202" s="7" t="s">
        <v>287</v>
      </c>
      <c r="B202" s="65">
        <v>0</v>
      </c>
      <c r="C202" s="34">
        <f>IF(B217=0, "-", B202/B217)</f>
        <v>0</v>
      </c>
      <c r="D202" s="65">
        <v>0</v>
      </c>
      <c r="E202" s="9">
        <f>IF(D217=0, "-", D202/D217)</f>
        <v>0</v>
      </c>
      <c r="F202" s="81">
        <v>0</v>
      </c>
      <c r="G202" s="34">
        <f>IF(F217=0, "-", F202/F217)</f>
        <v>0</v>
      </c>
      <c r="H202" s="65">
        <v>1</v>
      </c>
      <c r="I202" s="9">
        <f>IF(H217=0, "-", H202/H217)</f>
        <v>3.4482758620689655E-2</v>
      </c>
      <c r="J202" s="8" t="str">
        <f t="shared" ref="J202:J215" si="16">IF(D202=0, "-", IF((B202-D202)/D202&lt;10, (B202-D202)/D202, "&gt;999%"))</f>
        <v>-</v>
      </c>
      <c r="K202" s="9">
        <f t="shared" ref="K202:K215" si="17">IF(H202=0, "-", IF((F202-H202)/H202&lt;10, (F202-H202)/H202, "&gt;999%"))</f>
        <v>-1</v>
      </c>
    </row>
    <row r="203" spans="1:11" x14ac:dyDescent="0.2">
      <c r="A203" s="7" t="s">
        <v>288</v>
      </c>
      <c r="B203" s="65">
        <v>0</v>
      </c>
      <c r="C203" s="34">
        <f>IF(B217=0, "-", B203/B217)</f>
        <v>0</v>
      </c>
      <c r="D203" s="65">
        <v>0</v>
      </c>
      <c r="E203" s="9">
        <f>IF(D217=0, "-", D203/D217)</f>
        <v>0</v>
      </c>
      <c r="F203" s="81">
        <v>2</v>
      </c>
      <c r="G203" s="34">
        <f>IF(F217=0, "-", F203/F217)</f>
        <v>4.2553191489361701E-2</v>
      </c>
      <c r="H203" s="65">
        <v>1</v>
      </c>
      <c r="I203" s="9">
        <f>IF(H217=0, "-", H203/H217)</f>
        <v>3.4482758620689655E-2</v>
      </c>
      <c r="J203" s="8" t="str">
        <f t="shared" si="16"/>
        <v>-</v>
      </c>
      <c r="K203" s="9">
        <f t="shared" si="17"/>
        <v>1</v>
      </c>
    </row>
    <row r="204" spans="1:11" x14ac:dyDescent="0.2">
      <c r="A204" s="7" t="s">
        <v>289</v>
      </c>
      <c r="B204" s="65">
        <v>0</v>
      </c>
      <c r="C204" s="34">
        <f>IF(B217=0, "-", B204/B217)</f>
        <v>0</v>
      </c>
      <c r="D204" s="65">
        <v>0</v>
      </c>
      <c r="E204" s="9">
        <f>IF(D217=0, "-", D204/D217)</f>
        <v>0</v>
      </c>
      <c r="F204" s="81">
        <v>0</v>
      </c>
      <c r="G204" s="34">
        <f>IF(F217=0, "-", F204/F217)</f>
        <v>0</v>
      </c>
      <c r="H204" s="65">
        <v>1</v>
      </c>
      <c r="I204" s="9">
        <f>IF(H217=0, "-", H204/H217)</f>
        <v>3.4482758620689655E-2</v>
      </c>
      <c r="J204" s="8" t="str">
        <f t="shared" si="16"/>
        <v>-</v>
      </c>
      <c r="K204" s="9">
        <f t="shared" si="17"/>
        <v>-1</v>
      </c>
    </row>
    <row r="205" spans="1:11" x14ac:dyDescent="0.2">
      <c r="A205" s="7" t="s">
        <v>290</v>
      </c>
      <c r="B205" s="65">
        <v>2</v>
      </c>
      <c r="C205" s="34">
        <f>IF(B217=0, "-", B205/B217)</f>
        <v>0.4</v>
      </c>
      <c r="D205" s="65">
        <v>0</v>
      </c>
      <c r="E205" s="9">
        <f>IF(D217=0, "-", D205/D217)</f>
        <v>0</v>
      </c>
      <c r="F205" s="81">
        <v>17</v>
      </c>
      <c r="G205" s="34">
        <f>IF(F217=0, "-", F205/F217)</f>
        <v>0.36170212765957449</v>
      </c>
      <c r="H205" s="65">
        <v>2</v>
      </c>
      <c r="I205" s="9">
        <f>IF(H217=0, "-", H205/H217)</f>
        <v>6.8965517241379309E-2</v>
      </c>
      <c r="J205" s="8" t="str">
        <f t="shared" si="16"/>
        <v>-</v>
      </c>
      <c r="K205" s="9">
        <f t="shared" si="17"/>
        <v>7.5</v>
      </c>
    </row>
    <row r="206" spans="1:11" x14ac:dyDescent="0.2">
      <c r="A206" s="7" t="s">
        <v>291</v>
      </c>
      <c r="B206" s="65">
        <v>0</v>
      </c>
      <c r="C206" s="34">
        <f>IF(B217=0, "-", B206/B217)</f>
        <v>0</v>
      </c>
      <c r="D206" s="65">
        <v>0</v>
      </c>
      <c r="E206" s="9">
        <f>IF(D217=0, "-", D206/D217)</f>
        <v>0</v>
      </c>
      <c r="F206" s="81">
        <v>0</v>
      </c>
      <c r="G206" s="34">
        <f>IF(F217=0, "-", F206/F217)</f>
        <v>0</v>
      </c>
      <c r="H206" s="65">
        <v>1</v>
      </c>
      <c r="I206" s="9">
        <f>IF(H217=0, "-", H206/H217)</f>
        <v>3.4482758620689655E-2</v>
      </c>
      <c r="J206" s="8" t="str">
        <f t="shared" si="16"/>
        <v>-</v>
      </c>
      <c r="K206" s="9">
        <f t="shared" si="17"/>
        <v>-1</v>
      </c>
    </row>
    <row r="207" spans="1:11" x14ac:dyDescent="0.2">
      <c r="A207" s="7" t="s">
        <v>292</v>
      </c>
      <c r="B207" s="65">
        <v>0</v>
      </c>
      <c r="C207" s="34">
        <f>IF(B217=0, "-", B207/B217)</f>
        <v>0</v>
      </c>
      <c r="D207" s="65">
        <v>0</v>
      </c>
      <c r="E207" s="9">
        <f>IF(D217=0, "-", D207/D217)</f>
        <v>0</v>
      </c>
      <c r="F207" s="81">
        <v>1</v>
      </c>
      <c r="G207" s="34">
        <f>IF(F217=0, "-", F207/F217)</f>
        <v>2.1276595744680851E-2</v>
      </c>
      <c r="H207" s="65">
        <v>0</v>
      </c>
      <c r="I207" s="9">
        <f>IF(H217=0, "-", H207/H217)</f>
        <v>0</v>
      </c>
      <c r="J207" s="8" t="str">
        <f t="shared" si="16"/>
        <v>-</v>
      </c>
      <c r="K207" s="9" t="str">
        <f t="shared" si="17"/>
        <v>-</v>
      </c>
    </row>
    <row r="208" spans="1:11" x14ac:dyDescent="0.2">
      <c r="A208" s="7" t="s">
        <v>293</v>
      </c>
      <c r="B208" s="65">
        <v>0</v>
      </c>
      <c r="C208" s="34">
        <f>IF(B217=0, "-", B208/B217)</f>
        <v>0</v>
      </c>
      <c r="D208" s="65">
        <v>0</v>
      </c>
      <c r="E208" s="9">
        <f>IF(D217=0, "-", D208/D217)</f>
        <v>0</v>
      </c>
      <c r="F208" s="81">
        <v>1</v>
      </c>
      <c r="G208" s="34">
        <f>IF(F217=0, "-", F208/F217)</f>
        <v>2.1276595744680851E-2</v>
      </c>
      <c r="H208" s="65">
        <v>0</v>
      </c>
      <c r="I208" s="9">
        <f>IF(H217=0, "-", H208/H217)</f>
        <v>0</v>
      </c>
      <c r="J208" s="8" t="str">
        <f t="shared" si="16"/>
        <v>-</v>
      </c>
      <c r="K208" s="9" t="str">
        <f t="shared" si="17"/>
        <v>-</v>
      </c>
    </row>
    <row r="209" spans="1:11" x14ac:dyDescent="0.2">
      <c r="A209" s="7" t="s">
        <v>294</v>
      </c>
      <c r="B209" s="65">
        <v>1</v>
      </c>
      <c r="C209" s="34">
        <f>IF(B217=0, "-", B209/B217)</f>
        <v>0.2</v>
      </c>
      <c r="D209" s="65">
        <v>0</v>
      </c>
      <c r="E209" s="9">
        <f>IF(D217=0, "-", D209/D217)</f>
        <v>0</v>
      </c>
      <c r="F209" s="81">
        <v>3</v>
      </c>
      <c r="G209" s="34">
        <f>IF(F217=0, "-", F209/F217)</f>
        <v>6.3829787234042548E-2</v>
      </c>
      <c r="H209" s="65">
        <v>5</v>
      </c>
      <c r="I209" s="9">
        <f>IF(H217=0, "-", H209/H217)</f>
        <v>0.17241379310344829</v>
      </c>
      <c r="J209" s="8" t="str">
        <f t="shared" si="16"/>
        <v>-</v>
      </c>
      <c r="K209" s="9">
        <f t="shared" si="17"/>
        <v>-0.4</v>
      </c>
    </row>
    <row r="210" spans="1:11" x14ac:dyDescent="0.2">
      <c r="A210" s="7" t="s">
        <v>295</v>
      </c>
      <c r="B210" s="65">
        <v>0</v>
      </c>
      <c r="C210" s="34">
        <f>IF(B217=0, "-", B210/B217)</f>
        <v>0</v>
      </c>
      <c r="D210" s="65">
        <v>0</v>
      </c>
      <c r="E210" s="9">
        <f>IF(D217=0, "-", D210/D217)</f>
        <v>0</v>
      </c>
      <c r="F210" s="81">
        <v>1</v>
      </c>
      <c r="G210" s="34">
        <f>IF(F217=0, "-", F210/F217)</f>
        <v>2.1276595744680851E-2</v>
      </c>
      <c r="H210" s="65">
        <v>0</v>
      </c>
      <c r="I210" s="9">
        <f>IF(H217=0, "-", H210/H217)</f>
        <v>0</v>
      </c>
      <c r="J210" s="8" t="str">
        <f t="shared" si="16"/>
        <v>-</v>
      </c>
      <c r="K210" s="9" t="str">
        <f t="shared" si="17"/>
        <v>-</v>
      </c>
    </row>
    <row r="211" spans="1:11" x14ac:dyDescent="0.2">
      <c r="A211" s="7" t="s">
        <v>296</v>
      </c>
      <c r="B211" s="65">
        <v>0</v>
      </c>
      <c r="C211" s="34">
        <f>IF(B217=0, "-", B211/B217)</f>
        <v>0</v>
      </c>
      <c r="D211" s="65">
        <v>3</v>
      </c>
      <c r="E211" s="9">
        <f>IF(D217=0, "-", D211/D217)</f>
        <v>0.6</v>
      </c>
      <c r="F211" s="81">
        <v>10</v>
      </c>
      <c r="G211" s="34">
        <f>IF(F217=0, "-", F211/F217)</f>
        <v>0.21276595744680851</v>
      </c>
      <c r="H211" s="65">
        <v>11</v>
      </c>
      <c r="I211" s="9">
        <f>IF(H217=0, "-", H211/H217)</f>
        <v>0.37931034482758619</v>
      </c>
      <c r="J211" s="8">
        <f t="shared" si="16"/>
        <v>-1</v>
      </c>
      <c r="K211" s="9">
        <f t="shared" si="17"/>
        <v>-9.0909090909090912E-2</v>
      </c>
    </row>
    <row r="212" spans="1:11" x14ac:dyDescent="0.2">
      <c r="A212" s="7" t="s">
        <v>297</v>
      </c>
      <c r="B212" s="65">
        <v>1</v>
      </c>
      <c r="C212" s="34">
        <f>IF(B217=0, "-", B212/B217)</f>
        <v>0.2</v>
      </c>
      <c r="D212" s="65">
        <v>1</v>
      </c>
      <c r="E212" s="9">
        <f>IF(D217=0, "-", D212/D217)</f>
        <v>0.2</v>
      </c>
      <c r="F212" s="81">
        <v>5</v>
      </c>
      <c r="G212" s="34">
        <f>IF(F217=0, "-", F212/F217)</f>
        <v>0.10638297872340426</v>
      </c>
      <c r="H212" s="65">
        <v>3</v>
      </c>
      <c r="I212" s="9">
        <f>IF(H217=0, "-", H212/H217)</f>
        <v>0.10344827586206896</v>
      </c>
      <c r="J212" s="8">
        <f t="shared" si="16"/>
        <v>0</v>
      </c>
      <c r="K212" s="9">
        <f t="shared" si="17"/>
        <v>0.66666666666666663</v>
      </c>
    </row>
    <row r="213" spans="1:11" x14ac:dyDescent="0.2">
      <c r="A213" s="7" t="s">
        <v>298</v>
      </c>
      <c r="B213" s="65">
        <v>0</v>
      </c>
      <c r="C213" s="34">
        <f>IF(B217=0, "-", B213/B217)</f>
        <v>0</v>
      </c>
      <c r="D213" s="65">
        <v>0</v>
      </c>
      <c r="E213" s="9">
        <f>IF(D217=0, "-", D213/D217)</f>
        <v>0</v>
      </c>
      <c r="F213" s="81">
        <v>2</v>
      </c>
      <c r="G213" s="34">
        <f>IF(F217=0, "-", F213/F217)</f>
        <v>4.2553191489361701E-2</v>
      </c>
      <c r="H213" s="65">
        <v>2</v>
      </c>
      <c r="I213" s="9">
        <f>IF(H217=0, "-", H213/H217)</f>
        <v>6.8965517241379309E-2</v>
      </c>
      <c r="J213" s="8" t="str">
        <f t="shared" si="16"/>
        <v>-</v>
      </c>
      <c r="K213" s="9">
        <f t="shared" si="17"/>
        <v>0</v>
      </c>
    </row>
    <row r="214" spans="1:11" x14ac:dyDescent="0.2">
      <c r="A214" s="7" t="s">
        <v>299</v>
      </c>
      <c r="B214" s="65">
        <v>1</v>
      </c>
      <c r="C214" s="34">
        <f>IF(B217=0, "-", B214/B217)</f>
        <v>0.2</v>
      </c>
      <c r="D214" s="65">
        <v>1</v>
      </c>
      <c r="E214" s="9">
        <f>IF(D217=0, "-", D214/D217)</f>
        <v>0.2</v>
      </c>
      <c r="F214" s="81">
        <v>4</v>
      </c>
      <c r="G214" s="34">
        <f>IF(F217=0, "-", F214/F217)</f>
        <v>8.5106382978723402E-2</v>
      </c>
      <c r="H214" s="65">
        <v>2</v>
      </c>
      <c r="I214" s="9">
        <f>IF(H217=0, "-", H214/H217)</f>
        <v>6.8965517241379309E-2</v>
      </c>
      <c r="J214" s="8">
        <f t="shared" si="16"/>
        <v>0</v>
      </c>
      <c r="K214" s="9">
        <f t="shared" si="17"/>
        <v>1</v>
      </c>
    </row>
    <row r="215" spans="1:11" x14ac:dyDescent="0.2">
      <c r="A215" s="7" t="s">
        <v>300</v>
      </c>
      <c r="B215" s="65">
        <v>0</v>
      </c>
      <c r="C215" s="34">
        <f>IF(B217=0, "-", B215/B217)</f>
        <v>0</v>
      </c>
      <c r="D215" s="65">
        <v>0</v>
      </c>
      <c r="E215" s="9">
        <f>IF(D217=0, "-", D215/D217)</f>
        <v>0</v>
      </c>
      <c r="F215" s="81">
        <v>1</v>
      </c>
      <c r="G215" s="34">
        <f>IF(F217=0, "-", F215/F217)</f>
        <v>2.1276595744680851E-2</v>
      </c>
      <c r="H215" s="65">
        <v>0</v>
      </c>
      <c r="I215" s="9">
        <f>IF(H217=0, "-", H215/H217)</f>
        <v>0</v>
      </c>
      <c r="J215" s="8" t="str">
        <f t="shared" si="16"/>
        <v>-</v>
      </c>
      <c r="K215" s="9" t="str">
        <f t="shared" si="17"/>
        <v>-</v>
      </c>
    </row>
    <row r="216" spans="1:11" x14ac:dyDescent="0.2">
      <c r="A216" s="2"/>
      <c r="B216" s="68"/>
      <c r="C216" s="33"/>
      <c r="D216" s="68"/>
      <c r="E216" s="6"/>
      <c r="F216" s="82"/>
      <c r="G216" s="33"/>
      <c r="H216" s="68"/>
      <c r="I216" s="6"/>
      <c r="J216" s="5"/>
      <c r="K216" s="6"/>
    </row>
    <row r="217" spans="1:11" s="43" customFormat="1" x14ac:dyDescent="0.2">
      <c r="A217" s="162" t="s">
        <v>500</v>
      </c>
      <c r="B217" s="71">
        <f>SUM(B202:B216)</f>
        <v>5</v>
      </c>
      <c r="C217" s="40">
        <f>B217/893</f>
        <v>5.5991041433370659E-3</v>
      </c>
      <c r="D217" s="71">
        <f>SUM(D202:D216)</f>
        <v>5</v>
      </c>
      <c r="E217" s="41">
        <f>D217/1382</f>
        <v>3.6179450072358899E-3</v>
      </c>
      <c r="F217" s="77">
        <f>SUM(F202:F216)</f>
        <v>47</v>
      </c>
      <c r="G217" s="42">
        <f>F217/12224</f>
        <v>3.8448952879581153E-3</v>
      </c>
      <c r="H217" s="71">
        <f>SUM(H202:H216)</f>
        <v>29</v>
      </c>
      <c r="I217" s="41">
        <f>H217/15281</f>
        <v>1.897781558798508E-3</v>
      </c>
      <c r="J217" s="37">
        <f>IF(D217=0, "-", IF((B217-D217)/D217&lt;10, (B217-D217)/D217, "&gt;999%"))</f>
        <v>0</v>
      </c>
      <c r="K217" s="38">
        <f>IF(H217=0, "-", IF((F217-H217)/H217&lt;10, (F217-H217)/H217, "&gt;999%"))</f>
        <v>0.62068965517241381</v>
      </c>
    </row>
    <row r="218" spans="1:11" x14ac:dyDescent="0.2">
      <c r="B218" s="83"/>
      <c r="D218" s="83"/>
      <c r="F218" s="83"/>
      <c r="H218" s="83"/>
    </row>
    <row r="219" spans="1:11" x14ac:dyDescent="0.2">
      <c r="A219" s="163" t="s">
        <v>130</v>
      </c>
      <c r="B219" s="61" t="s">
        <v>12</v>
      </c>
      <c r="C219" s="62" t="s">
        <v>13</v>
      </c>
      <c r="D219" s="61" t="s">
        <v>12</v>
      </c>
      <c r="E219" s="63" t="s">
        <v>13</v>
      </c>
      <c r="F219" s="62" t="s">
        <v>12</v>
      </c>
      <c r="G219" s="62" t="s">
        <v>13</v>
      </c>
      <c r="H219" s="61" t="s">
        <v>12</v>
      </c>
      <c r="I219" s="63" t="s">
        <v>13</v>
      </c>
      <c r="J219" s="61"/>
      <c r="K219" s="63"/>
    </row>
    <row r="220" spans="1:11" x14ac:dyDescent="0.2">
      <c r="A220" s="7" t="s">
        <v>301</v>
      </c>
      <c r="B220" s="65">
        <v>0</v>
      </c>
      <c r="C220" s="34" t="str">
        <f>IF(B227=0, "-", B220/B227)</f>
        <v>-</v>
      </c>
      <c r="D220" s="65">
        <v>0</v>
      </c>
      <c r="E220" s="9">
        <f>IF(D227=0, "-", D220/D227)</f>
        <v>0</v>
      </c>
      <c r="F220" s="81">
        <v>1</v>
      </c>
      <c r="G220" s="34">
        <f>IF(F227=0, "-", F220/F227)</f>
        <v>0.25</v>
      </c>
      <c r="H220" s="65">
        <v>0</v>
      </c>
      <c r="I220" s="9">
        <f>IF(H227=0, "-", H220/H227)</f>
        <v>0</v>
      </c>
      <c r="J220" s="8" t="str">
        <f t="shared" ref="J220:J225" si="18">IF(D220=0, "-", IF((B220-D220)/D220&lt;10, (B220-D220)/D220, "&gt;999%"))</f>
        <v>-</v>
      </c>
      <c r="K220" s="9" t="str">
        <f t="shared" ref="K220:K225" si="19">IF(H220=0, "-", IF((F220-H220)/H220&lt;10, (F220-H220)/H220, "&gt;999%"))</f>
        <v>-</v>
      </c>
    </row>
    <row r="221" spans="1:11" x14ac:dyDescent="0.2">
      <c r="A221" s="7" t="s">
        <v>302</v>
      </c>
      <c r="B221" s="65">
        <v>0</v>
      </c>
      <c r="C221" s="34" t="str">
        <f>IF(B227=0, "-", B221/B227)</f>
        <v>-</v>
      </c>
      <c r="D221" s="65">
        <v>0</v>
      </c>
      <c r="E221" s="9">
        <f>IF(D227=0, "-", D221/D227)</f>
        <v>0</v>
      </c>
      <c r="F221" s="81">
        <v>0</v>
      </c>
      <c r="G221" s="34">
        <f>IF(F227=0, "-", F221/F227)</f>
        <v>0</v>
      </c>
      <c r="H221" s="65">
        <v>2</v>
      </c>
      <c r="I221" s="9">
        <f>IF(H227=0, "-", H221/H227)</f>
        <v>0.2857142857142857</v>
      </c>
      <c r="J221" s="8" t="str">
        <f t="shared" si="18"/>
        <v>-</v>
      </c>
      <c r="K221" s="9">
        <f t="shared" si="19"/>
        <v>-1</v>
      </c>
    </row>
    <row r="222" spans="1:11" x14ac:dyDescent="0.2">
      <c r="A222" s="7" t="s">
        <v>303</v>
      </c>
      <c r="B222" s="65">
        <v>0</v>
      </c>
      <c r="C222" s="34" t="str">
        <f>IF(B227=0, "-", B222/B227)</f>
        <v>-</v>
      </c>
      <c r="D222" s="65">
        <v>1</v>
      </c>
      <c r="E222" s="9">
        <f>IF(D227=0, "-", D222/D227)</f>
        <v>0.5</v>
      </c>
      <c r="F222" s="81">
        <v>1</v>
      </c>
      <c r="G222" s="34">
        <f>IF(F227=0, "-", F222/F227)</f>
        <v>0.25</v>
      </c>
      <c r="H222" s="65">
        <v>1</v>
      </c>
      <c r="I222" s="9">
        <f>IF(H227=0, "-", H222/H227)</f>
        <v>0.14285714285714285</v>
      </c>
      <c r="J222" s="8">
        <f t="shared" si="18"/>
        <v>-1</v>
      </c>
      <c r="K222" s="9">
        <f t="shared" si="19"/>
        <v>0</v>
      </c>
    </row>
    <row r="223" spans="1:11" x14ac:dyDescent="0.2">
      <c r="A223" s="7" t="s">
        <v>304</v>
      </c>
      <c r="B223" s="65">
        <v>0</v>
      </c>
      <c r="C223" s="34" t="str">
        <f>IF(B227=0, "-", B223/B227)</f>
        <v>-</v>
      </c>
      <c r="D223" s="65">
        <v>0</v>
      </c>
      <c r="E223" s="9">
        <f>IF(D227=0, "-", D223/D227)</f>
        <v>0</v>
      </c>
      <c r="F223" s="81">
        <v>0</v>
      </c>
      <c r="G223" s="34">
        <f>IF(F227=0, "-", F223/F227)</f>
        <v>0</v>
      </c>
      <c r="H223" s="65">
        <v>1</v>
      </c>
      <c r="I223" s="9">
        <f>IF(H227=0, "-", H223/H227)</f>
        <v>0.14285714285714285</v>
      </c>
      <c r="J223" s="8" t="str">
        <f t="shared" si="18"/>
        <v>-</v>
      </c>
      <c r="K223" s="9">
        <f t="shared" si="19"/>
        <v>-1</v>
      </c>
    </row>
    <row r="224" spans="1:11" x14ac:dyDescent="0.2">
      <c r="A224" s="7" t="s">
        <v>305</v>
      </c>
      <c r="B224" s="65">
        <v>0</v>
      </c>
      <c r="C224" s="34" t="str">
        <f>IF(B227=0, "-", B224/B227)</f>
        <v>-</v>
      </c>
      <c r="D224" s="65">
        <v>1</v>
      </c>
      <c r="E224" s="9">
        <f>IF(D227=0, "-", D224/D227)</f>
        <v>0.5</v>
      </c>
      <c r="F224" s="81">
        <v>0</v>
      </c>
      <c r="G224" s="34">
        <f>IF(F227=0, "-", F224/F227)</f>
        <v>0</v>
      </c>
      <c r="H224" s="65">
        <v>1</v>
      </c>
      <c r="I224" s="9">
        <f>IF(H227=0, "-", H224/H227)</f>
        <v>0.14285714285714285</v>
      </c>
      <c r="J224" s="8">
        <f t="shared" si="18"/>
        <v>-1</v>
      </c>
      <c r="K224" s="9">
        <f t="shared" si="19"/>
        <v>-1</v>
      </c>
    </row>
    <row r="225" spans="1:11" x14ac:dyDescent="0.2">
      <c r="A225" s="7" t="s">
        <v>306</v>
      </c>
      <c r="B225" s="65">
        <v>0</v>
      </c>
      <c r="C225" s="34" t="str">
        <f>IF(B227=0, "-", B225/B227)</f>
        <v>-</v>
      </c>
      <c r="D225" s="65">
        <v>0</v>
      </c>
      <c r="E225" s="9">
        <f>IF(D227=0, "-", D225/D227)</f>
        <v>0</v>
      </c>
      <c r="F225" s="81">
        <v>2</v>
      </c>
      <c r="G225" s="34">
        <f>IF(F227=0, "-", F225/F227)</f>
        <v>0.5</v>
      </c>
      <c r="H225" s="65">
        <v>2</v>
      </c>
      <c r="I225" s="9">
        <f>IF(H227=0, "-", H225/H227)</f>
        <v>0.2857142857142857</v>
      </c>
      <c r="J225" s="8" t="str">
        <f t="shared" si="18"/>
        <v>-</v>
      </c>
      <c r="K225" s="9">
        <f t="shared" si="19"/>
        <v>0</v>
      </c>
    </row>
    <row r="226" spans="1:11" x14ac:dyDescent="0.2">
      <c r="A226" s="2"/>
      <c r="B226" s="68"/>
      <c r="C226" s="33"/>
      <c r="D226" s="68"/>
      <c r="E226" s="6"/>
      <c r="F226" s="82"/>
      <c r="G226" s="33"/>
      <c r="H226" s="68"/>
      <c r="I226" s="6"/>
      <c r="J226" s="5"/>
      <c r="K226" s="6"/>
    </row>
    <row r="227" spans="1:11" s="43" customFormat="1" x14ac:dyDescent="0.2">
      <c r="A227" s="162" t="s">
        <v>499</v>
      </c>
      <c r="B227" s="71">
        <f>SUM(B220:B226)</f>
        <v>0</v>
      </c>
      <c r="C227" s="40">
        <f>B227/893</f>
        <v>0</v>
      </c>
      <c r="D227" s="71">
        <f>SUM(D220:D226)</f>
        <v>2</v>
      </c>
      <c r="E227" s="41">
        <f>D227/1382</f>
        <v>1.4471780028943559E-3</v>
      </c>
      <c r="F227" s="77">
        <f>SUM(F220:F226)</f>
        <v>4</v>
      </c>
      <c r="G227" s="42">
        <f>F227/12224</f>
        <v>3.2722513089005238E-4</v>
      </c>
      <c r="H227" s="71">
        <f>SUM(H220:H226)</f>
        <v>7</v>
      </c>
      <c r="I227" s="41">
        <f>H227/15281</f>
        <v>4.5808520384791571E-4</v>
      </c>
      <c r="J227" s="37">
        <f>IF(D227=0, "-", IF((B227-D227)/D227&lt;10, (B227-D227)/D227, "&gt;999%"))</f>
        <v>-1</v>
      </c>
      <c r="K227" s="38">
        <f>IF(H227=0, "-", IF((F227-H227)/H227&lt;10, (F227-H227)/H227, "&gt;999%"))</f>
        <v>-0.42857142857142855</v>
      </c>
    </row>
    <row r="228" spans="1:11" x14ac:dyDescent="0.2">
      <c r="B228" s="83"/>
      <c r="D228" s="83"/>
      <c r="F228" s="83"/>
      <c r="H228" s="83"/>
    </row>
    <row r="229" spans="1:11" s="43" customFormat="1" x14ac:dyDescent="0.2">
      <c r="A229" s="162" t="s">
        <v>498</v>
      </c>
      <c r="B229" s="71">
        <v>8</v>
      </c>
      <c r="C229" s="40">
        <f>B229/893</f>
        <v>8.9585666293393058E-3</v>
      </c>
      <c r="D229" s="71">
        <v>15</v>
      </c>
      <c r="E229" s="41">
        <f>D229/1382</f>
        <v>1.085383502170767E-2</v>
      </c>
      <c r="F229" s="77">
        <v>102</v>
      </c>
      <c r="G229" s="42">
        <f>F229/12224</f>
        <v>8.3442408376963352E-3</v>
      </c>
      <c r="H229" s="71">
        <v>128</v>
      </c>
      <c r="I229" s="41">
        <f>H229/15281</f>
        <v>8.3764151560761727E-3</v>
      </c>
      <c r="J229" s="37">
        <f>IF(D229=0, "-", IF((B229-D229)/D229&lt;10, (B229-D229)/D229, "&gt;999%"))</f>
        <v>-0.46666666666666667</v>
      </c>
      <c r="K229" s="38">
        <f>IF(H229=0, "-", IF((F229-H229)/H229&lt;10, (F229-H229)/H229, "&gt;999%"))</f>
        <v>-0.203125</v>
      </c>
    </row>
    <row r="230" spans="1:11" x14ac:dyDescent="0.2">
      <c r="B230" s="83"/>
      <c r="D230" s="83"/>
      <c r="F230" s="83"/>
      <c r="H230" s="83"/>
    </row>
    <row r="231" spans="1:11" x14ac:dyDescent="0.2">
      <c r="A231" s="27" t="s">
        <v>496</v>
      </c>
      <c r="B231" s="71">
        <f>B235-B233</f>
        <v>161</v>
      </c>
      <c r="C231" s="40">
        <f>B231/893</f>
        <v>0.18029115341545351</v>
      </c>
      <c r="D231" s="71">
        <f>D235-D233</f>
        <v>407</v>
      </c>
      <c r="E231" s="41">
        <f>D231/1382</f>
        <v>0.29450072358900142</v>
      </c>
      <c r="F231" s="77">
        <f>F235-F233</f>
        <v>2798</v>
      </c>
      <c r="G231" s="42">
        <f>F231/12224</f>
        <v>0.22889397905759162</v>
      </c>
      <c r="H231" s="71">
        <f>H235-H233</f>
        <v>4983</v>
      </c>
      <c r="I231" s="41">
        <f>H231/15281</f>
        <v>0.32609122439630917</v>
      </c>
      <c r="J231" s="37">
        <f>IF(D231=0, "-", IF((B231-D231)/D231&lt;10, (B231-D231)/D231, "&gt;999%"))</f>
        <v>-0.60442260442260443</v>
      </c>
      <c r="K231" s="38">
        <f>IF(H231=0, "-", IF((F231-H231)/H231&lt;10, (F231-H231)/H231, "&gt;999%"))</f>
        <v>-0.43849086895444511</v>
      </c>
    </row>
    <row r="232" spans="1:11" x14ac:dyDescent="0.2">
      <c r="A232" s="27"/>
      <c r="B232" s="71"/>
      <c r="C232" s="40"/>
      <c r="D232" s="71"/>
      <c r="E232" s="41"/>
      <c r="F232" s="77"/>
      <c r="G232" s="42"/>
      <c r="H232" s="71"/>
      <c r="I232" s="41"/>
      <c r="J232" s="37"/>
      <c r="K232" s="38"/>
    </row>
    <row r="233" spans="1:11" x14ac:dyDescent="0.2">
      <c r="A233" s="27" t="s">
        <v>497</v>
      </c>
      <c r="B233" s="71">
        <v>34</v>
      </c>
      <c r="C233" s="40">
        <f>B233/893</f>
        <v>3.8073908174692049E-2</v>
      </c>
      <c r="D233" s="71">
        <v>66</v>
      </c>
      <c r="E233" s="41">
        <f>D233/1382</f>
        <v>4.7756874095513747E-2</v>
      </c>
      <c r="F233" s="77">
        <v>543</v>
      </c>
      <c r="G233" s="42">
        <f>F233/12224</f>
        <v>4.442081151832461E-2</v>
      </c>
      <c r="H233" s="71">
        <v>648</v>
      </c>
      <c r="I233" s="41">
        <f>H233/15281</f>
        <v>4.2405601727635626E-2</v>
      </c>
      <c r="J233" s="37">
        <f>IF(D233=0, "-", IF((B233-D233)/D233&lt;10, (B233-D233)/D233, "&gt;999%"))</f>
        <v>-0.48484848484848486</v>
      </c>
      <c r="K233" s="38">
        <f>IF(H233=0, "-", IF((F233-H233)/H233&lt;10, (F233-H233)/H233, "&gt;999%"))</f>
        <v>-0.16203703703703703</v>
      </c>
    </row>
    <row r="234" spans="1:11" x14ac:dyDescent="0.2">
      <c r="A234" s="27"/>
      <c r="B234" s="71"/>
      <c r="C234" s="40"/>
      <c r="D234" s="71"/>
      <c r="E234" s="41"/>
      <c r="F234" s="77"/>
      <c r="G234" s="42"/>
      <c r="H234" s="71"/>
      <c r="I234" s="41"/>
      <c r="J234" s="37"/>
      <c r="K234" s="38"/>
    </row>
    <row r="235" spans="1:11" x14ac:dyDescent="0.2">
      <c r="A235" s="27" t="s">
        <v>495</v>
      </c>
      <c r="B235" s="71">
        <v>195</v>
      </c>
      <c r="C235" s="40">
        <f>B235/893</f>
        <v>0.21836506159014557</v>
      </c>
      <c r="D235" s="71">
        <v>473</v>
      </c>
      <c r="E235" s="41">
        <f>D235/1382</f>
        <v>0.34225759768451519</v>
      </c>
      <c r="F235" s="77">
        <v>3341</v>
      </c>
      <c r="G235" s="42">
        <f>F235/12224</f>
        <v>0.27331479057591623</v>
      </c>
      <c r="H235" s="71">
        <v>5631</v>
      </c>
      <c r="I235" s="41">
        <f>H235/15281</f>
        <v>0.36849682612394474</v>
      </c>
      <c r="J235" s="37">
        <f>IF(D235=0, "-", IF((B235-D235)/D235&lt;10, (B235-D235)/D235, "&gt;999%"))</f>
        <v>-0.58773784355179703</v>
      </c>
      <c r="K235" s="38">
        <f>IF(H235=0, "-", IF((F235-H235)/H235&lt;10, (F235-H235)/H235, "&gt;999%"))</f>
        <v>-0.40667732196767892</v>
      </c>
    </row>
  </sheetData>
  <mergeCells count="58">
    <mergeCell ref="B1:K1"/>
    <mergeCell ref="B2:K2"/>
    <mergeCell ref="B186:E186"/>
    <mergeCell ref="F186:I186"/>
    <mergeCell ref="J186:K186"/>
    <mergeCell ref="B187:C187"/>
    <mergeCell ref="D187:E187"/>
    <mergeCell ref="F187:G187"/>
    <mergeCell ref="H187:I187"/>
    <mergeCell ref="B160:E160"/>
    <mergeCell ref="F160:I160"/>
    <mergeCell ref="J160:K160"/>
    <mergeCell ref="B161:C161"/>
    <mergeCell ref="D161:E161"/>
    <mergeCell ref="F161:G161"/>
    <mergeCell ref="H161:I161"/>
    <mergeCell ref="B142:E142"/>
    <mergeCell ref="F142:I142"/>
    <mergeCell ref="J142:K142"/>
    <mergeCell ref="B143:C143"/>
    <mergeCell ref="D143:E143"/>
    <mergeCell ref="F143:G143"/>
    <mergeCell ref="H143:I143"/>
    <mergeCell ref="B116:E116"/>
    <mergeCell ref="F116:I116"/>
    <mergeCell ref="J116:K116"/>
    <mergeCell ref="B117:C117"/>
    <mergeCell ref="D117:E117"/>
    <mergeCell ref="F117:G117"/>
    <mergeCell ref="H117:I117"/>
    <mergeCell ref="B83:E83"/>
    <mergeCell ref="F83:I83"/>
    <mergeCell ref="J83:K83"/>
    <mergeCell ref="B84:C84"/>
    <mergeCell ref="D84:E84"/>
    <mergeCell ref="F84:G84"/>
    <mergeCell ref="H84:I84"/>
    <mergeCell ref="B43:E43"/>
    <mergeCell ref="F43:I43"/>
    <mergeCell ref="J43:K43"/>
    <mergeCell ref="B44:C44"/>
    <mergeCell ref="D44:E44"/>
    <mergeCell ref="F44:G44"/>
    <mergeCell ref="H44:I44"/>
    <mergeCell ref="B15:E15"/>
    <mergeCell ref="F15:I15"/>
    <mergeCell ref="J15:K15"/>
    <mergeCell ref="B16:C16"/>
    <mergeCell ref="D16:E16"/>
    <mergeCell ref="F16:G16"/>
    <mergeCell ref="H16:I16"/>
    <mergeCell ref="B4:E4"/>
    <mergeCell ref="F4:I4"/>
    <mergeCell ref="J4:K4"/>
    <mergeCell ref="B5:C5"/>
    <mergeCell ref="D5:E5"/>
    <mergeCell ref="F5:G5"/>
    <mergeCell ref="H5:I5"/>
  </mergeCells>
  <phoneticPr fontId="3" type="noConversion"/>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rowBreaks count="4" manualBreakCount="4">
    <brk id="66" max="16383" man="1"/>
    <brk id="115" max="16383" man="1"/>
    <brk id="159" max="16383" man="1"/>
    <brk id="218" max="16383"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0"/>
  <dimension ref="A1:K43"/>
  <sheetViews>
    <sheetView tabSelected="1" workbookViewId="0">
      <selection activeCell="M1" sqref="M1"/>
    </sheetView>
  </sheetViews>
  <sheetFormatPr defaultRowHeight="12.75" x14ac:dyDescent="0.2"/>
  <cols>
    <col min="1" max="1" width="24.7109375" customWidth="1"/>
    <col min="2" max="11" width="8.42578125" customWidth="1"/>
  </cols>
  <sheetData>
    <row r="1" spans="1:11" s="52" customFormat="1" ht="20.25" x14ac:dyDescent="0.3">
      <c r="A1" s="4" t="s">
        <v>10</v>
      </c>
      <c r="B1" s="198" t="s">
        <v>546</v>
      </c>
      <c r="C1" s="198"/>
      <c r="D1" s="198"/>
      <c r="E1" s="199"/>
      <c r="F1" s="199"/>
      <c r="G1" s="199"/>
      <c r="H1" s="199"/>
      <c r="I1" s="199"/>
      <c r="J1" s="199"/>
      <c r="K1" s="199"/>
    </row>
    <row r="2" spans="1:11" s="52" customFormat="1" ht="20.25" x14ac:dyDescent="0.3">
      <c r="A2" s="4" t="s">
        <v>91</v>
      </c>
      <c r="B2" s="202" t="s">
        <v>81</v>
      </c>
      <c r="C2" s="198"/>
      <c r="D2" s="198"/>
      <c r="E2" s="203"/>
      <c r="F2" s="203"/>
      <c r="G2" s="203"/>
      <c r="H2" s="203"/>
      <c r="I2" s="203"/>
      <c r="J2" s="203"/>
      <c r="K2" s="203"/>
    </row>
    <row r="4" spans="1:11" ht="15.75" x14ac:dyDescent="0.25">
      <c r="A4" s="56"/>
      <c r="B4" s="196" t="s">
        <v>1</v>
      </c>
      <c r="C4" s="200"/>
      <c r="D4" s="200"/>
      <c r="E4" s="197"/>
      <c r="F4" s="196" t="s">
        <v>14</v>
      </c>
      <c r="G4" s="200"/>
      <c r="H4" s="200"/>
      <c r="I4" s="197"/>
      <c r="J4" s="196" t="s">
        <v>15</v>
      </c>
      <c r="K4" s="197"/>
    </row>
    <row r="5" spans="1:11" x14ac:dyDescent="0.2">
      <c r="A5" s="27"/>
      <c r="B5" s="196">
        <f>VALUE(RIGHT($B$2, 4))</f>
        <v>2021</v>
      </c>
      <c r="C5" s="197"/>
      <c r="D5" s="196">
        <f>B5-1</f>
        <v>2020</v>
      </c>
      <c r="E5" s="204"/>
      <c r="F5" s="196">
        <f>B5</f>
        <v>2021</v>
      </c>
      <c r="G5" s="204"/>
      <c r="H5" s="196">
        <f>D5</f>
        <v>2020</v>
      </c>
      <c r="I5" s="204"/>
      <c r="J5" s="140" t="s">
        <v>4</v>
      </c>
      <c r="K5" s="141" t="s">
        <v>2</v>
      </c>
    </row>
    <row r="6" spans="1:11" x14ac:dyDescent="0.2">
      <c r="A6" s="22"/>
      <c r="B6" s="61" t="s">
        <v>12</v>
      </c>
      <c r="C6" s="62" t="s">
        <v>13</v>
      </c>
      <c r="D6" s="61" t="s">
        <v>12</v>
      </c>
      <c r="E6" s="63" t="s">
        <v>13</v>
      </c>
      <c r="F6" s="84" t="s">
        <v>12</v>
      </c>
      <c r="G6" s="62" t="s">
        <v>13</v>
      </c>
      <c r="H6" s="85" t="s">
        <v>12</v>
      </c>
      <c r="I6" s="63" t="s">
        <v>13</v>
      </c>
      <c r="J6" s="61"/>
      <c r="K6" s="63"/>
    </row>
    <row r="7" spans="1:11" x14ac:dyDescent="0.2">
      <c r="A7" s="7" t="s">
        <v>31</v>
      </c>
      <c r="B7" s="65">
        <v>1</v>
      </c>
      <c r="C7" s="39">
        <f>IF(B43=0, "-", B7/B43)</f>
        <v>5.1282051282051282E-3</v>
      </c>
      <c r="D7" s="65">
        <v>1</v>
      </c>
      <c r="E7" s="21">
        <f>IF(D43=0, "-", D7/D43)</f>
        <v>2.1141649048625794E-3</v>
      </c>
      <c r="F7" s="81">
        <v>11</v>
      </c>
      <c r="G7" s="39">
        <f>IF(F43=0, "-", F7/F43)</f>
        <v>3.2924274169410356E-3</v>
      </c>
      <c r="H7" s="65">
        <v>8</v>
      </c>
      <c r="I7" s="21">
        <f>IF(H43=0, "-", H7/H43)</f>
        <v>1.4207068016338128E-3</v>
      </c>
      <c r="J7" s="20">
        <f t="shared" ref="J7:J41" si="0">IF(D7=0, "-", IF((B7-D7)/D7&lt;10, (B7-D7)/D7, "&gt;999%"))</f>
        <v>0</v>
      </c>
      <c r="K7" s="21">
        <f t="shared" ref="K7:K41" si="1">IF(H7=0, "-", IF((F7-H7)/H7&lt;10, (F7-H7)/H7, "&gt;999%"))</f>
        <v>0.375</v>
      </c>
    </row>
    <row r="8" spans="1:11" x14ac:dyDescent="0.2">
      <c r="A8" s="7" t="s">
        <v>32</v>
      </c>
      <c r="B8" s="65">
        <v>3</v>
      </c>
      <c r="C8" s="39">
        <f>IF(B43=0, "-", B8/B43)</f>
        <v>1.5384615384615385E-2</v>
      </c>
      <c r="D8" s="65">
        <v>14</v>
      </c>
      <c r="E8" s="21">
        <f>IF(D43=0, "-", D8/D43)</f>
        <v>2.9598308668076109E-2</v>
      </c>
      <c r="F8" s="81">
        <v>56</v>
      </c>
      <c r="G8" s="39">
        <f>IF(F43=0, "-", F8/F43)</f>
        <v>1.6761448668063453E-2</v>
      </c>
      <c r="H8" s="65">
        <v>122</v>
      </c>
      <c r="I8" s="21">
        <f>IF(H43=0, "-", H8/H43)</f>
        <v>2.1665778724915645E-2</v>
      </c>
      <c r="J8" s="20">
        <f t="shared" si="0"/>
        <v>-0.7857142857142857</v>
      </c>
      <c r="K8" s="21">
        <f t="shared" si="1"/>
        <v>-0.54098360655737709</v>
      </c>
    </row>
    <row r="9" spans="1:11" x14ac:dyDescent="0.2">
      <c r="A9" s="7" t="s">
        <v>33</v>
      </c>
      <c r="B9" s="65">
        <v>6</v>
      </c>
      <c r="C9" s="39">
        <f>IF(B43=0, "-", B9/B43)</f>
        <v>3.0769230769230771E-2</v>
      </c>
      <c r="D9" s="65">
        <v>19</v>
      </c>
      <c r="E9" s="21">
        <f>IF(D43=0, "-", D9/D43)</f>
        <v>4.0169133192389003E-2</v>
      </c>
      <c r="F9" s="81">
        <v>172</v>
      </c>
      <c r="G9" s="39">
        <f>IF(F43=0, "-", F9/F43)</f>
        <v>5.1481592337623464E-2</v>
      </c>
      <c r="H9" s="65">
        <v>186</v>
      </c>
      <c r="I9" s="21">
        <f>IF(H43=0, "-", H9/H43)</f>
        <v>3.3031433137986149E-2</v>
      </c>
      <c r="J9" s="20">
        <f t="shared" si="0"/>
        <v>-0.68421052631578949</v>
      </c>
      <c r="K9" s="21">
        <f t="shared" si="1"/>
        <v>-7.5268817204301078E-2</v>
      </c>
    </row>
    <row r="10" spans="1:11" x14ac:dyDescent="0.2">
      <c r="A10" s="7" t="s">
        <v>35</v>
      </c>
      <c r="B10" s="65">
        <v>0</v>
      </c>
      <c r="C10" s="39">
        <f>IF(B43=0, "-", B10/B43)</f>
        <v>0</v>
      </c>
      <c r="D10" s="65">
        <v>1</v>
      </c>
      <c r="E10" s="21">
        <f>IF(D43=0, "-", D10/D43)</f>
        <v>2.1141649048625794E-3</v>
      </c>
      <c r="F10" s="81">
        <v>2</v>
      </c>
      <c r="G10" s="39">
        <f>IF(F43=0, "-", F10/F43)</f>
        <v>5.9862316671655197E-4</v>
      </c>
      <c r="H10" s="65">
        <v>3</v>
      </c>
      <c r="I10" s="21">
        <f>IF(H43=0, "-", H10/H43)</f>
        <v>5.3276505061267978E-4</v>
      </c>
      <c r="J10" s="20">
        <f t="shared" si="0"/>
        <v>-1</v>
      </c>
      <c r="K10" s="21">
        <f t="shared" si="1"/>
        <v>-0.33333333333333331</v>
      </c>
    </row>
    <row r="11" spans="1:11" x14ac:dyDescent="0.2">
      <c r="A11" s="7" t="s">
        <v>36</v>
      </c>
      <c r="B11" s="65">
        <v>0</v>
      </c>
      <c r="C11" s="39">
        <f>IF(B43=0, "-", B11/B43)</f>
        <v>0</v>
      </c>
      <c r="D11" s="65">
        <v>0</v>
      </c>
      <c r="E11" s="21">
        <f>IF(D43=0, "-", D11/D43)</f>
        <v>0</v>
      </c>
      <c r="F11" s="81">
        <v>2</v>
      </c>
      <c r="G11" s="39">
        <f>IF(F43=0, "-", F11/F43)</f>
        <v>5.9862316671655197E-4</v>
      </c>
      <c r="H11" s="65">
        <v>7</v>
      </c>
      <c r="I11" s="21">
        <f>IF(H43=0, "-", H11/H43)</f>
        <v>1.2431184514295863E-3</v>
      </c>
      <c r="J11" s="20" t="str">
        <f t="shared" si="0"/>
        <v>-</v>
      </c>
      <c r="K11" s="21">
        <f t="shared" si="1"/>
        <v>-0.7142857142857143</v>
      </c>
    </row>
    <row r="12" spans="1:11" x14ac:dyDescent="0.2">
      <c r="A12" s="7" t="s">
        <v>37</v>
      </c>
      <c r="B12" s="65">
        <v>0</v>
      </c>
      <c r="C12" s="39">
        <f>IF(B43=0, "-", B12/B43)</f>
        <v>0</v>
      </c>
      <c r="D12" s="65">
        <v>1</v>
      </c>
      <c r="E12" s="21">
        <f>IF(D43=0, "-", D12/D43)</f>
        <v>2.1141649048625794E-3</v>
      </c>
      <c r="F12" s="81">
        <v>1</v>
      </c>
      <c r="G12" s="39">
        <f>IF(F43=0, "-", F12/F43)</f>
        <v>2.9931158335827599E-4</v>
      </c>
      <c r="H12" s="65">
        <v>1</v>
      </c>
      <c r="I12" s="21">
        <f>IF(H43=0, "-", H12/H43)</f>
        <v>1.775883502042266E-4</v>
      </c>
      <c r="J12" s="20">
        <f t="shared" si="0"/>
        <v>-1</v>
      </c>
      <c r="K12" s="21">
        <f t="shared" si="1"/>
        <v>0</v>
      </c>
    </row>
    <row r="13" spans="1:11" x14ac:dyDescent="0.2">
      <c r="A13" s="7" t="s">
        <v>38</v>
      </c>
      <c r="B13" s="65">
        <v>0</v>
      </c>
      <c r="C13" s="39">
        <f>IF(B43=0, "-", B13/B43)</f>
        <v>0</v>
      </c>
      <c r="D13" s="65">
        <v>0</v>
      </c>
      <c r="E13" s="21">
        <f>IF(D43=0, "-", D13/D43)</f>
        <v>0</v>
      </c>
      <c r="F13" s="81">
        <v>13</v>
      </c>
      <c r="G13" s="39">
        <f>IF(F43=0, "-", F13/F43)</f>
        <v>3.8910505836575876E-3</v>
      </c>
      <c r="H13" s="65">
        <v>17</v>
      </c>
      <c r="I13" s="21">
        <f>IF(H43=0, "-", H13/H43)</f>
        <v>3.0190019534718521E-3</v>
      </c>
      <c r="J13" s="20" t="str">
        <f t="shared" si="0"/>
        <v>-</v>
      </c>
      <c r="K13" s="21">
        <f t="shared" si="1"/>
        <v>-0.23529411764705882</v>
      </c>
    </row>
    <row r="14" spans="1:11" x14ac:dyDescent="0.2">
      <c r="A14" s="7" t="s">
        <v>40</v>
      </c>
      <c r="B14" s="65">
        <v>2</v>
      </c>
      <c r="C14" s="39">
        <f>IF(B43=0, "-", B14/B43)</f>
        <v>1.0256410256410256E-2</v>
      </c>
      <c r="D14" s="65">
        <v>8</v>
      </c>
      <c r="E14" s="21">
        <f>IF(D43=0, "-", D14/D43)</f>
        <v>1.6913319238900635E-2</v>
      </c>
      <c r="F14" s="81">
        <v>60</v>
      </c>
      <c r="G14" s="39">
        <f>IF(F43=0, "-", F14/F43)</f>
        <v>1.7958695001496557E-2</v>
      </c>
      <c r="H14" s="65">
        <v>79</v>
      </c>
      <c r="I14" s="21">
        <f>IF(H43=0, "-", H14/H43)</f>
        <v>1.4029479666133902E-2</v>
      </c>
      <c r="J14" s="20">
        <f t="shared" si="0"/>
        <v>-0.75</v>
      </c>
      <c r="K14" s="21">
        <f t="shared" si="1"/>
        <v>-0.24050632911392406</v>
      </c>
    </row>
    <row r="15" spans="1:11" x14ac:dyDescent="0.2">
      <c r="A15" s="7" t="s">
        <v>42</v>
      </c>
      <c r="B15" s="65">
        <v>0</v>
      </c>
      <c r="C15" s="39">
        <f>IF(B43=0, "-", B15/B43)</f>
        <v>0</v>
      </c>
      <c r="D15" s="65">
        <v>0</v>
      </c>
      <c r="E15" s="21">
        <f>IF(D43=0, "-", D15/D43)</f>
        <v>0</v>
      </c>
      <c r="F15" s="81">
        <v>0</v>
      </c>
      <c r="G15" s="39">
        <f>IF(F43=0, "-", F15/F43)</f>
        <v>0</v>
      </c>
      <c r="H15" s="65">
        <v>1</v>
      </c>
      <c r="I15" s="21">
        <f>IF(H43=0, "-", H15/H43)</f>
        <v>1.775883502042266E-4</v>
      </c>
      <c r="J15" s="20" t="str">
        <f t="shared" si="0"/>
        <v>-</v>
      </c>
      <c r="K15" s="21">
        <f t="shared" si="1"/>
        <v>-1</v>
      </c>
    </row>
    <row r="16" spans="1:11" x14ac:dyDescent="0.2">
      <c r="A16" s="7" t="s">
        <v>45</v>
      </c>
      <c r="B16" s="65">
        <v>0</v>
      </c>
      <c r="C16" s="39">
        <f>IF(B43=0, "-", B16/B43)</f>
        <v>0</v>
      </c>
      <c r="D16" s="65">
        <v>2</v>
      </c>
      <c r="E16" s="21">
        <f>IF(D43=0, "-", D16/D43)</f>
        <v>4.2283298097251587E-3</v>
      </c>
      <c r="F16" s="81">
        <v>0</v>
      </c>
      <c r="G16" s="39">
        <f>IF(F43=0, "-", F16/F43)</f>
        <v>0</v>
      </c>
      <c r="H16" s="65">
        <v>38</v>
      </c>
      <c r="I16" s="21">
        <f>IF(H43=0, "-", H16/H43)</f>
        <v>6.7483573077606112E-3</v>
      </c>
      <c r="J16" s="20">
        <f t="shared" si="0"/>
        <v>-1</v>
      </c>
      <c r="K16" s="21">
        <f t="shared" si="1"/>
        <v>-1</v>
      </c>
    </row>
    <row r="17" spans="1:11" x14ac:dyDescent="0.2">
      <c r="A17" s="7" t="s">
        <v>46</v>
      </c>
      <c r="B17" s="65">
        <v>3</v>
      </c>
      <c r="C17" s="39">
        <f>IF(B43=0, "-", B17/B43)</f>
        <v>1.5384615384615385E-2</v>
      </c>
      <c r="D17" s="65">
        <v>43</v>
      </c>
      <c r="E17" s="21">
        <f>IF(D43=0, "-", D17/D43)</f>
        <v>9.0909090909090912E-2</v>
      </c>
      <c r="F17" s="81">
        <v>117</v>
      </c>
      <c r="G17" s="39">
        <f>IF(F43=0, "-", F17/F43)</f>
        <v>3.5019455252918288E-2</v>
      </c>
      <c r="H17" s="65">
        <v>457</v>
      </c>
      <c r="I17" s="21">
        <f>IF(H43=0, "-", H17/H43)</f>
        <v>8.1157876043331564E-2</v>
      </c>
      <c r="J17" s="20">
        <f t="shared" si="0"/>
        <v>-0.93023255813953487</v>
      </c>
      <c r="K17" s="21">
        <f t="shared" si="1"/>
        <v>-0.74398249452954046</v>
      </c>
    </row>
    <row r="18" spans="1:11" x14ac:dyDescent="0.2">
      <c r="A18" s="7" t="s">
        <v>47</v>
      </c>
      <c r="B18" s="65">
        <v>28</v>
      </c>
      <c r="C18" s="39">
        <f>IF(B43=0, "-", B18/B43)</f>
        <v>0.14358974358974358</v>
      </c>
      <c r="D18" s="65">
        <v>49</v>
      </c>
      <c r="E18" s="21">
        <f>IF(D43=0, "-", D18/D43)</f>
        <v>0.10359408033826638</v>
      </c>
      <c r="F18" s="81">
        <v>396</v>
      </c>
      <c r="G18" s="39">
        <f>IF(F43=0, "-", F18/F43)</f>
        <v>0.11852738700987728</v>
      </c>
      <c r="H18" s="65">
        <v>620</v>
      </c>
      <c r="I18" s="21">
        <f>IF(H43=0, "-", H18/H43)</f>
        <v>0.11010477712662049</v>
      </c>
      <c r="J18" s="20">
        <f t="shared" si="0"/>
        <v>-0.42857142857142855</v>
      </c>
      <c r="K18" s="21">
        <f t="shared" si="1"/>
        <v>-0.36129032258064514</v>
      </c>
    </row>
    <row r="19" spans="1:11" x14ac:dyDescent="0.2">
      <c r="A19" s="7" t="s">
        <v>52</v>
      </c>
      <c r="B19" s="65">
        <v>1</v>
      </c>
      <c r="C19" s="39">
        <f>IF(B43=0, "-", B19/B43)</f>
        <v>5.1282051282051282E-3</v>
      </c>
      <c r="D19" s="65">
        <v>1</v>
      </c>
      <c r="E19" s="21">
        <f>IF(D43=0, "-", D19/D43)</f>
        <v>2.1141649048625794E-3</v>
      </c>
      <c r="F19" s="81">
        <v>7</v>
      </c>
      <c r="G19" s="39">
        <f>IF(F43=0, "-", F19/F43)</f>
        <v>2.0951810835079317E-3</v>
      </c>
      <c r="H19" s="65">
        <v>11</v>
      </c>
      <c r="I19" s="21">
        <f>IF(H43=0, "-", H19/H43)</f>
        <v>1.9534718522464926E-3</v>
      </c>
      <c r="J19" s="20">
        <f t="shared" si="0"/>
        <v>0</v>
      </c>
      <c r="K19" s="21">
        <f t="shared" si="1"/>
        <v>-0.36363636363636365</v>
      </c>
    </row>
    <row r="20" spans="1:11" x14ac:dyDescent="0.2">
      <c r="A20" s="7" t="s">
        <v>54</v>
      </c>
      <c r="B20" s="65">
        <v>13</v>
      </c>
      <c r="C20" s="39">
        <f>IF(B43=0, "-", B20/B43)</f>
        <v>6.6666666666666666E-2</v>
      </c>
      <c r="D20" s="65">
        <v>50</v>
      </c>
      <c r="E20" s="21">
        <f>IF(D43=0, "-", D20/D43)</f>
        <v>0.10570824524312897</v>
      </c>
      <c r="F20" s="81">
        <v>430</v>
      </c>
      <c r="G20" s="39">
        <f>IF(F43=0, "-", F20/F43)</f>
        <v>0.12870398084405865</v>
      </c>
      <c r="H20" s="65">
        <v>618</v>
      </c>
      <c r="I20" s="21">
        <f>IF(H43=0, "-", H20/H43)</f>
        <v>0.10974960042621204</v>
      </c>
      <c r="J20" s="20">
        <f t="shared" si="0"/>
        <v>-0.74</v>
      </c>
      <c r="K20" s="21">
        <f t="shared" si="1"/>
        <v>-0.30420711974110032</v>
      </c>
    </row>
    <row r="21" spans="1:11" x14ac:dyDescent="0.2">
      <c r="A21" s="7" t="s">
        <v>57</v>
      </c>
      <c r="B21" s="65">
        <v>0</v>
      </c>
      <c r="C21" s="39">
        <f>IF(B43=0, "-", B21/B43)</f>
        <v>0</v>
      </c>
      <c r="D21" s="65">
        <v>1</v>
      </c>
      <c r="E21" s="21">
        <f>IF(D43=0, "-", D21/D43)</f>
        <v>2.1141649048625794E-3</v>
      </c>
      <c r="F21" s="81">
        <v>6</v>
      </c>
      <c r="G21" s="39">
        <f>IF(F43=0, "-", F21/F43)</f>
        <v>1.7958695001496557E-3</v>
      </c>
      <c r="H21" s="65">
        <v>5</v>
      </c>
      <c r="I21" s="21">
        <f>IF(H43=0, "-", H21/H43)</f>
        <v>8.8794175102113303E-4</v>
      </c>
      <c r="J21" s="20">
        <f t="shared" si="0"/>
        <v>-1</v>
      </c>
      <c r="K21" s="21">
        <f t="shared" si="1"/>
        <v>0.2</v>
      </c>
    </row>
    <row r="22" spans="1:11" x14ac:dyDescent="0.2">
      <c r="A22" s="7" t="s">
        <v>58</v>
      </c>
      <c r="B22" s="65">
        <v>4</v>
      </c>
      <c r="C22" s="39">
        <f>IF(B43=0, "-", B22/B43)</f>
        <v>2.0512820512820513E-2</v>
      </c>
      <c r="D22" s="65">
        <v>0</v>
      </c>
      <c r="E22" s="21">
        <f>IF(D43=0, "-", D22/D43)</f>
        <v>0</v>
      </c>
      <c r="F22" s="81">
        <v>37</v>
      </c>
      <c r="G22" s="39">
        <f>IF(F43=0, "-", F22/F43)</f>
        <v>1.1074528584256211E-2</v>
      </c>
      <c r="H22" s="65">
        <v>34</v>
      </c>
      <c r="I22" s="21">
        <f>IF(H43=0, "-", H22/H43)</f>
        <v>6.0380039069437043E-3</v>
      </c>
      <c r="J22" s="20" t="str">
        <f t="shared" si="0"/>
        <v>-</v>
      </c>
      <c r="K22" s="21">
        <f t="shared" si="1"/>
        <v>8.8235294117647065E-2</v>
      </c>
    </row>
    <row r="23" spans="1:11" x14ac:dyDescent="0.2">
      <c r="A23" s="7" t="s">
        <v>59</v>
      </c>
      <c r="B23" s="65">
        <v>0</v>
      </c>
      <c r="C23" s="39">
        <f>IF(B43=0, "-", B23/B43)</f>
        <v>0</v>
      </c>
      <c r="D23" s="65">
        <v>0</v>
      </c>
      <c r="E23" s="21">
        <f>IF(D43=0, "-", D23/D43)</f>
        <v>0</v>
      </c>
      <c r="F23" s="81">
        <v>1</v>
      </c>
      <c r="G23" s="39">
        <f>IF(F43=0, "-", F23/F43)</f>
        <v>2.9931158335827599E-4</v>
      </c>
      <c r="H23" s="65">
        <v>0</v>
      </c>
      <c r="I23" s="21">
        <f>IF(H43=0, "-", H23/H43)</f>
        <v>0</v>
      </c>
      <c r="J23" s="20" t="str">
        <f t="shared" si="0"/>
        <v>-</v>
      </c>
      <c r="K23" s="21" t="str">
        <f t="shared" si="1"/>
        <v>-</v>
      </c>
    </row>
    <row r="24" spans="1:11" x14ac:dyDescent="0.2">
      <c r="A24" s="7" t="s">
        <v>60</v>
      </c>
      <c r="B24" s="65">
        <v>0</v>
      </c>
      <c r="C24" s="39">
        <f>IF(B43=0, "-", B24/B43)</f>
        <v>0</v>
      </c>
      <c r="D24" s="65">
        <v>0</v>
      </c>
      <c r="E24" s="21">
        <f>IF(D43=0, "-", D24/D43)</f>
        <v>0</v>
      </c>
      <c r="F24" s="81">
        <v>1</v>
      </c>
      <c r="G24" s="39">
        <f>IF(F43=0, "-", F24/F43)</f>
        <v>2.9931158335827599E-4</v>
      </c>
      <c r="H24" s="65">
        <v>4</v>
      </c>
      <c r="I24" s="21">
        <f>IF(H43=0, "-", H24/H43)</f>
        <v>7.1035340081690641E-4</v>
      </c>
      <c r="J24" s="20" t="str">
        <f t="shared" si="0"/>
        <v>-</v>
      </c>
      <c r="K24" s="21">
        <f t="shared" si="1"/>
        <v>-0.75</v>
      </c>
    </row>
    <row r="25" spans="1:11" x14ac:dyDescent="0.2">
      <c r="A25" s="7" t="s">
        <v>61</v>
      </c>
      <c r="B25" s="65">
        <v>19</v>
      </c>
      <c r="C25" s="39">
        <f>IF(B43=0, "-", B25/B43)</f>
        <v>9.7435897435897437E-2</v>
      </c>
      <c r="D25" s="65">
        <v>53</v>
      </c>
      <c r="E25" s="21">
        <f>IF(D43=0, "-", D25/D43)</f>
        <v>0.11205073995771671</v>
      </c>
      <c r="F25" s="81">
        <v>407</v>
      </c>
      <c r="G25" s="39">
        <f>IF(F43=0, "-", F25/F43)</f>
        <v>0.12181981442681832</v>
      </c>
      <c r="H25" s="65">
        <v>657</v>
      </c>
      <c r="I25" s="21">
        <f>IF(H43=0, "-", H25/H43)</f>
        <v>0.11667554608417688</v>
      </c>
      <c r="J25" s="20">
        <f t="shared" si="0"/>
        <v>-0.64150943396226412</v>
      </c>
      <c r="K25" s="21">
        <f t="shared" si="1"/>
        <v>-0.38051750380517502</v>
      </c>
    </row>
    <row r="26" spans="1:11" x14ac:dyDescent="0.2">
      <c r="A26" s="7" t="s">
        <v>62</v>
      </c>
      <c r="B26" s="65">
        <v>0</v>
      </c>
      <c r="C26" s="39">
        <f>IF(B43=0, "-", B26/B43)</f>
        <v>0</v>
      </c>
      <c r="D26" s="65">
        <v>0</v>
      </c>
      <c r="E26" s="21">
        <f>IF(D43=0, "-", D26/D43)</f>
        <v>0</v>
      </c>
      <c r="F26" s="81">
        <v>0</v>
      </c>
      <c r="G26" s="39">
        <f>IF(F43=0, "-", F26/F43)</f>
        <v>0</v>
      </c>
      <c r="H26" s="65">
        <v>1</v>
      </c>
      <c r="I26" s="21">
        <f>IF(H43=0, "-", H26/H43)</f>
        <v>1.775883502042266E-4</v>
      </c>
      <c r="J26" s="20" t="str">
        <f t="shared" si="0"/>
        <v>-</v>
      </c>
      <c r="K26" s="21">
        <f t="shared" si="1"/>
        <v>-1</v>
      </c>
    </row>
    <row r="27" spans="1:11" x14ac:dyDescent="0.2">
      <c r="A27" s="7" t="s">
        <v>63</v>
      </c>
      <c r="B27" s="65">
        <v>9</v>
      </c>
      <c r="C27" s="39">
        <f>IF(B43=0, "-", B27/B43)</f>
        <v>4.6153846153846156E-2</v>
      </c>
      <c r="D27" s="65">
        <v>24</v>
      </c>
      <c r="E27" s="21">
        <f>IF(D43=0, "-", D27/D43)</f>
        <v>5.0739957716701901E-2</v>
      </c>
      <c r="F27" s="81">
        <v>129</v>
      </c>
      <c r="G27" s="39">
        <f>IF(F43=0, "-", F27/F43)</f>
        <v>3.8611194253217601E-2</v>
      </c>
      <c r="H27" s="65">
        <v>186</v>
      </c>
      <c r="I27" s="21">
        <f>IF(H43=0, "-", H27/H43)</f>
        <v>3.3031433137986149E-2</v>
      </c>
      <c r="J27" s="20">
        <f t="shared" si="0"/>
        <v>-0.625</v>
      </c>
      <c r="K27" s="21">
        <f t="shared" si="1"/>
        <v>-0.30645161290322581</v>
      </c>
    </row>
    <row r="28" spans="1:11" x14ac:dyDescent="0.2">
      <c r="A28" s="7" t="s">
        <v>64</v>
      </c>
      <c r="B28" s="65">
        <v>0</v>
      </c>
      <c r="C28" s="39">
        <f>IF(B43=0, "-", B28/B43)</f>
        <v>0</v>
      </c>
      <c r="D28" s="65">
        <v>0</v>
      </c>
      <c r="E28" s="21">
        <f>IF(D43=0, "-", D28/D43)</f>
        <v>0</v>
      </c>
      <c r="F28" s="81">
        <v>8</v>
      </c>
      <c r="G28" s="39">
        <f>IF(F43=0, "-", F28/F43)</f>
        <v>2.3944926668662079E-3</v>
      </c>
      <c r="H28" s="65">
        <v>6</v>
      </c>
      <c r="I28" s="21">
        <f>IF(H43=0, "-", H28/H43)</f>
        <v>1.0655301012253596E-3</v>
      </c>
      <c r="J28" s="20" t="str">
        <f t="shared" si="0"/>
        <v>-</v>
      </c>
      <c r="K28" s="21">
        <f t="shared" si="1"/>
        <v>0.33333333333333331</v>
      </c>
    </row>
    <row r="29" spans="1:11" x14ac:dyDescent="0.2">
      <c r="A29" s="7" t="s">
        <v>65</v>
      </c>
      <c r="B29" s="65">
        <v>2</v>
      </c>
      <c r="C29" s="39">
        <f>IF(B43=0, "-", B29/B43)</f>
        <v>1.0256410256410256E-2</v>
      </c>
      <c r="D29" s="65">
        <v>18</v>
      </c>
      <c r="E29" s="21">
        <f>IF(D43=0, "-", D29/D43)</f>
        <v>3.8054968287526428E-2</v>
      </c>
      <c r="F29" s="81">
        <v>146</v>
      </c>
      <c r="G29" s="39">
        <f>IF(F43=0, "-", F29/F43)</f>
        <v>4.3699491170308288E-2</v>
      </c>
      <c r="H29" s="65">
        <v>171</v>
      </c>
      <c r="I29" s="21">
        <f>IF(H43=0, "-", H29/H43)</f>
        <v>3.0367607884922748E-2</v>
      </c>
      <c r="J29" s="20">
        <f t="shared" si="0"/>
        <v>-0.88888888888888884</v>
      </c>
      <c r="K29" s="21">
        <f t="shared" si="1"/>
        <v>-0.14619883040935672</v>
      </c>
    </row>
    <row r="30" spans="1:11" x14ac:dyDescent="0.2">
      <c r="A30" s="7" t="s">
        <v>66</v>
      </c>
      <c r="B30" s="65">
        <v>6</v>
      </c>
      <c r="C30" s="39">
        <f>IF(B43=0, "-", B30/B43)</f>
        <v>3.0769230769230771E-2</v>
      </c>
      <c r="D30" s="65">
        <v>4</v>
      </c>
      <c r="E30" s="21">
        <f>IF(D43=0, "-", D30/D43)</f>
        <v>8.4566596194503175E-3</v>
      </c>
      <c r="F30" s="81">
        <v>45</v>
      </c>
      <c r="G30" s="39">
        <f>IF(F43=0, "-", F30/F43)</f>
        <v>1.3469021251122419E-2</v>
      </c>
      <c r="H30" s="65">
        <v>48</v>
      </c>
      <c r="I30" s="21">
        <f>IF(H43=0, "-", H30/H43)</f>
        <v>8.5242408098028764E-3</v>
      </c>
      <c r="J30" s="20">
        <f t="shared" si="0"/>
        <v>0.5</v>
      </c>
      <c r="K30" s="21">
        <f t="shared" si="1"/>
        <v>-6.25E-2</v>
      </c>
    </row>
    <row r="31" spans="1:11" x14ac:dyDescent="0.2">
      <c r="A31" s="7" t="s">
        <v>67</v>
      </c>
      <c r="B31" s="65">
        <v>0</v>
      </c>
      <c r="C31" s="39">
        <f>IF(B43=0, "-", B31/B43)</f>
        <v>0</v>
      </c>
      <c r="D31" s="65">
        <v>0</v>
      </c>
      <c r="E31" s="21">
        <f>IF(D43=0, "-", D31/D43)</f>
        <v>0</v>
      </c>
      <c r="F31" s="81">
        <v>5</v>
      </c>
      <c r="G31" s="39">
        <f>IF(F43=0, "-", F31/F43)</f>
        <v>1.4965579167913799E-3</v>
      </c>
      <c r="H31" s="65">
        <v>8</v>
      </c>
      <c r="I31" s="21">
        <f>IF(H43=0, "-", H31/H43)</f>
        <v>1.4207068016338128E-3</v>
      </c>
      <c r="J31" s="20" t="str">
        <f t="shared" si="0"/>
        <v>-</v>
      </c>
      <c r="K31" s="21">
        <f t="shared" si="1"/>
        <v>-0.375</v>
      </c>
    </row>
    <row r="32" spans="1:11" x14ac:dyDescent="0.2">
      <c r="A32" s="7" t="s">
        <v>68</v>
      </c>
      <c r="B32" s="65">
        <v>4</v>
      </c>
      <c r="C32" s="39">
        <f>IF(B43=0, "-", B32/B43)</f>
        <v>2.0512820512820513E-2</v>
      </c>
      <c r="D32" s="65">
        <v>1</v>
      </c>
      <c r="E32" s="21">
        <f>IF(D43=0, "-", D32/D43)</f>
        <v>2.1141649048625794E-3</v>
      </c>
      <c r="F32" s="81">
        <v>50</v>
      </c>
      <c r="G32" s="39">
        <f>IF(F43=0, "-", F32/F43)</f>
        <v>1.4965579167913799E-2</v>
      </c>
      <c r="H32" s="65">
        <v>26</v>
      </c>
      <c r="I32" s="21">
        <f>IF(H43=0, "-", H32/H43)</f>
        <v>4.6172971053098913E-3</v>
      </c>
      <c r="J32" s="20">
        <f t="shared" si="0"/>
        <v>3</v>
      </c>
      <c r="K32" s="21">
        <f t="shared" si="1"/>
        <v>0.92307692307692313</v>
      </c>
    </row>
    <row r="33" spans="1:11" x14ac:dyDescent="0.2">
      <c r="A33" s="7" t="s">
        <v>69</v>
      </c>
      <c r="B33" s="65">
        <v>0</v>
      </c>
      <c r="C33" s="39">
        <f>IF(B43=0, "-", B33/B43)</f>
        <v>0</v>
      </c>
      <c r="D33" s="65">
        <v>0</v>
      </c>
      <c r="E33" s="21">
        <f>IF(D43=0, "-", D33/D43)</f>
        <v>0</v>
      </c>
      <c r="F33" s="81">
        <v>1</v>
      </c>
      <c r="G33" s="39">
        <f>IF(F43=0, "-", F33/F43)</f>
        <v>2.9931158335827599E-4</v>
      </c>
      <c r="H33" s="65">
        <v>9</v>
      </c>
      <c r="I33" s="21">
        <f>IF(H43=0, "-", H33/H43)</f>
        <v>1.5982951518380393E-3</v>
      </c>
      <c r="J33" s="20" t="str">
        <f t="shared" si="0"/>
        <v>-</v>
      </c>
      <c r="K33" s="21">
        <f t="shared" si="1"/>
        <v>-0.88888888888888884</v>
      </c>
    </row>
    <row r="34" spans="1:11" x14ac:dyDescent="0.2">
      <c r="A34" s="7" t="s">
        <v>70</v>
      </c>
      <c r="B34" s="65">
        <v>1</v>
      </c>
      <c r="C34" s="39">
        <f>IF(B43=0, "-", B34/B43)</f>
        <v>5.1282051282051282E-3</v>
      </c>
      <c r="D34" s="65">
        <v>1</v>
      </c>
      <c r="E34" s="21">
        <f>IF(D43=0, "-", D34/D43)</f>
        <v>2.1141649048625794E-3</v>
      </c>
      <c r="F34" s="81">
        <v>20</v>
      </c>
      <c r="G34" s="39">
        <f>IF(F43=0, "-", F34/F43)</f>
        <v>5.9862316671655197E-3</v>
      </c>
      <c r="H34" s="65">
        <v>6</v>
      </c>
      <c r="I34" s="21">
        <f>IF(H43=0, "-", H34/H43)</f>
        <v>1.0655301012253596E-3</v>
      </c>
      <c r="J34" s="20">
        <f t="shared" si="0"/>
        <v>0</v>
      </c>
      <c r="K34" s="21">
        <f t="shared" si="1"/>
        <v>2.3333333333333335</v>
      </c>
    </row>
    <row r="35" spans="1:11" x14ac:dyDescent="0.2">
      <c r="A35" s="7" t="s">
        <v>72</v>
      </c>
      <c r="B35" s="65">
        <v>0</v>
      </c>
      <c r="C35" s="39">
        <f>IF(B43=0, "-", B35/B43)</f>
        <v>0</v>
      </c>
      <c r="D35" s="65">
        <v>1</v>
      </c>
      <c r="E35" s="21">
        <f>IF(D43=0, "-", D35/D43)</f>
        <v>2.1141649048625794E-3</v>
      </c>
      <c r="F35" s="81">
        <v>2</v>
      </c>
      <c r="G35" s="39">
        <f>IF(F43=0, "-", F35/F43)</f>
        <v>5.9862316671655197E-4</v>
      </c>
      <c r="H35" s="65">
        <v>4</v>
      </c>
      <c r="I35" s="21">
        <f>IF(H43=0, "-", H35/H43)</f>
        <v>7.1035340081690641E-4</v>
      </c>
      <c r="J35" s="20">
        <f t="shared" si="0"/>
        <v>-1</v>
      </c>
      <c r="K35" s="21">
        <f t="shared" si="1"/>
        <v>-0.5</v>
      </c>
    </row>
    <row r="36" spans="1:11" x14ac:dyDescent="0.2">
      <c r="A36" s="7" t="s">
        <v>73</v>
      </c>
      <c r="B36" s="65">
        <v>6</v>
      </c>
      <c r="C36" s="39">
        <f>IF(B43=0, "-", B36/B43)</f>
        <v>3.0769230769230771E-2</v>
      </c>
      <c r="D36" s="65">
        <v>23</v>
      </c>
      <c r="E36" s="21">
        <f>IF(D43=0, "-", D36/D43)</f>
        <v>4.8625792811839326E-2</v>
      </c>
      <c r="F36" s="81">
        <v>156</v>
      </c>
      <c r="G36" s="39">
        <f>IF(F43=0, "-", F36/F43)</f>
        <v>4.6692607003891051E-2</v>
      </c>
      <c r="H36" s="65">
        <v>208</v>
      </c>
      <c r="I36" s="21">
        <f>IF(H43=0, "-", H36/H43)</f>
        <v>3.693837684247913E-2</v>
      </c>
      <c r="J36" s="20">
        <f t="shared" si="0"/>
        <v>-0.73913043478260865</v>
      </c>
      <c r="K36" s="21">
        <f t="shared" si="1"/>
        <v>-0.25</v>
      </c>
    </row>
    <row r="37" spans="1:11" x14ac:dyDescent="0.2">
      <c r="A37" s="7" t="s">
        <v>75</v>
      </c>
      <c r="B37" s="65">
        <v>3</v>
      </c>
      <c r="C37" s="39">
        <f>IF(B43=0, "-", B37/B43)</f>
        <v>1.5384615384615385E-2</v>
      </c>
      <c r="D37" s="65">
        <v>17</v>
      </c>
      <c r="E37" s="21">
        <f>IF(D43=0, "-", D37/D43)</f>
        <v>3.5940803382663845E-2</v>
      </c>
      <c r="F37" s="81">
        <v>95</v>
      </c>
      <c r="G37" s="39">
        <f>IF(F43=0, "-", F37/F43)</f>
        <v>2.8434600419036216E-2</v>
      </c>
      <c r="H37" s="65">
        <v>205</v>
      </c>
      <c r="I37" s="21">
        <f>IF(H43=0, "-", H37/H43)</f>
        <v>3.6405611791866452E-2</v>
      </c>
      <c r="J37" s="20">
        <f t="shared" si="0"/>
        <v>-0.82352941176470584</v>
      </c>
      <c r="K37" s="21">
        <f t="shared" si="1"/>
        <v>-0.53658536585365857</v>
      </c>
    </row>
    <row r="38" spans="1:11" x14ac:dyDescent="0.2">
      <c r="A38" s="7" t="s">
        <v>76</v>
      </c>
      <c r="B38" s="65">
        <v>14</v>
      </c>
      <c r="C38" s="39">
        <f>IF(B43=0, "-", B38/B43)</f>
        <v>7.179487179487179E-2</v>
      </c>
      <c r="D38" s="65">
        <v>15</v>
      </c>
      <c r="E38" s="21">
        <f>IF(D43=0, "-", D38/D43)</f>
        <v>3.1712473572938688E-2</v>
      </c>
      <c r="F38" s="81">
        <v>126</v>
      </c>
      <c r="G38" s="39">
        <f>IF(F43=0, "-", F38/F43)</f>
        <v>3.7713259503142769E-2</v>
      </c>
      <c r="H38" s="65">
        <v>202</v>
      </c>
      <c r="I38" s="21">
        <f>IF(H43=0, "-", H38/H43)</f>
        <v>3.5872846741253774E-2</v>
      </c>
      <c r="J38" s="20">
        <f t="shared" si="0"/>
        <v>-6.6666666666666666E-2</v>
      </c>
      <c r="K38" s="21">
        <f t="shared" si="1"/>
        <v>-0.37623762376237624</v>
      </c>
    </row>
    <row r="39" spans="1:11" x14ac:dyDescent="0.2">
      <c r="A39" s="7" t="s">
        <v>77</v>
      </c>
      <c r="B39" s="65">
        <v>57</v>
      </c>
      <c r="C39" s="39">
        <f>IF(B43=0, "-", B39/B43)</f>
        <v>0.29230769230769232</v>
      </c>
      <c r="D39" s="65">
        <v>75</v>
      </c>
      <c r="E39" s="21">
        <f>IF(D43=0, "-", D39/D43)</f>
        <v>0.15856236786469344</v>
      </c>
      <c r="F39" s="81">
        <v>620</v>
      </c>
      <c r="G39" s="39">
        <f>IF(F43=0, "-", F39/F43)</f>
        <v>0.18557318168213111</v>
      </c>
      <c r="H39" s="65">
        <v>989</v>
      </c>
      <c r="I39" s="21">
        <f>IF(H43=0, "-", H39/H43)</f>
        <v>0.17563487835198011</v>
      </c>
      <c r="J39" s="20">
        <f t="shared" si="0"/>
        <v>-0.24</v>
      </c>
      <c r="K39" s="21">
        <f t="shared" si="1"/>
        <v>-0.37310414560161781</v>
      </c>
    </row>
    <row r="40" spans="1:11" x14ac:dyDescent="0.2">
      <c r="A40" s="7" t="s">
        <v>78</v>
      </c>
      <c r="B40" s="65">
        <v>13</v>
      </c>
      <c r="C40" s="39">
        <f>IF(B43=0, "-", B40/B43)</f>
        <v>6.6666666666666666E-2</v>
      </c>
      <c r="D40" s="65">
        <v>50</v>
      </c>
      <c r="E40" s="21">
        <f>IF(D43=0, "-", D40/D43)</f>
        <v>0.10570824524312897</v>
      </c>
      <c r="F40" s="81">
        <v>213</v>
      </c>
      <c r="G40" s="39">
        <f>IF(F43=0, "-", F40/F43)</f>
        <v>6.3753367255312776E-2</v>
      </c>
      <c r="H40" s="65">
        <v>685</v>
      </c>
      <c r="I40" s="21">
        <f>IF(H43=0, "-", H40/H43)</f>
        <v>0.12164801988989522</v>
      </c>
      <c r="J40" s="20">
        <f t="shared" si="0"/>
        <v>-0.74</v>
      </c>
      <c r="K40" s="21">
        <f t="shared" si="1"/>
        <v>-0.68905109489051097</v>
      </c>
    </row>
    <row r="41" spans="1:11" x14ac:dyDescent="0.2">
      <c r="A41" s="7" t="s">
        <v>79</v>
      </c>
      <c r="B41" s="65">
        <v>0</v>
      </c>
      <c r="C41" s="39">
        <f>IF(B43=0, "-", B41/B43)</f>
        <v>0</v>
      </c>
      <c r="D41" s="65">
        <v>1</v>
      </c>
      <c r="E41" s="21">
        <f>IF(D43=0, "-", D41/D43)</f>
        <v>2.1141649048625794E-3</v>
      </c>
      <c r="F41" s="81">
        <v>6</v>
      </c>
      <c r="G41" s="39">
        <f>IF(F43=0, "-", F41/F43)</f>
        <v>1.7958695001496557E-3</v>
      </c>
      <c r="H41" s="65">
        <v>9</v>
      </c>
      <c r="I41" s="21">
        <f>IF(H43=0, "-", H41/H43)</f>
        <v>1.5982951518380393E-3</v>
      </c>
      <c r="J41" s="20">
        <f t="shared" si="0"/>
        <v>-1</v>
      </c>
      <c r="K41" s="21">
        <f t="shared" si="1"/>
        <v>-0.33333333333333331</v>
      </c>
    </row>
    <row r="42" spans="1:11" x14ac:dyDescent="0.2">
      <c r="A42" s="2"/>
      <c r="B42" s="68"/>
      <c r="C42" s="33"/>
      <c r="D42" s="68"/>
      <c r="E42" s="6"/>
      <c r="F42" s="82"/>
      <c r="G42" s="33"/>
      <c r="H42" s="68"/>
      <c r="I42" s="6"/>
      <c r="J42" s="5"/>
      <c r="K42" s="6"/>
    </row>
    <row r="43" spans="1:11" s="43" customFormat="1" x14ac:dyDescent="0.2">
      <c r="A43" s="162" t="s">
        <v>495</v>
      </c>
      <c r="B43" s="71">
        <f>SUM(B7:B42)</f>
        <v>195</v>
      </c>
      <c r="C43" s="40">
        <v>1</v>
      </c>
      <c r="D43" s="71">
        <f>SUM(D7:D42)</f>
        <v>473</v>
      </c>
      <c r="E43" s="41">
        <v>1</v>
      </c>
      <c r="F43" s="77">
        <f>SUM(F7:F42)</f>
        <v>3341</v>
      </c>
      <c r="G43" s="42">
        <v>1</v>
      </c>
      <c r="H43" s="71">
        <f>SUM(H7:H42)</f>
        <v>5631</v>
      </c>
      <c r="I43" s="41">
        <v>1</v>
      </c>
      <c r="J43" s="37">
        <f>IF(D43=0, "-", (B43-D43)/D43)</f>
        <v>-0.58773784355179703</v>
      </c>
      <c r="K43" s="38">
        <f>IF(H43=0, "-", (F43-H43)/H43)</f>
        <v>-0.40667732196767892</v>
      </c>
    </row>
  </sheetData>
  <mergeCells count="9">
    <mergeCell ref="B1:K1"/>
    <mergeCell ref="B2:K2"/>
    <mergeCell ref="B4:E4"/>
    <mergeCell ref="F4:I4"/>
    <mergeCell ref="J4:K4"/>
    <mergeCell ref="B5:C5"/>
    <mergeCell ref="D5:E5"/>
    <mergeCell ref="F5:G5"/>
    <mergeCell ref="H5:I5"/>
  </mergeCells>
  <phoneticPr fontId="3" type="noConversion"/>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10</vt:i4>
      </vt:variant>
    </vt:vector>
  </HeadingPairs>
  <TitlesOfParts>
    <vt:vector size="26" baseType="lpstr">
      <vt:lpstr>Retail Sales By State</vt:lpstr>
      <vt:lpstr>Total Market Segmentation</vt:lpstr>
      <vt:lpstr>Retail Sales By Marque</vt:lpstr>
      <vt:lpstr>Retail Share By Marque</vt:lpstr>
      <vt:lpstr>Retail Sales By Buyer Type</vt:lpstr>
      <vt:lpstr>Retail Sales By Fuel Type</vt:lpstr>
      <vt:lpstr>Retail Sales By Country Of Orig</vt:lpstr>
      <vt:lpstr>Segment Model Passenger</vt:lpstr>
      <vt:lpstr>Marque Passenger</vt:lpstr>
      <vt:lpstr>Segment Model SUV</vt:lpstr>
      <vt:lpstr>Marque SUV</vt:lpstr>
      <vt:lpstr>Segment Model Light Commercial</vt:lpstr>
      <vt:lpstr>Marque Light Commercial</vt:lpstr>
      <vt:lpstr>Segment Model Heavy Commercial</vt:lpstr>
      <vt:lpstr>Marque Heavy Commercial</vt:lpstr>
      <vt:lpstr>Retail Sales By Marque &amp; Model</vt:lpstr>
      <vt:lpstr>'Retail Sales By State'!Print_Area</vt:lpstr>
      <vt:lpstr>'Marque Heavy Commercial'!Print_Titles</vt:lpstr>
      <vt:lpstr>'Marque Light Commercial'!Print_Titles</vt:lpstr>
      <vt:lpstr>'Marque Passenger'!Print_Titles</vt:lpstr>
      <vt:lpstr>'Marque SUV'!Print_Titles</vt:lpstr>
      <vt:lpstr>'Retail Sales By Marque &amp; Model'!Print_Titles</vt:lpstr>
      <vt:lpstr>'Segment Model Heavy Commercial'!Print_Titles</vt:lpstr>
      <vt:lpstr>'Segment Model Light Commercial'!Print_Titles</vt:lpstr>
      <vt:lpstr>'Segment Model Passenger'!Print_Titles</vt:lpstr>
      <vt:lpstr>'Segment Model SUV'!Print_Titles</vt:lpstr>
    </vt:vector>
  </TitlesOfParts>
  <Company>R. L. Polk Australia Pty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parack</dc:creator>
  <cp:lastModifiedBy>Packham, Linda</cp:lastModifiedBy>
  <cp:lastPrinted>2005-10-12T01:01:15Z</cp:lastPrinted>
  <dcterms:created xsi:type="dcterms:W3CDTF">2005-07-19T06:26:52Z</dcterms:created>
  <dcterms:modified xsi:type="dcterms:W3CDTF">2021-10-04T18:24:40Z</dcterms:modified>
</cp:coreProperties>
</file>