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2F1F29F8-6671-4AD6-B24F-F2D944644C2D}" xr6:coauthVersionLast="46" xr6:coauthVersionMax="46" xr10:uidLastSave="{00000000-0000-0000-0000-000000000000}"/>
  <bookViews>
    <workbookView xWindow="2460" yWindow="82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H25" i="49"/>
  <c r="J25" i="49" s="1"/>
  <c r="G25" i="49"/>
  <c r="I25" i="49" s="1"/>
  <c r="I26" i="49"/>
  <c r="H26" i="49"/>
  <c r="J26" i="49" s="1"/>
  <c r="G26" i="49"/>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1" i="49"/>
  <c r="J41" i="49" s="1"/>
  <c r="G41" i="49"/>
  <c r="I41" i="49" s="1"/>
  <c r="H44" i="49"/>
  <c r="J44" i="49" s="1"/>
  <c r="G44" i="49"/>
  <c r="I44" i="49" s="1"/>
  <c r="H45" i="49"/>
  <c r="J45" i="49" s="1"/>
  <c r="G45" i="49"/>
  <c r="I45" i="49" s="1"/>
  <c r="H46" i="49"/>
  <c r="J46" i="49" s="1"/>
  <c r="G46" i="49"/>
  <c r="I46" i="49" s="1"/>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H55" i="49"/>
  <c r="J55" i="49" s="1"/>
  <c r="G55" i="49"/>
  <c r="I55" i="49" s="1"/>
  <c r="I56" i="49"/>
  <c r="H56" i="49"/>
  <c r="J56" i="49" s="1"/>
  <c r="G56" i="49"/>
  <c r="H57" i="49"/>
  <c r="J57" i="49" s="1"/>
  <c r="G57" i="49"/>
  <c r="I57" i="49" s="1"/>
  <c r="I58" i="49"/>
  <c r="H58" i="49"/>
  <c r="J58" i="49" s="1"/>
  <c r="G58" i="49"/>
  <c r="H59" i="49"/>
  <c r="J59" i="49" s="1"/>
  <c r="G59" i="49"/>
  <c r="I59" i="49" s="1"/>
  <c r="H60" i="49"/>
  <c r="J60" i="49" s="1"/>
  <c r="G60" i="49"/>
  <c r="I60" i="49" s="1"/>
  <c r="H61" i="49"/>
  <c r="J61" i="49" s="1"/>
  <c r="G61" i="49"/>
  <c r="I61" i="49" s="1"/>
  <c r="H62" i="49"/>
  <c r="J62" i="49" s="1"/>
  <c r="G62" i="49"/>
  <c r="I62" i="49" s="1"/>
  <c r="I63" i="49"/>
  <c r="H63" i="49"/>
  <c r="J63" i="49" s="1"/>
  <c r="G63" i="49"/>
  <c r="J64" i="49"/>
  <c r="I64" i="49"/>
  <c r="H64" i="49"/>
  <c r="G64" i="49"/>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I72" i="49"/>
  <c r="H72" i="49"/>
  <c r="J72" i="49" s="1"/>
  <c r="G72" i="49"/>
  <c r="H73" i="49"/>
  <c r="J73" i="49" s="1"/>
  <c r="G73" i="49"/>
  <c r="I73" i="49" s="1"/>
  <c r="I76" i="49"/>
  <c r="H76" i="49"/>
  <c r="J76" i="49" s="1"/>
  <c r="G76" i="49"/>
  <c r="I77" i="49"/>
  <c r="H77" i="49"/>
  <c r="J77" i="49" s="1"/>
  <c r="G77" i="49"/>
  <c r="H80" i="49"/>
  <c r="J80" i="49" s="1"/>
  <c r="G80" i="49"/>
  <c r="I80" i="49" s="1"/>
  <c r="H81" i="49"/>
  <c r="J81" i="49" s="1"/>
  <c r="G81" i="49"/>
  <c r="I81" i="49" s="1"/>
  <c r="H84" i="49"/>
  <c r="J84" i="49" s="1"/>
  <c r="G84" i="49"/>
  <c r="I84" i="49" s="1"/>
  <c r="H85" i="49"/>
  <c r="J85" i="49" s="1"/>
  <c r="G85" i="49"/>
  <c r="I85" i="49" s="1"/>
  <c r="I88" i="49"/>
  <c r="H88" i="49"/>
  <c r="J88" i="49" s="1"/>
  <c r="G88" i="49"/>
  <c r="H89" i="49"/>
  <c r="J89" i="49" s="1"/>
  <c r="G89" i="49"/>
  <c r="I89" i="49" s="1"/>
  <c r="J90" i="49"/>
  <c r="I90" i="49"/>
  <c r="H90" i="49"/>
  <c r="G90" i="49"/>
  <c r="H91" i="49"/>
  <c r="J91" i="49" s="1"/>
  <c r="G91" i="49"/>
  <c r="I91" i="49" s="1"/>
  <c r="H92" i="49"/>
  <c r="J92" i="49" s="1"/>
  <c r="G92" i="49"/>
  <c r="I92" i="49" s="1"/>
  <c r="H95" i="49"/>
  <c r="J95" i="49" s="1"/>
  <c r="G95" i="49"/>
  <c r="I95" i="49" s="1"/>
  <c r="H96" i="49"/>
  <c r="J96" i="49" s="1"/>
  <c r="G96" i="49"/>
  <c r="I96" i="49" s="1"/>
  <c r="H97" i="49"/>
  <c r="J97" i="49" s="1"/>
  <c r="G97" i="49"/>
  <c r="I97" i="49" s="1"/>
  <c r="H100" i="49"/>
  <c r="J100" i="49" s="1"/>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I110" i="49"/>
  <c r="H110" i="49"/>
  <c r="J110" i="49" s="1"/>
  <c r="G110" i="49"/>
  <c r="H111" i="49"/>
  <c r="J111" i="49" s="1"/>
  <c r="G111" i="49"/>
  <c r="I111" i="49" s="1"/>
  <c r="I114" i="49"/>
  <c r="H114" i="49"/>
  <c r="J114" i="49" s="1"/>
  <c r="G114" i="49"/>
  <c r="H115" i="49"/>
  <c r="J115" i="49" s="1"/>
  <c r="G115" i="49"/>
  <c r="I115" i="49" s="1"/>
  <c r="I116" i="49"/>
  <c r="H116" i="49"/>
  <c r="J116" i="49" s="1"/>
  <c r="G116" i="49"/>
  <c r="I119" i="49"/>
  <c r="H119" i="49"/>
  <c r="J119" i="49" s="1"/>
  <c r="G119" i="49"/>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J130" i="49"/>
  <c r="I130" i="49"/>
  <c r="H130" i="49"/>
  <c r="G130" i="49"/>
  <c r="H131" i="49"/>
  <c r="J131" i="49" s="1"/>
  <c r="G131" i="49"/>
  <c r="I131" i="49" s="1"/>
  <c r="H132" i="49"/>
  <c r="J132" i="49" s="1"/>
  <c r="G132" i="49"/>
  <c r="I132" i="49" s="1"/>
  <c r="H133" i="49"/>
  <c r="J133" i="49" s="1"/>
  <c r="G133" i="49"/>
  <c r="I133"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H143" i="49"/>
  <c r="J143" i="49" s="1"/>
  <c r="G143" i="49"/>
  <c r="I143" i="49" s="1"/>
  <c r="H146" i="49"/>
  <c r="J146" i="49" s="1"/>
  <c r="G146" i="49"/>
  <c r="I146" i="49" s="1"/>
  <c r="H147" i="49"/>
  <c r="J147" i="49" s="1"/>
  <c r="G147" i="49"/>
  <c r="I147" i="49" s="1"/>
  <c r="J148" i="49"/>
  <c r="I148" i="49"/>
  <c r="H148" i="49"/>
  <c r="G148" i="49"/>
  <c r="H149" i="49"/>
  <c r="J149" i="49" s="1"/>
  <c r="G149" i="49"/>
  <c r="I149" i="49" s="1"/>
  <c r="H150" i="49"/>
  <c r="J150" i="49" s="1"/>
  <c r="G150" i="49"/>
  <c r="I150" i="49" s="1"/>
  <c r="H153" i="49"/>
  <c r="J153" i="49" s="1"/>
  <c r="G153" i="49"/>
  <c r="I153" i="49" s="1"/>
  <c r="H154" i="49"/>
  <c r="J154" i="49" s="1"/>
  <c r="G154" i="49"/>
  <c r="I154" i="49" s="1"/>
  <c r="H155" i="49"/>
  <c r="J155" i="49" s="1"/>
  <c r="G155" i="49"/>
  <c r="I155" i="49" s="1"/>
  <c r="J156" i="49"/>
  <c r="I156" i="49"/>
  <c r="H156" i="49"/>
  <c r="G156" i="49"/>
  <c r="H157" i="49"/>
  <c r="J157" i="49" s="1"/>
  <c r="G157" i="49"/>
  <c r="I157" i="49" s="1"/>
  <c r="H158" i="49"/>
  <c r="J158" i="49" s="1"/>
  <c r="G158" i="49"/>
  <c r="I158" i="49" s="1"/>
  <c r="J159" i="49"/>
  <c r="I159" i="49"/>
  <c r="H159" i="49"/>
  <c r="G159" i="49"/>
  <c r="H160" i="49"/>
  <c r="J160" i="49" s="1"/>
  <c r="G160" i="49"/>
  <c r="I160" i="49" s="1"/>
  <c r="H161" i="49"/>
  <c r="J161" i="49" s="1"/>
  <c r="G161" i="49"/>
  <c r="I161" i="49" s="1"/>
  <c r="H164" i="49"/>
  <c r="J164" i="49" s="1"/>
  <c r="G164" i="49"/>
  <c r="I164" i="49" s="1"/>
  <c r="H165" i="49"/>
  <c r="J165" i="49" s="1"/>
  <c r="G165" i="49"/>
  <c r="I165" i="49" s="1"/>
  <c r="H166" i="49"/>
  <c r="J166" i="49" s="1"/>
  <c r="G166" i="49"/>
  <c r="I166" i="49" s="1"/>
  <c r="H167" i="49"/>
  <c r="J167" i="49" s="1"/>
  <c r="G167" i="49"/>
  <c r="I167" i="49" s="1"/>
  <c r="I170" i="49"/>
  <c r="H170" i="49"/>
  <c r="J170" i="49" s="1"/>
  <c r="G170" i="49"/>
  <c r="I171" i="49"/>
  <c r="H171" i="49"/>
  <c r="J171" i="49" s="1"/>
  <c r="G171" i="49"/>
  <c r="I172" i="49"/>
  <c r="H172" i="49"/>
  <c r="J172" i="49" s="1"/>
  <c r="G172" i="49"/>
  <c r="I173" i="49"/>
  <c r="H173" i="49"/>
  <c r="J173" i="49" s="1"/>
  <c r="G173" i="49"/>
  <c r="I174" i="49"/>
  <c r="H174" i="49"/>
  <c r="J174" i="49" s="1"/>
  <c r="G174" i="49"/>
  <c r="I175" i="49"/>
  <c r="H175" i="49"/>
  <c r="J175" i="49" s="1"/>
  <c r="G175" i="49"/>
  <c r="I176" i="49"/>
  <c r="H176" i="49"/>
  <c r="J176" i="49" s="1"/>
  <c r="G176" i="49"/>
  <c r="I177" i="49"/>
  <c r="H177" i="49"/>
  <c r="J177" i="49" s="1"/>
  <c r="G177" i="49"/>
  <c r="I178" i="49"/>
  <c r="H178" i="49"/>
  <c r="J178" i="49" s="1"/>
  <c r="G178" i="49"/>
  <c r="H181" i="49"/>
  <c r="J181" i="49" s="1"/>
  <c r="G181" i="49"/>
  <c r="I181" i="49" s="1"/>
  <c r="I182" i="49"/>
  <c r="H182" i="49"/>
  <c r="J182" i="49" s="1"/>
  <c r="G182" i="49"/>
  <c r="H183" i="49"/>
  <c r="J183" i="49" s="1"/>
  <c r="G183" i="49"/>
  <c r="I183"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I191" i="49"/>
  <c r="H191" i="49"/>
  <c r="J191" i="49" s="1"/>
  <c r="G191" i="49"/>
  <c r="H192" i="49"/>
  <c r="J192" i="49" s="1"/>
  <c r="G192" i="49"/>
  <c r="I192" i="49" s="1"/>
  <c r="J193" i="49"/>
  <c r="I193" i="49"/>
  <c r="H193" i="49"/>
  <c r="G193" i="49"/>
  <c r="H194" i="49"/>
  <c r="J194" i="49" s="1"/>
  <c r="G194" i="49"/>
  <c r="I194" i="49" s="1"/>
  <c r="H195" i="49"/>
  <c r="J195" i="49" s="1"/>
  <c r="G195" i="49"/>
  <c r="I195" i="49" s="1"/>
  <c r="H196" i="49"/>
  <c r="J196" i="49" s="1"/>
  <c r="G196" i="49"/>
  <c r="I196" i="49" s="1"/>
  <c r="H197" i="49"/>
  <c r="J197" i="49" s="1"/>
  <c r="G197" i="49"/>
  <c r="I197" i="49" s="1"/>
  <c r="J198" i="49"/>
  <c r="I198" i="49"/>
  <c r="H198" i="49"/>
  <c r="G198" i="49"/>
  <c r="H199" i="49"/>
  <c r="J199" i="49" s="1"/>
  <c r="G199" i="49"/>
  <c r="I199" i="49" s="1"/>
  <c r="J200" i="49"/>
  <c r="I200" i="49"/>
  <c r="H200" i="49"/>
  <c r="G200" i="49"/>
  <c r="H201" i="49"/>
  <c r="J201" i="49" s="1"/>
  <c r="G201" i="49"/>
  <c r="I201" i="49" s="1"/>
  <c r="H202" i="49"/>
  <c r="J202" i="49" s="1"/>
  <c r="G202" i="49"/>
  <c r="I202" i="49" s="1"/>
  <c r="I203" i="49"/>
  <c r="H203" i="49"/>
  <c r="J203" i="49" s="1"/>
  <c r="G203" i="49"/>
  <c r="J204" i="49"/>
  <c r="I204" i="49"/>
  <c r="H204" i="49"/>
  <c r="G204" i="49"/>
  <c r="J205" i="49"/>
  <c r="I205" i="49"/>
  <c r="H205" i="49"/>
  <c r="G205" i="49"/>
  <c r="H206" i="49"/>
  <c r="J206" i="49" s="1"/>
  <c r="G206" i="49"/>
  <c r="I206" i="49" s="1"/>
  <c r="H207" i="49"/>
  <c r="J207" i="49" s="1"/>
  <c r="G207" i="49"/>
  <c r="I207" i="49" s="1"/>
  <c r="H208" i="49"/>
  <c r="J208" i="49" s="1"/>
  <c r="G208" i="49"/>
  <c r="I208" i="49" s="1"/>
  <c r="H209" i="49"/>
  <c r="J209" i="49" s="1"/>
  <c r="G209" i="49"/>
  <c r="I209" i="49" s="1"/>
  <c r="J212" i="49"/>
  <c r="I212" i="49"/>
  <c r="H212" i="49"/>
  <c r="G212" i="49"/>
  <c r="H213" i="49"/>
  <c r="J213" i="49" s="1"/>
  <c r="G213" i="49"/>
  <c r="I213" i="49" s="1"/>
  <c r="I214" i="49"/>
  <c r="H214" i="49"/>
  <c r="J214" i="49" s="1"/>
  <c r="G214" i="49"/>
  <c r="H215" i="49"/>
  <c r="J215" i="49" s="1"/>
  <c r="G215" i="49"/>
  <c r="I215" i="49" s="1"/>
  <c r="J216" i="49"/>
  <c r="I216" i="49"/>
  <c r="H216" i="49"/>
  <c r="G216" i="49"/>
  <c r="J217" i="49"/>
  <c r="I217" i="49"/>
  <c r="H217" i="49"/>
  <c r="G217" i="49"/>
  <c r="H218" i="49"/>
  <c r="J218" i="49" s="1"/>
  <c r="G218" i="49"/>
  <c r="I218" i="49" s="1"/>
  <c r="I221" i="49"/>
  <c r="H221" i="49"/>
  <c r="J221" i="49" s="1"/>
  <c r="G221" i="49"/>
  <c r="I222" i="49"/>
  <c r="H222" i="49"/>
  <c r="J222" i="49" s="1"/>
  <c r="G222" i="49"/>
  <c r="I223" i="49"/>
  <c r="H223" i="49"/>
  <c r="J223" i="49" s="1"/>
  <c r="G223" i="49"/>
  <c r="I224" i="49"/>
  <c r="H224" i="49"/>
  <c r="J224" i="49" s="1"/>
  <c r="G224" i="49"/>
  <c r="I225" i="49"/>
  <c r="H225" i="49"/>
  <c r="J225" i="49" s="1"/>
  <c r="G225" i="49"/>
  <c r="I228" i="49"/>
  <c r="H228" i="49"/>
  <c r="J228" i="49" s="1"/>
  <c r="G228" i="49"/>
  <c r="I229" i="49"/>
  <c r="H229" i="49"/>
  <c r="J229" i="49" s="1"/>
  <c r="G229" i="49"/>
  <c r="H232" i="49"/>
  <c r="J232" i="49" s="1"/>
  <c r="G232" i="49"/>
  <c r="I232" i="49" s="1"/>
  <c r="H233" i="49"/>
  <c r="J233" i="49" s="1"/>
  <c r="G233" i="49"/>
  <c r="I233" i="49" s="1"/>
  <c r="H234" i="49"/>
  <c r="J234" i="49" s="1"/>
  <c r="G234" i="49"/>
  <c r="I234" i="49" s="1"/>
  <c r="H235" i="49"/>
  <c r="J235" i="49" s="1"/>
  <c r="G235" i="49"/>
  <c r="I235" i="49" s="1"/>
  <c r="H238" i="49"/>
  <c r="J238" i="49" s="1"/>
  <c r="G238" i="49"/>
  <c r="I238" i="49" s="1"/>
  <c r="H239" i="49"/>
  <c r="J239" i="49" s="1"/>
  <c r="G239" i="49"/>
  <c r="I239" i="49" s="1"/>
  <c r="H240" i="49"/>
  <c r="J240" i="49" s="1"/>
  <c r="G240" i="49"/>
  <c r="I240" i="49" s="1"/>
  <c r="H241" i="49"/>
  <c r="J241" i="49" s="1"/>
  <c r="G241" i="49"/>
  <c r="I241" i="49" s="1"/>
  <c r="I244" i="49"/>
  <c r="H244" i="49"/>
  <c r="J244" i="49" s="1"/>
  <c r="G244" i="49"/>
  <c r="I245" i="49"/>
  <c r="H245" i="49"/>
  <c r="J245" i="49" s="1"/>
  <c r="G245" i="49"/>
  <c r="H248" i="49"/>
  <c r="J248" i="49" s="1"/>
  <c r="G248" i="49"/>
  <c r="I248" i="49" s="1"/>
  <c r="H249" i="49"/>
  <c r="J249" i="49" s="1"/>
  <c r="G249" i="49"/>
  <c r="I249" i="49" s="1"/>
  <c r="H250" i="49"/>
  <c r="J250" i="49" s="1"/>
  <c r="G250" i="49"/>
  <c r="I250" i="49" s="1"/>
  <c r="H251" i="49"/>
  <c r="J251" i="49" s="1"/>
  <c r="G251" i="49"/>
  <c r="I251" i="49" s="1"/>
  <c r="H252" i="49"/>
  <c r="J252" i="49" s="1"/>
  <c r="G252" i="49"/>
  <c r="I252"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I260" i="49"/>
  <c r="H260" i="49"/>
  <c r="J260" i="49" s="1"/>
  <c r="G260" i="49"/>
  <c r="I261" i="49"/>
  <c r="H261" i="49"/>
  <c r="J261" i="49" s="1"/>
  <c r="G261" i="49"/>
  <c r="H262" i="49"/>
  <c r="J262" i="49" s="1"/>
  <c r="G262" i="49"/>
  <c r="I262"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3" i="49"/>
  <c r="J273" i="49" s="1"/>
  <c r="G273" i="49"/>
  <c r="I273" i="49" s="1"/>
  <c r="H274" i="49"/>
  <c r="J274" i="49" s="1"/>
  <c r="G274" i="49"/>
  <c r="I274" i="49" s="1"/>
  <c r="H277" i="49"/>
  <c r="J277" i="49" s="1"/>
  <c r="G277" i="49"/>
  <c r="I277" i="49" s="1"/>
  <c r="H278" i="49"/>
  <c r="J278" i="49" s="1"/>
  <c r="G278" i="49"/>
  <c r="I278" i="49" s="1"/>
  <c r="J279" i="49"/>
  <c r="I279" i="49"/>
  <c r="H279" i="49"/>
  <c r="G279" i="49"/>
  <c r="I280" i="49"/>
  <c r="H280" i="49"/>
  <c r="J280" i="49" s="1"/>
  <c r="G280" i="49"/>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J287" i="49"/>
  <c r="I287" i="49"/>
  <c r="H287" i="49"/>
  <c r="G287" i="49"/>
  <c r="H288" i="49"/>
  <c r="J288" i="49" s="1"/>
  <c r="G288" i="49"/>
  <c r="I288" i="49" s="1"/>
  <c r="H291" i="49"/>
  <c r="J291" i="49" s="1"/>
  <c r="G291" i="49"/>
  <c r="I291" i="49" s="1"/>
  <c r="H292" i="49"/>
  <c r="J292" i="49" s="1"/>
  <c r="G292" i="49"/>
  <c r="I292" i="49" s="1"/>
  <c r="H293" i="49"/>
  <c r="J293" i="49" s="1"/>
  <c r="G293" i="49"/>
  <c r="I293" i="49" s="1"/>
  <c r="H296" i="49"/>
  <c r="J296" i="49" s="1"/>
  <c r="G296" i="49"/>
  <c r="I296" i="49" s="1"/>
  <c r="H297" i="49"/>
  <c r="J297" i="49" s="1"/>
  <c r="G297" i="49"/>
  <c r="I297" i="49" s="1"/>
  <c r="H298" i="49"/>
  <c r="J298" i="49" s="1"/>
  <c r="G298" i="49"/>
  <c r="I298" i="49" s="1"/>
  <c r="H299" i="49"/>
  <c r="J299" i="49" s="1"/>
  <c r="G299" i="49"/>
  <c r="I299" i="49" s="1"/>
  <c r="H300" i="49"/>
  <c r="J300" i="49" s="1"/>
  <c r="G300" i="49"/>
  <c r="I300" i="49" s="1"/>
  <c r="H301" i="49"/>
  <c r="J301" i="49" s="1"/>
  <c r="G301" i="49"/>
  <c r="I301" i="49" s="1"/>
  <c r="H302" i="49"/>
  <c r="J302" i="49" s="1"/>
  <c r="G302" i="49"/>
  <c r="I302" i="49" s="1"/>
  <c r="H303" i="49"/>
  <c r="J303" i="49" s="1"/>
  <c r="G303" i="49"/>
  <c r="I303" i="49" s="1"/>
  <c r="H306" i="49"/>
  <c r="J306" i="49" s="1"/>
  <c r="G306" i="49"/>
  <c r="I306" i="49" s="1"/>
  <c r="H307" i="49"/>
  <c r="J307" i="49" s="1"/>
  <c r="G307" i="49"/>
  <c r="I307" i="49" s="1"/>
  <c r="J308" i="49"/>
  <c r="I308" i="49"/>
  <c r="H308" i="49"/>
  <c r="G308" i="49"/>
  <c r="H309" i="49"/>
  <c r="J309" i="49" s="1"/>
  <c r="G309" i="49"/>
  <c r="I309" i="49" s="1"/>
  <c r="H310" i="49"/>
  <c r="J310" i="49" s="1"/>
  <c r="G310" i="49"/>
  <c r="I310" i="49" s="1"/>
  <c r="H311" i="49"/>
  <c r="J311" i="49" s="1"/>
  <c r="G311" i="49"/>
  <c r="I311" i="49" s="1"/>
  <c r="H312" i="49"/>
  <c r="J312" i="49" s="1"/>
  <c r="G312" i="49"/>
  <c r="I312" i="49" s="1"/>
  <c r="H313" i="49"/>
  <c r="J313" i="49" s="1"/>
  <c r="G313" i="49"/>
  <c r="I313" i="49" s="1"/>
  <c r="H316" i="49"/>
  <c r="J316" i="49" s="1"/>
  <c r="G316" i="49"/>
  <c r="I316" i="49" s="1"/>
  <c r="H317" i="49"/>
  <c r="J317" i="49" s="1"/>
  <c r="G317" i="49"/>
  <c r="I317" i="49" s="1"/>
  <c r="I318" i="49"/>
  <c r="H318" i="49"/>
  <c r="J318" i="49" s="1"/>
  <c r="G318" i="49"/>
  <c r="H319" i="49"/>
  <c r="J319" i="49" s="1"/>
  <c r="G319" i="49"/>
  <c r="I319" i="49" s="1"/>
  <c r="I320" i="49"/>
  <c r="H320" i="49"/>
  <c r="J320" i="49" s="1"/>
  <c r="G320" i="49"/>
  <c r="I321" i="49"/>
  <c r="H321" i="49"/>
  <c r="J321" i="49" s="1"/>
  <c r="G321" i="49"/>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I330" i="49"/>
  <c r="H330" i="49"/>
  <c r="J330" i="49" s="1"/>
  <c r="G330" i="49"/>
  <c r="H331" i="49"/>
  <c r="J331" i="49" s="1"/>
  <c r="G331" i="49"/>
  <c r="I331" i="49" s="1"/>
  <c r="H332" i="49"/>
  <c r="J332" i="49" s="1"/>
  <c r="G332" i="49"/>
  <c r="I332" i="49" s="1"/>
  <c r="H333" i="49"/>
  <c r="J333" i="49" s="1"/>
  <c r="G333" i="49"/>
  <c r="I333" i="49" s="1"/>
  <c r="H336" i="49"/>
  <c r="J336" i="49" s="1"/>
  <c r="G336" i="49"/>
  <c r="I336" i="49" s="1"/>
  <c r="H337" i="49"/>
  <c r="J337" i="49" s="1"/>
  <c r="G337" i="49"/>
  <c r="I337" i="49" s="1"/>
  <c r="H340" i="49"/>
  <c r="J340" i="49" s="1"/>
  <c r="G340" i="49"/>
  <c r="I340" i="49" s="1"/>
  <c r="H341" i="49"/>
  <c r="J341" i="49" s="1"/>
  <c r="G341" i="49"/>
  <c r="I341" i="49" s="1"/>
  <c r="H342" i="49"/>
  <c r="J342" i="49" s="1"/>
  <c r="G342" i="49"/>
  <c r="I342" i="49" s="1"/>
  <c r="I345" i="49"/>
  <c r="H345" i="49"/>
  <c r="J345" i="49" s="1"/>
  <c r="G345" i="49"/>
  <c r="H346" i="49"/>
  <c r="J346" i="49" s="1"/>
  <c r="G346" i="49"/>
  <c r="I346" i="49" s="1"/>
  <c r="H347" i="49"/>
  <c r="J347" i="49" s="1"/>
  <c r="G347" i="49"/>
  <c r="I347" i="49" s="1"/>
  <c r="I348" i="49"/>
  <c r="H348" i="49"/>
  <c r="J348" i="49" s="1"/>
  <c r="G348" i="49"/>
  <c r="H349" i="49"/>
  <c r="J349" i="49" s="1"/>
  <c r="G349" i="49"/>
  <c r="I349"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J359" i="49"/>
  <c r="I359" i="49"/>
  <c r="H359" i="49"/>
  <c r="G359" i="49"/>
  <c r="H360" i="49"/>
  <c r="J360" i="49" s="1"/>
  <c r="G360" i="49"/>
  <c r="I360" i="49" s="1"/>
  <c r="H361" i="49"/>
  <c r="J361" i="49" s="1"/>
  <c r="G361" i="49"/>
  <c r="I361" i="49" s="1"/>
  <c r="H362" i="49"/>
  <c r="J362" i="49" s="1"/>
  <c r="G362" i="49"/>
  <c r="I362" i="49" s="1"/>
  <c r="H363" i="49"/>
  <c r="J363" i="49" s="1"/>
  <c r="G363" i="49"/>
  <c r="I363" i="49" s="1"/>
  <c r="H364" i="49"/>
  <c r="J364" i="49" s="1"/>
  <c r="G364" i="49"/>
  <c r="I364" i="49" s="1"/>
  <c r="H367" i="49"/>
  <c r="J367" i="49" s="1"/>
  <c r="G367" i="49"/>
  <c r="I367" i="49" s="1"/>
  <c r="H368" i="49"/>
  <c r="J368" i="49" s="1"/>
  <c r="G368" i="49"/>
  <c r="I368" i="49" s="1"/>
  <c r="I371" i="49"/>
  <c r="H371" i="49"/>
  <c r="J371" i="49" s="1"/>
  <c r="G371" i="49"/>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J381" i="49"/>
  <c r="I381" i="49"/>
  <c r="H381" i="49"/>
  <c r="G381" i="49"/>
  <c r="H382" i="49"/>
  <c r="J382" i="49" s="1"/>
  <c r="G382" i="49"/>
  <c r="I382" i="49" s="1"/>
  <c r="H383" i="49"/>
  <c r="J383" i="49" s="1"/>
  <c r="G383" i="49"/>
  <c r="I383"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I391" i="49"/>
  <c r="H391" i="49"/>
  <c r="J391" i="49" s="1"/>
  <c r="G391" i="49"/>
  <c r="H392" i="49"/>
  <c r="J392" i="49" s="1"/>
  <c r="G392" i="49"/>
  <c r="I392" i="49" s="1"/>
  <c r="I393" i="49"/>
  <c r="H393" i="49"/>
  <c r="J393" i="49" s="1"/>
  <c r="G393" i="49"/>
  <c r="H394" i="49"/>
  <c r="J394" i="49" s="1"/>
  <c r="G394" i="49"/>
  <c r="I394" i="49" s="1"/>
  <c r="I395" i="49"/>
  <c r="H395" i="49"/>
  <c r="J395" i="49" s="1"/>
  <c r="G395" i="49"/>
  <c r="H396" i="49"/>
  <c r="J396" i="49" s="1"/>
  <c r="G396" i="49"/>
  <c r="I396" i="49" s="1"/>
  <c r="H399" i="49"/>
  <c r="J399" i="49" s="1"/>
  <c r="G399" i="49"/>
  <c r="I399" i="49" s="1"/>
  <c r="I400" i="49"/>
  <c r="H400" i="49"/>
  <c r="J400" i="49" s="1"/>
  <c r="G400" i="49"/>
  <c r="H401" i="49"/>
  <c r="J401" i="49" s="1"/>
  <c r="G401" i="49"/>
  <c r="I401" i="49" s="1"/>
  <c r="I404" i="49"/>
  <c r="H404" i="49"/>
  <c r="J404" i="49" s="1"/>
  <c r="G404" i="49"/>
  <c r="H405" i="49"/>
  <c r="J405" i="49" s="1"/>
  <c r="G405" i="49"/>
  <c r="I405" i="49" s="1"/>
  <c r="H406" i="49"/>
  <c r="J406" i="49" s="1"/>
  <c r="G406" i="49"/>
  <c r="I406" i="49" s="1"/>
  <c r="H407" i="49"/>
  <c r="J407" i="49" s="1"/>
  <c r="G407" i="49"/>
  <c r="I407" i="49" s="1"/>
  <c r="H408" i="49"/>
  <c r="J408" i="49" s="1"/>
  <c r="G408" i="49"/>
  <c r="I408" i="49" s="1"/>
  <c r="H409" i="49"/>
  <c r="J409" i="49" s="1"/>
  <c r="G409" i="49"/>
  <c r="I409" i="49" s="1"/>
  <c r="I410" i="49"/>
  <c r="H410" i="49"/>
  <c r="J410" i="49" s="1"/>
  <c r="G410" i="49"/>
  <c r="H411" i="49"/>
  <c r="J411" i="49" s="1"/>
  <c r="G411" i="49"/>
  <c r="I411" i="49" s="1"/>
  <c r="H412" i="49"/>
  <c r="J412" i="49" s="1"/>
  <c r="G412" i="49"/>
  <c r="I412" i="49" s="1"/>
  <c r="I415" i="49"/>
  <c r="H415" i="49"/>
  <c r="J415" i="49" s="1"/>
  <c r="G415" i="49"/>
  <c r="H416" i="49"/>
  <c r="J416" i="49" s="1"/>
  <c r="G416" i="49"/>
  <c r="I416" i="49" s="1"/>
  <c r="H417" i="49"/>
  <c r="J417" i="49" s="1"/>
  <c r="G417" i="49"/>
  <c r="I417" i="49" s="1"/>
  <c r="H418" i="49"/>
  <c r="J418" i="49" s="1"/>
  <c r="G418" i="49"/>
  <c r="I418" i="49" s="1"/>
  <c r="H419" i="49"/>
  <c r="J419" i="49" s="1"/>
  <c r="G419" i="49"/>
  <c r="I419"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41" i="49"/>
  <c r="J441" i="49" s="1"/>
  <c r="G441" i="49"/>
  <c r="I441" i="49" s="1"/>
  <c r="H442" i="49"/>
  <c r="J442" i="49" s="1"/>
  <c r="G442" i="49"/>
  <c r="I442"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I458" i="49"/>
  <c r="H458" i="49"/>
  <c r="J458" i="49" s="1"/>
  <c r="G458" i="49"/>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J476" i="49"/>
  <c r="I476" i="49"/>
  <c r="H476" i="49"/>
  <c r="G476" i="49"/>
  <c r="H477" i="49"/>
  <c r="J477" i="49" s="1"/>
  <c r="G477" i="49"/>
  <c r="I477" i="49" s="1"/>
  <c r="H480" i="49"/>
  <c r="J480" i="49" s="1"/>
  <c r="G480" i="49"/>
  <c r="I480" i="49" s="1"/>
  <c r="I481" i="49"/>
  <c r="H481" i="49"/>
  <c r="J481" i="49" s="1"/>
  <c r="G481" i="49"/>
  <c r="I482" i="49"/>
  <c r="H482" i="49"/>
  <c r="J482" i="49" s="1"/>
  <c r="G482" i="49"/>
  <c r="H483" i="49"/>
  <c r="J483" i="49" s="1"/>
  <c r="G483" i="49"/>
  <c r="I483" i="49" s="1"/>
  <c r="J486" i="49"/>
  <c r="I486" i="49"/>
  <c r="H486" i="49"/>
  <c r="G486" i="49"/>
  <c r="I487" i="49"/>
  <c r="H487" i="49"/>
  <c r="J487" i="49" s="1"/>
  <c r="G487" i="49"/>
  <c r="I488" i="49"/>
  <c r="H488" i="49"/>
  <c r="J488" i="49" s="1"/>
  <c r="G488" i="49"/>
  <c r="H489" i="49"/>
  <c r="J489" i="49" s="1"/>
  <c r="G489" i="49"/>
  <c r="I489" i="49" s="1"/>
  <c r="H490" i="49"/>
  <c r="J490" i="49" s="1"/>
  <c r="G490" i="49"/>
  <c r="I490" i="49" s="1"/>
  <c r="H491" i="49"/>
  <c r="J491" i="49" s="1"/>
  <c r="G491" i="49"/>
  <c r="I491" i="49" s="1"/>
  <c r="H492" i="49"/>
  <c r="J492" i="49" s="1"/>
  <c r="G492" i="49"/>
  <c r="I492" i="49" s="1"/>
  <c r="I493" i="49"/>
  <c r="H493" i="49"/>
  <c r="J493" i="49" s="1"/>
  <c r="G493" i="49"/>
  <c r="H494" i="49"/>
  <c r="J494" i="49" s="1"/>
  <c r="G494" i="49"/>
  <c r="I494" i="49" s="1"/>
  <c r="H495" i="49"/>
  <c r="J495" i="49" s="1"/>
  <c r="G495" i="49"/>
  <c r="I495" i="49" s="1"/>
  <c r="I496" i="49"/>
  <c r="H496" i="49"/>
  <c r="J496" i="49" s="1"/>
  <c r="G496" i="49"/>
  <c r="H497" i="49"/>
  <c r="J497" i="49" s="1"/>
  <c r="G497" i="49"/>
  <c r="I497" i="49" s="1"/>
  <c r="I500" i="49"/>
  <c r="H500" i="49"/>
  <c r="J500" i="49" s="1"/>
  <c r="G500" i="49"/>
  <c r="I501" i="49"/>
  <c r="H501" i="49"/>
  <c r="J501" i="49" s="1"/>
  <c r="G501" i="49"/>
  <c r="H502" i="49"/>
  <c r="J502" i="49" s="1"/>
  <c r="G502" i="49"/>
  <c r="I502" i="49" s="1"/>
  <c r="H503" i="49"/>
  <c r="J503" i="49" s="1"/>
  <c r="G503" i="49"/>
  <c r="I503" i="49" s="1"/>
  <c r="H506" i="49"/>
  <c r="J506" i="49" s="1"/>
  <c r="G506" i="49"/>
  <c r="I506" i="49" s="1"/>
  <c r="H507" i="49"/>
  <c r="J507" i="49" s="1"/>
  <c r="G507" i="49"/>
  <c r="I507"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I515" i="49"/>
  <c r="H515" i="49"/>
  <c r="J515" i="49" s="1"/>
  <c r="G515" i="49"/>
  <c r="I516" i="49"/>
  <c r="H516" i="49"/>
  <c r="J516" i="49" s="1"/>
  <c r="G516" i="49"/>
  <c r="H517" i="49"/>
  <c r="J517" i="49" s="1"/>
  <c r="G517" i="49"/>
  <c r="I517" i="49" s="1"/>
  <c r="H518" i="49"/>
  <c r="J518" i="49" s="1"/>
  <c r="G518" i="49"/>
  <c r="I518" i="49" s="1"/>
  <c r="H521" i="49"/>
  <c r="J521" i="49" s="1"/>
  <c r="G521" i="49"/>
  <c r="I521" i="49" s="1"/>
  <c r="H522" i="49"/>
  <c r="J522" i="49" s="1"/>
  <c r="G522" i="49"/>
  <c r="I522" i="49" s="1"/>
  <c r="H523" i="49"/>
  <c r="J523" i="49" s="1"/>
  <c r="G523" i="49"/>
  <c r="I523" i="49" s="1"/>
  <c r="I524" i="49"/>
  <c r="H524" i="49"/>
  <c r="J524" i="49" s="1"/>
  <c r="G524" i="49"/>
  <c r="I525" i="49"/>
  <c r="H525" i="49"/>
  <c r="J525" i="49" s="1"/>
  <c r="G525" i="49"/>
  <c r="H526" i="49"/>
  <c r="J526" i="49" s="1"/>
  <c r="G526" i="49"/>
  <c r="I526"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I564" i="49"/>
  <c r="H564" i="49"/>
  <c r="J564" i="49" s="1"/>
  <c r="G564" i="49"/>
  <c r="I565" i="49"/>
  <c r="H565" i="49"/>
  <c r="J565" i="49" s="1"/>
  <c r="G565" i="49"/>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5" i="49"/>
  <c r="J575" i="49" s="1"/>
  <c r="G575" i="49"/>
  <c r="I575" i="49" s="1"/>
  <c r="H576" i="49"/>
  <c r="J576" i="49" s="1"/>
  <c r="G576" i="49"/>
  <c r="I576" i="49" s="1"/>
  <c r="H577" i="49"/>
  <c r="J577" i="49" s="1"/>
  <c r="G577" i="49"/>
  <c r="I577" i="49" s="1"/>
  <c r="I580" i="49"/>
  <c r="H580" i="49"/>
  <c r="J580" i="49" s="1"/>
  <c r="G580" i="49"/>
  <c r="H581" i="49"/>
  <c r="J581" i="49" s="1"/>
  <c r="G581" i="49"/>
  <c r="I581" i="49" s="1"/>
  <c r="I582" i="49"/>
  <c r="H582" i="49"/>
  <c r="J582" i="49" s="1"/>
  <c r="G582" i="49"/>
  <c r="H583" i="49"/>
  <c r="J583" i="49" s="1"/>
  <c r="G583" i="49"/>
  <c r="I583" i="49" s="1"/>
  <c r="H584" i="49"/>
  <c r="J584" i="49" s="1"/>
  <c r="G584" i="49"/>
  <c r="I584" i="49" s="1"/>
  <c r="H585" i="49"/>
  <c r="J585" i="49" s="1"/>
  <c r="G585" i="49"/>
  <c r="I585" i="49" s="1"/>
  <c r="I586" i="49"/>
  <c r="H586" i="49"/>
  <c r="J586" i="49" s="1"/>
  <c r="G586" i="49"/>
  <c r="H587" i="49"/>
  <c r="J587" i="49" s="1"/>
  <c r="G587" i="49"/>
  <c r="I587" i="49" s="1"/>
  <c r="I588" i="49"/>
  <c r="H588" i="49"/>
  <c r="J588" i="49" s="1"/>
  <c r="G588" i="49"/>
  <c r="H589" i="49"/>
  <c r="J589" i="49" s="1"/>
  <c r="G589" i="49"/>
  <c r="I589" i="49" s="1"/>
  <c r="H590" i="49"/>
  <c r="J590" i="49" s="1"/>
  <c r="G590" i="49"/>
  <c r="I590" i="49" s="1"/>
  <c r="H591" i="49"/>
  <c r="J591" i="49" s="1"/>
  <c r="G591" i="49"/>
  <c r="I591" i="49" s="1"/>
  <c r="H592" i="49"/>
  <c r="J592" i="49" s="1"/>
  <c r="G592" i="49"/>
  <c r="I592" i="49" s="1"/>
  <c r="I593" i="49"/>
  <c r="H593" i="49"/>
  <c r="J593" i="49" s="1"/>
  <c r="G593" i="49"/>
  <c r="H594" i="49"/>
  <c r="J594" i="49" s="1"/>
  <c r="G594" i="49"/>
  <c r="I594" i="49" s="1"/>
  <c r="H595" i="49"/>
  <c r="J595" i="49" s="1"/>
  <c r="G595" i="49"/>
  <c r="I595" i="49" s="1"/>
  <c r="H596" i="49"/>
  <c r="J596" i="49" s="1"/>
  <c r="G596" i="49"/>
  <c r="I596" i="49" s="1"/>
  <c r="H597" i="49"/>
  <c r="J597" i="49" s="1"/>
  <c r="G597" i="49"/>
  <c r="I597" i="49" s="1"/>
  <c r="H598" i="49"/>
  <c r="J598" i="49" s="1"/>
  <c r="G598" i="49"/>
  <c r="I598" i="49" s="1"/>
  <c r="H599" i="49"/>
  <c r="J599" i="49" s="1"/>
  <c r="G599" i="49"/>
  <c r="I599" i="49" s="1"/>
  <c r="H600" i="49"/>
  <c r="J600" i="49" s="1"/>
  <c r="G600" i="49"/>
  <c r="I600" i="49" s="1"/>
  <c r="H601" i="49"/>
  <c r="J601" i="49" s="1"/>
  <c r="G601" i="49"/>
  <c r="I601" i="49" s="1"/>
  <c r="H604" i="49"/>
  <c r="J604" i="49" s="1"/>
  <c r="G604" i="49"/>
  <c r="I604" i="49" s="1"/>
  <c r="I605" i="49"/>
  <c r="H605" i="49"/>
  <c r="J605" i="49" s="1"/>
  <c r="G605" i="49"/>
  <c r="J606" i="49"/>
  <c r="I606" i="49"/>
  <c r="H606" i="49"/>
  <c r="G606" i="49"/>
  <c r="I607" i="49"/>
  <c r="H607" i="49"/>
  <c r="J607" i="49" s="1"/>
  <c r="G607" i="49"/>
  <c r="H608" i="49"/>
  <c r="J608" i="49" s="1"/>
  <c r="G608" i="49"/>
  <c r="I608" i="49" s="1"/>
  <c r="H609" i="49"/>
  <c r="J609" i="49" s="1"/>
  <c r="G609" i="49"/>
  <c r="I609" i="49" s="1"/>
  <c r="H610" i="49"/>
  <c r="J610" i="49" s="1"/>
  <c r="G610" i="49"/>
  <c r="I610" i="49" s="1"/>
  <c r="H611" i="49"/>
  <c r="J611" i="49" s="1"/>
  <c r="G611" i="49"/>
  <c r="I611" i="49" s="1"/>
  <c r="H614" i="49"/>
  <c r="J614" i="49" s="1"/>
  <c r="G614" i="49"/>
  <c r="I614" i="49" s="1"/>
  <c r="H615" i="49"/>
  <c r="J615" i="49" s="1"/>
  <c r="G615" i="49"/>
  <c r="I615" i="49" s="1"/>
  <c r="H616" i="49"/>
  <c r="J616" i="49" s="1"/>
  <c r="G616" i="49"/>
  <c r="I616" i="49" s="1"/>
  <c r="H619" i="49"/>
  <c r="J619" i="49" s="1"/>
  <c r="G619" i="49"/>
  <c r="I619" i="49" s="1"/>
  <c r="H620" i="49"/>
  <c r="J620" i="49" s="1"/>
  <c r="G620" i="49"/>
  <c r="I62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6"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4"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6" i="53" s="1"/>
  <c r="B59" i="53"/>
  <c r="C57" i="53" s="1"/>
  <c r="K41" i="53"/>
  <c r="J41" i="53"/>
  <c r="I61" i="53"/>
  <c r="G61" i="53"/>
  <c r="E61" i="53"/>
  <c r="C61" i="53"/>
  <c r="B5" i="54"/>
  <c r="F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K26" i="54"/>
  <c r="J26" i="54"/>
  <c r="H28" i="54"/>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38"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4" i="54" s="1"/>
  <c r="F58" i="54"/>
  <c r="G56" i="54" s="1"/>
  <c r="D58" i="54"/>
  <c r="E54"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4" i="54" s="1"/>
  <c r="B82" i="54"/>
  <c r="C80" i="54" s="1"/>
  <c r="K61" i="54"/>
  <c r="J61" i="54"/>
  <c r="I84" i="54"/>
  <c r="G84" i="54"/>
  <c r="E84" i="54"/>
  <c r="C84"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8"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H55" i="55"/>
  <c r="I51" i="55" s="1"/>
  <c r="F55" i="55"/>
  <c r="G53" i="55" s="1"/>
  <c r="D55" i="55"/>
  <c r="E51" i="55" s="1"/>
  <c r="B55" i="55"/>
  <c r="C53" i="55" s="1"/>
  <c r="K29" i="55"/>
  <c r="J29" i="55"/>
  <c r="K59" i="55"/>
  <c r="J59" i="55"/>
  <c r="K60" i="55"/>
  <c r="J60" i="55"/>
  <c r="K61" i="55"/>
  <c r="J61" i="55"/>
  <c r="K62" i="55"/>
  <c r="J62" i="55"/>
  <c r="K63" i="55"/>
  <c r="J63" i="55"/>
  <c r="K64" i="55"/>
  <c r="J64" i="55"/>
  <c r="K65" i="55"/>
  <c r="J65" i="55"/>
  <c r="K66" i="55"/>
  <c r="J66" i="55"/>
  <c r="K67" i="55"/>
  <c r="J67" i="55"/>
  <c r="K68" i="55"/>
  <c r="J68" i="55"/>
  <c r="H70" i="55"/>
  <c r="I67" i="55" s="1"/>
  <c r="F70" i="55"/>
  <c r="G68" i="55" s="1"/>
  <c r="D70" i="55"/>
  <c r="E67" i="55" s="1"/>
  <c r="B70" i="55"/>
  <c r="C68" i="55" s="1"/>
  <c r="K58" i="55"/>
  <c r="J58" i="55"/>
  <c r="I72" i="55"/>
  <c r="G72" i="55"/>
  <c r="E72" i="55"/>
  <c r="C72" i="55"/>
  <c r="K72" i="55"/>
  <c r="J72" i="55"/>
  <c r="B75" i="55"/>
  <c r="D75" i="55" s="1"/>
  <c r="H75" i="55" s="1"/>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K98" i="55"/>
  <c r="J98" i="55"/>
  <c r="H100" i="55"/>
  <c r="I98" i="55" s="1"/>
  <c r="F100" i="55"/>
  <c r="G98" i="55" s="1"/>
  <c r="D100" i="55"/>
  <c r="E98" i="55" s="1"/>
  <c r="B100" i="55"/>
  <c r="C98" i="55" s="1"/>
  <c r="K77" i="55"/>
  <c r="J77"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H120" i="55"/>
  <c r="I116" i="55" s="1"/>
  <c r="F120" i="55"/>
  <c r="G118" i="55" s="1"/>
  <c r="D120" i="55"/>
  <c r="E116" i="55" s="1"/>
  <c r="B120" i="55"/>
  <c r="C118" i="55" s="1"/>
  <c r="K103" i="55"/>
  <c r="J103" i="55"/>
  <c r="I122" i="55"/>
  <c r="G122" i="55"/>
  <c r="E122" i="55"/>
  <c r="C122" i="55"/>
  <c r="J122" i="55"/>
  <c r="K122" i="55"/>
  <c r="B125" i="55"/>
  <c r="D125" i="55" s="1"/>
  <c r="H125" i="55" s="1"/>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H153" i="55"/>
  <c r="I150" i="55" s="1"/>
  <c r="F153" i="55"/>
  <c r="G151" i="55" s="1"/>
  <c r="D153" i="55"/>
  <c r="E150" i="55" s="1"/>
  <c r="B153" i="55"/>
  <c r="C151" i="55" s="1"/>
  <c r="K127" i="55"/>
  <c r="J127"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H177" i="55"/>
  <c r="I174" i="55" s="1"/>
  <c r="F177" i="55"/>
  <c r="G175" i="55" s="1"/>
  <c r="D177" i="55"/>
  <c r="E174" i="55" s="1"/>
  <c r="B177" i="55"/>
  <c r="C175" i="55" s="1"/>
  <c r="K156" i="55"/>
  <c r="J156" i="55"/>
  <c r="I179" i="55"/>
  <c r="G179" i="55"/>
  <c r="E179" i="55"/>
  <c r="C179" i="55"/>
  <c r="K179" i="55"/>
  <c r="J179" i="55"/>
  <c r="B182" i="55"/>
  <c r="D182" i="55" s="1"/>
  <c r="H182" i="55" s="1"/>
  <c r="K185" i="55"/>
  <c r="J185" i="55"/>
  <c r="H187" i="55"/>
  <c r="I187" i="55" s="1"/>
  <c r="F187" i="55"/>
  <c r="G185" i="55" s="1"/>
  <c r="D187" i="55"/>
  <c r="E187" i="55" s="1"/>
  <c r="B187" i="55"/>
  <c r="C185" i="55" s="1"/>
  <c r="K184" i="55"/>
  <c r="J184" i="55"/>
  <c r="K191" i="55"/>
  <c r="J191" i="55"/>
  <c r="K192" i="55"/>
  <c r="J192" i="55"/>
  <c r="K193" i="55"/>
  <c r="J193" i="55"/>
  <c r="K194" i="55"/>
  <c r="J194" i="55"/>
  <c r="K195" i="55"/>
  <c r="J195" i="55"/>
  <c r="K196" i="55"/>
  <c r="J196" i="55"/>
  <c r="K197" i="55"/>
  <c r="J197" i="55"/>
  <c r="K198" i="55"/>
  <c r="J198" i="55"/>
  <c r="K199" i="55"/>
  <c r="J199" i="55"/>
  <c r="K200" i="55"/>
  <c r="J200" i="55"/>
  <c r="H202" i="55"/>
  <c r="I199" i="55" s="1"/>
  <c r="F202" i="55"/>
  <c r="G200" i="55" s="1"/>
  <c r="D202" i="55"/>
  <c r="E198" i="55" s="1"/>
  <c r="B202" i="55"/>
  <c r="C200" i="55" s="1"/>
  <c r="K190" i="55"/>
  <c r="J190" i="55"/>
  <c r="I204" i="55"/>
  <c r="G204" i="55"/>
  <c r="E204" i="55"/>
  <c r="C204" i="55"/>
  <c r="J204" i="55"/>
  <c r="K204" i="55"/>
  <c r="I208" i="55"/>
  <c r="G208" i="55"/>
  <c r="E208" i="55"/>
  <c r="C208" i="55"/>
  <c r="H206" i="55"/>
  <c r="I206" i="55" s="1"/>
  <c r="F206" i="55"/>
  <c r="G206" i="55" s="1"/>
  <c r="D206" i="55"/>
  <c r="E206" i="55" s="1"/>
  <c r="B206" i="55"/>
  <c r="C206" i="55" s="1"/>
  <c r="K208" i="55"/>
  <c r="J208" i="55"/>
  <c r="K210" i="55"/>
  <c r="J210" i="55"/>
  <c r="I210" i="55"/>
  <c r="G210" i="55"/>
  <c r="E210" i="55"/>
  <c r="C210" i="55"/>
  <c r="B5" i="48"/>
  <c r="D5" i="48" s="1"/>
  <c r="H5" i="48" s="1"/>
  <c r="K8" i="48"/>
  <c r="J8" i="48"/>
  <c r="K9" i="48"/>
  <c r="J9" i="48"/>
  <c r="H11" i="48"/>
  <c r="I11"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29" i="48" s="1"/>
  <c r="B34" i="48"/>
  <c r="C32" i="48" s="1"/>
  <c r="K18" i="48"/>
  <c r="J18" i="48"/>
  <c r="K38" i="48"/>
  <c r="J38" i="48"/>
  <c r="K39" i="48"/>
  <c r="J39" i="48"/>
  <c r="K40" i="48"/>
  <c r="J40" i="48"/>
  <c r="H42" i="48"/>
  <c r="I39" i="48" s="1"/>
  <c r="F42" i="48"/>
  <c r="G40" i="48" s="1"/>
  <c r="D42" i="48"/>
  <c r="E42" i="48" s="1"/>
  <c r="B42" i="48"/>
  <c r="C40" i="48" s="1"/>
  <c r="K37" i="48"/>
  <c r="J37" i="48"/>
  <c r="I44" i="48"/>
  <c r="G44" i="48"/>
  <c r="E44" i="48"/>
  <c r="C44" i="48"/>
  <c r="J44" i="48"/>
  <c r="K44" i="48"/>
  <c r="B47" i="48"/>
  <c r="F47" i="48" s="1"/>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6" i="48" s="1"/>
  <c r="F69" i="48"/>
  <c r="G67" i="48" s="1"/>
  <c r="D69" i="48"/>
  <c r="E66" i="48" s="1"/>
  <c r="B69" i="48"/>
  <c r="C67" i="48" s="1"/>
  <c r="K49" i="48"/>
  <c r="J49" i="48"/>
  <c r="K73" i="48"/>
  <c r="J73" i="48"/>
  <c r="K74" i="48"/>
  <c r="J74" i="48"/>
  <c r="K75" i="48"/>
  <c r="J75" i="48"/>
  <c r="K76" i="48"/>
  <c r="J76" i="48"/>
  <c r="K77" i="48"/>
  <c r="J77" i="48"/>
  <c r="K78" i="48"/>
  <c r="J78" i="48"/>
  <c r="K79" i="48"/>
  <c r="J79" i="48"/>
  <c r="K80" i="48"/>
  <c r="J80" i="48"/>
  <c r="K81" i="48"/>
  <c r="J81" i="48"/>
  <c r="H83" i="48"/>
  <c r="I80" i="48" s="1"/>
  <c r="F83" i="48"/>
  <c r="G81" i="48" s="1"/>
  <c r="D83" i="48"/>
  <c r="E80" i="48" s="1"/>
  <c r="B83" i="48"/>
  <c r="C81" i="48" s="1"/>
  <c r="K72" i="48"/>
  <c r="J72" i="48"/>
  <c r="I85" i="48"/>
  <c r="G85" i="48"/>
  <c r="E85" i="48"/>
  <c r="C85" i="48"/>
  <c r="K85" i="48"/>
  <c r="J85" i="48"/>
  <c r="B88" i="48"/>
  <c r="D88" i="48" s="1"/>
  <c r="H88" i="48" s="1"/>
  <c r="K91" i="48"/>
  <c r="J91" i="48"/>
  <c r="K92" i="48"/>
  <c r="J92" i="48"/>
  <c r="K93" i="48"/>
  <c r="J93" i="48"/>
  <c r="K94" i="48"/>
  <c r="J94" i="48"/>
  <c r="K95" i="48"/>
  <c r="J95" i="48"/>
  <c r="K96" i="48"/>
  <c r="J96" i="48"/>
  <c r="K97" i="48"/>
  <c r="J97" i="48"/>
  <c r="K98" i="48"/>
  <c r="J98" i="48"/>
  <c r="K99" i="48"/>
  <c r="J99" i="48"/>
  <c r="K100" i="48"/>
  <c r="J100" i="48"/>
  <c r="H102" i="48"/>
  <c r="I99" i="48" s="1"/>
  <c r="F102" i="48"/>
  <c r="G100" i="48" s="1"/>
  <c r="D102" i="48"/>
  <c r="E99" i="48" s="1"/>
  <c r="B102" i="48"/>
  <c r="C100" i="48" s="1"/>
  <c r="K90" i="48"/>
  <c r="J90"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K120" i="48"/>
  <c r="J120" i="48"/>
  <c r="H122" i="48"/>
  <c r="I118" i="48" s="1"/>
  <c r="F122" i="48"/>
  <c r="G120" i="48" s="1"/>
  <c r="D122" i="48"/>
  <c r="E117" i="48" s="1"/>
  <c r="B122" i="48"/>
  <c r="C120" i="48" s="1"/>
  <c r="K105" i="48"/>
  <c r="J105" i="48"/>
  <c r="I124" i="48"/>
  <c r="G124" i="48"/>
  <c r="E124" i="48"/>
  <c r="C124" i="48"/>
  <c r="K124" i="48"/>
  <c r="J124" i="48"/>
  <c r="B127" i="48"/>
  <c r="D127" i="48" s="1"/>
  <c r="H127" i="48" s="1"/>
  <c r="K130" i="48"/>
  <c r="J130" i="48"/>
  <c r="K131" i="48"/>
  <c r="J131" i="48"/>
  <c r="H133" i="48"/>
  <c r="I130" i="48" s="1"/>
  <c r="F133" i="48"/>
  <c r="G131" i="48" s="1"/>
  <c r="D133" i="48"/>
  <c r="E130" i="48" s="1"/>
  <c r="B133" i="48"/>
  <c r="C131" i="48" s="1"/>
  <c r="K129" i="48"/>
  <c r="J129" i="48"/>
  <c r="K137" i="48"/>
  <c r="J137" i="48"/>
  <c r="K138" i="48"/>
  <c r="J138" i="48"/>
  <c r="K139" i="48"/>
  <c r="J139" i="48"/>
  <c r="K140" i="48"/>
  <c r="J140" i="48"/>
  <c r="K141" i="48"/>
  <c r="J141" i="48"/>
  <c r="K142" i="48"/>
  <c r="J142" i="48"/>
  <c r="K143" i="48"/>
  <c r="J143" i="48"/>
  <c r="K144" i="48"/>
  <c r="J144" i="48"/>
  <c r="K145" i="48"/>
  <c r="J145" i="48"/>
  <c r="K146" i="48"/>
  <c r="J146" i="48"/>
  <c r="H148" i="48"/>
  <c r="I145" i="48" s="1"/>
  <c r="F148" i="48"/>
  <c r="G146" i="48" s="1"/>
  <c r="D148" i="48"/>
  <c r="E143" i="48" s="1"/>
  <c r="B148" i="48"/>
  <c r="C146" i="48" s="1"/>
  <c r="K136" i="48"/>
  <c r="J136" i="48"/>
  <c r="I150" i="48"/>
  <c r="G150" i="48"/>
  <c r="E150" i="48"/>
  <c r="C150" i="48"/>
  <c r="K150" i="48"/>
  <c r="J150" i="48"/>
  <c r="B153" i="48"/>
  <c r="D153" i="48" s="1"/>
  <c r="H153" i="48" s="1"/>
  <c r="H157" i="48"/>
  <c r="F157" i="48"/>
  <c r="G157" i="48" s="1"/>
  <c r="D157" i="48"/>
  <c r="B157" i="48"/>
  <c r="C157" i="48" s="1"/>
  <c r="K155" i="48"/>
  <c r="J155" i="48"/>
  <c r="K161" i="48"/>
  <c r="J161" i="48"/>
  <c r="K162" i="48"/>
  <c r="J162" i="48"/>
  <c r="K163" i="48"/>
  <c r="J163" i="48"/>
  <c r="K164" i="48"/>
  <c r="J164" i="48"/>
  <c r="K165" i="48"/>
  <c r="J165" i="48"/>
  <c r="K166" i="48"/>
  <c r="J166" i="48"/>
  <c r="K167" i="48"/>
  <c r="J167" i="48"/>
  <c r="K168" i="48"/>
  <c r="J168" i="48"/>
  <c r="K169" i="48"/>
  <c r="J169" i="48"/>
  <c r="K170" i="48"/>
  <c r="J170" i="48"/>
  <c r="K171" i="48"/>
  <c r="J171" i="48"/>
  <c r="H173" i="48"/>
  <c r="I170" i="48" s="1"/>
  <c r="F173" i="48"/>
  <c r="G171" i="48" s="1"/>
  <c r="D173" i="48"/>
  <c r="E170" i="48" s="1"/>
  <c r="B173" i="48"/>
  <c r="C171" i="48" s="1"/>
  <c r="K160" i="48"/>
  <c r="J160" i="48"/>
  <c r="I175" i="48"/>
  <c r="G175" i="48"/>
  <c r="E175" i="48"/>
  <c r="C175" i="48"/>
  <c r="J175" i="48"/>
  <c r="K175" i="48"/>
  <c r="B178" i="48"/>
  <c r="F178" i="48" s="1"/>
  <c r="K181" i="48"/>
  <c r="J181" i="48"/>
  <c r="K182" i="48"/>
  <c r="J182" i="48"/>
  <c r="K183" i="48"/>
  <c r="J183" i="48"/>
  <c r="K184" i="48"/>
  <c r="J184" i="48"/>
  <c r="K185" i="48"/>
  <c r="J185" i="48"/>
  <c r="K186" i="48"/>
  <c r="J186" i="48"/>
  <c r="K187" i="48"/>
  <c r="J187" i="48"/>
  <c r="K188" i="48"/>
  <c r="J188" i="48"/>
  <c r="H190" i="48"/>
  <c r="I187" i="48" s="1"/>
  <c r="F190" i="48"/>
  <c r="G188" i="48" s="1"/>
  <c r="D190" i="48"/>
  <c r="E185" i="48" s="1"/>
  <c r="B190" i="48"/>
  <c r="C188" i="48" s="1"/>
  <c r="K180" i="48"/>
  <c r="J180" i="48"/>
  <c r="K194" i="48"/>
  <c r="J194" i="48"/>
  <c r="K195" i="48"/>
  <c r="J195" i="48"/>
  <c r="K196" i="48"/>
  <c r="J196" i="48"/>
  <c r="K197" i="48"/>
  <c r="J197" i="48"/>
  <c r="H199" i="48"/>
  <c r="I196" i="48" s="1"/>
  <c r="F199" i="48"/>
  <c r="G197" i="48" s="1"/>
  <c r="D199" i="48"/>
  <c r="E196" i="48" s="1"/>
  <c r="B199" i="48"/>
  <c r="C197" i="48" s="1"/>
  <c r="K193" i="48"/>
  <c r="J193" i="48"/>
  <c r="I201" i="48"/>
  <c r="G201" i="48"/>
  <c r="E201" i="48"/>
  <c r="C201" i="48"/>
  <c r="K201" i="48"/>
  <c r="J201" i="48"/>
  <c r="B204" i="48"/>
  <c r="F204" i="48" s="1"/>
  <c r="K207" i="48"/>
  <c r="J207" i="48"/>
  <c r="K208" i="48"/>
  <c r="J208" i="48"/>
  <c r="K209" i="48"/>
  <c r="J209" i="48"/>
  <c r="K210" i="48"/>
  <c r="J210" i="48"/>
  <c r="K211" i="48"/>
  <c r="J211" i="48"/>
  <c r="K212" i="48"/>
  <c r="J212" i="48"/>
  <c r="K213" i="48"/>
  <c r="J213" i="48"/>
  <c r="K214" i="48"/>
  <c r="J214" i="48"/>
  <c r="K215" i="48"/>
  <c r="J215" i="48"/>
  <c r="H217" i="48"/>
  <c r="I214" i="48" s="1"/>
  <c r="F217" i="48"/>
  <c r="G215" i="48" s="1"/>
  <c r="D217" i="48"/>
  <c r="E214" i="48" s="1"/>
  <c r="B217" i="48"/>
  <c r="C215" i="48" s="1"/>
  <c r="K206" i="48"/>
  <c r="J206"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H242" i="48"/>
  <c r="I239" i="48" s="1"/>
  <c r="F242" i="48"/>
  <c r="G240" i="48" s="1"/>
  <c r="D242" i="48"/>
  <c r="E237" i="48" s="1"/>
  <c r="B242" i="48"/>
  <c r="C240" i="48" s="1"/>
  <c r="K220" i="48"/>
  <c r="J220" i="48"/>
  <c r="K246" i="48"/>
  <c r="J246" i="48"/>
  <c r="K247" i="48"/>
  <c r="J247" i="48"/>
  <c r="K248" i="48"/>
  <c r="J248" i="48"/>
  <c r="K249" i="48"/>
  <c r="J249" i="48"/>
  <c r="K250" i="48"/>
  <c r="J250" i="48"/>
  <c r="K251" i="48"/>
  <c r="J251" i="48"/>
  <c r="K252" i="48"/>
  <c r="J252" i="48"/>
  <c r="K253" i="48"/>
  <c r="J253" i="48"/>
  <c r="K254" i="48"/>
  <c r="J254" i="48"/>
  <c r="K255" i="48"/>
  <c r="J255" i="48"/>
  <c r="K256" i="48"/>
  <c r="J256" i="48"/>
  <c r="K257" i="48"/>
  <c r="J257" i="48"/>
  <c r="K258" i="48"/>
  <c r="J258" i="48"/>
  <c r="K259" i="48"/>
  <c r="J259" i="48"/>
  <c r="H261" i="48"/>
  <c r="I258" i="48" s="1"/>
  <c r="F261" i="48"/>
  <c r="G259" i="48" s="1"/>
  <c r="D261" i="48"/>
  <c r="E257" i="48" s="1"/>
  <c r="B261" i="48"/>
  <c r="C259" i="48" s="1"/>
  <c r="K245" i="48"/>
  <c r="J245" i="48"/>
  <c r="I263" i="48"/>
  <c r="G263" i="48"/>
  <c r="E263" i="48"/>
  <c r="C263" i="48"/>
  <c r="J263" i="48"/>
  <c r="K263" i="48"/>
  <c r="I267" i="48"/>
  <c r="G267" i="48"/>
  <c r="E267" i="48"/>
  <c r="C267" i="48"/>
  <c r="H265" i="48"/>
  <c r="I265" i="48" s="1"/>
  <c r="F265" i="48"/>
  <c r="G265" i="48" s="1"/>
  <c r="D265" i="48"/>
  <c r="E265" i="48" s="1"/>
  <c r="B265" i="48"/>
  <c r="C265" i="48" s="1"/>
  <c r="K267" i="48"/>
  <c r="J267" i="48"/>
  <c r="K269" i="48"/>
  <c r="J269" i="48"/>
  <c r="I269" i="48"/>
  <c r="G269" i="48"/>
  <c r="E269" i="48"/>
  <c r="C269" i="48"/>
  <c r="K84" i="54"/>
  <c r="J84" i="54"/>
  <c r="K61" i="53"/>
  <c r="J6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J18" i="47"/>
  <c r="I18" i="47"/>
  <c r="H18" i="47"/>
  <c r="G18" i="47"/>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J8" i="26"/>
  <c r="H8" i="26"/>
  <c r="G8" i="26"/>
  <c r="I8" i="26" s="1"/>
  <c r="H9" i="26"/>
  <c r="J9" i="26" s="1"/>
  <c r="G9" i="26"/>
  <c r="I9" i="26" s="1"/>
  <c r="H10" i="26"/>
  <c r="J10" i="26" s="1"/>
  <c r="G10" i="26"/>
  <c r="I10" i="26" s="1"/>
  <c r="H11" i="26"/>
  <c r="J11" i="26" s="1"/>
  <c r="G11" i="26"/>
  <c r="I11" i="26" s="1"/>
  <c r="I12" i="26"/>
  <c r="H12" i="26"/>
  <c r="J12" i="26" s="1"/>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I22" i="26"/>
  <c r="H22" i="26"/>
  <c r="J22" i="26" s="1"/>
  <c r="G22" i="26"/>
  <c r="H23" i="26"/>
  <c r="J23" i="26" s="1"/>
  <c r="G23" i="26"/>
  <c r="I23" i="26" s="1"/>
  <c r="H24" i="26"/>
  <c r="J24" i="26" s="1"/>
  <c r="G24" i="26"/>
  <c r="I24" i="26" s="1"/>
  <c r="I25" i="26"/>
  <c r="H25" i="26"/>
  <c r="J25" i="26" s="1"/>
  <c r="G25" i="26"/>
  <c r="H26" i="26"/>
  <c r="J26" i="26" s="1"/>
  <c r="G26" i="26"/>
  <c r="I26" i="26" s="1"/>
  <c r="I27" i="26"/>
  <c r="H27" i="26"/>
  <c r="J27" i="26" s="1"/>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K206" i="55"/>
  <c r="D204" i="48"/>
  <c r="H204" i="48" s="1"/>
  <c r="K157" i="48"/>
  <c r="D5" i="55"/>
  <c r="H5" i="55" s="1"/>
  <c r="D178" i="48"/>
  <c r="H178" i="48" s="1"/>
  <c r="J157" i="48"/>
  <c r="C7" i="56"/>
  <c r="G7" i="56"/>
  <c r="E7" i="56"/>
  <c r="I7" i="56"/>
  <c r="E8" i="56"/>
  <c r="I8" i="56"/>
  <c r="C8" i="56"/>
  <c r="G8" i="56"/>
  <c r="C9" i="56"/>
  <c r="G9" i="56"/>
  <c r="E9" i="56"/>
  <c r="I9" i="56"/>
  <c r="C10" i="56"/>
  <c r="G10" i="56"/>
  <c r="E10" i="56"/>
  <c r="I10" i="56"/>
  <c r="E11" i="56"/>
  <c r="I11" i="56"/>
  <c r="C11" i="56"/>
  <c r="G11" i="56"/>
  <c r="C12" i="56"/>
  <c r="G12" i="56"/>
  <c r="E12" i="56"/>
  <c r="I12" i="56"/>
  <c r="C13" i="56"/>
  <c r="G13" i="56"/>
  <c r="E13" i="56"/>
  <c r="I13" i="56"/>
  <c r="C14" i="56"/>
  <c r="G14" i="56"/>
  <c r="E14" i="56"/>
  <c r="I14" i="56"/>
  <c r="E15" i="56"/>
  <c r="I15" i="56"/>
  <c r="C15" i="56"/>
  <c r="G15" i="56"/>
  <c r="C16" i="56"/>
  <c r="G16" i="56"/>
  <c r="E16" i="56"/>
  <c r="I16" i="56"/>
  <c r="E17" i="56"/>
  <c r="I17" i="56"/>
  <c r="C17" i="56"/>
  <c r="G17" i="56"/>
  <c r="E18" i="56"/>
  <c r="I18" i="56"/>
  <c r="C18" i="56"/>
  <c r="G18" i="56"/>
  <c r="C19" i="56"/>
  <c r="G19" i="56"/>
  <c r="E19" i="56"/>
  <c r="I19" i="56"/>
  <c r="C20" i="56"/>
  <c r="G20" i="56"/>
  <c r="E20" i="56"/>
  <c r="I20" i="56"/>
  <c r="E21" i="56"/>
  <c r="I21" i="56"/>
  <c r="C21" i="56"/>
  <c r="G21" i="56"/>
  <c r="E22" i="56"/>
  <c r="I22" i="56"/>
  <c r="C22" i="56"/>
  <c r="G22" i="56"/>
  <c r="C23" i="56"/>
  <c r="G23" i="56"/>
  <c r="E23" i="56"/>
  <c r="I23" i="56"/>
  <c r="C24" i="56"/>
  <c r="G24" i="56"/>
  <c r="E24" i="56"/>
  <c r="I24" i="56"/>
  <c r="C25" i="56"/>
  <c r="G25" i="56"/>
  <c r="E25" i="56"/>
  <c r="I25" i="56"/>
  <c r="C26" i="56"/>
  <c r="G26" i="56"/>
  <c r="E26" i="56"/>
  <c r="I26" i="56"/>
  <c r="E27" i="56"/>
  <c r="I27" i="56"/>
  <c r="C27" i="56"/>
  <c r="G27" i="56"/>
  <c r="C28" i="56"/>
  <c r="G28" i="56"/>
  <c r="E28" i="56"/>
  <c r="I28" i="56"/>
  <c r="C29" i="56"/>
  <c r="G29" i="56"/>
  <c r="J32" i="56"/>
  <c r="K32" i="56"/>
  <c r="E30" i="56"/>
  <c r="I30" i="56"/>
  <c r="F5" i="56"/>
  <c r="C7" i="57"/>
  <c r="G7" i="57"/>
  <c r="D5" i="57"/>
  <c r="H5" i="57" s="1"/>
  <c r="E7" i="57"/>
  <c r="I7" i="57"/>
  <c r="E8" i="57"/>
  <c r="I8" i="57"/>
  <c r="C8" i="57"/>
  <c r="G8" i="57"/>
  <c r="C9" i="57"/>
  <c r="G9" i="57"/>
  <c r="E9" i="57"/>
  <c r="I9" i="57"/>
  <c r="C10" i="57"/>
  <c r="G10" i="57"/>
  <c r="E10" i="57"/>
  <c r="I10" i="57"/>
  <c r="E11" i="57"/>
  <c r="I11" i="57"/>
  <c r="C11" i="57"/>
  <c r="G11" i="57"/>
  <c r="E12" i="57"/>
  <c r="I12" i="57"/>
  <c r="C12" i="57"/>
  <c r="G12" i="57"/>
  <c r="C13" i="57"/>
  <c r="G13" i="57"/>
  <c r="E13" i="57"/>
  <c r="I13" i="57"/>
  <c r="C14" i="57"/>
  <c r="G14" i="57"/>
  <c r="E14" i="57"/>
  <c r="I14" i="57"/>
  <c r="E15" i="57"/>
  <c r="I15" i="57"/>
  <c r="C15" i="57"/>
  <c r="G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E24" i="57"/>
  <c r="I24" i="57"/>
  <c r="C24" i="57"/>
  <c r="G24" i="57"/>
  <c r="E25" i="57"/>
  <c r="I25" i="57"/>
  <c r="C25" i="57"/>
  <c r="G25" i="57"/>
  <c r="C26" i="57"/>
  <c r="G26" i="57"/>
  <c r="K29" i="57"/>
  <c r="J29" i="57"/>
  <c r="E27" i="57"/>
  <c r="I27" i="57"/>
  <c r="C7" i="58"/>
  <c r="G7" i="58"/>
  <c r="E7" i="58"/>
  <c r="I7" i="58"/>
  <c r="E8" i="58"/>
  <c r="I8" i="58"/>
  <c r="C8" i="58"/>
  <c r="G8" i="58"/>
  <c r="E9" i="58"/>
  <c r="I9" i="58"/>
  <c r="C9" i="58"/>
  <c r="G9" i="58"/>
  <c r="E10" i="58"/>
  <c r="I10" i="58"/>
  <c r="C10" i="58"/>
  <c r="G10" i="58"/>
  <c r="C11" i="58"/>
  <c r="G11" i="58"/>
  <c r="E11" i="58"/>
  <c r="I11" i="58"/>
  <c r="C12" i="58"/>
  <c r="G12" i="58"/>
  <c r="E12" i="58"/>
  <c r="I12" i="58"/>
  <c r="E13" i="58"/>
  <c r="I13" i="58"/>
  <c r="C13" i="58"/>
  <c r="G13" i="58"/>
  <c r="E14" i="58"/>
  <c r="I14" i="58"/>
  <c r="C14" i="58"/>
  <c r="G14" i="58"/>
  <c r="C15" i="58"/>
  <c r="G15" i="58"/>
  <c r="E15" i="58"/>
  <c r="I15" i="58"/>
  <c r="E16" i="58"/>
  <c r="I16" i="58"/>
  <c r="C16" i="58"/>
  <c r="G16" i="58"/>
  <c r="E17" i="58"/>
  <c r="I17" i="58"/>
  <c r="C17" i="58"/>
  <c r="G17" i="58"/>
  <c r="C18" i="58"/>
  <c r="G18" i="58"/>
  <c r="E18" i="58"/>
  <c r="I18" i="58"/>
  <c r="E19" i="58"/>
  <c r="I19" i="58"/>
  <c r="C19" i="58"/>
  <c r="G19" i="58"/>
  <c r="C20" i="58"/>
  <c r="G20" i="58"/>
  <c r="E20" i="58"/>
  <c r="I20" i="58"/>
  <c r="C21" i="58"/>
  <c r="G21" i="58"/>
  <c r="E21" i="58"/>
  <c r="I21" i="58"/>
  <c r="E22" i="58"/>
  <c r="I22" i="58"/>
  <c r="C22" i="58"/>
  <c r="G22" i="58"/>
  <c r="C23" i="58"/>
  <c r="G23" i="58"/>
  <c r="E23" i="58"/>
  <c r="I23" i="58"/>
  <c r="C24" i="58"/>
  <c r="G24" i="58"/>
  <c r="E24" i="58"/>
  <c r="I24" i="58"/>
  <c r="E25" i="58"/>
  <c r="I25" i="58"/>
  <c r="C25" i="58"/>
  <c r="G25" i="58"/>
  <c r="E26" i="58"/>
  <c r="C26" i="58"/>
  <c r="G26" i="58"/>
  <c r="I26" i="58"/>
  <c r="E27" i="58"/>
  <c r="I27" i="58"/>
  <c r="C27" i="58"/>
  <c r="G27" i="58"/>
  <c r="C28" i="58"/>
  <c r="G28" i="58"/>
  <c r="E28" i="58"/>
  <c r="I28" i="58"/>
  <c r="C29" i="58"/>
  <c r="G29" i="58"/>
  <c r="E29" i="58"/>
  <c r="I29" i="58"/>
  <c r="E30" i="58"/>
  <c r="I30" i="58"/>
  <c r="C30" i="58"/>
  <c r="G30" i="58"/>
  <c r="E31" i="58"/>
  <c r="I31" i="58"/>
  <c r="C31" i="58"/>
  <c r="G31" i="58"/>
  <c r="C32" i="58"/>
  <c r="G32" i="58"/>
  <c r="E32" i="58"/>
  <c r="I32" i="58"/>
  <c r="E33" i="58"/>
  <c r="I33" i="58"/>
  <c r="C33" i="58"/>
  <c r="G33" i="58"/>
  <c r="C34" i="58"/>
  <c r="G34" i="58"/>
  <c r="E34" i="58"/>
  <c r="I34" i="58"/>
  <c r="E35" i="58"/>
  <c r="I35" i="58"/>
  <c r="C35" i="58"/>
  <c r="G35" i="58"/>
  <c r="C36" i="58"/>
  <c r="G36" i="58"/>
  <c r="E36" i="58"/>
  <c r="I36" i="58"/>
  <c r="C37" i="58"/>
  <c r="G37" i="58"/>
  <c r="E37" i="58"/>
  <c r="I37" i="58"/>
  <c r="E38" i="58"/>
  <c r="I38" i="58"/>
  <c r="C38" i="58"/>
  <c r="G38" i="58"/>
  <c r="E39" i="58"/>
  <c r="I39" i="58"/>
  <c r="C39" i="58"/>
  <c r="G39" i="58"/>
  <c r="C40" i="58"/>
  <c r="G40" i="58"/>
  <c r="E40" i="58"/>
  <c r="I40" i="58"/>
  <c r="E41" i="58"/>
  <c r="I41" i="58"/>
  <c r="C41" i="58"/>
  <c r="G41" i="58"/>
  <c r="C42" i="58"/>
  <c r="G42" i="58"/>
  <c r="E42" i="58"/>
  <c r="I42" i="58"/>
  <c r="E43" i="58"/>
  <c r="I43" i="58"/>
  <c r="C43" i="58"/>
  <c r="G43" i="58"/>
  <c r="E44" i="58"/>
  <c r="I44" i="58"/>
  <c r="C44" i="58"/>
  <c r="G44" i="58"/>
  <c r="C45" i="58"/>
  <c r="G45" i="58"/>
  <c r="E45" i="58"/>
  <c r="K48" i="58"/>
  <c r="J48" i="58"/>
  <c r="I46" i="58"/>
  <c r="F5" i="58"/>
  <c r="C7" i="50"/>
  <c r="G7" i="50"/>
  <c r="E7" i="50"/>
  <c r="I7" i="50"/>
  <c r="C8" i="50"/>
  <c r="G8" i="50"/>
  <c r="E8" i="50"/>
  <c r="I8" i="50"/>
  <c r="C9" i="50"/>
  <c r="G9" i="50"/>
  <c r="E9" i="50"/>
  <c r="I9" i="50"/>
  <c r="E10" i="50"/>
  <c r="I10" i="50"/>
  <c r="C10" i="50"/>
  <c r="G10" i="50"/>
  <c r="C11" i="50"/>
  <c r="G11" i="50"/>
  <c r="E11" i="50"/>
  <c r="I11" i="50"/>
  <c r="C12" i="50"/>
  <c r="G12" i="50"/>
  <c r="E12" i="50"/>
  <c r="I12" i="50"/>
  <c r="E13" i="50"/>
  <c r="I13" i="50"/>
  <c r="C13" i="50"/>
  <c r="G13" i="50"/>
  <c r="E14" i="50"/>
  <c r="I14" i="50"/>
  <c r="C14" i="50"/>
  <c r="G14" i="50"/>
  <c r="C15" i="50"/>
  <c r="G15" i="50"/>
  <c r="E15" i="50"/>
  <c r="I15" i="50"/>
  <c r="E16" i="50"/>
  <c r="I16" i="50"/>
  <c r="C16" i="50"/>
  <c r="G16" i="50"/>
  <c r="C17" i="50"/>
  <c r="G17" i="50"/>
  <c r="E17" i="50"/>
  <c r="I17" i="50"/>
  <c r="C18" i="50"/>
  <c r="G18" i="50"/>
  <c r="E18" i="50"/>
  <c r="I18" i="50"/>
  <c r="C19" i="50"/>
  <c r="G19" i="50"/>
  <c r="E19" i="50"/>
  <c r="I19" i="50"/>
  <c r="C20" i="50"/>
  <c r="G20" i="50"/>
  <c r="E20" i="50"/>
  <c r="I20" i="50"/>
  <c r="E21" i="50"/>
  <c r="I21" i="50"/>
  <c r="C21" i="50"/>
  <c r="G21" i="50"/>
  <c r="C22" i="50"/>
  <c r="G22" i="50"/>
  <c r="E22" i="50"/>
  <c r="I22" i="50"/>
  <c r="C23" i="50"/>
  <c r="G23" i="50"/>
  <c r="E23" i="50"/>
  <c r="I23" i="50"/>
  <c r="E24" i="50"/>
  <c r="I24" i="50"/>
  <c r="C24" i="50"/>
  <c r="G24" i="50"/>
  <c r="C25" i="50"/>
  <c r="G25" i="50"/>
  <c r="E25" i="50"/>
  <c r="I25" i="50"/>
  <c r="C26" i="50"/>
  <c r="G26" i="50"/>
  <c r="E26" i="50"/>
  <c r="I26" i="50"/>
  <c r="E27" i="50"/>
  <c r="I27" i="50"/>
  <c r="C27" i="50"/>
  <c r="G27" i="50"/>
  <c r="C28" i="50"/>
  <c r="G28" i="50"/>
  <c r="E28" i="50"/>
  <c r="I28" i="50"/>
  <c r="C29" i="50"/>
  <c r="G29" i="50"/>
  <c r="E29" i="50"/>
  <c r="I29" i="50"/>
  <c r="E30" i="50"/>
  <c r="I30" i="50"/>
  <c r="C30" i="50"/>
  <c r="G30" i="50"/>
  <c r="C31" i="50"/>
  <c r="G31" i="50"/>
  <c r="E31" i="50"/>
  <c r="I31" i="50"/>
  <c r="E32" i="50"/>
  <c r="I32" i="50"/>
  <c r="C32" i="50"/>
  <c r="G32" i="50"/>
  <c r="C33" i="50"/>
  <c r="G33" i="50"/>
  <c r="E33" i="50"/>
  <c r="I33" i="50"/>
  <c r="C34" i="50"/>
  <c r="G34" i="50"/>
  <c r="E34" i="50"/>
  <c r="I34" i="50"/>
  <c r="C35" i="50"/>
  <c r="G35" i="50"/>
  <c r="E35" i="50"/>
  <c r="I35" i="50"/>
  <c r="C36" i="50"/>
  <c r="G36" i="50"/>
  <c r="E36" i="50"/>
  <c r="I36" i="50"/>
  <c r="C37" i="50"/>
  <c r="G37" i="50"/>
  <c r="E37" i="50"/>
  <c r="I37" i="50"/>
  <c r="E38" i="50"/>
  <c r="I38" i="50"/>
  <c r="C38" i="50"/>
  <c r="G38" i="50"/>
  <c r="C39" i="50"/>
  <c r="G39" i="50"/>
  <c r="E39" i="50"/>
  <c r="I39" i="50"/>
  <c r="E40" i="50"/>
  <c r="I40" i="50"/>
  <c r="C40" i="50"/>
  <c r="G40" i="50"/>
  <c r="C41" i="50"/>
  <c r="G41" i="50"/>
  <c r="E41" i="50"/>
  <c r="I41" i="50"/>
  <c r="C42" i="50"/>
  <c r="G42" i="50"/>
  <c r="E42" i="50"/>
  <c r="I42" i="50"/>
  <c r="C43" i="50"/>
  <c r="G43" i="50"/>
  <c r="E43" i="50"/>
  <c r="I43" i="50"/>
  <c r="E44" i="50"/>
  <c r="I44" i="50"/>
  <c r="C44" i="50"/>
  <c r="G44" i="50"/>
  <c r="C45" i="50"/>
  <c r="G45" i="50"/>
  <c r="E45" i="50"/>
  <c r="I45" i="50"/>
  <c r="E46" i="50"/>
  <c r="I46" i="50"/>
  <c r="C46" i="50"/>
  <c r="G46" i="50"/>
  <c r="C47" i="50"/>
  <c r="G47" i="50"/>
  <c r="E47" i="50"/>
  <c r="I47" i="50"/>
  <c r="C48" i="50"/>
  <c r="G48" i="50"/>
  <c r="J51" i="50"/>
  <c r="K51" i="50"/>
  <c r="E49" i="50"/>
  <c r="I49" i="50"/>
  <c r="F5" i="50"/>
  <c r="C41" i="53"/>
  <c r="G41" i="53"/>
  <c r="C59" i="53"/>
  <c r="G59" i="53"/>
  <c r="C25" i="53"/>
  <c r="G25" i="53"/>
  <c r="C38" i="53"/>
  <c r="G38" i="53"/>
  <c r="C7" i="53"/>
  <c r="G7" i="53"/>
  <c r="C22" i="53"/>
  <c r="G22" i="53"/>
  <c r="E41" i="53"/>
  <c r="I41" i="53"/>
  <c r="E59" i="53"/>
  <c r="I59" i="53"/>
  <c r="E25" i="53"/>
  <c r="I25" i="53"/>
  <c r="E38" i="53"/>
  <c r="I38" i="53"/>
  <c r="E7" i="53"/>
  <c r="I7" i="53"/>
  <c r="E22" i="53"/>
  <c r="I22" i="53"/>
  <c r="D5" i="53"/>
  <c r="H5" i="53" s="1"/>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E16" i="53"/>
  <c r="I16" i="53"/>
  <c r="C16" i="53"/>
  <c r="G16" i="53"/>
  <c r="C17" i="53"/>
  <c r="G17" i="53"/>
  <c r="E17" i="53"/>
  <c r="I17" i="53"/>
  <c r="E18" i="53"/>
  <c r="I18" i="53"/>
  <c r="C18" i="53"/>
  <c r="G18" i="53"/>
  <c r="C19" i="53"/>
  <c r="G19" i="53"/>
  <c r="J22" i="53"/>
  <c r="K22" i="53"/>
  <c r="E20" i="53"/>
  <c r="I20" i="53"/>
  <c r="E26" i="53"/>
  <c r="I26" i="53"/>
  <c r="C26" i="53"/>
  <c r="G26" i="53"/>
  <c r="C27" i="53"/>
  <c r="G27" i="53"/>
  <c r="E27" i="53"/>
  <c r="I27" i="53"/>
  <c r="C28" i="53"/>
  <c r="G28" i="53"/>
  <c r="E28" i="53"/>
  <c r="I28" i="53"/>
  <c r="E29" i="53"/>
  <c r="I29" i="53"/>
  <c r="C29" i="53"/>
  <c r="G29" i="53"/>
  <c r="E30" i="53"/>
  <c r="I30" i="53"/>
  <c r="C30" i="53"/>
  <c r="G30" i="53"/>
  <c r="C31" i="53"/>
  <c r="G31" i="53"/>
  <c r="E31" i="53"/>
  <c r="I31" i="53"/>
  <c r="C32" i="53"/>
  <c r="G32" i="53"/>
  <c r="E32" i="53"/>
  <c r="I32" i="53"/>
  <c r="I33" i="53"/>
  <c r="C33" i="53"/>
  <c r="G33" i="53"/>
  <c r="E33" i="53"/>
  <c r="I34" i="53"/>
  <c r="C34" i="53"/>
  <c r="G34" i="53"/>
  <c r="J38" i="53"/>
  <c r="E35" i="53"/>
  <c r="C35" i="53"/>
  <c r="G35" i="53"/>
  <c r="K38" i="53"/>
  <c r="E36" i="53"/>
  <c r="I36" i="53"/>
  <c r="E42" i="53"/>
  <c r="I42" i="53"/>
  <c r="C42" i="53"/>
  <c r="G42" i="53"/>
  <c r="C43" i="53"/>
  <c r="G43" i="53"/>
  <c r="E43" i="53"/>
  <c r="I43" i="53"/>
  <c r="E44" i="53"/>
  <c r="I44" i="53"/>
  <c r="C44" i="53"/>
  <c r="G44" i="53"/>
  <c r="E45" i="53"/>
  <c r="I45" i="53"/>
  <c r="C45" i="53"/>
  <c r="G45" i="53"/>
  <c r="C46" i="53"/>
  <c r="G46" i="53"/>
  <c r="E46" i="53"/>
  <c r="I46" i="53"/>
  <c r="E47" i="53"/>
  <c r="I47" i="53"/>
  <c r="C47" i="53"/>
  <c r="G47" i="53"/>
  <c r="C48" i="53"/>
  <c r="G48" i="53"/>
  <c r="E48" i="53"/>
  <c r="I48" i="53"/>
  <c r="C49" i="53"/>
  <c r="G49" i="53"/>
  <c r="E49" i="53"/>
  <c r="I49" i="53"/>
  <c r="C50" i="53"/>
  <c r="G50" i="53"/>
  <c r="E50" i="53"/>
  <c r="I50" i="53"/>
  <c r="E51" i="53"/>
  <c r="I51" i="53"/>
  <c r="C51" i="53"/>
  <c r="G51" i="53"/>
  <c r="C52" i="53"/>
  <c r="G52" i="53"/>
  <c r="E52" i="53"/>
  <c r="I52" i="53"/>
  <c r="E53" i="53"/>
  <c r="I53" i="53"/>
  <c r="C53" i="53"/>
  <c r="G53" i="53"/>
  <c r="C54" i="53"/>
  <c r="G54" i="53"/>
  <c r="E54" i="53"/>
  <c r="I54" i="53"/>
  <c r="C55" i="53"/>
  <c r="G55" i="53"/>
  <c r="E55" i="53"/>
  <c r="I55" i="53"/>
  <c r="C56" i="53"/>
  <c r="G56" i="53"/>
  <c r="K59" i="53"/>
  <c r="J59" i="53"/>
  <c r="E57" i="53"/>
  <c r="I57" i="53"/>
  <c r="E61" i="54"/>
  <c r="I61" i="54"/>
  <c r="E82" i="54"/>
  <c r="I82" i="54"/>
  <c r="E46" i="54"/>
  <c r="I46" i="54"/>
  <c r="E58" i="54"/>
  <c r="I58" i="54"/>
  <c r="E31" i="54"/>
  <c r="I31" i="54"/>
  <c r="E43" i="54"/>
  <c r="I43" i="54"/>
  <c r="K28" i="54"/>
  <c r="E23" i="54"/>
  <c r="I23" i="54"/>
  <c r="E28" i="54"/>
  <c r="I28" i="54"/>
  <c r="J20" i="54"/>
  <c r="K20" i="54"/>
  <c r="E18" i="54"/>
  <c r="I18" i="54"/>
  <c r="E20" i="54"/>
  <c r="I20" i="54"/>
  <c r="E7" i="54"/>
  <c r="I7" i="54"/>
  <c r="E15" i="54"/>
  <c r="I15" i="54"/>
  <c r="D5" i="54"/>
  <c r="H5" i="54" s="1"/>
  <c r="C61" i="54"/>
  <c r="G61" i="54"/>
  <c r="C82" i="54"/>
  <c r="G82" i="54"/>
  <c r="C46" i="54"/>
  <c r="G46" i="54"/>
  <c r="C58" i="54"/>
  <c r="G58" i="54"/>
  <c r="C31" i="54"/>
  <c r="G31" i="54"/>
  <c r="C43" i="54"/>
  <c r="G43" i="54"/>
  <c r="C23" i="54"/>
  <c r="G23" i="54"/>
  <c r="C28" i="54"/>
  <c r="G28" i="54"/>
  <c r="C18" i="54"/>
  <c r="G18" i="54"/>
  <c r="C7" i="54"/>
  <c r="G7" i="54"/>
  <c r="C15" i="54"/>
  <c r="G15" i="54"/>
  <c r="C8" i="54"/>
  <c r="G8" i="54"/>
  <c r="E8" i="54"/>
  <c r="I8" i="54"/>
  <c r="E9" i="54"/>
  <c r="I9" i="54"/>
  <c r="C9" i="54"/>
  <c r="G9" i="54"/>
  <c r="C10" i="54"/>
  <c r="G10" i="54"/>
  <c r="E10" i="54"/>
  <c r="I10" i="54"/>
  <c r="I11" i="54"/>
  <c r="C11" i="54"/>
  <c r="G11" i="54"/>
  <c r="C12" i="54"/>
  <c r="G12" i="54"/>
  <c r="J15" i="54"/>
  <c r="E12" i="54"/>
  <c r="K15" i="54"/>
  <c r="E13" i="54"/>
  <c r="I13" i="54"/>
  <c r="E24" i="54"/>
  <c r="I24" i="54"/>
  <c r="C24" i="54"/>
  <c r="G24" i="54"/>
  <c r="I25" i="54"/>
  <c r="C25" i="54"/>
  <c r="G25" i="54"/>
  <c r="J28" i="54"/>
  <c r="E26" i="54"/>
  <c r="I26" i="54"/>
  <c r="E32" i="54"/>
  <c r="I32" i="54"/>
  <c r="C32" i="54"/>
  <c r="G32" i="54"/>
  <c r="C33" i="54"/>
  <c r="G33" i="54"/>
  <c r="E33" i="54"/>
  <c r="I33" i="54"/>
  <c r="E34" i="54"/>
  <c r="I34" i="54"/>
  <c r="C34" i="54"/>
  <c r="G34" i="54"/>
  <c r="E35" i="54"/>
  <c r="I35" i="54"/>
  <c r="C35" i="54"/>
  <c r="G35" i="54"/>
  <c r="E36" i="54"/>
  <c r="I36" i="54"/>
  <c r="C36" i="54"/>
  <c r="G36" i="54"/>
  <c r="C37" i="54"/>
  <c r="G37" i="54"/>
  <c r="E37" i="54"/>
  <c r="I37" i="54"/>
  <c r="C38" i="54"/>
  <c r="G38" i="54"/>
  <c r="I38" i="54"/>
  <c r="C39" i="54"/>
  <c r="G39" i="54"/>
  <c r="J43" i="54"/>
  <c r="E39" i="54"/>
  <c r="I39" i="54"/>
  <c r="C40" i="54"/>
  <c r="G40" i="54"/>
  <c r="E40" i="54"/>
  <c r="K43" i="54"/>
  <c r="E41" i="54"/>
  <c r="I41" i="54"/>
  <c r="C47" i="54"/>
  <c r="G47" i="54"/>
  <c r="E47" i="54"/>
  <c r="I47" i="54"/>
  <c r="C48" i="54"/>
  <c r="G48" i="54"/>
  <c r="E48" i="54"/>
  <c r="I48" i="54"/>
  <c r="C49" i="54"/>
  <c r="G49" i="54"/>
  <c r="E49" i="54"/>
  <c r="I49" i="54"/>
  <c r="C50" i="54"/>
  <c r="G50" i="54"/>
  <c r="E50" i="54"/>
  <c r="I50" i="54"/>
  <c r="C51" i="54"/>
  <c r="G51" i="54"/>
  <c r="E51" i="54"/>
  <c r="I51" i="54"/>
  <c r="C52" i="54"/>
  <c r="G52" i="54"/>
  <c r="E52" i="54"/>
  <c r="I52" i="54"/>
  <c r="E53" i="54"/>
  <c r="I53" i="54"/>
  <c r="C53" i="54"/>
  <c r="G53" i="54"/>
  <c r="C54" i="54"/>
  <c r="G54" i="54"/>
  <c r="K58" i="54"/>
  <c r="J58" i="54"/>
  <c r="E55" i="54"/>
  <c r="I55" i="54"/>
  <c r="C55" i="54"/>
  <c r="G55" i="54"/>
  <c r="E56" i="54"/>
  <c r="I56" i="54"/>
  <c r="E62" i="54"/>
  <c r="I62" i="54"/>
  <c r="C62" i="54"/>
  <c r="G62" i="54"/>
  <c r="E63" i="54"/>
  <c r="I63" i="54"/>
  <c r="C63" i="54"/>
  <c r="G63" i="54"/>
  <c r="C64" i="54"/>
  <c r="G64" i="54"/>
  <c r="E64" i="54"/>
  <c r="I64" i="54"/>
  <c r="C65" i="54"/>
  <c r="G65" i="54"/>
  <c r="E65" i="54"/>
  <c r="I65" i="54"/>
  <c r="E66" i="54"/>
  <c r="I66" i="54"/>
  <c r="C66" i="54"/>
  <c r="G66" i="54"/>
  <c r="E67" i="54"/>
  <c r="I67" i="54"/>
  <c r="C67" i="54"/>
  <c r="G67" i="54"/>
  <c r="C68" i="54"/>
  <c r="G68" i="54"/>
  <c r="E68" i="54"/>
  <c r="I68" i="54"/>
  <c r="E69" i="54"/>
  <c r="I69" i="54"/>
  <c r="C69" i="54"/>
  <c r="G69" i="54"/>
  <c r="C70" i="54"/>
  <c r="G70" i="54"/>
  <c r="E70" i="54"/>
  <c r="I70" i="54"/>
  <c r="E71" i="54"/>
  <c r="I71" i="54"/>
  <c r="C71" i="54"/>
  <c r="G71" i="54"/>
  <c r="E72" i="54"/>
  <c r="I72" i="54"/>
  <c r="C72" i="54"/>
  <c r="G72" i="54"/>
  <c r="C73" i="54"/>
  <c r="G73" i="54"/>
  <c r="E73" i="54"/>
  <c r="I73" i="54"/>
  <c r="I74" i="54"/>
  <c r="C74" i="54"/>
  <c r="G74" i="54"/>
  <c r="C75" i="54"/>
  <c r="G75" i="54"/>
  <c r="J82" i="54"/>
  <c r="E75" i="54"/>
  <c r="I75" i="54"/>
  <c r="C76" i="54"/>
  <c r="G76" i="54"/>
  <c r="E76" i="54"/>
  <c r="I76" i="54"/>
  <c r="E77" i="54"/>
  <c r="I77" i="54"/>
  <c r="C77" i="54"/>
  <c r="G77" i="54"/>
  <c r="C78" i="54"/>
  <c r="G78" i="54"/>
  <c r="E78" i="54"/>
  <c r="I78" i="54"/>
  <c r="E79" i="54"/>
  <c r="C79" i="54"/>
  <c r="G79" i="54"/>
  <c r="K82" i="54"/>
  <c r="E80" i="54"/>
  <c r="I80" i="54"/>
  <c r="E190" i="55"/>
  <c r="I190" i="55"/>
  <c r="E202" i="55"/>
  <c r="I202" i="55"/>
  <c r="E184" i="55"/>
  <c r="I184" i="55"/>
  <c r="C156" i="55"/>
  <c r="G156" i="55"/>
  <c r="C177" i="55"/>
  <c r="G177" i="55"/>
  <c r="C127" i="55"/>
  <c r="G127" i="55"/>
  <c r="C153" i="55"/>
  <c r="G153" i="55"/>
  <c r="E103" i="55"/>
  <c r="I103" i="55"/>
  <c r="E120" i="55"/>
  <c r="I120" i="55"/>
  <c r="E77" i="55"/>
  <c r="I77" i="55"/>
  <c r="E100" i="55"/>
  <c r="I100" i="55"/>
  <c r="C58" i="55"/>
  <c r="G58" i="55"/>
  <c r="C70" i="55"/>
  <c r="G70" i="55"/>
  <c r="C29" i="55"/>
  <c r="G29" i="55"/>
  <c r="C55" i="55"/>
  <c r="G55" i="55"/>
  <c r="E7" i="55"/>
  <c r="I7" i="55"/>
  <c r="E22" i="55"/>
  <c r="I22" i="55"/>
  <c r="J206" i="55"/>
  <c r="C190" i="55"/>
  <c r="G190" i="55"/>
  <c r="C202" i="55"/>
  <c r="G202" i="55"/>
  <c r="C184" i="55"/>
  <c r="G184" i="55"/>
  <c r="C187" i="55"/>
  <c r="G187" i="55"/>
  <c r="E156" i="55"/>
  <c r="I156" i="55"/>
  <c r="E177" i="55"/>
  <c r="I177" i="55"/>
  <c r="E127" i="55"/>
  <c r="I127" i="55"/>
  <c r="E153" i="55"/>
  <c r="I153" i="55"/>
  <c r="C103" i="55"/>
  <c r="G103" i="55"/>
  <c r="C120" i="55"/>
  <c r="G120" i="55"/>
  <c r="C77" i="55"/>
  <c r="G77" i="55"/>
  <c r="C100" i="55"/>
  <c r="G100" i="55"/>
  <c r="E58" i="55"/>
  <c r="I58" i="55"/>
  <c r="E70" i="55"/>
  <c r="I70" i="55"/>
  <c r="E29" i="55"/>
  <c r="I29" i="55"/>
  <c r="E55" i="55"/>
  <c r="I55" i="55"/>
  <c r="C7" i="55"/>
  <c r="G7" i="55"/>
  <c r="C22" i="55"/>
  <c r="G22" i="55"/>
  <c r="C8" i="55"/>
  <c r="G8" i="55"/>
  <c r="E8" i="55"/>
  <c r="I8" i="55"/>
  <c r="C9" i="55"/>
  <c r="G9" i="55"/>
  <c r="E9" i="55"/>
  <c r="I9" i="55"/>
  <c r="E10" i="55"/>
  <c r="I10" i="55"/>
  <c r="C10" i="55"/>
  <c r="G10" i="55"/>
  <c r="C11" i="55"/>
  <c r="G11" i="55"/>
  <c r="E11" i="55"/>
  <c r="I11" i="55"/>
  <c r="C12" i="55"/>
  <c r="G12" i="55"/>
  <c r="E12" i="55"/>
  <c r="I12" i="55"/>
  <c r="E13" i="55"/>
  <c r="I13" i="55"/>
  <c r="C13" i="55"/>
  <c r="G13" i="55"/>
  <c r="C14" i="55"/>
  <c r="G14" i="55"/>
  <c r="E14" i="55"/>
  <c r="I14" i="55"/>
  <c r="C15" i="55"/>
  <c r="G15" i="55"/>
  <c r="E15" i="55"/>
  <c r="I15" i="55"/>
  <c r="C16" i="55"/>
  <c r="G16" i="55"/>
  <c r="E16" i="55"/>
  <c r="I16" i="55"/>
  <c r="E17" i="55"/>
  <c r="I17" i="55"/>
  <c r="C17" i="55"/>
  <c r="G17" i="55"/>
  <c r="C18" i="55"/>
  <c r="G18" i="55"/>
  <c r="I18" i="55"/>
  <c r="C19" i="55"/>
  <c r="G19" i="55"/>
  <c r="J22" i="55"/>
  <c r="E19" i="55"/>
  <c r="K22" i="55"/>
  <c r="E20" i="55"/>
  <c r="I20" i="55"/>
  <c r="F27" i="55"/>
  <c r="C30" i="55"/>
  <c r="G30" i="55"/>
  <c r="E30" i="55"/>
  <c r="I30" i="55"/>
  <c r="E31" i="55"/>
  <c r="I31" i="55"/>
  <c r="C31" i="55"/>
  <c r="G31" i="55"/>
  <c r="C32" i="55"/>
  <c r="G32" i="55"/>
  <c r="E32" i="55"/>
  <c r="I32" i="55"/>
  <c r="C33" i="55"/>
  <c r="G33" i="55"/>
  <c r="E33" i="55"/>
  <c r="I33" i="55"/>
  <c r="E34" i="55"/>
  <c r="I34" i="55"/>
  <c r="C34" i="55"/>
  <c r="G34" i="55"/>
  <c r="E35" i="55"/>
  <c r="I35" i="55"/>
  <c r="C35" i="55"/>
  <c r="G35" i="55"/>
  <c r="E36" i="55"/>
  <c r="I36" i="55"/>
  <c r="C36" i="55"/>
  <c r="G36" i="55"/>
  <c r="C37" i="55"/>
  <c r="G37" i="55"/>
  <c r="E37" i="55"/>
  <c r="I37" i="55"/>
  <c r="C38" i="55"/>
  <c r="G38" i="55"/>
  <c r="E38" i="55"/>
  <c r="I38" i="55"/>
  <c r="C39" i="55"/>
  <c r="G39" i="55"/>
  <c r="E39" i="55"/>
  <c r="I39" i="55"/>
  <c r="C40" i="55"/>
  <c r="G40" i="55"/>
  <c r="E40" i="55"/>
  <c r="I40" i="55"/>
  <c r="E41" i="55"/>
  <c r="I41" i="55"/>
  <c r="C41" i="55"/>
  <c r="G41" i="55"/>
  <c r="E42" i="55"/>
  <c r="I42" i="55"/>
  <c r="C42" i="55"/>
  <c r="G42" i="55"/>
  <c r="E43" i="55"/>
  <c r="I43" i="55"/>
  <c r="C43" i="55"/>
  <c r="G43" i="55"/>
  <c r="C44" i="55"/>
  <c r="G44" i="55"/>
  <c r="E44" i="55"/>
  <c r="I44" i="55"/>
  <c r="C45" i="55"/>
  <c r="G45" i="55"/>
  <c r="E45" i="55"/>
  <c r="I45" i="55"/>
  <c r="C46" i="55"/>
  <c r="G46" i="55"/>
  <c r="E46" i="55"/>
  <c r="I46" i="55"/>
  <c r="E47" i="55"/>
  <c r="I47" i="55"/>
  <c r="C47" i="55"/>
  <c r="G47" i="55"/>
  <c r="E48" i="55"/>
  <c r="I48" i="55"/>
  <c r="C48" i="55"/>
  <c r="G48" i="55"/>
  <c r="E49" i="55"/>
  <c r="I49" i="55"/>
  <c r="C49" i="55"/>
  <c r="G49" i="55"/>
  <c r="C50" i="55"/>
  <c r="G50" i="55"/>
  <c r="E50" i="55"/>
  <c r="I50" i="55"/>
  <c r="C51" i="55"/>
  <c r="G51" i="55"/>
  <c r="C52" i="55"/>
  <c r="G52" i="55"/>
  <c r="J55" i="55"/>
  <c r="K55" i="55"/>
  <c r="E52" i="55"/>
  <c r="I52" i="55"/>
  <c r="E53" i="55"/>
  <c r="I53" i="55"/>
  <c r="E59" i="55"/>
  <c r="I59" i="55"/>
  <c r="C59" i="55"/>
  <c r="G59" i="55"/>
  <c r="C60" i="55"/>
  <c r="G60" i="55"/>
  <c r="E60" i="55"/>
  <c r="I60" i="55"/>
  <c r="E61" i="55"/>
  <c r="I61" i="55"/>
  <c r="C61" i="55"/>
  <c r="G61" i="55"/>
  <c r="C62" i="55"/>
  <c r="G62" i="55"/>
  <c r="E62" i="55"/>
  <c r="I62" i="55"/>
  <c r="E63" i="55"/>
  <c r="I63" i="55"/>
  <c r="C63" i="55"/>
  <c r="G63" i="55"/>
  <c r="E64" i="55"/>
  <c r="I64" i="55"/>
  <c r="C64" i="55"/>
  <c r="G64" i="55"/>
  <c r="C65" i="55"/>
  <c r="G65" i="55"/>
  <c r="E65" i="55"/>
  <c r="I65" i="55"/>
  <c r="C66" i="55"/>
  <c r="G66" i="55"/>
  <c r="E66" i="55"/>
  <c r="I66" i="55"/>
  <c r="C67" i="55"/>
  <c r="G67" i="55"/>
  <c r="J70" i="55"/>
  <c r="K70" i="55"/>
  <c r="E68" i="55"/>
  <c r="I68" i="55"/>
  <c r="F75" i="55"/>
  <c r="C78" i="55"/>
  <c r="G78" i="55"/>
  <c r="E78" i="55"/>
  <c r="I78" i="55"/>
  <c r="C79" i="55"/>
  <c r="G79" i="55"/>
  <c r="E79" i="55"/>
  <c r="I79" i="55"/>
  <c r="C80" i="55"/>
  <c r="G80" i="55"/>
  <c r="E80" i="55"/>
  <c r="I80" i="55"/>
  <c r="C81" i="55"/>
  <c r="G81" i="55"/>
  <c r="E81" i="55"/>
  <c r="I81" i="55"/>
  <c r="C82" i="55"/>
  <c r="G82" i="55"/>
  <c r="E82" i="55"/>
  <c r="I82" i="55"/>
  <c r="C83" i="55"/>
  <c r="G83" i="55"/>
  <c r="E83" i="55"/>
  <c r="I83" i="55"/>
  <c r="E84" i="55"/>
  <c r="I84" i="55"/>
  <c r="C84" i="55"/>
  <c r="G84" i="55"/>
  <c r="C85" i="55"/>
  <c r="G85" i="55"/>
  <c r="E85" i="55"/>
  <c r="I85" i="55"/>
  <c r="E86" i="55"/>
  <c r="I86" i="55"/>
  <c r="C86" i="55"/>
  <c r="G86" i="55"/>
  <c r="C87" i="55"/>
  <c r="G87" i="55"/>
  <c r="E87" i="55"/>
  <c r="I87" i="55"/>
  <c r="E88" i="55"/>
  <c r="I88" i="55"/>
  <c r="C88" i="55"/>
  <c r="G88" i="55"/>
  <c r="C89" i="55"/>
  <c r="G89" i="55"/>
  <c r="E89" i="55"/>
  <c r="I89" i="55"/>
  <c r="C90" i="55"/>
  <c r="G90" i="55"/>
  <c r="E90" i="55"/>
  <c r="I90" i="55"/>
  <c r="C91" i="55"/>
  <c r="G91" i="55"/>
  <c r="E91" i="55"/>
  <c r="I91" i="55"/>
  <c r="E92" i="55"/>
  <c r="I92" i="55"/>
  <c r="C92" i="55"/>
  <c r="G92" i="55"/>
  <c r="C93" i="55"/>
  <c r="G93" i="55"/>
  <c r="E93" i="55"/>
  <c r="I93" i="55"/>
  <c r="C94" i="55"/>
  <c r="G94" i="55"/>
  <c r="E94" i="55"/>
  <c r="I94" i="55"/>
  <c r="E95" i="55"/>
  <c r="I95" i="55"/>
  <c r="C95" i="55"/>
  <c r="G95" i="55"/>
  <c r="C96" i="55"/>
  <c r="G96" i="55"/>
  <c r="E96" i="55"/>
  <c r="I96" i="55"/>
  <c r="C97" i="55"/>
  <c r="G97" i="55"/>
  <c r="E97" i="55"/>
  <c r="I97" i="55"/>
  <c r="J100" i="55"/>
  <c r="K100" i="55"/>
  <c r="C104" i="55"/>
  <c r="G104" i="55"/>
  <c r="E104" i="55"/>
  <c r="I104" i="55"/>
  <c r="C105" i="55"/>
  <c r="G105" i="55"/>
  <c r="E105" i="55"/>
  <c r="I105" i="55"/>
  <c r="C106" i="55"/>
  <c r="G106" i="55"/>
  <c r="E106" i="55"/>
  <c r="I106" i="55"/>
  <c r="E107" i="55"/>
  <c r="I107" i="55"/>
  <c r="C107" i="55"/>
  <c r="G107" i="55"/>
  <c r="C108" i="55"/>
  <c r="G108" i="55"/>
  <c r="E108" i="55"/>
  <c r="I108" i="55"/>
  <c r="C109" i="55"/>
  <c r="G109" i="55"/>
  <c r="E109" i="55"/>
  <c r="I109" i="55"/>
  <c r="C110" i="55"/>
  <c r="G110" i="55"/>
  <c r="E110" i="55"/>
  <c r="I110" i="55"/>
  <c r="E111" i="55"/>
  <c r="I111" i="55"/>
  <c r="C111" i="55"/>
  <c r="G111" i="55"/>
  <c r="E112" i="55"/>
  <c r="I112" i="55"/>
  <c r="C112" i="55"/>
  <c r="G112" i="55"/>
  <c r="C113" i="55"/>
  <c r="G113" i="55"/>
  <c r="E113" i="55"/>
  <c r="I113" i="55"/>
  <c r="E114" i="55"/>
  <c r="I114" i="55"/>
  <c r="C114" i="55"/>
  <c r="G114" i="55"/>
  <c r="C115" i="55"/>
  <c r="G115" i="55"/>
  <c r="E115" i="55"/>
  <c r="I115" i="55"/>
  <c r="C116" i="55"/>
  <c r="G116" i="55"/>
  <c r="C117" i="55"/>
  <c r="G117" i="55"/>
  <c r="J120" i="55"/>
  <c r="K120" i="55"/>
  <c r="E117" i="55"/>
  <c r="I117" i="55"/>
  <c r="E118" i="55"/>
  <c r="I118" i="55"/>
  <c r="F125"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E135" i="55"/>
  <c r="I135" i="55"/>
  <c r="C135" i="55"/>
  <c r="G135" i="55"/>
  <c r="E136" i="55"/>
  <c r="I136" i="55"/>
  <c r="C136" i="55"/>
  <c r="G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C143" i="55"/>
  <c r="G143" i="55"/>
  <c r="E143" i="55"/>
  <c r="I143" i="55"/>
  <c r="C144" i="55"/>
  <c r="G144" i="55"/>
  <c r="E144" i="55"/>
  <c r="I144" i="55"/>
  <c r="E145" i="55"/>
  <c r="I145" i="55"/>
  <c r="C145" i="55"/>
  <c r="G145" i="55"/>
  <c r="E146" i="55"/>
  <c r="I146" i="55"/>
  <c r="C146" i="55"/>
  <c r="G146" i="55"/>
  <c r="C147" i="55"/>
  <c r="G147" i="55"/>
  <c r="E147" i="55"/>
  <c r="I147" i="55"/>
  <c r="E148" i="55"/>
  <c r="I148" i="55"/>
  <c r="C148" i="55"/>
  <c r="G148" i="55"/>
  <c r="E149" i="55"/>
  <c r="I149" i="55"/>
  <c r="C149" i="55"/>
  <c r="G149" i="55"/>
  <c r="C150" i="55"/>
  <c r="G150" i="55"/>
  <c r="K153" i="55"/>
  <c r="J153" i="55"/>
  <c r="E151" i="55"/>
  <c r="I151" i="55"/>
  <c r="C157" i="55"/>
  <c r="G157" i="55"/>
  <c r="E157" i="55"/>
  <c r="I157" i="55"/>
  <c r="C158" i="55"/>
  <c r="G158" i="55"/>
  <c r="E158" i="55"/>
  <c r="I158" i="55"/>
  <c r="C159" i="55"/>
  <c r="G159" i="55"/>
  <c r="E159" i="55"/>
  <c r="I159" i="55"/>
  <c r="E160" i="55"/>
  <c r="I160" i="55"/>
  <c r="C160" i="55"/>
  <c r="G160" i="55"/>
  <c r="C161" i="55"/>
  <c r="G161" i="55"/>
  <c r="E161" i="55"/>
  <c r="I161" i="55"/>
  <c r="C162" i="55"/>
  <c r="G162" i="55"/>
  <c r="E162" i="55"/>
  <c r="I162" i="55"/>
  <c r="C163" i="55"/>
  <c r="G163" i="55"/>
  <c r="E163" i="55"/>
  <c r="I163" i="55"/>
  <c r="C164" i="55"/>
  <c r="G164" i="55"/>
  <c r="E164" i="55"/>
  <c r="I164" i="55"/>
  <c r="C165" i="55"/>
  <c r="G165" i="55"/>
  <c r="E165" i="55"/>
  <c r="I165" i="55"/>
  <c r="E166" i="55"/>
  <c r="I166" i="55"/>
  <c r="C166" i="55"/>
  <c r="G166" i="55"/>
  <c r="C167" i="55"/>
  <c r="G167" i="55"/>
  <c r="E167" i="55"/>
  <c r="I167" i="55"/>
  <c r="C168" i="55"/>
  <c r="G168" i="55"/>
  <c r="E168" i="55"/>
  <c r="I168" i="55"/>
  <c r="C169" i="55"/>
  <c r="G169" i="55"/>
  <c r="E169" i="55"/>
  <c r="I169" i="55"/>
  <c r="E170" i="55"/>
  <c r="I170" i="55"/>
  <c r="C170" i="55"/>
  <c r="G170" i="55"/>
  <c r="C171" i="55"/>
  <c r="G171" i="55"/>
  <c r="E171" i="55"/>
  <c r="I171" i="55"/>
  <c r="C172" i="55"/>
  <c r="G172" i="55"/>
  <c r="E172" i="55"/>
  <c r="I172" i="55"/>
  <c r="C173" i="55"/>
  <c r="G173" i="55"/>
  <c r="E173" i="55"/>
  <c r="I173" i="55"/>
  <c r="C174" i="55"/>
  <c r="G174" i="55"/>
  <c r="J177" i="55"/>
  <c r="K177" i="55"/>
  <c r="E175" i="55"/>
  <c r="I175" i="55"/>
  <c r="F182" i="55"/>
  <c r="J187" i="55"/>
  <c r="K187" i="55"/>
  <c r="E185" i="55"/>
  <c r="I185" i="55"/>
  <c r="E191" i="55"/>
  <c r="I191" i="55"/>
  <c r="C191" i="55"/>
  <c r="G191" i="55"/>
  <c r="E192" i="55"/>
  <c r="I192" i="55"/>
  <c r="C192" i="55"/>
  <c r="G192" i="55"/>
  <c r="E193" i="55"/>
  <c r="I193" i="55"/>
  <c r="C193" i="55"/>
  <c r="G193" i="55"/>
  <c r="C194" i="55"/>
  <c r="G194" i="55"/>
  <c r="E194" i="55"/>
  <c r="I194" i="55"/>
  <c r="C195" i="55"/>
  <c r="G195" i="55"/>
  <c r="E195" i="55"/>
  <c r="I195" i="55"/>
  <c r="E196" i="55"/>
  <c r="I196" i="55"/>
  <c r="C196" i="55"/>
  <c r="G196" i="55"/>
  <c r="C197" i="55"/>
  <c r="G197" i="55"/>
  <c r="E197" i="55"/>
  <c r="I197" i="55"/>
  <c r="I198" i="55"/>
  <c r="C198" i="55"/>
  <c r="G198" i="55"/>
  <c r="C199" i="55"/>
  <c r="G199" i="55"/>
  <c r="J202" i="55"/>
  <c r="E199" i="55"/>
  <c r="K202" i="55"/>
  <c r="E200" i="55"/>
  <c r="I200" i="55"/>
  <c r="E245" i="48"/>
  <c r="E261" i="48"/>
  <c r="I261" i="48"/>
  <c r="E220" i="48"/>
  <c r="I220" i="48"/>
  <c r="E242" i="48"/>
  <c r="E206" i="48"/>
  <c r="I206" i="48"/>
  <c r="E217" i="48"/>
  <c r="I217" i="48"/>
  <c r="I193" i="48"/>
  <c r="I199" i="48"/>
  <c r="E180" i="48"/>
  <c r="E190" i="48"/>
  <c r="C245" i="48"/>
  <c r="G245" i="48"/>
  <c r="C261" i="48"/>
  <c r="G261" i="48"/>
  <c r="C220" i="48"/>
  <c r="G220" i="48"/>
  <c r="C242" i="48"/>
  <c r="G242" i="48"/>
  <c r="C206" i="48"/>
  <c r="G206" i="48"/>
  <c r="C217" i="48"/>
  <c r="G217" i="48"/>
  <c r="C193" i="48"/>
  <c r="G193" i="48"/>
  <c r="C199" i="48"/>
  <c r="G199" i="48"/>
  <c r="C180" i="48"/>
  <c r="G180" i="48"/>
  <c r="C190" i="48"/>
  <c r="G190" i="48"/>
  <c r="C160" i="48"/>
  <c r="G160" i="48"/>
  <c r="C173" i="48"/>
  <c r="G173" i="48"/>
  <c r="C155" i="48"/>
  <c r="G155" i="48"/>
  <c r="E136" i="48"/>
  <c r="I136" i="48"/>
  <c r="E148" i="48"/>
  <c r="I148" i="48"/>
  <c r="E129" i="48"/>
  <c r="I129" i="48"/>
  <c r="E133" i="48"/>
  <c r="I133" i="48"/>
  <c r="C105" i="48"/>
  <c r="G105" i="48"/>
  <c r="C122" i="48"/>
  <c r="G122" i="48"/>
  <c r="C90" i="48"/>
  <c r="G90" i="48"/>
  <c r="C102" i="48"/>
  <c r="G102" i="48"/>
  <c r="E72" i="48"/>
  <c r="I72" i="48"/>
  <c r="E83" i="48"/>
  <c r="I83" i="48"/>
  <c r="E49" i="48"/>
  <c r="I49" i="48"/>
  <c r="E69" i="48"/>
  <c r="I69" i="48"/>
  <c r="D47" i="48"/>
  <c r="H47" i="48" s="1"/>
  <c r="E37" i="48"/>
  <c r="I37" i="48"/>
  <c r="I42" i="48"/>
  <c r="E18" i="48"/>
  <c r="I18" i="48"/>
  <c r="E34" i="48"/>
  <c r="I34" i="48"/>
  <c r="D16" i="48"/>
  <c r="H16" i="48" s="1"/>
  <c r="E7" i="48"/>
  <c r="I7" i="48"/>
  <c r="E11" i="48"/>
  <c r="I245" i="48"/>
  <c r="I242" i="48"/>
  <c r="E193" i="48"/>
  <c r="E199" i="48"/>
  <c r="I180" i="48"/>
  <c r="I190" i="48"/>
  <c r="E160" i="48"/>
  <c r="I160" i="48"/>
  <c r="E173" i="48"/>
  <c r="I173" i="48"/>
  <c r="E155" i="48"/>
  <c r="I155" i="48"/>
  <c r="E157" i="48"/>
  <c r="I157" i="48"/>
  <c r="C136" i="48"/>
  <c r="G136" i="48"/>
  <c r="C148" i="48"/>
  <c r="G148" i="48"/>
  <c r="C129" i="48"/>
  <c r="G129" i="48"/>
  <c r="C133" i="48"/>
  <c r="G133" i="48"/>
  <c r="E105" i="48"/>
  <c r="I105" i="48"/>
  <c r="E122" i="48"/>
  <c r="I122" i="48"/>
  <c r="E90" i="48"/>
  <c r="I90" i="48"/>
  <c r="E102" i="48"/>
  <c r="I102" i="48"/>
  <c r="C72" i="48"/>
  <c r="G72" i="48"/>
  <c r="C83" i="48"/>
  <c r="G83" i="48"/>
  <c r="C49" i="48"/>
  <c r="G49" i="48"/>
  <c r="C69" i="48"/>
  <c r="G69" i="48"/>
  <c r="C37" i="48"/>
  <c r="G37" i="48"/>
  <c r="C42" i="48"/>
  <c r="G42" i="48"/>
  <c r="C18" i="48"/>
  <c r="G18" i="48"/>
  <c r="C34" i="48"/>
  <c r="G34" i="48"/>
  <c r="C7" i="48"/>
  <c r="G7" i="48"/>
  <c r="C11" i="48"/>
  <c r="G11" i="48"/>
  <c r="F5" i="48"/>
  <c r="C8" i="48"/>
  <c r="G8" i="48"/>
  <c r="K11" i="48"/>
  <c r="I8" i="48"/>
  <c r="J11" i="48"/>
  <c r="E9" i="48"/>
  <c r="I9"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I29" i="48"/>
  <c r="J34" i="48"/>
  <c r="C30" i="48"/>
  <c r="G30" i="48"/>
  <c r="E30" i="48"/>
  <c r="I30" i="48"/>
  <c r="E31" i="48"/>
  <c r="C31" i="48"/>
  <c r="G31" i="48"/>
  <c r="K34" i="48"/>
  <c r="E32" i="48"/>
  <c r="I32" i="48"/>
  <c r="C38" i="48"/>
  <c r="G38" i="48"/>
  <c r="J42" i="48"/>
  <c r="E38" i="48"/>
  <c r="I38" i="48"/>
  <c r="E39" i="48"/>
  <c r="C39" i="48"/>
  <c r="G39" i="48"/>
  <c r="K42" i="48"/>
  <c r="E40" i="48"/>
  <c r="I40"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C60" i="48"/>
  <c r="G60" i="48"/>
  <c r="E60" i="48"/>
  <c r="I60" i="48"/>
  <c r="E61" i="48"/>
  <c r="I61" i="48"/>
  <c r="C61" i="48"/>
  <c r="G61" i="48"/>
  <c r="C62" i="48"/>
  <c r="G62" i="48"/>
  <c r="E62" i="48"/>
  <c r="I62" i="48"/>
  <c r="E63" i="48"/>
  <c r="I63" i="48"/>
  <c r="C63" i="48"/>
  <c r="G63" i="48"/>
  <c r="C64" i="48"/>
  <c r="G64" i="48"/>
  <c r="E64" i="48"/>
  <c r="I64" i="48"/>
  <c r="E65" i="48"/>
  <c r="I65" i="48"/>
  <c r="C65" i="48"/>
  <c r="G65" i="48"/>
  <c r="C66" i="48"/>
  <c r="G66" i="48"/>
  <c r="J69" i="48"/>
  <c r="K69" i="48"/>
  <c r="E67" i="48"/>
  <c r="I67" i="48"/>
  <c r="E73" i="48"/>
  <c r="I73" i="48"/>
  <c r="C73" i="48"/>
  <c r="G73" i="48"/>
  <c r="C74" i="48"/>
  <c r="G74" i="48"/>
  <c r="E74" i="48"/>
  <c r="I74" i="48"/>
  <c r="C75" i="48"/>
  <c r="G75" i="48"/>
  <c r="E75" i="48"/>
  <c r="I75" i="48"/>
  <c r="E76" i="48"/>
  <c r="I76" i="48"/>
  <c r="C76" i="48"/>
  <c r="G76" i="48"/>
  <c r="C77" i="48"/>
  <c r="G77" i="48"/>
  <c r="E77" i="48"/>
  <c r="I77" i="48"/>
  <c r="C78" i="48"/>
  <c r="G78" i="48"/>
  <c r="E78" i="48"/>
  <c r="I78" i="48"/>
  <c r="C79" i="48"/>
  <c r="G79" i="48"/>
  <c r="E79" i="48"/>
  <c r="I79" i="48"/>
  <c r="C80" i="48"/>
  <c r="G80" i="48"/>
  <c r="K83" i="48"/>
  <c r="J83" i="48"/>
  <c r="E81" i="48"/>
  <c r="I81" i="48"/>
  <c r="F88" i="48"/>
  <c r="E91" i="48"/>
  <c r="I91" i="48"/>
  <c r="C91" i="48"/>
  <c r="G91" i="48"/>
  <c r="C92" i="48"/>
  <c r="G92" i="48"/>
  <c r="E92" i="48"/>
  <c r="I92" i="48"/>
  <c r="C93" i="48"/>
  <c r="G93" i="48"/>
  <c r="E93" i="48"/>
  <c r="I93" i="48"/>
  <c r="E94" i="48"/>
  <c r="I94" i="48"/>
  <c r="C94" i="48"/>
  <c r="G94" i="48"/>
  <c r="C95" i="48"/>
  <c r="G95" i="48"/>
  <c r="E95" i="48"/>
  <c r="I95" i="48"/>
  <c r="E96" i="48"/>
  <c r="I96" i="48"/>
  <c r="C96" i="48"/>
  <c r="G96" i="48"/>
  <c r="C97" i="48"/>
  <c r="G97" i="48"/>
  <c r="E97" i="48"/>
  <c r="I97" i="48"/>
  <c r="C98" i="48"/>
  <c r="G98" i="48"/>
  <c r="E98" i="48"/>
  <c r="I98" i="48"/>
  <c r="C99" i="48"/>
  <c r="G99" i="48"/>
  <c r="J102" i="48"/>
  <c r="K102" i="48"/>
  <c r="E100" i="48"/>
  <c r="I100" i="48"/>
  <c r="E106" i="48"/>
  <c r="I106" i="48"/>
  <c r="C106" i="48"/>
  <c r="G106" i="48"/>
  <c r="E107" i="48"/>
  <c r="I107" i="48"/>
  <c r="C107" i="48"/>
  <c r="G107" i="48"/>
  <c r="C108" i="48"/>
  <c r="G108" i="48"/>
  <c r="E108" i="48"/>
  <c r="I108" i="48"/>
  <c r="E109" i="48"/>
  <c r="I109" i="48"/>
  <c r="C109" i="48"/>
  <c r="G109" i="48"/>
  <c r="E110" i="48"/>
  <c r="I110" i="48"/>
  <c r="C110" i="48"/>
  <c r="G110" i="48"/>
  <c r="E111" i="48"/>
  <c r="I111" i="48"/>
  <c r="C111" i="48"/>
  <c r="G111" i="48"/>
  <c r="E112" i="48"/>
  <c r="I112" i="48"/>
  <c r="C112" i="48"/>
  <c r="G112" i="48"/>
  <c r="C113" i="48"/>
  <c r="G113" i="48"/>
  <c r="E113" i="48"/>
  <c r="I113" i="48"/>
  <c r="E114" i="48"/>
  <c r="I114" i="48"/>
  <c r="C114" i="48"/>
  <c r="G114" i="48"/>
  <c r="E115" i="48"/>
  <c r="I115" i="48"/>
  <c r="C115" i="48"/>
  <c r="G115" i="48"/>
  <c r="E116" i="48"/>
  <c r="I116" i="48"/>
  <c r="C116" i="48"/>
  <c r="G116" i="48"/>
  <c r="I117" i="48"/>
  <c r="C117" i="48"/>
  <c r="G117" i="48"/>
  <c r="J122" i="48"/>
  <c r="C118" i="48"/>
  <c r="G118" i="48"/>
  <c r="E118" i="48"/>
  <c r="C119" i="48"/>
  <c r="G119" i="48"/>
  <c r="K122" i="48"/>
  <c r="E119" i="48"/>
  <c r="I119" i="48"/>
  <c r="E120" i="48"/>
  <c r="I120" i="48"/>
  <c r="F127" i="48"/>
  <c r="C130" i="48"/>
  <c r="G130" i="48"/>
  <c r="K133" i="48"/>
  <c r="J133" i="48"/>
  <c r="E131" i="48"/>
  <c r="I131" i="48"/>
  <c r="C137" i="48"/>
  <c r="G137" i="48"/>
  <c r="E137" i="48"/>
  <c r="I137" i="48"/>
  <c r="E138" i="48"/>
  <c r="I138" i="48"/>
  <c r="C138" i="48"/>
  <c r="G138" i="48"/>
  <c r="E139" i="48"/>
  <c r="I139" i="48"/>
  <c r="C139" i="48"/>
  <c r="G139" i="48"/>
  <c r="I140" i="48"/>
  <c r="C140" i="48"/>
  <c r="G140" i="48"/>
  <c r="E140" i="48"/>
  <c r="C141" i="48"/>
  <c r="G141" i="48"/>
  <c r="E141" i="48"/>
  <c r="I141" i="48"/>
  <c r="E142" i="48"/>
  <c r="I142" i="48"/>
  <c r="C142" i="48"/>
  <c r="G142" i="48"/>
  <c r="C143" i="48"/>
  <c r="G143" i="48"/>
  <c r="I143" i="48"/>
  <c r="C144" i="48"/>
  <c r="G144" i="48"/>
  <c r="J148" i="48"/>
  <c r="E144" i="48"/>
  <c r="I144" i="48"/>
  <c r="E145" i="48"/>
  <c r="C145" i="48"/>
  <c r="G145" i="48"/>
  <c r="K148" i="48"/>
  <c r="E146" i="48"/>
  <c r="I146" i="48"/>
  <c r="F153" i="48"/>
  <c r="E161" i="48"/>
  <c r="I161" i="48"/>
  <c r="C161" i="48"/>
  <c r="G161" i="48"/>
  <c r="C162" i="48"/>
  <c r="G162" i="48"/>
  <c r="E162" i="48"/>
  <c r="I162" i="48"/>
  <c r="C163" i="48"/>
  <c r="G163" i="48"/>
  <c r="E163" i="48"/>
  <c r="I163" i="48"/>
  <c r="E164" i="48"/>
  <c r="I164" i="48"/>
  <c r="C164" i="48"/>
  <c r="G164" i="48"/>
  <c r="C165" i="48"/>
  <c r="G165" i="48"/>
  <c r="E165" i="48"/>
  <c r="I165" i="48"/>
  <c r="C166" i="48"/>
  <c r="G166" i="48"/>
  <c r="E166" i="48"/>
  <c r="I166" i="48"/>
  <c r="E167" i="48"/>
  <c r="I167" i="48"/>
  <c r="C167" i="48"/>
  <c r="G167" i="48"/>
  <c r="C168" i="48"/>
  <c r="G168" i="48"/>
  <c r="E168" i="48"/>
  <c r="I168" i="48"/>
  <c r="E169" i="48"/>
  <c r="I169" i="48"/>
  <c r="C169" i="48"/>
  <c r="G169" i="48"/>
  <c r="C170" i="48"/>
  <c r="G170" i="48"/>
  <c r="J173" i="48"/>
  <c r="K173" i="48"/>
  <c r="E171" i="48"/>
  <c r="I171" i="48"/>
  <c r="C181" i="48"/>
  <c r="G181" i="48"/>
  <c r="E181" i="48"/>
  <c r="I181" i="48"/>
  <c r="E182" i="48"/>
  <c r="I182" i="48"/>
  <c r="C182" i="48"/>
  <c r="G182" i="48"/>
  <c r="C183" i="48"/>
  <c r="G183" i="48"/>
  <c r="E183" i="48"/>
  <c r="I183" i="48"/>
  <c r="E184" i="48"/>
  <c r="I184" i="48"/>
  <c r="C184" i="48"/>
  <c r="G184" i="48"/>
  <c r="C185" i="48"/>
  <c r="G185" i="48"/>
  <c r="I185" i="48"/>
  <c r="J190" i="48"/>
  <c r="E186" i="48"/>
  <c r="I186" i="48"/>
  <c r="C186" i="48"/>
  <c r="G186" i="48"/>
  <c r="E187" i="48"/>
  <c r="C187" i="48"/>
  <c r="G187" i="48"/>
  <c r="K190" i="48"/>
  <c r="E188" i="48"/>
  <c r="I188" i="48"/>
  <c r="C194" i="48"/>
  <c r="G194" i="48"/>
  <c r="E194" i="48"/>
  <c r="I194" i="48"/>
  <c r="E195" i="48"/>
  <c r="I195" i="48"/>
  <c r="C195" i="48"/>
  <c r="G195" i="48"/>
  <c r="C196" i="48"/>
  <c r="G196" i="48"/>
  <c r="K199" i="48"/>
  <c r="J199" i="48"/>
  <c r="E197" i="48"/>
  <c r="I197" i="48"/>
  <c r="E207" i="48"/>
  <c r="I207" i="48"/>
  <c r="C207" i="48"/>
  <c r="G207" i="48"/>
  <c r="E208" i="48"/>
  <c r="I208" i="48"/>
  <c r="C208" i="48"/>
  <c r="G208" i="48"/>
  <c r="E209" i="48"/>
  <c r="I209" i="48"/>
  <c r="C209" i="48"/>
  <c r="G209" i="48"/>
  <c r="C210" i="48"/>
  <c r="G210" i="48"/>
  <c r="E210" i="48"/>
  <c r="I210" i="48"/>
  <c r="C211" i="48"/>
  <c r="G211" i="48"/>
  <c r="E211" i="48"/>
  <c r="I211" i="48"/>
  <c r="E212" i="48"/>
  <c r="I212" i="48"/>
  <c r="C212" i="48"/>
  <c r="G212" i="48"/>
  <c r="C213" i="48"/>
  <c r="G213" i="48"/>
  <c r="E213" i="48"/>
  <c r="I213" i="48"/>
  <c r="C214" i="48"/>
  <c r="G214" i="48"/>
  <c r="K217" i="48"/>
  <c r="J217" i="48"/>
  <c r="E215" i="48"/>
  <c r="I215" i="48"/>
  <c r="C221" i="48"/>
  <c r="G221" i="48"/>
  <c r="E221" i="48"/>
  <c r="I221" i="48"/>
  <c r="C222" i="48"/>
  <c r="G222" i="48"/>
  <c r="E222" i="48"/>
  <c r="I222" i="48"/>
  <c r="C223" i="48"/>
  <c r="G223" i="48"/>
  <c r="E223" i="48"/>
  <c r="I223" i="48"/>
  <c r="C224" i="48"/>
  <c r="G224" i="48"/>
  <c r="E224" i="48"/>
  <c r="I224" i="48"/>
  <c r="E225" i="48"/>
  <c r="I225" i="48"/>
  <c r="C225" i="48"/>
  <c r="G225" i="48"/>
  <c r="C226" i="48"/>
  <c r="G226" i="48"/>
  <c r="E226" i="48"/>
  <c r="I226" i="48"/>
  <c r="C227" i="48"/>
  <c r="G227" i="48"/>
  <c r="E227" i="48"/>
  <c r="I227" i="48"/>
  <c r="E228" i="48"/>
  <c r="I228" i="48"/>
  <c r="C228" i="48"/>
  <c r="G228" i="48"/>
  <c r="C229" i="48"/>
  <c r="G229" i="48"/>
  <c r="E229" i="48"/>
  <c r="I229" i="48"/>
  <c r="C230" i="48"/>
  <c r="G230" i="48"/>
  <c r="E230" i="48"/>
  <c r="I230" i="48"/>
  <c r="E231" i="48"/>
  <c r="I231" i="48"/>
  <c r="C231" i="48"/>
  <c r="G231" i="48"/>
  <c r="E232" i="48"/>
  <c r="I232" i="48"/>
  <c r="C232" i="48"/>
  <c r="G232" i="48"/>
  <c r="C233" i="48"/>
  <c r="G233" i="48"/>
  <c r="E233" i="48"/>
  <c r="I233" i="48"/>
  <c r="C234" i="48"/>
  <c r="G234" i="48"/>
  <c r="E234" i="48"/>
  <c r="I234" i="48"/>
  <c r="C235" i="48"/>
  <c r="G235" i="48"/>
  <c r="E235" i="48"/>
  <c r="I235" i="48"/>
  <c r="C236" i="48"/>
  <c r="G236" i="48"/>
  <c r="E236" i="48"/>
  <c r="I236" i="48"/>
  <c r="C237" i="48"/>
  <c r="G237" i="48"/>
  <c r="I237" i="48"/>
  <c r="C238" i="48"/>
  <c r="G238" i="48"/>
  <c r="J242" i="48"/>
  <c r="E238" i="48"/>
  <c r="I238" i="48"/>
  <c r="E239" i="48"/>
  <c r="C239" i="48"/>
  <c r="G239" i="48"/>
  <c r="K242" i="48"/>
  <c r="E240" i="48"/>
  <c r="I240" i="48"/>
  <c r="C246" i="48"/>
  <c r="G246" i="48"/>
  <c r="E246" i="48"/>
  <c r="I246" i="48"/>
  <c r="E247" i="48"/>
  <c r="I247" i="48"/>
  <c r="C247" i="48"/>
  <c r="G247" i="48"/>
  <c r="C248" i="48"/>
  <c r="G248" i="48"/>
  <c r="E248" i="48"/>
  <c r="I248" i="48"/>
  <c r="C249" i="48"/>
  <c r="G249" i="48"/>
  <c r="E249" i="48"/>
  <c r="I249" i="48"/>
  <c r="E250" i="48"/>
  <c r="I250" i="48"/>
  <c r="C250" i="48"/>
  <c r="G250" i="48"/>
  <c r="C251" i="48"/>
  <c r="G251" i="48"/>
  <c r="E251" i="48"/>
  <c r="I251" i="48"/>
  <c r="E252" i="48"/>
  <c r="I252" i="48"/>
  <c r="C252" i="48"/>
  <c r="G252" i="48"/>
  <c r="C253" i="48"/>
  <c r="G253" i="48"/>
  <c r="E253" i="48"/>
  <c r="I253" i="48"/>
  <c r="C254" i="48"/>
  <c r="G254" i="48"/>
  <c r="E254" i="48"/>
  <c r="I254" i="48"/>
  <c r="E255" i="48"/>
  <c r="I255" i="48"/>
  <c r="C255" i="48"/>
  <c r="G255" i="48"/>
  <c r="C256" i="48"/>
  <c r="G256" i="48"/>
  <c r="E256" i="48"/>
  <c r="I256" i="48"/>
  <c r="C257" i="48"/>
  <c r="G257" i="48"/>
  <c r="I257" i="48"/>
  <c r="J261" i="48"/>
  <c r="E258" i="48"/>
  <c r="C258" i="48"/>
  <c r="G258" i="48"/>
  <c r="K261" i="48"/>
  <c r="E259" i="48"/>
  <c r="I259" i="48"/>
  <c r="E41" i="47"/>
  <c r="D41" i="47"/>
  <c r="C41" i="47"/>
  <c r="B41" i="47"/>
  <c r="J39" i="47"/>
  <c r="H39" i="47"/>
  <c r="G39" i="47"/>
  <c r="I39" i="47" s="1"/>
  <c r="H32" i="47"/>
  <c r="J32" i="47" s="1"/>
  <c r="G32" i="47"/>
  <c r="I32" i="47" s="1"/>
  <c r="E29" i="47"/>
  <c r="D29" i="47"/>
  <c r="C29" i="47"/>
  <c r="B29" i="47"/>
  <c r="H27" i="47"/>
  <c r="J27" i="47" s="1"/>
  <c r="G27" i="47"/>
  <c r="I27" i="47" s="1"/>
  <c r="C13" i="51"/>
  <c r="E13" i="51" s="1"/>
  <c r="F24" i="51"/>
  <c r="D24" i="51"/>
  <c r="I15" i="51"/>
  <c r="I24" i="51" s="1"/>
  <c r="H15" i="51"/>
  <c r="H24" i="51" s="1"/>
  <c r="J24" i="51" s="1"/>
  <c r="E24" i="51"/>
  <c r="C24" i="51"/>
  <c r="K15" i="51"/>
  <c r="B33" i="46"/>
  <c r="E33" i="46"/>
  <c r="D33" i="46"/>
  <c r="H33" i="46" s="1"/>
  <c r="C33" i="46"/>
  <c r="K265" i="48"/>
  <c r="J265" i="48"/>
  <c r="C11" i="44"/>
  <c r="C43" i="44"/>
  <c r="D11" i="44"/>
  <c r="D43" i="44"/>
  <c r="E11" i="44"/>
  <c r="E43" i="44"/>
  <c r="B11" i="44"/>
  <c r="B43" i="44"/>
  <c r="E11" i="45"/>
  <c r="D11" i="45"/>
  <c r="C11" i="45"/>
  <c r="B11" i="45"/>
  <c r="E622" i="49"/>
  <c r="D622" i="49"/>
  <c r="C622" i="49"/>
  <c r="B622" i="49"/>
  <c r="B5" i="49"/>
  <c r="C5" i="49" s="1"/>
  <c r="E5" i="49" s="1"/>
  <c r="B5" i="47"/>
  <c r="C5" i="47" s="1"/>
  <c r="E5" i="47" s="1"/>
  <c r="E76" i="26"/>
  <c r="C76" i="26"/>
  <c r="H6" i="26"/>
  <c r="H76" i="26" s="1"/>
  <c r="G6" i="26"/>
  <c r="G76" i="26" s="1"/>
  <c r="D76" i="26"/>
  <c r="B7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6" i="33" s="1"/>
  <c r="G6" i="33"/>
  <c r="G76" i="33" s="1"/>
  <c r="E76" i="33"/>
  <c r="D76" i="33"/>
  <c r="C76" i="33"/>
  <c r="B76" i="33"/>
  <c r="D5" i="33" l="1"/>
  <c r="D44" i="44"/>
  <c r="H622" i="49"/>
  <c r="J622" i="49" s="1"/>
  <c r="G622" i="49"/>
  <c r="I622" i="49" s="1"/>
  <c r="D5" i="49"/>
  <c r="H11" i="44"/>
  <c r="H43" i="44"/>
  <c r="J43" i="44" s="1"/>
  <c r="G43" i="44"/>
  <c r="I43" i="44" s="1"/>
  <c r="B44" i="44"/>
  <c r="E44" i="44"/>
  <c r="H44" i="44" s="1"/>
  <c r="C44" i="44"/>
  <c r="C5" i="44"/>
  <c r="E5" i="44" s="1"/>
  <c r="H29" i="47"/>
  <c r="J29" i="47" s="1"/>
  <c r="G29" i="47"/>
  <c r="I29" i="47" s="1"/>
  <c r="G41" i="47"/>
  <c r="I41" i="47" s="1"/>
  <c r="H41" i="47"/>
  <c r="J41" i="47" s="1"/>
  <c r="D5" i="47"/>
  <c r="J33" i="46"/>
  <c r="G33" i="46"/>
  <c r="I33" i="46" s="1"/>
  <c r="D5" i="46"/>
  <c r="I6" i="26"/>
  <c r="J6" i="26"/>
  <c r="J76" i="26"/>
  <c r="I76"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D48" i="45"/>
  <c r="D49" i="45"/>
  <c r="H49" i="45" s="1"/>
  <c r="D50" i="45"/>
  <c r="D51" i="45"/>
  <c r="H51" i="45" s="1"/>
  <c r="D52" i="45"/>
  <c r="H52" i="45" s="1"/>
  <c r="D53" i="45"/>
  <c r="D54" i="45"/>
  <c r="D55" i="45"/>
  <c r="D56" i="45"/>
  <c r="H56" i="45" s="1"/>
  <c r="D57" i="45"/>
  <c r="D58" i="45"/>
  <c r="H58" i="45" s="1"/>
  <c r="D59" i="45"/>
  <c r="D60" i="45"/>
  <c r="D61" i="45"/>
  <c r="H61" i="45" s="1"/>
  <c r="D62" i="45"/>
  <c r="H62" i="45" s="1"/>
  <c r="D63" i="45"/>
  <c r="H63" i="45" s="1"/>
  <c r="D64" i="45"/>
  <c r="H64" i="45" s="1"/>
  <c r="D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H41" i="45" s="1"/>
  <c r="D42" i="45"/>
  <c r="G11" i="45"/>
  <c r="I11" i="45" s="1"/>
  <c r="G34" i="45"/>
  <c r="I34" i="45" s="1"/>
  <c r="H34" i="45"/>
  <c r="J34" i="45" s="1"/>
  <c r="H11" i="45"/>
  <c r="J11" i="45" s="1"/>
  <c r="J15" i="51"/>
  <c r="K24" i="51"/>
  <c r="D13" i="51"/>
  <c r="F13" i="51" s="1"/>
  <c r="G44" i="44"/>
  <c r="G11" i="44"/>
  <c r="C6" i="45"/>
  <c r="B38" i="45"/>
  <c r="I11" i="44"/>
  <c r="J44" i="44" l="1"/>
  <c r="I44" i="44"/>
  <c r="G65" i="45"/>
  <c r="G63" i="45"/>
  <c r="G61" i="45"/>
  <c r="G59" i="45"/>
  <c r="G57" i="45"/>
  <c r="G55" i="45"/>
  <c r="G53" i="45"/>
  <c r="G51" i="45"/>
  <c r="G49" i="45"/>
  <c r="G47" i="45"/>
  <c r="H42" i="45"/>
  <c r="H40" i="45"/>
  <c r="H65" i="45"/>
  <c r="H59" i="45"/>
  <c r="H57" i="45"/>
  <c r="H55" i="45"/>
  <c r="H53" i="45"/>
  <c r="H47" i="45"/>
  <c r="H39" i="45"/>
  <c r="D43" i="45"/>
  <c r="G39" i="45"/>
  <c r="B43" i="45"/>
  <c r="C66" i="45"/>
  <c r="G64" i="45"/>
  <c r="G62" i="45"/>
  <c r="G60" i="45"/>
  <c r="G58" i="45"/>
  <c r="G56" i="45"/>
  <c r="G54" i="45"/>
  <c r="G52" i="45"/>
  <c r="G50" i="45"/>
  <c r="G48" i="45"/>
  <c r="G46" i="45"/>
  <c r="B66" i="45"/>
  <c r="D66" i="45"/>
  <c r="H46" i="45"/>
  <c r="E43" i="45"/>
  <c r="C43" i="45"/>
  <c r="H60" i="45"/>
  <c r="H54" i="45"/>
  <c r="H50" i="45"/>
  <c r="H48" i="45"/>
  <c r="E66" i="45"/>
  <c r="C38" i="45"/>
  <c r="E6" i="45"/>
  <c r="E38" i="45" s="1"/>
  <c r="G66" i="45" l="1"/>
  <c r="G43" i="45"/>
  <c r="H43" i="45"/>
  <c r="H66" i="45"/>
</calcChain>
</file>

<file path=xl/sharedStrings.xml><?xml version="1.0" encoding="utf-8"?>
<sst xmlns="http://schemas.openxmlformats.org/spreadsheetml/2006/main" count="2010" uniqueCount="730">
  <si>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</si>
  <si>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</si>
  <si>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</si>
  <si>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</si>
  <si>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</si>
  <si>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</si>
  <si>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</si>
  <si>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</si>
  <si>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</si>
  <si>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</si>
  <si>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</si>
  <si>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</si>
  <si>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</si>
  <si>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</si>
  <si>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</si>
  <si>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</si>
  <si>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</si>
  <si>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</si>
  <si>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</si>
  <si>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</si>
  <si>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</si>
  <si>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</si>
  <si>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</si>
  <si>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</si>
  <si>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</si>
  <si>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</si>
  <si>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</si>
  <si>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</si>
  <si>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</si>
  <si>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</si>
  <si>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</si>
  <si>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</si>
  <si>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</si>
  <si>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</si>
  <si>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</si>
  <si>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</si>
  <si>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</si>
  <si>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</si>
  <si>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</si>
  <si>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</si>
  <si>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</si>
  <si>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</si>
  <si>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</si>
  <si>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</si>
  <si>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</si>
  <si>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</si>
  <si>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</si>
  <si>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</si>
  <si>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</si>
  <si>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</si>
  <si>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</si>
  <si>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</si>
  <si>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</si>
  <si>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</si>
  <si>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</si>
  <si>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</si>
  <si>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</si>
  <si>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</si>
  <si>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</si>
  <si>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</si>
  <si>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</si>
  <si>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</si>
  <si>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</si>
  <si>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</si>
  <si>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</si>
  <si>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</si>
  <si>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</si>
  <si>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</si>
  <si>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</si>
  <si>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</si>
  <si>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</si>
  <si>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</si>
  <si>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</si>
  <si>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</si>
  <si>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</si>
  <si>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</si>
  <si>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</si>
  <si>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</si>
  <si>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</si>
  <si>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</si>
  <si>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</si>
  <si>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</si>
  <si>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</si>
  <si>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</si>
  <si>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</si>
  <si>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</si>
  <si>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</si>
  <si>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</si>
  <si>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</si>
  <si>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</si>
  <si>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</si>
  <si>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</si>
  <si>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</si>
  <si>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</si>
  <si>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</si>
  <si>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</si>
  <si>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</si>
  <si>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</si>
  <si>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</si>
  <si>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</si>
  <si>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</si>
  <si>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</si>
  <si>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</si>
  <si>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</si>
  <si>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</si>
  <si>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</si>
  <si>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</si>
  <si>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</si>
  <si>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</si>
  <si>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</si>
  <si>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</si>
  <si>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</si>
  <si>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</si>
  <si>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</si>
  <si>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</si>
  <si>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</si>
  <si>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</si>
  <si>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</si>
  <si>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</si>
  <si>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</si>
  <si>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</si>
  <si>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</si>
  <si>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</si>
  <si>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</si>
  <si>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</si>
  <si>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</si>
  <si>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</si>
  <si>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</si>
  <si>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</si>
  <si>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</si>
  <si>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</si>
  <si>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</si>
  <si>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</si>
  <si>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</si>
  <si>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</si>
  <si>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</si>
  <si>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</si>
  <si>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</si>
  <si>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</si>
  <si>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</si>
  <si>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</si>
  <si>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</si>
  <si>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</si>
  <si>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</si>
  <si>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</si>
  <si>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</si>
  <si>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</si>
  <si>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</si>
  <si>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</si>
  <si>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</si>
  <si>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</si>
  <si>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</si>
  <si>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</si>
  <si>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</si>
  <si>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</si>
  <si>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</si>
  <si>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</si>
  <si>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</si>
  <si>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</si>
  <si>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</si>
  <si>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</si>
  <si>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</si>
  <si>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</si>
  <si>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</si>
  <si>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</si>
  <si>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</si>
  <si>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</si>
  <si>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</si>
  <si>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</si>
  <si>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</si>
  <si>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</si>
  <si>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</si>
  <si>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</si>
  <si>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</si>
  <si>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</si>
  <si>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</si>
  <si>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</si>
  <si>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</si>
  <si>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</si>
  <si>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</si>
  <si>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</si>
  <si>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</si>
  <si>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</si>
  <si>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</si>
  <si>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</si>
  <si>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</si>
  <si>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</si>
  <si>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</si>
  <si>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</si>
  <si>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</si>
  <si>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</si>
  <si>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</si>
  <si>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</si>
  <si>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</si>
  <si>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</si>
  <si>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</si>
  <si>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</si>
  <si>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</si>
  <si>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</si>
  <si>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</si>
  <si>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</si>
  <si>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</si>
  <si>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</si>
  <si>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</si>
  <si>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</si>
  <si>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</si>
  <si>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Hyundai i20</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</si>
  <si>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</si>
  <si>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</si>
  <si>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</si>
  <si>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</si>
  <si>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</si>
  <si>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</si>
  <si>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</si>
  <si>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</si>
  <si>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</si>
  <si>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</si>
  <si>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</si>
  <si>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</si>
  <si>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</si>
  <si>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</si>
  <si>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</si>
  <si>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</si>
  <si>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</si>
  <si>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</si>
  <si>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</si>
  <si>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</si>
  <si>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</si>
  <si>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</si>
  <si>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</si>
  <si>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</si>
  <si>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</si>
  <si>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</si>
  <si>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</si>
  <si>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</si>
  <si>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</si>
  <si>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</si>
  <si>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</si>
  <si>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</si>
  <si>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</si>
  <si>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</si>
  <si>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</si>
  <si>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</si>
  <si>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</si>
  <si>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</si>
  <si>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</si>
  <si>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</si>
  <si>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</si>
  <si>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</si>
  <si>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</si>
  <si>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</si>
  <si>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</si>
  <si>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</si>
  <si>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</si>
  <si>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</si>
  <si>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</si>
  <si>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</si>
  <si>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</si>
  <si>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</si>
  <si>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</si>
  <si>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</si>
  <si>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</si>
  <si>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</si>
  <si>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</si>
  <si>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</si>
  <si>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</si>
  <si>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</si>
  <si>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</si>
  <si>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</si>
  <si>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</si>
  <si>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</si>
  <si>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</si>
  <si>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</si>
  <si>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</si>
  <si>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</si>
  <si>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</si>
  <si>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</si>
  <si>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</si>
  <si>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</si>
  <si>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</si>
  <si>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</si>
  <si>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</si>
  <si>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</si>
  <si>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</si>
  <si>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</si>
  <si>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</si>
  <si>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</si>
  <si>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</si>
  <si>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</si>
  <si>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</si>
  <si>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</si>
  <si>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</si>
  <si>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</si>
  <si>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</si>
  <si>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</si>
  <si>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</si>
  <si>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</si>
  <si>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</si>
  <si>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</si>
  <si>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</si>
  <si>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</si>
  <si>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</si>
  <si>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</si>
  <si>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</si>
  <si>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</si>
  <si>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</si>
  <si>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</si>
  <si>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</si>
  <si>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</si>
  <si>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</si>
  <si>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</si>
  <si>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</si>
  <si>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</si>
  <si>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</si>
  <si>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</si>
  <si>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</si>
  <si>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</si>
  <si>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</si>
  <si>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</si>
  <si>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</si>
  <si>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</si>
  <si>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</si>
  <si>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</si>
  <si>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</si>
  <si>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</si>
  <si>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</si>
  <si>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</si>
  <si>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</si>
  <si>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</si>
  <si>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</si>
  <si>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</si>
  <si>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</si>
  <si>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</si>
  <si>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</si>
  <si>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</si>
  <si>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</si>
  <si>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</si>
  <si>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</si>
  <si>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</si>
  <si>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</si>
  <si>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</si>
  <si>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</si>
  <si>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</si>
  <si>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</si>
  <si>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</si>
  <si>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</si>
  <si>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</si>
  <si>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</si>
  <si>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</si>
  <si>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</si>
  <si>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</si>
  <si>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</si>
  <si>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</si>
  <si>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</si>
  <si>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</si>
  <si>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</si>
  <si>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</si>
  <si>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</si>
  <si>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</si>
  <si>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</si>
  <si>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</si>
  <si>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</si>
  <si>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</si>
  <si>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</si>
  <si>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</si>
  <si>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</si>
  <si>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</si>
  <si>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</si>
  <si>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</si>
  <si>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</si>
  <si>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</si>
  <si>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</si>
  <si>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</si>
  <si>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</si>
  <si>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</si>
  <si>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</si>
  <si>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</si>
  <si>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Citroen C4</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</si>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</sst>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103</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104</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105</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106</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107</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108</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109</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363</v>
      </c>
      <c r="B7" s="65">
        <v>0</v>
      </c>
      <c r="C7" s="34">
        <f>IF(B22=0, "-", B7/B22)</f>
        <v>0</v>
      </c>
      <c r="D7" s="65">
        <v>4</v>
      </c>
      <c r="E7" s="9">
        <f>IF(D22=0, "-", D7/D22)</f>
        <v>4.246284501061571E-3</v>
      </c>
      <c r="F7" s="81">
        <v>2</v>
      </c>
      <c r="G7" s="34">
        <f>IF(F22=0, "-", F7/F22)</f>
        <v>1.3140604467805518E-4</v>
      </c>
      <c r="H7" s="65">
        <v>44</v>
      </c>
      <c r="I7" s="9">
        <f>IF(H22=0, "-", H7/H22)</f>
        <v>4.9030532649877428E-3</v>
      </c>
      <c r="J7" s="8">
        <f t="shared" ref="J7:J20" si="0">IF(D7=0, "-", IF((B7-D7)/D7&lt;10, (B7-D7)/D7, "&gt;999%"))</f>
        <v>-1</v>
      </c>
      <c r="K7" s="9">
        <f t="shared" ref="K7:K20" si="1">IF(H7=0, "-", IF((F7-H7)/H7&lt;10, (F7-H7)/H7, "&gt;999%"))</f>
        <v>-0.95454545454545459</v>
      </c>
    </row>
    <row r="8" spans="1:11" x14ac:dyDescent="0.2">
      <c r="A8" s="7" t="s">
        <v>364</v>
      </c>
      <c r="B8" s="65">
        <v>0</v>
      </c>
      <c r="C8" s="34">
        <f>IF(B22=0, "-", B8/B22)</f>
        <v>0</v>
      </c>
      <c r="D8" s="65">
        <v>0</v>
      </c>
      <c r="E8" s="9">
        <f>IF(D22=0, "-", D8/D22)</f>
        <v>0</v>
      </c>
      <c r="F8" s="81">
        <v>0</v>
      </c>
      <c r="G8" s="34">
        <f>IF(F22=0, "-", F8/F22)</f>
        <v>0</v>
      </c>
      <c r="H8" s="65">
        <v>14</v>
      </c>
      <c r="I8" s="9">
        <f>IF(H22=0, "-", H8/H22)</f>
        <v>1.5600624024960999E-3</v>
      </c>
      <c r="J8" s="8" t="str">
        <f t="shared" si="0"/>
        <v>-</v>
      </c>
      <c r="K8" s="9">
        <f t="shared" si="1"/>
        <v>-1</v>
      </c>
    </row>
    <row r="9" spans="1:11" x14ac:dyDescent="0.2">
      <c r="A9" s="7" t="s">
        <v>365</v>
      </c>
      <c r="B9" s="65">
        <v>52</v>
      </c>
      <c r="C9" s="34">
        <f>IF(B22=0, "-", B9/B22)</f>
        <v>4.3807919123841618E-2</v>
      </c>
      <c r="D9" s="65">
        <v>22</v>
      </c>
      <c r="E9" s="9">
        <f>IF(D22=0, "-", D9/D22)</f>
        <v>2.3354564755838639E-2</v>
      </c>
      <c r="F9" s="81">
        <v>725</v>
      </c>
      <c r="G9" s="34">
        <f>IF(F22=0, "-", F9/F22)</f>
        <v>4.7634691195795005E-2</v>
      </c>
      <c r="H9" s="65">
        <v>139</v>
      </c>
      <c r="I9" s="9">
        <f>IF(H22=0, "-", H9/H22)</f>
        <v>1.5489190996211277E-2</v>
      </c>
      <c r="J9" s="8">
        <f t="shared" si="0"/>
        <v>1.3636363636363635</v>
      </c>
      <c r="K9" s="9">
        <f t="shared" si="1"/>
        <v>4.2158273381294968</v>
      </c>
    </row>
    <row r="10" spans="1:11" x14ac:dyDescent="0.2">
      <c r="A10" s="7" t="s">
        <v>366</v>
      </c>
      <c r="B10" s="65">
        <v>0</v>
      </c>
      <c r="C10" s="34">
        <f>IF(B22=0, "-", B10/B22)</f>
        <v>0</v>
      </c>
      <c r="D10" s="65">
        <v>0</v>
      </c>
      <c r="E10" s="9">
        <f>IF(D22=0, "-", D10/D22)</f>
        <v>0</v>
      </c>
      <c r="F10" s="81">
        <v>0</v>
      </c>
      <c r="G10" s="34">
        <f>IF(F22=0, "-", F10/F22)</f>
        <v>0</v>
      </c>
      <c r="H10" s="65">
        <v>632</v>
      </c>
      <c r="I10" s="9">
        <f>IF(H22=0, "-", H10/H22)</f>
        <v>7.042567416982394E-2</v>
      </c>
      <c r="J10" s="8" t="str">
        <f t="shared" si="0"/>
        <v>-</v>
      </c>
      <c r="K10" s="9">
        <f t="shared" si="1"/>
        <v>-1</v>
      </c>
    </row>
    <row r="11" spans="1:11" x14ac:dyDescent="0.2">
      <c r="A11" s="7" t="s">
        <v>367</v>
      </c>
      <c r="B11" s="65">
        <v>128</v>
      </c>
      <c r="C11" s="34">
        <f>IF(B22=0, "-", B11/B22)</f>
        <v>0.10783487784330244</v>
      </c>
      <c r="D11" s="65">
        <v>44</v>
      </c>
      <c r="E11" s="9">
        <f>IF(D22=0, "-", D11/D22)</f>
        <v>4.6709129511677279E-2</v>
      </c>
      <c r="F11" s="81">
        <v>1456</v>
      </c>
      <c r="G11" s="34">
        <f>IF(F22=0, "-", F11/F22)</f>
        <v>9.5663600525624184E-2</v>
      </c>
      <c r="H11" s="65">
        <v>1070</v>
      </c>
      <c r="I11" s="9">
        <f>IF(H22=0, "-", H11/H22)</f>
        <v>0.11923334076220192</v>
      </c>
      <c r="J11" s="8">
        <f t="shared" si="0"/>
        <v>1.9090909090909092</v>
      </c>
      <c r="K11" s="9">
        <f t="shared" si="1"/>
        <v>0.36074766355140186</v>
      </c>
    </row>
    <row r="12" spans="1:11" x14ac:dyDescent="0.2">
      <c r="A12" s="7" t="s">
        <v>368</v>
      </c>
      <c r="B12" s="65">
        <v>184</v>
      </c>
      <c r="C12" s="34">
        <f>IF(B22=0, "-", B12/B22)</f>
        <v>0.15501263689974726</v>
      </c>
      <c r="D12" s="65">
        <v>0</v>
      </c>
      <c r="E12" s="9">
        <f>IF(D22=0, "-", D12/D22)</f>
        <v>0</v>
      </c>
      <c r="F12" s="81">
        <v>2173</v>
      </c>
      <c r="G12" s="34">
        <f>IF(F22=0, "-", F12/F22)</f>
        <v>0.14277266754270695</v>
      </c>
      <c r="H12" s="65">
        <v>0</v>
      </c>
      <c r="I12" s="9">
        <f>IF(H22=0, "-", H12/H22)</f>
        <v>0</v>
      </c>
      <c r="J12" s="8" t="str">
        <f t="shared" si="0"/>
        <v>-</v>
      </c>
      <c r="K12" s="9" t="str">
        <f t="shared" si="1"/>
        <v>-</v>
      </c>
    </row>
    <row r="13" spans="1:11" x14ac:dyDescent="0.2">
      <c r="A13" s="7" t="s">
        <v>369</v>
      </c>
      <c r="B13" s="65">
        <v>229</v>
      </c>
      <c r="C13" s="34">
        <f>IF(B22=0, "-", B13/B22)</f>
        <v>0.19292333614153329</v>
      </c>
      <c r="D13" s="65">
        <v>430</v>
      </c>
      <c r="E13" s="9">
        <f>IF(D22=0, "-", D13/D22)</f>
        <v>0.45647558386411891</v>
      </c>
      <c r="F13" s="81">
        <v>4149</v>
      </c>
      <c r="G13" s="34">
        <f>IF(F22=0, "-", F13/F22)</f>
        <v>0.27260183968462548</v>
      </c>
      <c r="H13" s="65">
        <v>4574</v>
      </c>
      <c r="I13" s="9">
        <f>IF(H22=0, "-", H13/H22)</f>
        <v>0.50969467350122577</v>
      </c>
      <c r="J13" s="8">
        <f t="shared" si="0"/>
        <v>-0.46744186046511627</v>
      </c>
      <c r="K13" s="9">
        <f t="shared" si="1"/>
        <v>-9.2916484477481423E-2</v>
      </c>
    </row>
    <row r="14" spans="1:11" x14ac:dyDescent="0.2">
      <c r="A14" s="7" t="s">
        <v>370</v>
      </c>
      <c r="B14" s="65">
        <v>57</v>
      </c>
      <c r="C14" s="34">
        <f>IF(B22=0, "-", B14/B22)</f>
        <v>4.8020219039595621E-2</v>
      </c>
      <c r="D14" s="65">
        <v>32</v>
      </c>
      <c r="E14" s="9">
        <f>IF(D22=0, "-", D14/D22)</f>
        <v>3.3970276008492568E-2</v>
      </c>
      <c r="F14" s="81">
        <v>585</v>
      </c>
      <c r="G14" s="34">
        <f>IF(F22=0, "-", F14/F22)</f>
        <v>3.8436268068331142E-2</v>
      </c>
      <c r="H14" s="65">
        <v>260</v>
      </c>
      <c r="I14" s="9">
        <f>IF(H22=0, "-", H14/H22)</f>
        <v>2.8972587474927567E-2</v>
      </c>
      <c r="J14" s="8">
        <f t="shared" si="0"/>
        <v>0.78125</v>
      </c>
      <c r="K14" s="9">
        <f t="shared" si="1"/>
        <v>1.25</v>
      </c>
    </row>
    <row r="15" spans="1:11" x14ac:dyDescent="0.2">
      <c r="A15" s="7" t="s">
        <v>371</v>
      </c>
      <c r="B15" s="65">
        <v>6</v>
      </c>
      <c r="C15" s="34">
        <f>IF(B22=0, "-", B15/B22)</f>
        <v>5.054759898904802E-3</v>
      </c>
      <c r="D15" s="65">
        <v>0</v>
      </c>
      <c r="E15" s="9">
        <f>IF(D22=0, "-", D15/D22)</f>
        <v>0</v>
      </c>
      <c r="F15" s="81">
        <v>91</v>
      </c>
      <c r="G15" s="34">
        <f>IF(F22=0, "-", F15/F22)</f>
        <v>5.9789750328515115E-3</v>
      </c>
      <c r="H15" s="65">
        <v>11</v>
      </c>
      <c r="I15" s="9">
        <f>IF(H22=0, "-", H15/H22)</f>
        <v>1.2257633162469357E-3</v>
      </c>
      <c r="J15" s="8" t="str">
        <f t="shared" si="0"/>
        <v>-</v>
      </c>
      <c r="K15" s="9">
        <f t="shared" si="1"/>
        <v>7.2727272727272725</v>
      </c>
    </row>
    <row r="16" spans="1:11" x14ac:dyDescent="0.2">
      <c r="A16" s="7" t="s">
        <v>372</v>
      </c>
      <c r="B16" s="65">
        <v>0</v>
      </c>
      <c r="C16" s="34">
        <f>IF(B22=0, "-", B16/B22)</f>
        <v>0</v>
      </c>
      <c r="D16" s="65">
        <v>0</v>
      </c>
      <c r="E16" s="9">
        <f>IF(D22=0, "-", D16/D22)</f>
        <v>0</v>
      </c>
      <c r="F16" s="81">
        <v>0</v>
      </c>
      <c r="G16" s="34">
        <f>IF(F22=0, "-", F16/F22)</f>
        <v>0</v>
      </c>
      <c r="H16" s="65">
        <v>23</v>
      </c>
      <c r="I16" s="9">
        <f>IF(H22=0, "-", H16/H22)</f>
        <v>2.5629596612435925E-3</v>
      </c>
      <c r="J16" s="8" t="str">
        <f t="shared" si="0"/>
        <v>-</v>
      </c>
      <c r="K16" s="9">
        <f t="shared" si="1"/>
        <v>-1</v>
      </c>
    </row>
    <row r="17" spans="1:11" x14ac:dyDescent="0.2">
      <c r="A17" s="7" t="s">
        <v>373</v>
      </c>
      <c r="B17" s="65">
        <v>66</v>
      </c>
      <c r="C17" s="34">
        <f>IF(B22=0, "-", B17/B22)</f>
        <v>5.560235888795282E-2</v>
      </c>
      <c r="D17" s="65">
        <v>46</v>
      </c>
      <c r="E17" s="9">
        <f>IF(D22=0, "-", D17/D22)</f>
        <v>4.8832271762208071E-2</v>
      </c>
      <c r="F17" s="81">
        <v>540</v>
      </c>
      <c r="G17" s="34">
        <f>IF(F22=0, "-", F17/F22)</f>
        <v>3.5479632063074903E-2</v>
      </c>
      <c r="H17" s="65">
        <v>179</v>
      </c>
      <c r="I17" s="9">
        <f>IF(H22=0, "-", H17/H22)</f>
        <v>1.9946512146200135E-2</v>
      </c>
      <c r="J17" s="8">
        <f t="shared" si="0"/>
        <v>0.43478260869565216</v>
      </c>
      <c r="K17" s="9">
        <f t="shared" si="1"/>
        <v>2.016759776536313</v>
      </c>
    </row>
    <row r="18" spans="1:11" x14ac:dyDescent="0.2">
      <c r="A18" s="7" t="s">
        <v>374</v>
      </c>
      <c r="B18" s="65">
        <v>167</v>
      </c>
      <c r="C18" s="34">
        <f>IF(B22=0, "-", B18/B22)</f>
        <v>0.14069081718618365</v>
      </c>
      <c r="D18" s="65">
        <v>32</v>
      </c>
      <c r="E18" s="9">
        <f>IF(D22=0, "-", D18/D22)</f>
        <v>3.3970276008492568E-2</v>
      </c>
      <c r="F18" s="81">
        <v>928</v>
      </c>
      <c r="G18" s="34">
        <f>IF(F22=0, "-", F18/F22)</f>
        <v>6.0972404730617609E-2</v>
      </c>
      <c r="H18" s="65">
        <v>616</v>
      </c>
      <c r="I18" s="9">
        <f>IF(H22=0, "-", H18/H22)</f>
        <v>6.8642745709828396E-2</v>
      </c>
      <c r="J18" s="8">
        <f t="shared" si="0"/>
        <v>4.21875</v>
      </c>
      <c r="K18" s="9">
        <f t="shared" si="1"/>
        <v>0.50649350649350644</v>
      </c>
    </row>
    <row r="19" spans="1:11" x14ac:dyDescent="0.2">
      <c r="A19" s="7" t="s">
        <v>375</v>
      </c>
      <c r="B19" s="65">
        <v>164</v>
      </c>
      <c r="C19" s="34">
        <f>IF(B22=0, "-", B19/B22)</f>
        <v>0.13816343723673125</v>
      </c>
      <c r="D19" s="65">
        <v>164</v>
      </c>
      <c r="E19" s="9">
        <f>IF(D22=0, "-", D19/D22)</f>
        <v>0.17409766454352441</v>
      </c>
      <c r="F19" s="81">
        <v>2609</v>
      </c>
      <c r="G19" s="34">
        <f>IF(F22=0, "-", F19/F22)</f>
        <v>0.17141918528252301</v>
      </c>
      <c r="H19" s="65">
        <v>456</v>
      </c>
      <c r="I19" s="9">
        <f>IF(H22=0, "-", H19/H22)</f>
        <v>5.0813461109872969E-2</v>
      </c>
      <c r="J19" s="8">
        <f t="shared" si="0"/>
        <v>0</v>
      </c>
      <c r="K19" s="9">
        <f t="shared" si="1"/>
        <v>4.7214912280701755</v>
      </c>
    </row>
    <row r="20" spans="1:11" x14ac:dyDescent="0.2">
      <c r="A20" s="7" t="s">
        <v>376</v>
      </c>
      <c r="B20" s="65">
        <v>134</v>
      </c>
      <c r="C20" s="34">
        <f>IF(B22=0, "-", B20/B22)</f>
        <v>0.11288963774220724</v>
      </c>
      <c r="D20" s="65">
        <v>168</v>
      </c>
      <c r="E20" s="9">
        <f>IF(D22=0, "-", D20/D22)</f>
        <v>0.17834394904458598</v>
      </c>
      <c r="F20" s="81">
        <v>1962</v>
      </c>
      <c r="G20" s="34">
        <f>IF(F22=0, "-", F20/F22)</f>
        <v>0.12890932982917214</v>
      </c>
      <c r="H20" s="65">
        <v>956</v>
      </c>
      <c r="I20" s="9">
        <f>IF(H22=0, "-", H20/H22)</f>
        <v>0.10652997548473367</v>
      </c>
      <c r="J20" s="8">
        <f t="shared" si="0"/>
        <v>-0.20238095238095238</v>
      </c>
      <c r="K20" s="9">
        <f t="shared" si="1"/>
        <v>1.0523012552301256</v>
      </c>
    </row>
    <row r="21" spans="1:11" x14ac:dyDescent="0.2">
      <c r="A21" s="2"/>
      <c r="B21" s="68"/>
      <c r="C21" s="33"/>
      <c r="D21" s="68"/>
      <c r="E21" s="6"/>
      <c r="F21" s="82"/>
      <c r="G21" s="33"/>
      <c r="H21" s="68"/>
      <c r="I21" s="6"/>
      <c r="J21" s="5"/>
      <c r="K21" s="6"/>
    </row>
    <row r="22" spans="1:11" s="43" customFormat="1" x14ac:dyDescent="0.2">
      <c r="A22" s="162" t="s">
        <v>645</v>
      </c>
      <c r="B22" s="71">
        <f>SUM(B7:B21)</f>
        <v>1187</v>
      </c>
      <c r="C22" s="40">
        <f>B22/24733</f>
        <v>4.7992560546638093E-2</v>
      </c>
      <c r="D22" s="71">
        <f>SUM(D7:D21)</f>
        <v>942</v>
      </c>
      <c r="E22" s="41">
        <f>D22/29335</f>
        <v>3.2111811828873363E-2</v>
      </c>
      <c r="F22" s="77">
        <f>SUM(F7:F21)</f>
        <v>15220</v>
      </c>
      <c r="G22" s="42">
        <f>F22/328185</f>
        <v>4.6376281670399318E-2</v>
      </c>
      <c r="H22" s="71">
        <f>SUM(H7:H21)</f>
        <v>8974</v>
      </c>
      <c r="I22" s="41">
        <f>H22/302117</f>
        <v>2.9703724053926128E-2</v>
      </c>
      <c r="J22" s="37">
        <f>IF(D22=0, "-", IF((B22-D22)/D22&lt;10, (B22-D22)/D22, "&gt;999%"))</f>
        <v>0.26008492569002123</v>
      </c>
      <c r="K22" s="38">
        <f>IF(H22=0, "-", IF((F22-H22)/H22&lt;10, (F22-H22)/H22, "&gt;999%"))</f>
        <v>0.69601069757075995</v>
      </c>
    </row>
    <row r="23" spans="1:11" x14ac:dyDescent="0.2">
      <c r="B23" s="83"/>
      <c r="D23" s="83"/>
      <c r="F23" s="83"/>
      <c r="H23" s="83"/>
    </row>
    <row r="24" spans="1:11" s="43" customFormat="1" x14ac:dyDescent="0.2">
      <c r="A24" s="162" t="s">
        <v>645</v>
      </c>
      <c r="B24" s="71">
        <v>1187</v>
      </c>
      <c r="C24" s="40">
        <f>B24/24733</f>
        <v>4.7992560546638093E-2</v>
      </c>
      <c r="D24" s="71">
        <v>942</v>
      </c>
      <c r="E24" s="41">
        <f>D24/29335</f>
        <v>3.2111811828873363E-2</v>
      </c>
      <c r="F24" s="77">
        <v>15220</v>
      </c>
      <c r="G24" s="42">
        <f>F24/328185</f>
        <v>4.6376281670399318E-2</v>
      </c>
      <c r="H24" s="71">
        <v>8974</v>
      </c>
      <c r="I24" s="41">
        <f>H24/302117</f>
        <v>2.9703724053926128E-2</v>
      </c>
      <c r="J24" s="37">
        <f>IF(D24=0, "-", IF((B24-D24)/D24&lt;10, (B24-D24)/D24, "&gt;999%"))</f>
        <v>0.26008492569002123</v>
      </c>
      <c r="K24" s="38">
        <f>IF(H24=0, "-", IF((F24-H24)/H24&lt;10, (F24-H24)/H24, "&gt;999%"))</f>
        <v>0.69601069757075995</v>
      </c>
    </row>
    <row r="25" spans="1:11" x14ac:dyDescent="0.2">
      <c r="B25" s="83"/>
      <c r="D25" s="83"/>
      <c r="F25" s="83"/>
      <c r="H25" s="83"/>
    </row>
    <row r="26" spans="1:11" ht="15.75" x14ac:dyDescent="0.25">
      <c r="A26" s="164" t="s">
        <v>123</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153</v>
      </c>
      <c r="B28" s="61" t="s">
        <v>12</v>
      </c>
      <c r="C28" s="62" t="s">
        <v>13</v>
      </c>
      <c r="D28" s="61" t="s">
        <v>12</v>
      </c>
      <c r="E28" s="63" t="s">
        <v>13</v>
      </c>
      <c r="F28" s="62" t="s">
        <v>12</v>
      </c>
      <c r="G28" s="62" t="s">
        <v>13</v>
      </c>
      <c r="H28" s="61" t="s">
        <v>12</v>
      </c>
      <c r="I28" s="63" t="s">
        <v>13</v>
      </c>
      <c r="J28" s="61"/>
      <c r="K28" s="63"/>
    </row>
    <row r="29" spans="1:11" x14ac:dyDescent="0.2">
      <c r="A29" s="7" t="s">
        <v>377</v>
      </c>
      <c r="B29" s="65">
        <v>6</v>
      </c>
      <c r="C29" s="34">
        <f>IF(B55=0, "-", B29/B55)</f>
        <v>1.9563090968373002E-3</v>
      </c>
      <c r="D29" s="65">
        <v>0</v>
      </c>
      <c r="E29" s="9">
        <f>IF(D55=0, "-", D29/D55)</f>
        <v>0</v>
      </c>
      <c r="F29" s="81">
        <v>20</v>
      </c>
      <c r="G29" s="34">
        <f>IF(F55=0, "-", F29/F55)</f>
        <v>5.3022269353128319E-4</v>
      </c>
      <c r="H29" s="65">
        <v>0</v>
      </c>
      <c r="I29" s="9">
        <f>IF(H55=0, "-", H29/H55)</f>
        <v>0</v>
      </c>
      <c r="J29" s="8" t="str">
        <f t="shared" ref="J29:J53" si="2">IF(D29=0, "-", IF((B29-D29)/D29&lt;10, (B29-D29)/D29, "&gt;999%"))</f>
        <v>-</v>
      </c>
      <c r="K29" s="9" t="str">
        <f t="shared" ref="K29:K53" si="3">IF(H29=0, "-", IF((F29-H29)/H29&lt;10, (F29-H29)/H29, "&gt;999%"))</f>
        <v>-</v>
      </c>
    </row>
    <row r="30" spans="1:11" x14ac:dyDescent="0.2">
      <c r="A30" s="7" t="s">
        <v>378</v>
      </c>
      <c r="B30" s="65">
        <v>0</v>
      </c>
      <c r="C30" s="34">
        <f>IF(B55=0, "-", B30/B55)</f>
        <v>0</v>
      </c>
      <c r="D30" s="65">
        <v>0</v>
      </c>
      <c r="E30" s="9">
        <f>IF(D55=0, "-", D30/D55)</f>
        <v>0</v>
      </c>
      <c r="F30" s="81">
        <v>0</v>
      </c>
      <c r="G30" s="34">
        <f>IF(F55=0, "-", F30/F55)</f>
        <v>0</v>
      </c>
      <c r="H30" s="65">
        <v>20</v>
      </c>
      <c r="I30" s="9">
        <f>IF(H55=0, "-", H30/H55)</f>
        <v>6.2924742008557764E-4</v>
      </c>
      <c r="J30" s="8" t="str">
        <f t="shared" si="2"/>
        <v>-</v>
      </c>
      <c r="K30" s="9">
        <f t="shared" si="3"/>
        <v>-1</v>
      </c>
    </row>
    <row r="31" spans="1:11" x14ac:dyDescent="0.2">
      <c r="A31" s="7" t="s">
        <v>379</v>
      </c>
      <c r="B31" s="65">
        <v>0</v>
      </c>
      <c r="C31" s="34">
        <f>IF(B55=0, "-", B31/B55)</f>
        <v>0</v>
      </c>
      <c r="D31" s="65">
        <v>74</v>
      </c>
      <c r="E31" s="9">
        <f>IF(D55=0, "-", D31/D55)</f>
        <v>2.1536670547147845E-2</v>
      </c>
      <c r="F31" s="81">
        <v>621</v>
      </c>
      <c r="G31" s="34">
        <f>IF(F55=0, "-", F31/F55)</f>
        <v>1.6463414634146342E-2</v>
      </c>
      <c r="H31" s="65">
        <v>694</v>
      </c>
      <c r="I31" s="9">
        <f>IF(H55=0, "-", H31/H55)</f>
        <v>2.1834885476969546E-2</v>
      </c>
      <c r="J31" s="8">
        <f t="shared" si="2"/>
        <v>-1</v>
      </c>
      <c r="K31" s="9">
        <f t="shared" si="3"/>
        <v>-0.10518731988472622</v>
      </c>
    </row>
    <row r="32" spans="1:11" x14ac:dyDescent="0.2">
      <c r="A32" s="7" t="s">
        <v>380</v>
      </c>
      <c r="B32" s="65">
        <v>120</v>
      </c>
      <c r="C32" s="34">
        <f>IF(B55=0, "-", B32/B55)</f>
        <v>3.9126181936746003E-2</v>
      </c>
      <c r="D32" s="65">
        <v>0</v>
      </c>
      <c r="E32" s="9">
        <f>IF(D55=0, "-", D32/D55)</f>
        <v>0</v>
      </c>
      <c r="F32" s="81">
        <v>885</v>
      </c>
      <c r="G32" s="34">
        <f>IF(F55=0, "-", F32/F55)</f>
        <v>2.346235418875928E-2</v>
      </c>
      <c r="H32" s="65">
        <v>0</v>
      </c>
      <c r="I32" s="9">
        <f>IF(H55=0, "-", H32/H55)</f>
        <v>0</v>
      </c>
      <c r="J32" s="8" t="str">
        <f t="shared" si="2"/>
        <v>-</v>
      </c>
      <c r="K32" s="9" t="str">
        <f t="shared" si="3"/>
        <v>-</v>
      </c>
    </row>
    <row r="33" spans="1:11" x14ac:dyDescent="0.2">
      <c r="A33" s="7" t="s">
        <v>381</v>
      </c>
      <c r="B33" s="65">
        <v>129</v>
      </c>
      <c r="C33" s="34">
        <f>IF(B55=0, "-", B33/B55)</f>
        <v>4.2060645582001954E-2</v>
      </c>
      <c r="D33" s="65">
        <v>239</v>
      </c>
      <c r="E33" s="9">
        <f>IF(D55=0, "-", D33/D55)</f>
        <v>6.955762514551804E-2</v>
      </c>
      <c r="F33" s="81">
        <v>1692</v>
      </c>
      <c r="G33" s="34">
        <f>IF(F55=0, "-", F33/F55)</f>
        <v>4.4856839872746551E-2</v>
      </c>
      <c r="H33" s="65">
        <v>2725</v>
      </c>
      <c r="I33" s="9">
        <f>IF(H55=0, "-", H33/H55)</f>
        <v>8.5734960986659961E-2</v>
      </c>
      <c r="J33" s="8">
        <f t="shared" si="2"/>
        <v>-0.46025104602510458</v>
      </c>
      <c r="K33" s="9">
        <f t="shared" si="3"/>
        <v>-0.37908256880733943</v>
      </c>
    </row>
    <row r="34" spans="1:11" x14ac:dyDescent="0.2">
      <c r="A34" s="7" t="s">
        <v>382</v>
      </c>
      <c r="B34" s="65">
        <v>158</v>
      </c>
      <c r="C34" s="34">
        <f>IF(B55=0, "-", B34/B55)</f>
        <v>5.1516139550048905E-2</v>
      </c>
      <c r="D34" s="65">
        <v>405</v>
      </c>
      <c r="E34" s="9">
        <f>IF(D55=0, "-", D34/D55)</f>
        <v>0.11786961583236322</v>
      </c>
      <c r="F34" s="81">
        <v>3311</v>
      </c>
      <c r="G34" s="34">
        <f>IF(F55=0, "-", F34/F55)</f>
        <v>8.7778366914103928E-2</v>
      </c>
      <c r="H34" s="65">
        <v>3651</v>
      </c>
      <c r="I34" s="9">
        <f>IF(H55=0, "-", H34/H55)</f>
        <v>0.1148691165366222</v>
      </c>
      <c r="J34" s="8">
        <f t="shared" si="2"/>
        <v>-0.6098765432098765</v>
      </c>
      <c r="K34" s="9">
        <f t="shared" si="3"/>
        <v>-9.3125171185976449E-2</v>
      </c>
    </row>
    <row r="35" spans="1:11" x14ac:dyDescent="0.2">
      <c r="A35" s="7" t="s">
        <v>383</v>
      </c>
      <c r="B35" s="65">
        <v>49</v>
      </c>
      <c r="C35" s="34">
        <f>IF(B55=0, "-", B35/B55)</f>
        <v>1.5976524290837953E-2</v>
      </c>
      <c r="D35" s="65">
        <v>35</v>
      </c>
      <c r="E35" s="9">
        <f>IF(D55=0, "-", D35/D55)</f>
        <v>1.0186263096623981E-2</v>
      </c>
      <c r="F35" s="81">
        <v>314</v>
      </c>
      <c r="G35" s="34">
        <f>IF(F55=0, "-", F35/F55)</f>
        <v>8.3244962884411449E-3</v>
      </c>
      <c r="H35" s="65">
        <v>246</v>
      </c>
      <c r="I35" s="9">
        <f>IF(H55=0, "-", H35/H55)</f>
        <v>7.7397432670526052E-3</v>
      </c>
      <c r="J35" s="8">
        <f t="shared" si="2"/>
        <v>0.4</v>
      </c>
      <c r="K35" s="9">
        <f t="shared" si="3"/>
        <v>0.27642276422764228</v>
      </c>
    </row>
    <row r="36" spans="1:11" x14ac:dyDescent="0.2">
      <c r="A36" s="7" t="s">
        <v>384</v>
      </c>
      <c r="B36" s="65">
        <v>57</v>
      </c>
      <c r="C36" s="34">
        <f>IF(B55=0, "-", B36/B55)</f>
        <v>1.8584936419954352E-2</v>
      </c>
      <c r="D36" s="65">
        <v>0</v>
      </c>
      <c r="E36" s="9">
        <f>IF(D55=0, "-", D36/D55)</f>
        <v>0</v>
      </c>
      <c r="F36" s="81">
        <v>369</v>
      </c>
      <c r="G36" s="34">
        <f>IF(F55=0, "-", F36/F55)</f>
        <v>9.7826086956521747E-3</v>
      </c>
      <c r="H36" s="65">
        <v>0</v>
      </c>
      <c r="I36" s="9">
        <f>IF(H55=0, "-", H36/H55)</f>
        <v>0</v>
      </c>
      <c r="J36" s="8" t="str">
        <f t="shared" si="2"/>
        <v>-</v>
      </c>
      <c r="K36" s="9" t="str">
        <f t="shared" si="3"/>
        <v>-</v>
      </c>
    </row>
    <row r="37" spans="1:11" x14ac:dyDescent="0.2">
      <c r="A37" s="7" t="s">
        <v>385</v>
      </c>
      <c r="B37" s="65">
        <v>301</v>
      </c>
      <c r="C37" s="34">
        <f>IF(B55=0, "-", B37/B55)</f>
        <v>9.814150635800456E-2</v>
      </c>
      <c r="D37" s="65">
        <v>290</v>
      </c>
      <c r="E37" s="9">
        <f>IF(D55=0, "-", D37/D55)</f>
        <v>8.4400465657741564E-2</v>
      </c>
      <c r="F37" s="81">
        <v>3028</v>
      </c>
      <c r="G37" s="34">
        <f>IF(F55=0, "-", F37/F55)</f>
        <v>8.0275715800636263E-2</v>
      </c>
      <c r="H37" s="65">
        <v>3454</v>
      </c>
      <c r="I37" s="9">
        <f>IF(H55=0, "-", H37/H55)</f>
        <v>0.10867102944877927</v>
      </c>
      <c r="J37" s="8">
        <f t="shared" si="2"/>
        <v>3.793103448275862E-2</v>
      </c>
      <c r="K37" s="9">
        <f t="shared" si="3"/>
        <v>-0.123335263462652</v>
      </c>
    </row>
    <row r="38" spans="1:11" x14ac:dyDescent="0.2">
      <c r="A38" s="7" t="s">
        <v>386</v>
      </c>
      <c r="B38" s="65">
        <v>241</v>
      </c>
      <c r="C38" s="34">
        <f>IF(B55=0, "-", B38/B55)</f>
        <v>7.8578415389631562E-2</v>
      </c>
      <c r="D38" s="65">
        <v>323</v>
      </c>
      <c r="E38" s="9">
        <f>IF(D55=0, "-", D38/D55)</f>
        <v>9.4004656577415593E-2</v>
      </c>
      <c r="F38" s="81">
        <v>4047</v>
      </c>
      <c r="G38" s="34">
        <f>IF(F55=0, "-", F38/F55)</f>
        <v>0.10729056203605514</v>
      </c>
      <c r="H38" s="65">
        <v>2923</v>
      </c>
      <c r="I38" s="9">
        <f>IF(H55=0, "-", H38/H55)</f>
        <v>9.1964510445507172E-2</v>
      </c>
      <c r="J38" s="8">
        <f t="shared" si="2"/>
        <v>-0.25386996904024767</v>
      </c>
      <c r="K38" s="9">
        <f t="shared" si="3"/>
        <v>0.38453643516934655</v>
      </c>
    </row>
    <row r="39" spans="1:11" x14ac:dyDescent="0.2">
      <c r="A39" s="7" t="s">
        <v>387</v>
      </c>
      <c r="B39" s="65">
        <v>28</v>
      </c>
      <c r="C39" s="34">
        <f>IF(B55=0, "-", B39/B55)</f>
        <v>9.1294424519074019E-3</v>
      </c>
      <c r="D39" s="65">
        <v>0</v>
      </c>
      <c r="E39" s="9">
        <f>IF(D55=0, "-", D39/D55)</f>
        <v>0</v>
      </c>
      <c r="F39" s="81">
        <v>286</v>
      </c>
      <c r="G39" s="34">
        <f>IF(F55=0, "-", F39/F55)</f>
        <v>7.5821845174973493E-3</v>
      </c>
      <c r="H39" s="65">
        <v>0</v>
      </c>
      <c r="I39" s="9">
        <f>IF(H55=0, "-", H39/H55)</f>
        <v>0</v>
      </c>
      <c r="J39" s="8" t="str">
        <f t="shared" si="2"/>
        <v>-</v>
      </c>
      <c r="K39" s="9" t="str">
        <f t="shared" si="3"/>
        <v>-</v>
      </c>
    </row>
    <row r="40" spans="1:11" x14ac:dyDescent="0.2">
      <c r="A40" s="7" t="s">
        <v>388</v>
      </c>
      <c r="B40" s="65">
        <v>765</v>
      </c>
      <c r="C40" s="34">
        <f>IF(B55=0, "-", B40/B55)</f>
        <v>0.2494294098467558</v>
      </c>
      <c r="D40" s="65">
        <v>322</v>
      </c>
      <c r="E40" s="9">
        <f>IF(D55=0, "-", D40/D55)</f>
        <v>9.3713620488940635E-2</v>
      </c>
      <c r="F40" s="81">
        <v>6241</v>
      </c>
      <c r="G40" s="34">
        <f>IF(F55=0, "-", F40/F55)</f>
        <v>0.16545599151643689</v>
      </c>
      <c r="H40" s="65">
        <v>2037</v>
      </c>
      <c r="I40" s="9">
        <f>IF(H55=0, "-", H40/H55)</f>
        <v>6.4088849735716089E-2</v>
      </c>
      <c r="J40" s="8">
        <f t="shared" si="2"/>
        <v>1.3757763975155279</v>
      </c>
      <c r="K40" s="9">
        <f t="shared" si="3"/>
        <v>2.0638193421698579</v>
      </c>
    </row>
    <row r="41" spans="1:11" x14ac:dyDescent="0.2">
      <c r="A41" s="7" t="s">
        <v>389</v>
      </c>
      <c r="B41" s="65">
        <v>377</v>
      </c>
      <c r="C41" s="34">
        <f>IF(B55=0, "-", B41/B55)</f>
        <v>0.12292142158461036</v>
      </c>
      <c r="D41" s="65">
        <v>445</v>
      </c>
      <c r="E41" s="9">
        <f>IF(D55=0, "-", D41/D55)</f>
        <v>0.12951105937136204</v>
      </c>
      <c r="F41" s="81">
        <v>4168</v>
      </c>
      <c r="G41" s="34">
        <f>IF(F55=0, "-", F41/F55)</f>
        <v>0.1104984093319194</v>
      </c>
      <c r="H41" s="65">
        <v>4170</v>
      </c>
      <c r="I41" s="9">
        <f>IF(H55=0, "-", H41/H55)</f>
        <v>0.13119808708784295</v>
      </c>
      <c r="J41" s="8">
        <f t="shared" si="2"/>
        <v>-0.15280898876404495</v>
      </c>
      <c r="K41" s="9">
        <f t="shared" si="3"/>
        <v>-4.7961630695443646E-4</v>
      </c>
    </row>
    <row r="42" spans="1:11" x14ac:dyDescent="0.2">
      <c r="A42" s="7" t="s">
        <v>390</v>
      </c>
      <c r="B42" s="65">
        <v>174</v>
      </c>
      <c r="C42" s="34">
        <f>IF(B55=0, "-", B42/B55)</f>
        <v>5.673296380828171E-2</v>
      </c>
      <c r="D42" s="65">
        <v>141</v>
      </c>
      <c r="E42" s="9">
        <f>IF(D55=0, "-", D42/D55)</f>
        <v>4.1036088474970894E-2</v>
      </c>
      <c r="F42" s="81">
        <v>1615</v>
      </c>
      <c r="G42" s="34">
        <f>IF(F55=0, "-", F42/F55)</f>
        <v>4.281548250265111E-2</v>
      </c>
      <c r="H42" s="65">
        <v>1292</v>
      </c>
      <c r="I42" s="9">
        <f>IF(H55=0, "-", H42/H55)</f>
        <v>4.0649383337528315E-2</v>
      </c>
      <c r="J42" s="8">
        <f t="shared" si="2"/>
        <v>0.23404255319148937</v>
      </c>
      <c r="K42" s="9">
        <f t="shared" si="3"/>
        <v>0.25</v>
      </c>
    </row>
    <row r="43" spans="1:11" x14ac:dyDescent="0.2">
      <c r="A43" s="7" t="s">
        <v>391</v>
      </c>
      <c r="B43" s="65">
        <v>1</v>
      </c>
      <c r="C43" s="34">
        <f>IF(B55=0, "-", B43/B55)</f>
        <v>3.2605151613955004E-4</v>
      </c>
      <c r="D43" s="65">
        <v>125</v>
      </c>
      <c r="E43" s="9">
        <f>IF(D55=0, "-", D43/D55)</f>
        <v>3.6379511059371365E-2</v>
      </c>
      <c r="F43" s="81">
        <v>1613</v>
      </c>
      <c r="G43" s="34">
        <f>IF(F55=0, "-", F43/F55)</f>
        <v>4.2762460233297987E-2</v>
      </c>
      <c r="H43" s="65">
        <v>1967</v>
      </c>
      <c r="I43" s="9">
        <f>IF(H55=0, "-", H43/H55)</f>
        <v>6.1886483765416563E-2</v>
      </c>
      <c r="J43" s="8">
        <f t="shared" si="2"/>
        <v>-0.99199999999999999</v>
      </c>
      <c r="K43" s="9">
        <f t="shared" si="3"/>
        <v>-0.17996949669547535</v>
      </c>
    </row>
    <row r="44" spans="1:11" x14ac:dyDescent="0.2">
      <c r="A44" s="7" t="s">
        <v>392</v>
      </c>
      <c r="B44" s="65">
        <v>88</v>
      </c>
      <c r="C44" s="34">
        <f>IF(B55=0, "-", B44/B55)</f>
        <v>2.8692533420280403E-2</v>
      </c>
      <c r="D44" s="65">
        <v>0</v>
      </c>
      <c r="E44" s="9">
        <f>IF(D55=0, "-", D44/D55)</f>
        <v>0</v>
      </c>
      <c r="F44" s="81">
        <v>290</v>
      </c>
      <c r="G44" s="34">
        <f>IF(F55=0, "-", F44/F55)</f>
        <v>7.6882290562036056E-3</v>
      </c>
      <c r="H44" s="65">
        <v>66</v>
      </c>
      <c r="I44" s="9">
        <f>IF(H55=0, "-", H44/H55)</f>
        <v>2.0765164862824063E-3</v>
      </c>
      <c r="J44" s="8" t="str">
        <f t="shared" si="2"/>
        <v>-</v>
      </c>
      <c r="K44" s="9">
        <f t="shared" si="3"/>
        <v>3.393939393939394</v>
      </c>
    </row>
    <row r="45" spans="1:11" x14ac:dyDescent="0.2">
      <c r="A45" s="7" t="s">
        <v>393</v>
      </c>
      <c r="B45" s="65">
        <v>10</v>
      </c>
      <c r="C45" s="34">
        <f>IF(B55=0, "-", B45/B55)</f>
        <v>3.2605151613955006E-3</v>
      </c>
      <c r="D45" s="65">
        <v>0</v>
      </c>
      <c r="E45" s="9">
        <f>IF(D55=0, "-", D45/D55)</f>
        <v>0</v>
      </c>
      <c r="F45" s="81">
        <v>71</v>
      </c>
      <c r="G45" s="34">
        <f>IF(F55=0, "-", F45/F55)</f>
        <v>1.8822905620360551E-3</v>
      </c>
      <c r="H45" s="65">
        <v>0</v>
      </c>
      <c r="I45" s="9">
        <f>IF(H55=0, "-", H45/H55)</f>
        <v>0</v>
      </c>
      <c r="J45" s="8" t="str">
        <f t="shared" si="2"/>
        <v>-</v>
      </c>
      <c r="K45" s="9" t="str">
        <f t="shared" si="3"/>
        <v>-</v>
      </c>
    </row>
    <row r="46" spans="1:11" x14ac:dyDescent="0.2">
      <c r="A46" s="7" t="s">
        <v>394</v>
      </c>
      <c r="B46" s="65">
        <v>0</v>
      </c>
      <c r="C46" s="34">
        <f>IF(B55=0, "-", B46/B55)</f>
        <v>0</v>
      </c>
      <c r="D46" s="65">
        <v>5</v>
      </c>
      <c r="E46" s="9">
        <f>IF(D55=0, "-", D46/D55)</f>
        <v>1.4551804423748546E-3</v>
      </c>
      <c r="F46" s="81">
        <v>0</v>
      </c>
      <c r="G46" s="34">
        <f>IF(F55=0, "-", F46/F55)</f>
        <v>0</v>
      </c>
      <c r="H46" s="65">
        <v>106</v>
      </c>
      <c r="I46" s="9">
        <f>IF(H55=0, "-", H46/H55)</f>
        <v>3.3350113264535614E-3</v>
      </c>
      <c r="J46" s="8">
        <f t="shared" si="2"/>
        <v>-1</v>
      </c>
      <c r="K46" s="9">
        <f t="shared" si="3"/>
        <v>-1</v>
      </c>
    </row>
    <row r="47" spans="1:11" x14ac:dyDescent="0.2">
      <c r="A47" s="7" t="s">
        <v>395</v>
      </c>
      <c r="B47" s="65">
        <v>48</v>
      </c>
      <c r="C47" s="34">
        <f>IF(B55=0, "-", B47/B55)</f>
        <v>1.5650472774698401E-2</v>
      </c>
      <c r="D47" s="65">
        <v>47</v>
      </c>
      <c r="E47" s="9">
        <f>IF(D55=0, "-", D47/D55)</f>
        <v>1.3678696158323633E-2</v>
      </c>
      <c r="F47" s="81">
        <v>658</v>
      </c>
      <c r="G47" s="34">
        <f>IF(F55=0, "-", F47/F55)</f>
        <v>1.7444326617179214E-2</v>
      </c>
      <c r="H47" s="65">
        <v>139</v>
      </c>
      <c r="I47" s="9">
        <f>IF(H55=0, "-", H47/H55)</f>
        <v>4.3732695695947645E-3</v>
      </c>
      <c r="J47" s="8">
        <f t="shared" si="2"/>
        <v>2.1276595744680851E-2</v>
      </c>
      <c r="K47" s="9">
        <f t="shared" si="3"/>
        <v>3.7338129496402876</v>
      </c>
    </row>
    <row r="48" spans="1:11" x14ac:dyDescent="0.2">
      <c r="A48" s="7" t="s">
        <v>396</v>
      </c>
      <c r="B48" s="65">
        <v>0</v>
      </c>
      <c r="C48" s="34">
        <f>IF(B55=0, "-", B48/B55)</f>
        <v>0</v>
      </c>
      <c r="D48" s="65">
        <v>0</v>
      </c>
      <c r="E48" s="9">
        <f>IF(D55=0, "-", D48/D55)</f>
        <v>0</v>
      </c>
      <c r="F48" s="81">
        <v>0</v>
      </c>
      <c r="G48" s="34">
        <f>IF(F55=0, "-", F48/F55)</f>
        <v>0</v>
      </c>
      <c r="H48" s="65">
        <v>7</v>
      </c>
      <c r="I48" s="9">
        <f>IF(H55=0, "-", H48/H55)</f>
        <v>2.2023659702995218E-4</v>
      </c>
      <c r="J48" s="8" t="str">
        <f t="shared" si="2"/>
        <v>-</v>
      </c>
      <c r="K48" s="9">
        <f t="shared" si="3"/>
        <v>-1</v>
      </c>
    </row>
    <row r="49" spans="1:11" x14ac:dyDescent="0.2">
      <c r="A49" s="7" t="s">
        <v>397</v>
      </c>
      <c r="B49" s="65">
        <v>166</v>
      </c>
      <c r="C49" s="34">
        <f>IF(B55=0, "-", B49/B55)</f>
        <v>5.4124551679165307E-2</v>
      </c>
      <c r="D49" s="65">
        <v>454</v>
      </c>
      <c r="E49" s="9">
        <f>IF(D55=0, "-", D49/D55)</f>
        <v>0.13213038416763678</v>
      </c>
      <c r="F49" s="81">
        <v>3423</v>
      </c>
      <c r="G49" s="34">
        <f>IF(F55=0, "-", F49/F55)</f>
        <v>9.0747613997879104E-2</v>
      </c>
      <c r="H49" s="65">
        <v>3121</v>
      </c>
      <c r="I49" s="9">
        <f>IF(H55=0, "-", H49/H55)</f>
        <v>9.8194059904354397E-2</v>
      </c>
      <c r="J49" s="8">
        <f t="shared" si="2"/>
        <v>-0.63436123348017626</v>
      </c>
      <c r="K49" s="9">
        <f t="shared" si="3"/>
        <v>9.6763857737904524E-2</v>
      </c>
    </row>
    <row r="50" spans="1:11" x14ac:dyDescent="0.2">
      <c r="A50" s="7" t="s">
        <v>398</v>
      </c>
      <c r="B50" s="65">
        <v>16</v>
      </c>
      <c r="C50" s="34">
        <f>IF(B55=0, "-", B50/B55)</f>
        <v>5.2168242582328007E-3</v>
      </c>
      <c r="D50" s="65">
        <v>14</v>
      </c>
      <c r="E50" s="9">
        <f>IF(D55=0, "-", D50/D55)</f>
        <v>4.0745052386495922E-3</v>
      </c>
      <c r="F50" s="81">
        <v>122</v>
      </c>
      <c r="G50" s="34">
        <f>IF(F55=0, "-", F50/F55)</f>
        <v>3.2343584305408271E-3</v>
      </c>
      <c r="H50" s="65">
        <v>180</v>
      </c>
      <c r="I50" s="9">
        <f>IF(H55=0, "-", H50/H55)</f>
        <v>5.6632267807701989E-3</v>
      </c>
      <c r="J50" s="8">
        <f t="shared" si="2"/>
        <v>0.14285714285714285</v>
      </c>
      <c r="K50" s="9">
        <f t="shared" si="3"/>
        <v>-0.32222222222222224</v>
      </c>
    </row>
    <row r="51" spans="1:11" x14ac:dyDescent="0.2">
      <c r="A51" s="7" t="s">
        <v>399</v>
      </c>
      <c r="B51" s="65">
        <v>66</v>
      </c>
      <c r="C51" s="34">
        <f>IF(B55=0, "-", B51/B55)</f>
        <v>2.1519400065210303E-2</v>
      </c>
      <c r="D51" s="65">
        <v>68</v>
      </c>
      <c r="E51" s="9">
        <f>IF(D55=0, "-", D51/D55)</f>
        <v>1.9790454016298021E-2</v>
      </c>
      <c r="F51" s="81">
        <v>1021</v>
      </c>
      <c r="G51" s="34">
        <f>IF(F55=0, "-", F51/F55)</f>
        <v>2.7067868504772004E-2</v>
      </c>
      <c r="H51" s="65">
        <v>1459</v>
      </c>
      <c r="I51" s="9">
        <f>IF(H55=0, "-", H51/H55)</f>
        <v>4.5903599295242889E-2</v>
      </c>
      <c r="J51" s="8">
        <f t="shared" si="2"/>
        <v>-2.9411764705882353E-2</v>
      </c>
      <c r="K51" s="9">
        <f t="shared" si="3"/>
        <v>-0.3002056202878684</v>
      </c>
    </row>
    <row r="52" spans="1:11" x14ac:dyDescent="0.2">
      <c r="A52" s="7" t="s">
        <v>400</v>
      </c>
      <c r="B52" s="65">
        <v>175</v>
      </c>
      <c r="C52" s="34">
        <f>IF(B55=0, "-", B52/B55)</f>
        <v>5.7059015324421258E-2</v>
      </c>
      <c r="D52" s="65">
        <v>337</v>
      </c>
      <c r="E52" s="9">
        <f>IF(D55=0, "-", D52/D55)</f>
        <v>9.8079161816065186E-2</v>
      </c>
      <c r="F52" s="81">
        <v>2313</v>
      </c>
      <c r="G52" s="34">
        <f>IF(F55=0, "-", F52/F55)</f>
        <v>6.1320254506892893E-2</v>
      </c>
      <c r="H52" s="65">
        <v>3082</v>
      </c>
      <c r="I52" s="9">
        <f>IF(H55=0, "-", H52/H55)</f>
        <v>9.6967027435187522E-2</v>
      </c>
      <c r="J52" s="8">
        <f t="shared" si="2"/>
        <v>-0.48071216617210683</v>
      </c>
      <c r="K52" s="9">
        <f t="shared" si="3"/>
        <v>-0.24951330304996755</v>
      </c>
    </row>
    <row r="53" spans="1:11" x14ac:dyDescent="0.2">
      <c r="A53" s="7" t="s">
        <v>401</v>
      </c>
      <c r="B53" s="65">
        <v>92</v>
      </c>
      <c r="C53" s="34">
        <f>IF(B55=0, "-", B53/B55)</f>
        <v>2.9996739484838605E-2</v>
      </c>
      <c r="D53" s="65">
        <v>112</v>
      </c>
      <c r="E53" s="9">
        <f>IF(D55=0, "-", D53/D55)</f>
        <v>3.2596041909196738E-2</v>
      </c>
      <c r="F53" s="81">
        <v>1612</v>
      </c>
      <c r="G53" s="34">
        <f>IF(F55=0, "-", F53/F55)</f>
        <v>4.2735949098621419E-2</v>
      </c>
      <c r="H53" s="65">
        <v>445</v>
      </c>
      <c r="I53" s="9">
        <f>IF(H55=0, "-", H53/H55)</f>
        <v>1.4000755096904103E-2</v>
      </c>
      <c r="J53" s="8">
        <f t="shared" si="2"/>
        <v>-0.17857142857142858</v>
      </c>
      <c r="K53" s="9">
        <f t="shared" si="3"/>
        <v>2.6224719101123597</v>
      </c>
    </row>
    <row r="54" spans="1:11" x14ac:dyDescent="0.2">
      <c r="A54" s="2"/>
      <c r="B54" s="68"/>
      <c r="C54" s="33"/>
      <c r="D54" s="68"/>
      <c r="E54" s="6"/>
      <c r="F54" s="82"/>
      <c r="G54" s="33"/>
      <c r="H54" s="68"/>
      <c r="I54" s="6"/>
      <c r="J54" s="5"/>
      <c r="K54" s="6"/>
    </row>
    <row r="55" spans="1:11" s="43" customFormat="1" x14ac:dyDescent="0.2">
      <c r="A55" s="162" t="s">
        <v>644</v>
      </c>
      <c r="B55" s="71">
        <f>SUM(B29:B54)</f>
        <v>3067</v>
      </c>
      <c r="C55" s="40">
        <f>B55/24733</f>
        <v>0.12400436663566894</v>
      </c>
      <c r="D55" s="71">
        <f>SUM(D29:D54)</f>
        <v>3436</v>
      </c>
      <c r="E55" s="41">
        <f>D55/29335</f>
        <v>0.11712970853928754</v>
      </c>
      <c r="F55" s="77">
        <f>SUM(F29:F54)</f>
        <v>37720</v>
      </c>
      <c r="G55" s="42">
        <f>F55/328185</f>
        <v>0.11493517375870317</v>
      </c>
      <c r="H55" s="71">
        <f>SUM(H29:H54)</f>
        <v>31784</v>
      </c>
      <c r="I55" s="41">
        <f>H55/302117</f>
        <v>0.10520427516491955</v>
      </c>
      <c r="J55" s="37">
        <f>IF(D55=0, "-", IF((B55-D55)/D55&lt;10, (B55-D55)/D55, "&gt;999%"))</f>
        <v>-0.10739231664726426</v>
      </c>
      <c r="K55" s="38">
        <f>IF(H55=0, "-", IF((F55-H55)/H55&lt;10, (F55-H55)/H55, "&gt;999%"))</f>
        <v>0.18676063428139944</v>
      </c>
    </row>
    <row r="56" spans="1:11" x14ac:dyDescent="0.2">
      <c r="B56" s="83"/>
      <c r="D56" s="83"/>
      <c r="F56" s="83"/>
      <c r="H56" s="83"/>
    </row>
    <row r="57" spans="1:11" x14ac:dyDescent="0.2">
      <c r="A57" s="163" t="s">
        <v>154</v>
      </c>
      <c r="B57" s="61" t="s">
        <v>12</v>
      </c>
      <c r="C57" s="62" t="s">
        <v>13</v>
      </c>
      <c r="D57" s="61" t="s">
        <v>12</v>
      </c>
      <c r="E57" s="63" t="s">
        <v>13</v>
      </c>
      <c r="F57" s="62" t="s">
        <v>12</v>
      </c>
      <c r="G57" s="62" t="s">
        <v>13</v>
      </c>
      <c r="H57" s="61" t="s">
        <v>12</v>
      </c>
      <c r="I57" s="63" t="s">
        <v>13</v>
      </c>
      <c r="J57" s="61"/>
      <c r="K57" s="63"/>
    </row>
    <row r="58" spans="1:11" x14ac:dyDescent="0.2">
      <c r="A58" s="7" t="s">
        <v>402</v>
      </c>
      <c r="B58" s="65">
        <v>19</v>
      </c>
      <c r="C58" s="34">
        <f>IF(B70=0, "-", B58/B70)</f>
        <v>4.2316258351893093E-2</v>
      </c>
      <c r="D58" s="65">
        <v>48</v>
      </c>
      <c r="E58" s="9">
        <f>IF(D70=0, "-", D58/D70)</f>
        <v>5.7279236276849645E-2</v>
      </c>
      <c r="F58" s="81">
        <v>653</v>
      </c>
      <c r="G58" s="34">
        <f>IF(F70=0, "-", F58/F70)</f>
        <v>8.2647766105556256E-2</v>
      </c>
      <c r="H58" s="65">
        <v>547</v>
      </c>
      <c r="I58" s="9">
        <f>IF(H70=0, "-", H58/H70)</f>
        <v>7.5521192875880161E-2</v>
      </c>
      <c r="J58" s="8">
        <f t="shared" ref="J58:J68" si="4">IF(D58=0, "-", IF((B58-D58)/D58&lt;10, (B58-D58)/D58, "&gt;999%"))</f>
        <v>-0.60416666666666663</v>
      </c>
      <c r="K58" s="9">
        <f t="shared" ref="K58:K68" si="5">IF(H58=0, "-", IF((F58-H58)/H58&lt;10, (F58-H58)/H58, "&gt;999%"))</f>
        <v>0.19378427787934185</v>
      </c>
    </row>
    <row r="59" spans="1:11" x14ac:dyDescent="0.2">
      <c r="A59" s="7" t="s">
        <v>403</v>
      </c>
      <c r="B59" s="65">
        <v>118</v>
      </c>
      <c r="C59" s="34">
        <f>IF(B70=0, "-", B59/B70)</f>
        <v>0.26280623608017817</v>
      </c>
      <c r="D59" s="65">
        <v>220</v>
      </c>
      <c r="E59" s="9">
        <f>IF(D70=0, "-", D59/D70)</f>
        <v>0.26252983293556087</v>
      </c>
      <c r="F59" s="81">
        <v>2329</v>
      </c>
      <c r="G59" s="34">
        <f>IF(F70=0, "-", F59/F70)</f>
        <v>0.2947728135679028</v>
      </c>
      <c r="H59" s="65">
        <v>1653</v>
      </c>
      <c r="I59" s="9">
        <f>IF(H70=0, "-", H59/H70)</f>
        <v>0.22822035068341848</v>
      </c>
      <c r="J59" s="8">
        <f t="shared" si="4"/>
        <v>-0.46363636363636362</v>
      </c>
      <c r="K59" s="9">
        <f t="shared" si="5"/>
        <v>0.4089534180278282</v>
      </c>
    </row>
    <row r="60" spans="1:11" x14ac:dyDescent="0.2">
      <c r="A60" s="7" t="s">
        <v>404</v>
      </c>
      <c r="B60" s="65">
        <v>70</v>
      </c>
      <c r="C60" s="34">
        <f>IF(B70=0, "-", B60/B70)</f>
        <v>0.15590200445434299</v>
      </c>
      <c r="D60" s="65">
        <v>50</v>
      </c>
      <c r="E60" s="9">
        <f>IF(D70=0, "-", D60/D70)</f>
        <v>5.9665871121718374E-2</v>
      </c>
      <c r="F60" s="81">
        <v>988</v>
      </c>
      <c r="G60" s="34">
        <f>IF(F70=0, "-", F60/F70)</f>
        <v>0.12504746234653841</v>
      </c>
      <c r="H60" s="65">
        <v>974</v>
      </c>
      <c r="I60" s="9">
        <f>IF(H70=0, "-", H60/H70)</f>
        <v>0.13447466519398041</v>
      </c>
      <c r="J60" s="8">
        <f t="shared" si="4"/>
        <v>0.4</v>
      </c>
      <c r="K60" s="9">
        <f t="shared" si="5"/>
        <v>1.4373716632443531E-2</v>
      </c>
    </row>
    <row r="61" spans="1:11" x14ac:dyDescent="0.2">
      <c r="A61" s="7" t="s">
        <v>405</v>
      </c>
      <c r="B61" s="65">
        <v>11</v>
      </c>
      <c r="C61" s="34">
        <f>IF(B70=0, "-", B61/B70)</f>
        <v>2.4498886414253896E-2</v>
      </c>
      <c r="D61" s="65">
        <v>8</v>
      </c>
      <c r="E61" s="9">
        <f>IF(D70=0, "-", D61/D70)</f>
        <v>9.5465393794749408E-3</v>
      </c>
      <c r="F61" s="81">
        <v>199</v>
      </c>
      <c r="G61" s="34">
        <f>IF(F70=0, "-", F61/F70)</f>
        <v>2.5186685229717756E-2</v>
      </c>
      <c r="H61" s="65">
        <v>265</v>
      </c>
      <c r="I61" s="9">
        <f>IF(H70=0, "-", H61/H70)</f>
        <v>3.6587049565097333E-2</v>
      </c>
      <c r="J61" s="8">
        <f t="shared" si="4"/>
        <v>0.375</v>
      </c>
      <c r="K61" s="9">
        <f t="shared" si="5"/>
        <v>-0.24905660377358491</v>
      </c>
    </row>
    <row r="62" spans="1:11" x14ac:dyDescent="0.2">
      <c r="A62" s="7" t="s">
        <v>406</v>
      </c>
      <c r="B62" s="65">
        <v>0</v>
      </c>
      <c r="C62" s="34">
        <f>IF(B70=0, "-", B62/B70)</f>
        <v>0</v>
      </c>
      <c r="D62" s="65">
        <v>0</v>
      </c>
      <c r="E62" s="9">
        <f>IF(D70=0, "-", D62/D70)</f>
        <v>0</v>
      </c>
      <c r="F62" s="81">
        <v>0</v>
      </c>
      <c r="G62" s="34">
        <f>IF(F70=0, "-", F62/F70)</f>
        <v>0</v>
      </c>
      <c r="H62" s="65">
        <v>9</v>
      </c>
      <c r="I62" s="9">
        <f>IF(H70=0, "-", H62/H70)</f>
        <v>1.2425790418334943E-3</v>
      </c>
      <c r="J62" s="8" t="str">
        <f t="shared" si="4"/>
        <v>-</v>
      </c>
      <c r="K62" s="9">
        <f t="shared" si="5"/>
        <v>-1</v>
      </c>
    </row>
    <row r="63" spans="1:11" x14ac:dyDescent="0.2">
      <c r="A63" s="7" t="s">
        <v>407</v>
      </c>
      <c r="B63" s="65">
        <v>11</v>
      </c>
      <c r="C63" s="34">
        <f>IF(B70=0, "-", B63/B70)</f>
        <v>2.4498886414253896E-2</v>
      </c>
      <c r="D63" s="65">
        <v>22</v>
      </c>
      <c r="E63" s="9">
        <f>IF(D70=0, "-", D63/D70)</f>
        <v>2.6252983293556086E-2</v>
      </c>
      <c r="F63" s="81">
        <v>194</v>
      </c>
      <c r="G63" s="34">
        <f>IF(F70=0, "-", F63/F70)</f>
        <v>2.4553853942538919E-2</v>
      </c>
      <c r="H63" s="65">
        <v>248</v>
      </c>
      <c r="I63" s="9">
        <f>IF(H70=0, "-", H63/H70)</f>
        <v>3.4239955819411846E-2</v>
      </c>
      <c r="J63" s="8">
        <f t="shared" si="4"/>
        <v>-0.5</v>
      </c>
      <c r="K63" s="9">
        <f t="shared" si="5"/>
        <v>-0.21774193548387097</v>
      </c>
    </row>
    <row r="64" spans="1:11" x14ac:dyDescent="0.2">
      <c r="A64" s="7" t="s">
        <v>408</v>
      </c>
      <c r="B64" s="65">
        <v>68</v>
      </c>
      <c r="C64" s="34">
        <f>IF(B70=0, "-", B64/B70)</f>
        <v>0.15144766146993319</v>
      </c>
      <c r="D64" s="65">
        <v>90</v>
      </c>
      <c r="E64" s="9">
        <f>IF(D70=0, "-", D64/D70)</f>
        <v>0.10739856801909307</v>
      </c>
      <c r="F64" s="81">
        <v>728</v>
      </c>
      <c r="G64" s="34">
        <f>IF(F70=0, "-", F64/F70)</f>
        <v>9.2140235413238833E-2</v>
      </c>
      <c r="H64" s="65">
        <v>645</v>
      </c>
      <c r="I64" s="9">
        <f>IF(H70=0, "-", H64/H70)</f>
        <v>8.9051497998067095E-2</v>
      </c>
      <c r="J64" s="8">
        <f t="shared" si="4"/>
        <v>-0.24444444444444444</v>
      </c>
      <c r="K64" s="9">
        <f t="shared" si="5"/>
        <v>0.12868217054263567</v>
      </c>
    </row>
    <row r="65" spans="1:11" x14ac:dyDescent="0.2">
      <c r="A65" s="7" t="s">
        <v>409</v>
      </c>
      <c r="B65" s="65">
        <v>9</v>
      </c>
      <c r="C65" s="34">
        <f>IF(B70=0, "-", B65/B70)</f>
        <v>2.0044543429844099E-2</v>
      </c>
      <c r="D65" s="65">
        <v>0</v>
      </c>
      <c r="E65" s="9">
        <f>IF(D70=0, "-", D65/D70)</f>
        <v>0</v>
      </c>
      <c r="F65" s="81">
        <v>98</v>
      </c>
      <c r="G65" s="34">
        <f>IF(F70=0, "-", F65/F70)</f>
        <v>1.2403493228705226E-2</v>
      </c>
      <c r="H65" s="65">
        <v>0</v>
      </c>
      <c r="I65" s="9">
        <f>IF(H70=0, "-", H65/H70)</f>
        <v>0</v>
      </c>
      <c r="J65" s="8" t="str">
        <f t="shared" si="4"/>
        <v>-</v>
      </c>
      <c r="K65" s="9" t="str">
        <f t="shared" si="5"/>
        <v>-</v>
      </c>
    </row>
    <row r="66" spans="1:11" x14ac:dyDescent="0.2">
      <c r="A66" s="7" t="s">
        <v>410</v>
      </c>
      <c r="B66" s="65">
        <v>52</v>
      </c>
      <c r="C66" s="34">
        <f>IF(B70=0, "-", B66/B70)</f>
        <v>0.11581291759465479</v>
      </c>
      <c r="D66" s="65">
        <v>173</v>
      </c>
      <c r="E66" s="9">
        <f>IF(D70=0, "-", D66/D70)</f>
        <v>0.2064439140811456</v>
      </c>
      <c r="F66" s="81">
        <v>855</v>
      </c>
      <c r="G66" s="34">
        <f>IF(F70=0, "-", F66/F70)</f>
        <v>0.10821415010758131</v>
      </c>
      <c r="H66" s="65">
        <v>1153</v>
      </c>
      <c r="I66" s="9">
        <f>IF(H70=0, "-", H66/H70)</f>
        <v>0.1591881816926688</v>
      </c>
      <c r="J66" s="8">
        <f t="shared" si="4"/>
        <v>-0.69942196531791911</v>
      </c>
      <c r="K66" s="9">
        <f t="shared" si="5"/>
        <v>-0.25845620121422375</v>
      </c>
    </row>
    <row r="67" spans="1:11" x14ac:dyDescent="0.2">
      <c r="A67" s="7" t="s">
        <v>411</v>
      </c>
      <c r="B67" s="65">
        <v>11</v>
      </c>
      <c r="C67" s="34">
        <f>IF(B70=0, "-", B67/B70)</f>
        <v>2.4498886414253896E-2</v>
      </c>
      <c r="D67" s="65">
        <v>29</v>
      </c>
      <c r="E67" s="9">
        <f>IF(D70=0, "-", D67/D70)</f>
        <v>3.4606205250596656E-2</v>
      </c>
      <c r="F67" s="81">
        <v>403</v>
      </c>
      <c r="G67" s="34">
        <f>IF(F70=0, "-", F67/F70)</f>
        <v>5.1006201746614355E-2</v>
      </c>
      <c r="H67" s="65">
        <v>318</v>
      </c>
      <c r="I67" s="9">
        <f>IF(H70=0, "-", H67/H70)</f>
        <v>4.3904459478116803E-2</v>
      </c>
      <c r="J67" s="8">
        <f t="shared" si="4"/>
        <v>-0.62068965517241381</v>
      </c>
      <c r="K67" s="9">
        <f t="shared" si="5"/>
        <v>0.26729559748427673</v>
      </c>
    </row>
    <row r="68" spans="1:11" x14ac:dyDescent="0.2">
      <c r="A68" s="7" t="s">
        <v>412</v>
      </c>
      <c r="B68" s="65">
        <v>80</v>
      </c>
      <c r="C68" s="34">
        <f>IF(B70=0, "-", B68/B70)</f>
        <v>0.17817371937639198</v>
      </c>
      <c r="D68" s="65">
        <v>198</v>
      </c>
      <c r="E68" s="9">
        <f>IF(D70=0, "-", D68/D70)</f>
        <v>0.23627684964200477</v>
      </c>
      <c r="F68" s="81">
        <v>1454</v>
      </c>
      <c r="G68" s="34">
        <f>IF(F70=0, "-", F68/F70)</f>
        <v>0.18402733831160611</v>
      </c>
      <c r="H68" s="65">
        <v>1431</v>
      </c>
      <c r="I68" s="9">
        <f>IF(H70=0, "-", H68/H70)</f>
        <v>0.1975700676515256</v>
      </c>
      <c r="J68" s="8">
        <f t="shared" si="4"/>
        <v>-0.59595959595959591</v>
      </c>
      <c r="K68" s="9">
        <f t="shared" si="5"/>
        <v>1.6072676450034941E-2</v>
      </c>
    </row>
    <row r="69" spans="1:11" x14ac:dyDescent="0.2">
      <c r="A69" s="2"/>
      <c r="B69" s="68"/>
      <c r="C69" s="33"/>
      <c r="D69" s="68"/>
      <c r="E69" s="6"/>
      <c r="F69" s="82"/>
      <c r="G69" s="33"/>
      <c r="H69" s="68"/>
      <c r="I69" s="6"/>
      <c r="J69" s="5"/>
      <c r="K69" s="6"/>
    </row>
    <row r="70" spans="1:11" s="43" customFormat="1" x14ac:dyDescent="0.2">
      <c r="A70" s="162" t="s">
        <v>643</v>
      </c>
      <c r="B70" s="71">
        <f>SUM(B58:B69)</f>
        <v>449</v>
      </c>
      <c r="C70" s="40">
        <f>B70/24733</f>
        <v>1.8153883475518537E-2</v>
      </c>
      <c r="D70" s="71">
        <f>SUM(D58:D69)</f>
        <v>838</v>
      </c>
      <c r="E70" s="41">
        <f>D70/29335</f>
        <v>2.8566558718254646E-2</v>
      </c>
      <c r="F70" s="77">
        <f>SUM(F58:F69)</f>
        <v>7901</v>
      </c>
      <c r="G70" s="42">
        <f>F70/328185</f>
        <v>2.4074835839541724E-2</v>
      </c>
      <c r="H70" s="71">
        <f>SUM(H58:H69)</f>
        <v>7243</v>
      </c>
      <c r="I70" s="41">
        <f>H70/302117</f>
        <v>2.3974155707888002E-2</v>
      </c>
      <c r="J70" s="37">
        <f>IF(D70=0, "-", IF((B70-D70)/D70&lt;10, (B70-D70)/D70, "&gt;999%"))</f>
        <v>-0.46420047732696895</v>
      </c>
      <c r="K70" s="38">
        <f>IF(H70=0, "-", IF((F70-H70)/H70&lt;10, (F70-H70)/H70, "&gt;999%"))</f>
        <v>9.0846334391826586E-2</v>
      </c>
    </row>
    <row r="71" spans="1:11" x14ac:dyDescent="0.2">
      <c r="B71" s="83"/>
      <c r="D71" s="83"/>
      <c r="F71" s="83"/>
      <c r="H71" s="83"/>
    </row>
    <row r="72" spans="1:11" s="43" customFormat="1" x14ac:dyDescent="0.2">
      <c r="A72" s="162" t="s">
        <v>642</v>
      </c>
      <c r="B72" s="71">
        <v>3516</v>
      </c>
      <c r="C72" s="40">
        <f>B72/24733</f>
        <v>0.14215825011118749</v>
      </c>
      <c r="D72" s="71">
        <v>4274</v>
      </c>
      <c r="E72" s="41">
        <f>D72/29335</f>
        <v>0.14569626725754217</v>
      </c>
      <c r="F72" s="77">
        <v>45621</v>
      </c>
      <c r="G72" s="42">
        <f>F72/328185</f>
        <v>0.13901000959824489</v>
      </c>
      <c r="H72" s="71">
        <v>39027</v>
      </c>
      <c r="I72" s="41">
        <f>H72/302117</f>
        <v>0.12917843087280756</v>
      </c>
      <c r="J72" s="37">
        <f>IF(D72=0, "-", IF((B72-D72)/D72&lt;10, (B72-D72)/D72, "&gt;999%"))</f>
        <v>-0.17735142723444081</v>
      </c>
      <c r="K72" s="38">
        <f>IF(H72=0, "-", IF((F72-H72)/H72&lt;10, (F72-H72)/H72, "&gt;999%"))</f>
        <v>0.16895995080329004</v>
      </c>
    </row>
    <row r="73" spans="1:11" x14ac:dyDescent="0.2">
      <c r="B73" s="83"/>
      <c r="D73" s="83"/>
      <c r="F73" s="83"/>
      <c r="H73" s="83"/>
    </row>
    <row r="74" spans="1:11" ht="15.75" x14ac:dyDescent="0.25">
      <c r="A74" s="164" t="s">
        <v>124</v>
      </c>
      <c r="B74" s="196" t="s">
        <v>1</v>
      </c>
      <c r="C74" s="200"/>
      <c r="D74" s="200"/>
      <c r="E74" s="197"/>
      <c r="F74" s="196" t="s">
        <v>14</v>
      </c>
      <c r="G74" s="200"/>
      <c r="H74" s="200"/>
      <c r="I74" s="197"/>
      <c r="J74" s="196" t="s">
        <v>15</v>
      </c>
      <c r="K74" s="197"/>
    </row>
    <row r="75" spans="1:11" x14ac:dyDescent="0.2">
      <c r="A75" s="22"/>
      <c r="B75" s="196">
        <f>VALUE(RIGHT($B$2, 4))</f>
        <v>2021</v>
      </c>
      <c r="C75" s="197"/>
      <c r="D75" s="196">
        <f>B75-1</f>
        <v>2020</v>
      </c>
      <c r="E75" s="204"/>
      <c r="F75" s="196">
        <f>B75</f>
        <v>2021</v>
      </c>
      <c r="G75" s="204"/>
      <c r="H75" s="196">
        <f>D75</f>
        <v>2020</v>
      </c>
      <c r="I75" s="204"/>
      <c r="J75" s="140" t="s">
        <v>4</v>
      </c>
      <c r="K75" s="141" t="s">
        <v>2</v>
      </c>
    </row>
    <row r="76" spans="1:11" x14ac:dyDescent="0.2">
      <c r="A76" s="163" t="s">
        <v>155</v>
      </c>
      <c r="B76" s="61" t="s">
        <v>12</v>
      </c>
      <c r="C76" s="62" t="s">
        <v>13</v>
      </c>
      <c r="D76" s="61" t="s">
        <v>12</v>
      </c>
      <c r="E76" s="63" t="s">
        <v>13</v>
      </c>
      <c r="F76" s="62" t="s">
        <v>12</v>
      </c>
      <c r="G76" s="62" t="s">
        <v>13</v>
      </c>
      <c r="H76" s="61" t="s">
        <v>12</v>
      </c>
      <c r="I76" s="63" t="s">
        <v>13</v>
      </c>
      <c r="J76" s="61"/>
      <c r="K76" s="63"/>
    </row>
    <row r="77" spans="1:11" x14ac:dyDescent="0.2">
      <c r="A77" s="7" t="s">
        <v>413</v>
      </c>
      <c r="B77" s="65">
        <v>10</v>
      </c>
      <c r="C77" s="34">
        <f>IF(B100=0, "-", B77/B100)</f>
        <v>2.555583950932788E-3</v>
      </c>
      <c r="D77" s="65">
        <v>5</v>
      </c>
      <c r="E77" s="9">
        <f>IF(D100=0, "-", D77/D100)</f>
        <v>1.112099644128114E-3</v>
      </c>
      <c r="F77" s="81">
        <v>30</v>
      </c>
      <c r="G77" s="34">
        <f>IF(F100=0, "-", F77/F100)</f>
        <v>6.3123343012245928E-4</v>
      </c>
      <c r="H77" s="65">
        <v>44</v>
      </c>
      <c r="I77" s="9">
        <f>IF(H100=0, "-", H77/H100)</f>
        <v>8.8019364260137232E-4</v>
      </c>
      <c r="J77" s="8">
        <f t="shared" ref="J77:J98" si="6">IF(D77=0, "-", IF((B77-D77)/D77&lt;10, (B77-D77)/D77, "&gt;999%"))</f>
        <v>1</v>
      </c>
      <c r="K77" s="9">
        <f t="shared" ref="K77:K98" si="7">IF(H77=0, "-", IF((F77-H77)/H77&lt;10, (F77-H77)/H77, "&gt;999%"))</f>
        <v>-0.31818181818181818</v>
      </c>
    </row>
    <row r="78" spans="1:11" x14ac:dyDescent="0.2">
      <c r="A78" s="7" t="s">
        <v>414</v>
      </c>
      <c r="B78" s="65">
        <v>78</v>
      </c>
      <c r="C78" s="34">
        <f>IF(B100=0, "-", B78/B100)</f>
        <v>1.9933554817275746E-2</v>
      </c>
      <c r="D78" s="65">
        <v>111</v>
      </c>
      <c r="E78" s="9">
        <f>IF(D100=0, "-", D78/D100)</f>
        <v>2.4688612099644128E-2</v>
      </c>
      <c r="F78" s="81">
        <v>453</v>
      </c>
      <c r="G78" s="34">
        <f>IF(F100=0, "-", F78/F100)</f>
        <v>9.5316247948491351E-3</v>
      </c>
      <c r="H78" s="65">
        <v>470</v>
      </c>
      <c r="I78" s="9">
        <f>IF(H100=0, "-", H78/H100)</f>
        <v>9.4020684550601124E-3</v>
      </c>
      <c r="J78" s="8">
        <f t="shared" si="6"/>
        <v>-0.29729729729729731</v>
      </c>
      <c r="K78" s="9">
        <f t="shared" si="7"/>
        <v>-3.6170212765957444E-2</v>
      </c>
    </row>
    <row r="79" spans="1:11" x14ac:dyDescent="0.2">
      <c r="A79" s="7" t="s">
        <v>415</v>
      </c>
      <c r="B79" s="65">
        <v>90</v>
      </c>
      <c r="C79" s="34">
        <f>IF(B100=0, "-", B79/B100)</f>
        <v>2.3000255558395095E-2</v>
      </c>
      <c r="D79" s="65">
        <v>41</v>
      </c>
      <c r="E79" s="9">
        <f>IF(D100=0, "-", D79/D100)</f>
        <v>9.1192170818505339E-3</v>
      </c>
      <c r="F79" s="81">
        <v>966</v>
      </c>
      <c r="G79" s="34">
        <f>IF(F100=0, "-", F79/F100)</f>
        <v>2.0325716449943187E-2</v>
      </c>
      <c r="H79" s="65">
        <v>349</v>
      </c>
      <c r="I79" s="9">
        <f>IF(H100=0, "-", H79/H100)</f>
        <v>6.981535937906339E-3</v>
      </c>
      <c r="J79" s="8">
        <f t="shared" si="6"/>
        <v>1.1951219512195121</v>
      </c>
      <c r="K79" s="9">
        <f t="shared" si="7"/>
        <v>1.7679083094555874</v>
      </c>
    </row>
    <row r="80" spans="1:11" x14ac:dyDescent="0.2">
      <c r="A80" s="7" t="s">
        <v>416</v>
      </c>
      <c r="B80" s="65">
        <v>0</v>
      </c>
      <c r="C80" s="34">
        <f>IF(B100=0, "-", B80/B100)</f>
        <v>0</v>
      </c>
      <c r="D80" s="65">
        <v>0</v>
      </c>
      <c r="E80" s="9">
        <f>IF(D100=0, "-", D80/D100)</f>
        <v>0</v>
      </c>
      <c r="F80" s="81">
        <v>0</v>
      </c>
      <c r="G80" s="34">
        <f>IF(F100=0, "-", F80/F100)</f>
        <v>0</v>
      </c>
      <c r="H80" s="65">
        <v>498</v>
      </c>
      <c r="I80" s="9">
        <f>IF(H100=0, "-", H80/H100)</f>
        <v>9.9621916821700778E-3</v>
      </c>
      <c r="J80" s="8" t="str">
        <f t="shared" si="6"/>
        <v>-</v>
      </c>
      <c r="K80" s="9">
        <f t="shared" si="7"/>
        <v>-1</v>
      </c>
    </row>
    <row r="81" spans="1:11" x14ac:dyDescent="0.2">
      <c r="A81" s="7" t="s">
        <v>417</v>
      </c>
      <c r="B81" s="65">
        <v>210</v>
      </c>
      <c r="C81" s="34">
        <f>IF(B100=0, "-", B81/B100)</f>
        <v>5.3667262969588549E-2</v>
      </c>
      <c r="D81" s="65">
        <v>213</v>
      </c>
      <c r="E81" s="9">
        <f>IF(D100=0, "-", D81/D100)</f>
        <v>4.7375444839857651E-2</v>
      </c>
      <c r="F81" s="81">
        <v>2009</v>
      </c>
      <c r="G81" s="34">
        <f>IF(F100=0, "-", F81/F100)</f>
        <v>4.2271598703867354E-2</v>
      </c>
      <c r="H81" s="65">
        <v>3035</v>
      </c>
      <c r="I81" s="9">
        <f>IF(H100=0, "-", H81/H100)</f>
        <v>6.0713356938526475E-2</v>
      </c>
      <c r="J81" s="8">
        <f t="shared" si="6"/>
        <v>-1.4084507042253521E-2</v>
      </c>
      <c r="K81" s="9">
        <f t="shared" si="7"/>
        <v>-0.33805601317957168</v>
      </c>
    </row>
    <row r="82" spans="1:11" x14ac:dyDescent="0.2">
      <c r="A82" s="7" t="s">
        <v>418</v>
      </c>
      <c r="B82" s="65">
        <v>286</v>
      </c>
      <c r="C82" s="34">
        <f>IF(B100=0, "-", B82/B100)</f>
        <v>7.3089700996677748E-2</v>
      </c>
      <c r="D82" s="65">
        <v>496</v>
      </c>
      <c r="E82" s="9">
        <f>IF(D100=0, "-", D82/D100)</f>
        <v>0.1103202846975089</v>
      </c>
      <c r="F82" s="81">
        <v>4182</v>
      </c>
      <c r="G82" s="34">
        <f>IF(F100=0, "-", F82/F100)</f>
        <v>8.7993940159070819E-2</v>
      </c>
      <c r="H82" s="65">
        <v>5092</v>
      </c>
      <c r="I82" s="9">
        <f>IF(H100=0, "-", H82/H100)</f>
        <v>0.10186240973014063</v>
      </c>
      <c r="J82" s="8">
        <f t="shared" si="6"/>
        <v>-0.42338709677419356</v>
      </c>
      <c r="K82" s="9">
        <f t="shared" si="7"/>
        <v>-0.17871170463472114</v>
      </c>
    </row>
    <row r="83" spans="1:11" x14ac:dyDescent="0.2">
      <c r="A83" s="7" t="s">
        <v>419</v>
      </c>
      <c r="B83" s="65">
        <v>4</v>
      </c>
      <c r="C83" s="34">
        <f>IF(B100=0, "-", B83/B100)</f>
        <v>1.0222335803731152E-3</v>
      </c>
      <c r="D83" s="65">
        <v>1</v>
      </c>
      <c r="E83" s="9">
        <f>IF(D100=0, "-", D83/D100)</f>
        <v>2.2241992882562276E-4</v>
      </c>
      <c r="F83" s="81">
        <v>124</v>
      </c>
      <c r="G83" s="34">
        <f>IF(F100=0, "-", F83/F100)</f>
        <v>2.6090981778394986E-3</v>
      </c>
      <c r="H83" s="65">
        <v>110</v>
      </c>
      <c r="I83" s="9">
        <f>IF(H100=0, "-", H83/H100)</f>
        <v>2.2004841065034306E-3</v>
      </c>
      <c r="J83" s="8">
        <f t="shared" si="6"/>
        <v>3</v>
      </c>
      <c r="K83" s="9">
        <f t="shared" si="7"/>
        <v>0.12727272727272726</v>
      </c>
    </row>
    <row r="84" spans="1:11" x14ac:dyDescent="0.2">
      <c r="A84" s="7" t="s">
        <v>420</v>
      </c>
      <c r="B84" s="65">
        <v>281</v>
      </c>
      <c r="C84" s="34">
        <f>IF(B100=0, "-", B84/B100)</f>
        <v>7.1811909021211345E-2</v>
      </c>
      <c r="D84" s="65">
        <v>236</v>
      </c>
      <c r="E84" s="9">
        <f>IF(D100=0, "-", D84/D100)</f>
        <v>5.2491103202846973E-2</v>
      </c>
      <c r="F84" s="81">
        <v>2503</v>
      </c>
      <c r="G84" s="34">
        <f>IF(F100=0, "-", F84/F100)</f>
        <v>5.2665909186550522E-2</v>
      </c>
      <c r="H84" s="65">
        <v>3232</v>
      </c>
      <c r="I84" s="9">
        <f>IF(H100=0, "-", H84/H100)</f>
        <v>6.465422392926444E-2</v>
      </c>
      <c r="J84" s="8">
        <f t="shared" si="6"/>
        <v>0.19067796610169491</v>
      </c>
      <c r="K84" s="9">
        <f t="shared" si="7"/>
        <v>-0.22555693069306931</v>
      </c>
    </row>
    <row r="85" spans="1:11" x14ac:dyDescent="0.2">
      <c r="A85" s="7" t="s">
        <v>421</v>
      </c>
      <c r="B85" s="65">
        <v>534</v>
      </c>
      <c r="C85" s="34">
        <f>IF(B100=0, "-", B85/B100)</f>
        <v>0.13646818297981089</v>
      </c>
      <c r="D85" s="65">
        <v>607</v>
      </c>
      <c r="E85" s="9">
        <f>IF(D100=0, "-", D85/D100)</f>
        <v>0.13500889679715303</v>
      </c>
      <c r="F85" s="81">
        <v>7703</v>
      </c>
      <c r="G85" s="34">
        <f>IF(F100=0, "-", F85/F100)</f>
        <v>0.16207970374111014</v>
      </c>
      <c r="H85" s="65">
        <v>6976</v>
      </c>
      <c r="I85" s="9">
        <f>IF(H100=0, "-", H85/H100)</f>
        <v>0.13955070115425394</v>
      </c>
      <c r="J85" s="8">
        <f t="shared" si="6"/>
        <v>-0.12026359143327842</v>
      </c>
      <c r="K85" s="9">
        <f t="shared" si="7"/>
        <v>0.10421444954128441</v>
      </c>
    </row>
    <row r="86" spans="1:11" x14ac:dyDescent="0.2">
      <c r="A86" s="7" t="s">
        <v>422</v>
      </c>
      <c r="B86" s="65">
        <v>0</v>
      </c>
      <c r="C86" s="34">
        <f>IF(B100=0, "-", B86/B100)</f>
        <v>0</v>
      </c>
      <c r="D86" s="65">
        <v>0</v>
      </c>
      <c r="E86" s="9">
        <f>IF(D100=0, "-", D86/D100)</f>
        <v>0</v>
      </c>
      <c r="F86" s="81">
        <v>0</v>
      </c>
      <c r="G86" s="34">
        <f>IF(F100=0, "-", F86/F100)</f>
        <v>0</v>
      </c>
      <c r="H86" s="65">
        <v>1</v>
      </c>
      <c r="I86" s="9">
        <f>IF(H100=0, "-", H86/H100)</f>
        <v>2.0004400968213005E-5</v>
      </c>
      <c r="J86" s="8" t="str">
        <f t="shared" si="6"/>
        <v>-</v>
      </c>
      <c r="K86" s="9">
        <f t="shared" si="7"/>
        <v>-1</v>
      </c>
    </row>
    <row r="87" spans="1:11" x14ac:dyDescent="0.2">
      <c r="A87" s="7" t="s">
        <v>423</v>
      </c>
      <c r="B87" s="65">
        <v>189</v>
      </c>
      <c r="C87" s="34">
        <f>IF(B100=0, "-", B87/B100)</f>
        <v>4.8300536672629693E-2</v>
      </c>
      <c r="D87" s="65">
        <v>43</v>
      </c>
      <c r="E87" s="9">
        <f>IF(D100=0, "-", D87/D100)</f>
        <v>9.5640569395017798E-3</v>
      </c>
      <c r="F87" s="81">
        <v>2570</v>
      </c>
      <c r="G87" s="34">
        <f>IF(F100=0, "-", F87/F100)</f>
        <v>5.4075663847157347E-2</v>
      </c>
      <c r="H87" s="65">
        <v>991</v>
      </c>
      <c r="I87" s="9">
        <f>IF(H100=0, "-", H87/H100)</f>
        <v>1.9824361359499089E-2</v>
      </c>
      <c r="J87" s="8">
        <f t="shared" si="6"/>
        <v>3.3953488372093021</v>
      </c>
      <c r="K87" s="9">
        <f t="shared" si="7"/>
        <v>1.5933400605449042</v>
      </c>
    </row>
    <row r="88" spans="1:11" x14ac:dyDescent="0.2">
      <c r="A88" s="7" t="s">
        <v>424</v>
      </c>
      <c r="B88" s="65">
        <v>361</v>
      </c>
      <c r="C88" s="34">
        <f>IF(B100=0, "-", B88/B100)</f>
        <v>9.2256580628673646E-2</v>
      </c>
      <c r="D88" s="65">
        <v>315</v>
      </c>
      <c r="E88" s="9">
        <f>IF(D100=0, "-", D88/D100)</f>
        <v>7.0062277580071178E-2</v>
      </c>
      <c r="F88" s="81">
        <v>3968</v>
      </c>
      <c r="G88" s="34">
        <f>IF(F100=0, "-", F88/F100)</f>
        <v>8.3491141690863954E-2</v>
      </c>
      <c r="H88" s="65">
        <v>3277</v>
      </c>
      <c r="I88" s="9">
        <f>IF(H100=0, "-", H88/H100)</f>
        <v>6.5554421972834023E-2</v>
      </c>
      <c r="J88" s="8">
        <f t="shared" si="6"/>
        <v>0.14603174603174604</v>
      </c>
      <c r="K88" s="9">
        <f t="shared" si="7"/>
        <v>0.21086359475129693</v>
      </c>
    </row>
    <row r="89" spans="1:11" x14ac:dyDescent="0.2">
      <c r="A89" s="7" t="s">
        <v>425</v>
      </c>
      <c r="B89" s="65">
        <v>248</v>
      </c>
      <c r="C89" s="34">
        <f>IF(B100=0, "-", B89/B100)</f>
        <v>6.3378481983133145E-2</v>
      </c>
      <c r="D89" s="65">
        <v>419</v>
      </c>
      <c r="E89" s="9">
        <f>IF(D100=0, "-", D89/D100)</f>
        <v>9.3193950177935941E-2</v>
      </c>
      <c r="F89" s="81">
        <v>3589</v>
      </c>
      <c r="G89" s="34">
        <f>IF(F100=0, "-", F89/F100)</f>
        <v>7.5516559356983551E-2</v>
      </c>
      <c r="H89" s="65">
        <v>4169</v>
      </c>
      <c r="I89" s="9">
        <f>IF(H100=0, "-", H89/H100)</f>
        <v>8.3398347636480019E-2</v>
      </c>
      <c r="J89" s="8">
        <f t="shared" si="6"/>
        <v>-0.40811455847255368</v>
      </c>
      <c r="K89" s="9">
        <f t="shared" si="7"/>
        <v>-0.13912209162868794</v>
      </c>
    </row>
    <row r="90" spans="1:11" x14ac:dyDescent="0.2">
      <c r="A90" s="7" t="s">
        <v>426</v>
      </c>
      <c r="B90" s="65">
        <v>24</v>
      </c>
      <c r="C90" s="34">
        <f>IF(B100=0, "-", B90/B100)</f>
        <v>6.1334014822386918E-3</v>
      </c>
      <c r="D90" s="65">
        <v>11</v>
      </c>
      <c r="E90" s="9">
        <f>IF(D100=0, "-", D90/D100)</f>
        <v>2.4466192170818505E-3</v>
      </c>
      <c r="F90" s="81">
        <v>643</v>
      </c>
      <c r="G90" s="34">
        <f>IF(F100=0, "-", F90/F100)</f>
        <v>1.3529436518958044E-2</v>
      </c>
      <c r="H90" s="65">
        <v>315</v>
      </c>
      <c r="I90" s="9">
        <f>IF(H100=0, "-", H90/H100)</f>
        <v>6.3013863049870972E-3</v>
      </c>
      <c r="J90" s="8">
        <f t="shared" si="6"/>
        <v>1.1818181818181819</v>
      </c>
      <c r="K90" s="9">
        <f t="shared" si="7"/>
        <v>1.0412698412698413</v>
      </c>
    </row>
    <row r="91" spans="1:11" x14ac:dyDescent="0.2">
      <c r="A91" s="7" t="s">
        <v>427</v>
      </c>
      <c r="B91" s="65">
        <v>7</v>
      </c>
      <c r="C91" s="34">
        <f>IF(B100=0, "-", B91/B100)</f>
        <v>1.7889087656529517E-3</v>
      </c>
      <c r="D91" s="65">
        <v>7</v>
      </c>
      <c r="E91" s="9">
        <f>IF(D100=0, "-", D91/D100)</f>
        <v>1.5569395017793594E-3</v>
      </c>
      <c r="F91" s="81">
        <v>72</v>
      </c>
      <c r="G91" s="34">
        <f>IF(F100=0, "-", F91/F100)</f>
        <v>1.5149602322939023E-3</v>
      </c>
      <c r="H91" s="65">
        <v>109</v>
      </c>
      <c r="I91" s="9">
        <f>IF(H100=0, "-", H91/H100)</f>
        <v>2.1804797055352178E-3</v>
      </c>
      <c r="J91" s="8">
        <f t="shared" si="6"/>
        <v>0</v>
      </c>
      <c r="K91" s="9">
        <f t="shared" si="7"/>
        <v>-0.33944954128440369</v>
      </c>
    </row>
    <row r="92" spans="1:11" x14ac:dyDescent="0.2">
      <c r="A92" s="7" t="s">
        <v>428</v>
      </c>
      <c r="B92" s="65">
        <v>19</v>
      </c>
      <c r="C92" s="34">
        <f>IF(B100=0, "-", B92/B100)</f>
        <v>4.8556095067722972E-3</v>
      </c>
      <c r="D92" s="65">
        <v>65</v>
      </c>
      <c r="E92" s="9">
        <f>IF(D100=0, "-", D92/D100)</f>
        <v>1.4457295373665481E-2</v>
      </c>
      <c r="F92" s="81">
        <v>477</v>
      </c>
      <c r="G92" s="34">
        <f>IF(F100=0, "-", F92/F100)</f>
        <v>1.0036611538947103E-2</v>
      </c>
      <c r="H92" s="65">
        <v>875</v>
      </c>
      <c r="I92" s="9">
        <f>IF(H100=0, "-", H92/H100)</f>
        <v>1.7503850847186381E-2</v>
      </c>
      <c r="J92" s="8">
        <f t="shared" si="6"/>
        <v>-0.70769230769230773</v>
      </c>
      <c r="K92" s="9">
        <f t="shared" si="7"/>
        <v>-0.45485714285714285</v>
      </c>
    </row>
    <row r="93" spans="1:11" x14ac:dyDescent="0.2">
      <c r="A93" s="7" t="s">
        <v>429</v>
      </c>
      <c r="B93" s="65">
        <v>24</v>
      </c>
      <c r="C93" s="34">
        <f>IF(B100=0, "-", B93/B100)</f>
        <v>6.1334014822386918E-3</v>
      </c>
      <c r="D93" s="65">
        <v>47</v>
      </c>
      <c r="E93" s="9">
        <f>IF(D100=0, "-", D93/D100)</f>
        <v>1.045373665480427E-2</v>
      </c>
      <c r="F93" s="81">
        <v>496</v>
      </c>
      <c r="G93" s="34">
        <f>IF(F100=0, "-", F93/F100)</f>
        <v>1.0436392711357994E-2</v>
      </c>
      <c r="H93" s="65">
        <v>528</v>
      </c>
      <c r="I93" s="9">
        <f>IF(H100=0, "-", H93/H100)</f>
        <v>1.0562323711216468E-2</v>
      </c>
      <c r="J93" s="8">
        <f t="shared" si="6"/>
        <v>-0.48936170212765956</v>
      </c>
      <c r="K93" s="9">
        <f t="shared" si="7"/>
        <v>-6.0606060606060608E-2</v>
      </c>
    </row>
    <row r="94" spans="1:11" x14ac:dyDescent="0.2">
      <c r="A94" s="7" t="s">
        <v>430</v>
      </c>
      <c r="B94" s="65">
        <v>4</v>
      </c>
      <c r="C94" s="34">
        <f>IF(B100=0, "-", B94/B100)</f>
        <v>1.0222335803731152E-3</v>
      </c>
      <c r="D94" s="65">
        <v>9</v>
      </c>
      <c r="E94" s="9">
        <f>IF(D100=0, "-", D94/D100)</f>
        <v>2.001779359430605E-3</v>
      </c>
      <c r="F94" s="81">
        <v>73</v>
      </c>
      <c r="G94" s="34">
        <f>IF(F100=0, "-", F94/F100)</f>
        <v>1.5360013466313176E-3</v>
      </c>
      <c r="H94" s="65">
        <v>54</v>
      </c>
      <c r="I94" s="9">
        <f>IF(H100=0, "-", H94/H100)</f>
        <v>1.0802376522835023E-3</v>
      </c>
      <c r="J94" s="8">
        <f t="shared" si="6"/>
        <v>-0.55555555555555558</v>
      </c>
      <c r="K94" s="9">
        <f t="shared" si="7"/>
        <v>0.35185185185185186</v>
      </c>
    </row>
    <row r="95" spans="1:11" x14ac:dyDescent="0.2">
      <c r="A95" s="7" t="s">
        <v>431</v>
      </c>
      <c r="B95" s="65">
        <v>475</v>
      </c>
      <c r="C95" s="34">
        <f>IF(B100=0, "-", B95/B100)</f>
        <v>0.12139023766930744</v>
      </c>
      <c r="D95" s="65">
        <v>521</v>
      </c>
      <c r="E95" s="9">
        <f>IF(D100=0, "-", D95/D100)</f>
        <v>0.11588078291814946</v>
      </c>
      <c r="F95" s="81">
        <v>4151</v>
      </c>
      <c r="G95" s="34">
        <f>IF(F100=0, "-", F95/F100)</f>
        <v>8.7341665614610944E-2</v>
      </c>
      <c r="H95" s="65">
        <v>4627</v>
      </c>
      <c r="I95" s="9">
        <f>IF(H100=0, "-", H95/H100)</f>
        <v>9.2560363279921579E-2</v>
      </c>
      <c r="J95" s="8">
        <f t="shared" si="6"/>
        <v>-8.829174664107485E-2</v>
      </c>
      <c r="K95" s="9">
        <f t="shared" si="7"/>
        <v>-0.10287443267776097</v>
      </c>
    </row>
    <row r="96" spans="1:11" x14ac:dyDescent="0.2">
      <c r="A96" s="7" t="s">
        <v>432</v>
      </c>
      <c r="B96" s="65">
        <v>984</v>
      </c>
      <c r="C96" s="34">
        <f>IF(B100=0, "-", B96/B100)</f>
        <v>0.25146946077178634</v>
      </c>
      <c r="D96" s="65">
        <v>1247</v>
      </c>
      <c r="E96" s="9">
        <f>IF(D100=0, "-", D96/D100)</f>
        <v>0.27735765124555162</v>
      </c>
      <c r="F96" s="81">
        <v>12089</v>
      </c>
      <c r="G96" s="34">
        <f>IF(F100=0, "-", F96/F100)</f>
        <v>0.25436603122501367</v>
      </c>
      <c r="H96" s="65">
        <v>12917</v>
      </c>
      <c r="I96" s="9">
        <f>IF(H100=0, "-", H96/H100)</f>
        <v>0.25839684730640738</v>
      </c>
      <c r="J96" s="8">
        <f t="shared" si="6"/>
        <v>-0.21090617481956697</v>
      </c>
      <c r="K96" s="9">
        <f t="shared" si="7"/>
        <v>-6.4101571572346513E-2</v>
      </c>
    </row>
    <row r="97" spans="1:11" x14ac:dyDescent="0.2">
      <c r="A97" s="7" t="s">
        <v>433</v>
      </c>
      <c r="B97" s="65">
        <v>0</v>
      </c>
      <c r="C97" s="34">
        <f>IF(B100=0, "-", B97/B100)</f>
        <v>0</v>
      </c>
      <c r="D97" s="65">
        <v>5</v>
      </c>
      <c r="E97" s="9">
        <f>IF(D100=0, "-", D97/D100)</f>
        <v>1.112099644128114E-3</v>
      </c>
      <c r="F97" s="81">
        <v>1</v>
      </c>
      <c r="G97" s="34">
        <f>IF(F100=0, "-", F97/F100)</f>
        <v>2.1041114337415309E-5</v>
      </c>
      <c r="H97" s="65">
        <v>127</v>
      </c>
      <c r="I97" s="9">
        <f>IF(H100=0, "-", H97/H100)</f>
        <v>2.540558922963052E-3</v>
      </c>
      <c r="J97" s="8">
        <f t="shared" si="6"/>
        <v>-1</v>
      </c>
      <c r="K97" s="9">
        <f t="shared" si="7"/>
        <v>-0.99212598425196852</v>
      </c>
    </row>
    <row r="98" spans="1:11" x14ac:dyDescent="0.2">
      <c r="A98" s="7" t="s">
        <v>434</v>
      </c>
      <c r="B98" s="65">
        <v>85</v>
      </c>
      <c r="C98" s="34">
        <f>IF(B100=0, "-", B98/B100)</f>
        <v>2.1722463582928699E-2</v>
      </c>
      <c r="D98" s="65">
        <v>97</v>
      </c>
      <c r="E98" s="9">
        <f>IF(D100=0, "-", D98/D100)</f>
        <v>2.1574733096085409E-2</v>
      </c>
      <c r="F98" s="81">
        <v>1427</v>
      </c>
      <c r="G98" s="34">
        <f>IF(F100=0, "-", F98/F100)</f>
        <v>3.0025670159491646E-2</v>
      </c>
      <c r="H98" s="65">
        <v>2193</v>
      </c>
      <c r="I98" s="9">
        <f>IF(H100=0, "-", H98/H100)</f>
        <v>4.3869651323291126E-2</v>
      </c>
      <c r="J98" s="8">
        <f t="shared" si="6"/>
        <v>-0.12371134020618557</v>
      </c>
      <c r="K98" s="9">
        <f t="shared" si="7"/>
        <v>-0.34929320565435479</v>
      </c>
    </row>
    <row r="99" spans="1:11" x14ac:dyDescent="0.2">
      <c r="A99" s="2"/>
      <c r="B99" s="68"/>
      <c r="C99" s="33"/>
      <c r="D99" s="68"/>
      <c r="E99" s="6"/>
      <c r="F99" s="82"/>
      <c r="G99" s="33"/>
      <c r="H99" s="68"/>
      <c r="I99" s="6"/>
      <c r="J99" s="5"/>
      <c r="K99" s="6"/>
    </row>
    <row r="100" spans="1:11" s="43" customFormat="1" x14ac:dyDescent="0.2">
      <c r="A100" s="162" t="s">
        <v>641</v>
      </c>
      <c r="B100" s="71">
        <f>SUM(B77:B99)</f>
        <v>3913</v>
      </c>
      <c r="C100" s="40">
        <f>B100/24733</f>
        <v>0.15820967937573283</v>
      </c>
      <c r="D100" s="71">
        <f>SUM(D77:D99)</f>
        <v>4496</v>
      </c>
      <c r="E100" s="41">
        <f>D100/29335</f>
        <v>0.15326401908982445</v>
      </c>
      <c r="F100" s="77">
        <f>SUM(F77:F99)</f>
        <v>47526</v>
      </c>
      <c r="G100" s="42">
        <f>F100/328185</f>
        <v>0.14481466246172128</v>
      </c>
      <c r="H100" s="71">
        <f>SUM(H77:H99)</f>
        <v>49989</v>
      </c>
      <c r="I100" s="41">
        <f>H100/302117</f>
        <v>0.16546238708844588</v>
      </c>
      <c r="J100" s="37">
        <f>IF(D100=0, "-", IF((B100-D100)/D100&lt;10, (B100-D100)/D100, "&gt;999%"))</f>
        <v>-0.12967081850533807</v>
      </c>
      <c r="K100" s="38">
        <f>IF(H100=0, "-", IF((F100-H100)/H100&lt;10, (F100-H100)/H100, "&gt;999%"))</f>
        <v>-4.9270839584708633E-2</v>
      </c>
    </row>
    <row r="101" spans="1:11" x14ac:dyDescent="0.2">
      <c r="B101" s="83"/>
      <c r="D101" s="83"/>
      <c r="F101" s="83"/>
      <c r="H101" s="83"/>
    </row>
    <row r="102" spans="1:11" x14ac:dyDescent="0.2">
      <c r="A102" s="163" t="s">
        <v>156</v>
      </c>
      <c r="B102" s="61" t="s">
        <v>12</v>
      </c>
      <c r="C102" s="62" t="s">
        <v>13</v>
      </c>
      <c r="D102" s="61" t="s">
        <v>12</v>
      </c>
      <c r="E102" s="63" t="s">
        <v>13</v>
      </c>
      <c r="F102" s="62" t="s">
        <v>12</v>
      </c>
      <c r="G102" s="62" t="s">
        <v>13</v>
      </c>
      <c r="H102" s="61" t="s">
        <v>12</v>
      </c>
      <c r="I102" s="63" t="s">
        <v>13</v>
      </c>
      <c r="J102" s="61"/>
      <c r="K102" s="63"/>
    </row>
    <row r="103" spans="1:11" x14ac:dyDescent="0.2">
      <c r="A103" s="7" t="s">
        <v>435</v>
      </c>
      <c r="B103" s="65">
        <v>4</v>
      </c>
      <c r="C103" s="34">
        <f>IF(B120=0, "-", B103/B120)</f>
        <v>4.1797283176593526E-3</v>
      </c>
      <c r="D103" s="65">
        <v>3</v>
      </c>
      <c r="E103" s="9">
        <f>IF(D120=0, "-", D103/D120)</f>
        <v>3.2119914346895075E-3</v>
      </c>
      <c r="F103" s="81">
        <v>42</v>
      </c>
      <c r="G103" s="34">
        <f>IF(F120=0, "-", F103/F120)</f>
        <v>3.9440323035026762E-3</v>
      </c>
      <c r="H103" s="65">
        <v>142</v>
      </c>
      <c r="I103" s="9">
        <f>IF(H120=0, "-", H103/H120)</f>
        <v>1.3636800153654087E-2</v>
      </c>
      <c r="J103" s="8">
        <f t="shared" ref="J103:J118" si="8">IF(D103=0, "-", IF((B103-D103)/D103&lt;10, (B103-D103)/D103, "&gt;999%"))</f>
        <v>0.33333333333333331</v>
      </c>
      <c r="K103" s="9">
        <f t="shared" ref="K103:K118" si="9">IF(H103=0, "-", IF((F103-H103)/H103&lt;10, (F103-H103)/H103, "&gt;999%"))</f>
        <v>-0.70422535211267601</v>
      </c>
    </row>
    <row r="104" spans="1:11" x14ac:dyDescent="0.2">
      <c r="A104" s="7" t="s">
        <v>436</v>
      </c>
      <c r="B104" s="65">
        <v>126</v>
      </c>
      <c r="C104" s="34">
        <f>IF(B120=0, "-", B104/B120)</f>
        <v>0.13166144200626959</v>
      </c>
      <c r="D104" s="65">
        <v>105</v>
      </c>
      <c r="E104" s="9">
        <f>IF(D120=0, "-", D104/D120)</f>
        <v>0.11241970021413276</v>
      </c>
      <c r="F104" s="81">
        <v>1538</v>
      </c>
      <c r="G104" s="34">
        <f>IF(F120=0, "-", F104/F120)</f>
        <v>0.14442670673302657</v>
      </c>
      <c r="H104" s="65">
        <v>1327</v>
      </c>
      <c r="I104" s="9">
        <f>IF(H120=0, "-", H104/H120)</f>
        <v>0.12743685777393643</v>
      </c>
      <c r="J104" s="8">
        <f t="shared" si="8"/>
        <v>0.2</v>
      </c>
      <c r="K104" s="9">
        <f t="shared" si="9"/>
        <v>0.15900527505651846</v>
      </c>
    </row>
    <row r="105" spans="1:11" x14ac:dyDescent="0.2">
      <c r="A105" s="7" t="s">
        <v>437</v>
      </c>
      <c r="B105" s="65">
        <v>133</v>
      </c>
      <c r="C105" s="34">
        <f>IF(B120=0, "-", B105/B120)</f>
        <v>0.13897596656217345</v>
      </c>
      <c r="D105" s="65">
        <v>130</v>
      </c>
      <c r="E105" s="9">
        <f>IF(D120=0, "-", D105/D120)</f>
        <v>0.13918629550321199</v>
      </c>
      <c r="F105" s="81">
        <v>1401</v>
      </c>
      <c r="G105" s="34">
        <f>IF(F120=0, "-", F105/F120)</f>
        <v>0.13156164898112499</v>
      </c>
      <c r="H105" s="65">
        <v>1593</v>
      </c>
      <c r="I105" s="9">
        <f>IF(H120=0, "-", H105/H120)</f>
        <v>0.15298184961106309</v>
      </c>
      <c r="J105" s="8">
        <f t="shared" si="8"/>
        <v>2.3076923076923078E-2</v>
      </c>
      <c r="K105" s="9">
        <f t="shared" si="9"/>
        <v>-0.12052730696798493</v>
      </c>
    </row>
    <row r="106" spans="1:11" x14ac:dyDescent="0.2">
      <c r="A106" s="7" t="s">
        <v>438</v>
      </c>
      <c r="B106" s="65">
        <v>39</v>
      </c>
      <c r="C106" s="34">
        <f>IF(B120=0, "-", B106/B120)</f>
        <v>4.0752351097178681E-2</v>
      </c>
      <c r="D106" s="65">
        <v>39</v>
      </c>
      <c r="E106" s="9">
        <f>IF(D120=0, "-", D106/D120)</f>
        <v>4.17558886509636E-2</v>
      </c>
      <c r="F106" s="81">
        <v>311</v>
      </c>
      <c r="G106" s="34">
        <f>IF(F120=0, "-", F106/F120)</f>
        <v>2.9204620152126961E-2</v>
      </c>
      <c r="H106" s="65">
        <v>404</v>
      </c>
      <c r="I106" s="9">
        <f>IF(H120=0, "-", H106/H120)</f>
        <v>3.8797656775184867E-2</v>
      </c>
      <c r="J106" s="8">
        <f t="shared" si="8"/>
        <v>0</v>
      </c>
      <c r="K106" s="9">
        <f t="shared" si="9"/>
        <v>-0.23019801980198021</v>
      </c>
    </row>
    <row r="107" spans="1:11" x14ac:dyDescent="0.2">
      <c r="A107" s="7" t="s">
        <v>439</v>
      </c>
      <c r="B107" s="65">
        <v>61</v>
      </c>
      <c r="C107" s="34">
        <f>IF(B120=0, "-", B107/B120)</f>
        <v>6.3740856844305124E-2</v>
      </c>
      <c r="D107" s="65">
        <v>0</v>
      </c>
      <c r="E107" s="9">
        <f>IF(D120=0, "-", D107/D120)</f>
        <v>0</v>
      </c>
      <c r="F107" s="81">
        <v>185</v>
      </c>
      <c r="G107" s="34">
        <f>IF(F120=0, "-", F107/F120)</f>
        <v>1.7372523241618931E-2</v>
      </c>
      <c r="H107" s="65">
        <v>0</v>
      </c>
      <c r="I107" s="9">
        <f>IF(H120=0, "-", H107/H120)</f>
        <v>0</v>
      </c>
      <c r="J107" s="8" t="str">
        <f t="shared" si="8"/>
        <v>-</v>
      </c>
      <c r="K107" s="9" t="str">
        <f t="shared" si="9"/>
        <v>-</v>
      </c>
    </row>
    <row r="108" spans="1:11" x14ac:dyDescent="0.2">
      <c r="A108" s="7" t="s">
        <v>440</v>
      </c>
      <c r="B108" s="65">
        <v>24</v>
      </c>
      <c r="C108" s="34">
        <f>IF(B120=0, "-", B108/B120)</f>
        <v>2.5078369905956112E-2</v>
      </c>
      <c r="D108" s="65">
        <v>0</v>
      </c>
      <c r="E108" s="9">
        <f>IF(D120=0, "-", D108/D120)</f>
        <v>0</v>
      </c>
      <c r="F108" s="81">
        <v>68</v>
      </c>
      <c r="G108" s="34">
        <f>IF(F120=0, "-", F108/F120)</f>
        <v>6.3855761104329046E-3</v>
      </c>
      <c r="H108" s="65">
        <v>0</v>
      </c>
      <c r="I108" s="9">
        <f>IF(H120=0, "-", H108/H120)</f>
        <v>0</v>
      </c>
      <c r="J108" s="8" t="str">
        <f t="shared" si="8"/>
        <v>-</v>
      </c>
      <c r="K108" s="9" t="str">
        <f t="shared" si="9"/>
        <v>-</v>
      </c>
    </row>
    <row r="109" spans="1:11" x14ac:dyDescent="0.2">
      <c r="A109" s="7" t="s">
        <v>441</v>
      </c>
      <c r="B109" s="65">
        <v>0</v>
      </c>
      <c r="C109" s="34">
        <f>IF(B120=0, "-", B109/B120)</f>
        <v>0</v>
      </c>
      <c r="D109" s="65">
        <v>0</v>
      </c>
      <c r="E109" s="9">
        <f>IF(D120=0, "-", D109/D120)</f>
        <v>0</v>
      </c>
      <c r="F109" s="81">
        <v>26</v>
      </c>
      <c r="G109" s="34">
        <f>IF(F120=0, "-", F109/F120)</f>
        <v>2.4415438069302284E-3</v>
      </c>
      <c r="H109" s="65">
        <v>0</v>
      </c>
      <c r="I109" s="9">
        <f>IF(H120=0, "-", H109/H120)</f>
        <v>0</v>
      </c>
      <c r="J109" s="8" t="str">
        <f t="shared" si="8"/>
        <v>-</v>
      </c>
      <c r="K109" s="9" t="str">
        <f t="shared" si="9"/>
        <v>-</v>
      </c>
    </row>
    <row r="110" spans="1:11" x14ac:dyDescent="0.2">
      <c r="A110" s="7" t="s">
        <v>442</v>
      </c>
      <c r="B110" s="65">
        <v>7</v>
      </c>
      <c r="C110" s="34">
        <f>IF(B120=0, "-", B110/B120)</f>
        <v>7.3145245559038665E-3</v>
      </c>
      <c r="D110" s="65">
        <v>28</v>
      </c>
      <c r="E110" s="9">
        <f>IF(D120=0, "-", D110/D120)</f>
        <v>2.9978586723768737E-2</v>
      </c>
      <c r="F110" s="81">
        <v>325</v>
      </c>
      <c r="G110" s="34">
        <f>IF(F120=0, "-", F110/F120)</f>
        <v>3.0519297586627851E-2</v>
      </c>
      <c r="H110" s="65">
        <v>443</v>
      </c>
      <c r="I110" s="9">
        <f>IF(H120=0, "-", H110/H120)</f>
        <v>4.2542975127244788E-2</v>
      </c>
      <c r="J110" s="8">
        <f t="shared" si="8"/>
        <v>-0.75</v>
      </c>
      <c r="K110" s="9">
        <f t="shared" si="9"/>
        <v>-0.26636568848758463</v>
      </c>
    </row>
    <row r="111" spans="1:11" x14ac:dyDescent="0.2">
      <c r="A111" s="7" t="s">
        <v>443</v>
      </c>
      <c r="B111" s="65">
        <v>1</v>
      </c>
      <c r="C111" s="34">
        <f>IF(B120=0, "-", B111/B120)</f>
        <v>1.0449320794148381E-3</v>
      </c>
      <c r="D111" s="65">
        <v>68</v>
      </c>
      <c r="E111" s="9">
        <f>IF(D120=0, "-", D111/D120)</f>
        <v>7.2805139186295498E-2</v>
      </c>
      <c r="F111" s="81">
        <v>409</v>
      </c>
      <c r="G111" s="34">
        <f>IF(F120=0, "-", F111/F120)</f>
        <v>3.8407362193633207E-2</v>
      </c>
      <c r="H111" s="65">
        <v>478</v>
      </c>
      <c r="I111" s="9">
        <f>IF(H120=0, "-", H111/H120)</f>
        <v>4.5904158263708826E-2</v>
      </c>
      <c r="J111" s="8">
        <f t="shared" si="8"/>
        <v>-0.98529411764705888</v>
      </c>
      <c r="K111" s="9">
        <f t="shared" si="9"/>
        <v>-0.14435146443514643</v>
      </c>
    </row>
    <row r="112" spans="1:11" x14ac:dyDescent="0.2">
      <c r="A112" s="7" t="s">
        <v>444</v>
      </c>
      <c r="B112" s="65">
        <v>69</v>
      </c>
      <c r="C112" s="34">
        <f>IF(B120=0, "-", B112/B120)</f>
        <v>7.2100313479623826E-2</v>
      </c>
      <c r="D112" s="65">
        <v>189</v>
      </c>
      <c r="E112" s="9">
        <f>IF(D120=0, "-", D112/D120)</f>
        <v>0.20235546038543897</v>
      </c>
      <c r="F112" s="81">
        <v>1274</v>
      </c>
      <c r="G112" s="34">
        <f>IF(F120=0, "-", F112/F120)</f>
        <v>0.11963564653958118</v>
      </c>
      <c r="H112" s="65">
        <v>1504</v>
      </c>
      <c r="I112" s="9">
        <f>IF(H120=0, "-", H112/H120)</f>
        <v>0.14443484106405455</v>
      </c>
      <c r="J112" s="8">
        <f t="shared" si="8"/>
        <v>-0.63492063492063489</v>
      </c>
      <c r="K112" s="9">
        <f t="shared" si="9"/>
        <v>-0.15292553191489361</v>
      </c>
    </row>
    <row r="113" spans="1:11" x14ac:dyDescent="0.2">
      <c r="A113" s="7" t="s">
        <v>445</v>
      </c>
      <c r="B113" s="65">
        <v>14</v>
      </c>
      <c r="C113" s="34">
        <f>IF(B120=0, "-", B113/B120)</f>
        <v>1.4629049111807733E-2</v>
      </c>
      <c r="D113" s="65">
        <v>20</v>
      </c>
      <c r="E113" s="9">
        <f>IF(D120=0, "-", D113/D120)</f>
        <v>2.1413276231263382E-2</v>
      </c>
      <c r="F113" s="81">
        <v>75</v>
      </c>
      <c r="G113" s="34">
        <f>IF(F120=0, "-", F113/F120)</f>
        <v>7.0429148276833506E-3</v>
      </c>
      <c r="H113" s="65">
        <v>56</v>
      </c>
      <c r="I113" s="9">
        <f>IF(H120=0, "-", H113/H120)</f>
        <v>5.3778930183424568E-3</v>
      </c>
      <c r="J113" s="8">
        <f t="shared" si="8"/>
        <v>-0.3</v>
      </c>
      <c r="K113" s="9">
        <f t="shared" si="9"/>
        <v>0.3392857142857143</v>
      </c>
    </row>
    <row r="114" spans="1:11" x14ac:dyDescent="0.2">
      <c r="A114" s="7" t="s">
        <v>446</v>
      </c>
      <c r="B114" s="65">
        <v>65</v>
      </c>
      <c r="C114" s="34">
        <f>IF(B120=0, "-", B114/B120)</f>
        <v>6.7920585161964475E-2</v>
      </c>
      <c r="D114" s="65">
        <v>97</v>
      </c>
      <c r="E114" s="9">
        <f>IF(D120=0, "-", D114/D120)</f>
        <v>0.10385438972162742</v>
      </c>
      <c r="F114" s="81">
        <v>1180</v>
      </c>
      <c r="G114" s="34">
        <f>IF(F120=0, "-", F114/F120)</f>
        <v>0.11080852662221805</v>
      </c>
      <c r="H114" s="65">
        <v>366</v>
      </c>
      <c r="I114" s="9">
        <f>IF(H120=0, "-", H114/H120)</f>
        <v>3.5148372227023911E-2</v>
      </c>
      <c r="J114" s="8">
        <f t="shared" si="8"/>
        <v>-0.32989690721649484</v>
      </c>
      <c r="K114" s="9">
        <f t="shared" si="9"/>
        <v>2.2240437158469946</v>
      </c>
    </row>
    <row r="115" spans="1:11" x14ac:dyDescent="0.2">
      <c r="A115" s="7" t="s">
        <v>447</v>
      </c>
      <c r="B115" s="65">
        <v>9</v>
      </c>
      <c r="C115" s="34">
        <f>IF(B120=0, "-", B115/B120)</f>
        <v>9.4043887147335428E-3</v>
      </c>
      <c r="D115" s="65">
        <v>24</v>
      </c>
      <c r="E115" s="9">
        <f>IF(D120=0, "-", D115/D120)</f>
        <v>2.569593147751606E-2</v>
      </c>
      <c r="F115" s="81">
        <v>264</v>
      </c>
      <c r="G115" s="34">
        <f>IF(F120=0, "-", F115/F120)</f>
        <v>2.4791060193445395E-2</v>
      </c>
      <c r="H115" s="65">
        <v>505</v>
      </c>
      <c r="I115" s="9">
        <f>IF(H120=0, "-", H115/H120)</f>
        <v>4.8497070968981079E-2</v>
      </c>
      <c r="J115" s="8">
        <f t="shared" si="8"/>
        <v>-0.625</v>
      </c>
      <c r="K115" s="9">
        <f t="shared" si="9"/>
        <v>-0.47722772277227721</v>
      </c>
    </row>
    <row r="116" spans="1:11" x14ac:dyDescent="0.2">
      <c r="A116" s="7" t="s">
        <v>448</v>
      </c>
      <c r="B116" s="65">
        <v>150</v>
      </c>
      <c r="C116" s="34">
        <f>IF(B120=0, "-", B116/B120)</f>
        <v>0.15673981191222572</v>
      </c>
      <c r="D116" s="65">
        <v>86</v>
      </c>
      <c r="E116" s="9">
        <f>IF(D120=0, "-", D116/D120)</f>
        <v>9.2077087794432549E-2</v>
      </c>
      <c r="F116" s="81">
        <v>1112</v>
      </c>
      <c r="G116" s="34">
        <f>IF(F120=0, "-", F116/F120)</f>
        <v>0.10442295051178514</v>
      </c>
      <c r="H116" s="65">
        <v>1474</v>
      </c>
      <c r="I116" s="9">
        <f>IF(H120=0, "-", H116/H120)</f>
        <v>0.14155382694708538</v>
      </c>
      <c r="J116" s="8">
        <f t="shared" si="8"/>
        <v>0.7441860465116279</v>
      </c>
      <c r="K116" s="9">
        <f t="shared" si="9"/>
        <v>-0.24559023066485752</v>
      </c>
    </row>
    <row r="117" spans="1:11" x14ac:dyDescent="0.2">
      <c r="A117" s="7" t="s">
        <v>449</v>
      </c>
      <c r="B117" s="65">
        <v>112</v>
      </c>
      <c r="C117" s="34">
        <f>IF(B120=0, "-", B117/B120)</f>
        <v>0.11703239289446186</v>
      </c>
      <c r="D117" s="65">
        <v>59</v>
      </c>
      <c r="E117" s="9">
        <f>IF(D120=0, "-", D117/D120)</f>
        <v>6.3169164882226986E-2</v>
      </c>
      <c r="F117" s="81">
        <v>830</v>
      </c>
      <c r="G117" s="34">
        <f>IF(F120=0, "-", F117/F120)</f>
        <v>7.7941590759695742E-2</v>
      </c>
      <c r="H117" s="65">
        <v>774</v>
      </c>
      <c r="I117" s="9">
        <f>IF(H120=0, "-", H117/H120)</f>
        <v>7.4330164217804667E-2</v>
      </c>
      <c r="J117" s="8">
        <f t="shared" si="8"/>
        <v>0.89830508474576276</v>
      </c>
      <c r="K117" s="9">
        <f t="shared" si="9"/>
        <v>7.2351421188630485E-2</v>
      </c>
    </row>
    <row r="118" spans="1:11" x14ac:dyDescent="0.2">
      <c r="A118" s="7" t="s">
        <v>450</v>
      </c>
      <c r="B118" s="65">
        <v>143</v>
      </c>
      <c r="C118" s="34">
        <f>IF(B120=0, "-", B118/B120)</f>
        <v>0.14942528735632185</v>
      </c>
      <c r="D118" s="65">
        <v>86</v>
      </c>
      <c r="E118" s="9">
        <f>IF(D120=0, "-", D118/D120)</f>
        <v>9.2077087794432549E-2</v>
      </c>
      <c r="F118" s="81">
        <v>1609</v>
      </c>
      <c r="G118" s="34">
        <f>IF(F120=0, "-", F118/F120)</f>
        <v>0.15109399943656682</v>
      </c>
      <c r="H118" s="65">
        <v>1347</v>
      </c>
      <c r="I118" s="9">
        <f>IF(H120=0, "-", H118/H120)</f>
        <v>0.12935753385191587</v>
      </c>
      <c r="J118" s="8">
        <f t="shared" si="8"/>
        <v>0.66279069767441856</v>
      </c>
      <c r="K118" s="9">
        <f t="shared" si="9"/>
        <v>0.19450631031922791</v>
      </c>
    </row>
    <row r="119" spans="1:11" x14ac:dyDescent="0.2">
      <c r="A119" s="2"/>
      <c r="B119" s="68"/>
      <c r="C119" s="33"/>
      <c r="D119" s="68"/>
      <c r="E119" s="6"/>
      <c r="F119" s="82"/>
      <c r="G119" s="33"/>
      <c r="H119" s="68"/>
      <c r="I119" s="6"/>
      <c r="J119" s="5"/>
      <c r="K119" s="6"/>
    </row>
    <row r="120" spans="1:11" s="43" customFormat="1" x14ac:dyDescent="0.2">
      <c r="A120" s="162" t="s">
        <v>640</v>
      </c>
      <c r="B120" s="71">
        <f>SUM(B103:B119)</f>
        <v>957</v>
      </c>
      <c r="C120" s="40">
        <f>B120/24733</f>
        <v>3.869324384425666E-2</v>
      </c>
      <c r="D120" s="71">
        <f>SUM(D103:D119)</f>
        <v>934</v>
      </c>
      <c r="E120" s="41">
        <f>D120/29335</f>
        <v>3.1839100051133461E-2</v>
      </c>
      <c r="F120" s="77">
        <f>SUM(F103:F119)</f>
        <v>10649</v>
      </c>
      <c r="G120" s="42">
        <f>F120/328185</f>
        <v>3.2448161859926564E-2</v>
      </c>
      <c r="H120" s="71">
        <f>SUM(H103:H119)</f>
        <v>10413</v>
      </c>
      <c r="I120" s="41">
        <f>H120/302117</f>
        <v>3.446677942651357E-2</v>
      </c>
      <c r="J120" s="37">
        <f>IF(D120=0, "-", IF((B120-D120)/D120&lt;10, (B120-D120)/D120, "&gt;999%"))</f>
        <v>2.4625267665952889E-2</v>
      </c>
      <c r="K120" s="38">
        <f>IF(H120=0, "-", IF((F120-H120)/H120&lt;10, (F120-H120)/H120, "&gt;999%"))</f>
        <v>2.2663977720157494E-2</v>
      </c>
    </row>
    <row r="121" spans="1:11" x14ac:dyDescent="0.2">
      <c r="B121" s="83"/>
      <c r="D121" s="83"/>
      <c r="F121" s="83"/>
      <c r="H121" s="83"/>
    </row>
    <row r="122" spans="1:11" s="43" customFormat="1" x14ac:dyDescent="0.2">
      <c r="A122" s="162" t="s">
        <v>639</v>
      </c>
      <c r="B122" s="71">
        <v>4870</v>
      </c>
      <c r="C122" s="40">
        <f>B122/24733</f>
        <v>0.19690292321998948</v>
      </c>
      <c r="D122" s="71">
        <v>5430</v>
      </c>
      <c r="E122" s="41">
        <f>D122/29335</f>
        <v>0.18510311914095789</v>
      </c>
      <c r="F122" s="77">
        <v>58175</v>
      </c>
      <c r="G122" s="42">
        <f>F122/328185</f>
        <v>0.17726282432164786</v>
      </c>
      <c r="H122" s="71">
        <v>60402</v>
      </c>
      <c r="I122" s="41">
        <f>H122/302117</f>
        <v>0.19992916651495943</v>
      </c>
      <c r="J122" s="37">
        <f>IF(D122=0, "-", IF((B122-D122)/D122&lt;10, (B122-D122)/D122, "&gt;999%"))</f>
        <v>-0.10313075506445672</v>
      </c>
      <c r="K122" s="38">
        <f>IF(H122=0, "-", IF((F122-H122)/H122&lt;10, (F122-H122)/H122, "&gt;999%"))</f>
        <v>-3.6869640078143105E-2</v>
      </c>
    </row>
    <row r="123" spans="1:11" x14ac:dyDescent="0.2">
      <c r="B123" s="83"/>
      <c r="D123" s="83"/>
      <c r="F123" s="83"/>
      <c r="H123" s="83"/>
    </row>
    <row r="124" spans="1:11" ht="15.75" x14ac:dyDescent="0.25">
      <c r="A124" s="164" t="s">
        <v>125</v>
      </c>
      <c r="B124" s="196" t="s">
        <v>1</v>
      </c>
      <c r="C124" s="200"/>
      <c r="D124" s="200"/>
      <c r="E124" s="197"/>
      <c r="F124" s="196" t="s">
        <v>14</v>
      </c>
      <c r="G124" s="200"/>
      <c r="H124" s="200"/>
      <c r="I124" s="197"/>
      <c r="J124" s="196" t="s">
        <v>15</v>
      </c>
      <c r="K124" s="197"/>
    </row>
    <row r="125" spans="1:11" x14ac:dyDescent="0.2">
      <c r="A125" s="22"/>
      <c r="B125" s="196">
        <f>VALUE(RIGHT($B$2, 4))</f>
        <v>2021</v>
      </c>
      <c r="C125" s="197"/>
      <c r="D125" s="196">
        <f>B125-1</f>
        <v>2020</v>
      </c>
      <c r="E125" s="204"/>
      <c r="F125" s="196">
        <f>B125</f>
        <v>2021</v>
      </c>
      <c r="G125" s="204"/>
      <c r="H125" s="196">
        <f>D125</f>
        <v>2020</v>
      </c>
      <c r="I125" s="204"/>
      <c r="J125" s="140" t="s">
        <v>4</v>
      </c>
      <c r="K125" s="141" t="s">
        <v>2</v>
      </c>
    </row>
    <row r="126" spans="1:11" x14ac:dyDescent="0.2">
      <c r="A126" s="163" t="s">
        <v>157</v>
      </c>
      <c r="B126" s="61" t="s">
        <v>12</v>
      </c>
      <c r="C126" s="62" t="s">
        <v>13</v>
      </c>
      <c r="D126" s="61" t="s">
        <v>12</v>
      </c>
      <c r="E126" s="63" t="s">
        <v>13</v>
      </c>
      <c r="F126" s="62" t="s">
        <v>12</v>
      </c>
      <c r="G126" s="62" t="s">
        <v>13</v>
      </c>
      <c r="H126" s="61" t="s">
        <v>12</v>
      </c>
      <c r="I126" s="63" t="s">
        <v>13</v>
      </c>
      <c r="J126" s="61"/>
      <c r="K126" s="63"/>
    </row>
    <row r="127" spans="1:11" x14ac:dyDescent="0.2">
      <c r="A127" s="7" t="s">
        <v>451</v>
      </c>
      <c r="B127" s="65">
        <v>0</v>
      </c>
      <c r="C127" s="34">
        <f>IF(B153=0, "-", B127/B153)</f>
        <v>0</v>
      </c>
      <c r="D127" s="65">
        <v>17</v>
      </c>
      <c r="E127" s="9">
        <f>IF(D153=0, "-", D127/D153)</f>
        <v>6.3527653213751867E-3</v>
      </c>
      <c r="F127" s="81">
        <v>2</v>
      </c>
      <c r="G127" s="34">
        <f>IF(F153=0, "-", F127/F153)</f>
        <v>5.9154096421177164E-5</v>
      </c>
      <c r="H127" s="65">
        <v>198</v>
      </c>
      <c r="I127" s="9">
        <f>IF(H153=0, "-", H127/H153)</f>
        <v>7.1003370867101772E-3</v>
      </c>
      <c r="J127" s="8">
        <f t="shared" ref="J127:J151" si="10">IF(D127=0, "-", IF((B127-D127)/D127&lt;10, (B127-D127)/D127, "&gt;999%"))</f>
        <v>-1</v>
      </c>
      <c r="K127" s="9">
        <f t="shared" ref="K127:K151" si="11">IF(H127=0, "-", IF((F127-H127)/H127&lt;10, (F127-H127)/H127, "&gt;999%"))</f>
        <v>-0.98989898989898994</v>
      </c>
    </row>
    <row r="128" spans="1:11" x14ac:dyDescent="0.2">
      <c r="A128" s="7" t="s">
        <v>452</v>
      </c>
      <c r="B128" s="65">
        <v>154</v>
      </c>
      <c r="C128" s="34">
        <f>IF(B153=0, "-", B128/B153)</f>
        <v>6.1971830985915494E-2</v>
      </c>
      <c r="D128" s="65">
        <v>135</v>
      </c>
      <c r="E128" s="9">
        <f>IF(D153=0, "-", D128/D153)</f>
        <v>5.0448430493273543E-2</v>
      </c>
      <c r="F128" s="81">
        <v>2052</v>
      </c>
      <c r="G128" s="34">
        <f>IF(F153=0, "-", F128/F153)</f>
        <v>6.0692102928127774E-2</v>
      </c>
      <c r="H128" s="65">
        <v>1464</v>
      </c>
      <c r="I128" s="9">
        <f>IF(H153=0, "-", H128/H153)</f>
        <v>5.2499462095675249E-2</v>
      </c>
      <c r="J128" s="8">
        <f t="shared" si="10"/>
        <v>0.14074074074074075</v>
      </c>
      <c r="K128" s="9">
        <f t="shared" si="11"/>
        <v>0.40163934426229508</v>
      </c>
    </row>
    <row r="129" spans="1:11" x14ac:dyDescent="0.2">
      <c r="A129" s="7" t="s">
        <v>453</v>
      </c>
      <c r="B129" s="65">
        <v>1</v>
      </c>
      <c r="C129" s="34">
        <f>IF(B153=0, "-", B129/B153)</f>
        <v>4.0241448692152917E-4</v>
      </c>
      <c r="D129" s="65">
        <v>8</v>
      </c>
      <c r="E129" s="9">
        <f>IF(D153=0, "-", D129/D153)</f>
        <v>2.9895366218236174E-3</v>
      </c>
      <c r="F129" s="81">
        <v>113</v>
      </c>
      <c r="G129" s="34">
        <f>IF(F153=0, "-", F129/F153)</f>
        <v>3.3422064477965099E-3</v>
      </c>
      <c r="H129" s="65">
        <v>95</v>
      </c>
      <c r="I129" s="9">
        <f>IF(H153=0, "-", H129/H153)</f>
        <v>3.4067273900882165E-3</v>
      </c>
      <c r="J129" s="8">
        <f t="shared" si="10"/>
        <v>-0.875</v>
      </c>
      <c r="K129" s="9">
        <f t="shared" si="11"/>
        <v>0.18947368421052632</v>
      </c>
    </row>
    <row r="130" spans="1:11" x14ac:dyDescent="0.2">
      <c r="A130" s="7" t="s">
        <v>454</v>
      </c>
      <c r="B130" s="65">
        <v>0</v>
      </c>
      <c r="C130" s="34">
        <f>IF(B153=0, "-", B130/B153)</f>
        <v>0</v>
      </c>
      <c r="D130" s="65">
        <v>0</v>
      </c>
      <c r="E130" s="9">
        <f>IF(D153=0, "-", D130/D153)</f>
        <v>0</v>
      </c>
      <c r="F130" s="81">
        <v>0</v>
      </c>
      <c r="G130" s="34">
        <f>IF(F153=0, "-", F130/F153)</f>
        <v>0</v>
      </c>
      <c r="H130" s="65">
        <v>371</v>
      </c>
      <c r="I130" s="9">
        <f>IF(H153=0, "-", H130/H153)</f>
        <v>1.3304166965502403E-2</v>
      </c>
      <c r="J130" s="8" t="str">
        <f t="shared" si="10"/>
        <v>-</v>
      </c>
      <c r="K130" s="9">
        <f t="shared" si="11"/>
        <v>-1</v>
      </c>
    </row>
    <row r="131" spans="1:11" x14ac:dyDescent="0.2">
      <c r="A131" s="7" t="s">
        <v>455</v>
      </c>
      <c r="B131" s="65">
        <v>0</v>
      </c>
      <c r="C131" s="34">
        <f>IF(B153=0, "-", B131/B153)</f>
        <v>0</v>
      </c>
      <c r="D131" s="65">
        <v>0</v>
      </c>
      <c r="E131" s="9">
        <f>IF(D153=0, "-", D131/D153)</f>
        <v>0</v>
      </c>
      <c r="F131" s="81">
        <v>0</v>
      </c>
      <c r="G131" s="34">
        <f>IF(F153=0, "-", F131/F153)</f>
        <v>0</v>
      </c>
      <c r="H131" s="65">
        <v>410</v>
      </c>
      <c r="I131" s="9">
        <f>IF(H153=0, "-", H131/H153)</f>
        <v>1.4702718209854406E-2</v>
      </c>
      <c r="J131" s="8" t="str">
        <f t="shared" si="10"/>
        <v>-</v>
      </c>
      <c r="K131" s="9">
        <f t="shared" si="11"/>
        <v>-1</v>
      </c>
    </row>
    <row r="132" spans="1:11" x14ac:dyDescent="0.2">
      <c r="A132" s="7" t="s">
        <v>456</v>
      </c>
      <c r="B132" s="65">
        <v>185</v>
      </c>
      <c r="C132" s="34">
        <f>IF(B153=0, "-", B132/B153)</f>
        <v>7.4446680080482899E-2</v>
      </c>
      <c r="D132" s="65">
        <v>19</v>
      </c>
      <c r="E132" s="9">
        <f>IF(D153=0, "-", D132/D153)</f>
        <v>7.1001494768310911E-3</v>
      </c>
      <c r="F132" s="81">
        <v>1280</v>
      </c>
      <c r="G132" s="34">
        <f>IF(F153=0, "-", F132/F153)</f>
        <v>3.7858621709553383E-2</v>
      </c>
      <c r="H132" s="65">
        <v>20</v>
      </c>
      <c r="I132" s="9">
        <f>IF(H153=0, "-", H132/H153)</f>
        <v>7.1720576633436137E-4</v>
      </c>
      <c r="J132" s="8">
        <f t="shared" si="10"/>
        <v>8.7368421052631575</v>
      </c>
      <c r="K132" s="9" t="str">
        <f t="shared" si="11"/>
        <v>&gt;999%</v>
      </c>
    </row>
    <row r="133" spans="1:11" x14ac:dyDescent="0.2">
      <c r="A133" s="7" t="s">
        <v>457</v>
      </c>
      <c r="B133" s="65">
        <v>111</v>
      </c>
      <c r="C133" s="34">
        <f>IF(B153=0, "-", B133/B153)</f>
        <v>4.4668008048289735E-2</v>
      </c>
      <c r="D133" s="65">
        <v>119</v>
      </c>
      <c r="E133" s="9">
        <f>IF(D153=0, "-", D133/D153)</f>
        <v>4.4469357249626307E-2</v>
      </c>
      <c r="F133" s="81">
        <v>1620</v>
      </c>
      <c r="G133" s="34">
        <f>IF(F153=0, "-", F133/F153)</f>
        <v>4.7914818101153507E-2</v>
      </c>
      <c r="H133" s="65">
        <v>1559</v>
      </c>
      <c r="I133" s="9">
        <f>IF(H153=0, "-", H133/H153)</f>
        <v>5.5906189485763466E-2</v>
      </c>
      <c r="J133" s="8">
        <f t="shared" si="10"/>
        <v>-6.7226890756302518E-2</v>
      </c>
      <c r="K133" s="9">
        <f t="shared" si="11"/>
        <v>3.9127645926876203E-2</v>
      </c>
    </row>
    <row r="134" spans="1:11" x14ac:dyDescent="0.2">
      <c r="A134" s="7" t="s">
        <v>458</v>
      </c>
      <c r="B134" s="65">
        <v>220</v>
      </c>
      <c r="C134" s="34">
        <f>IF(B153=0, "-", B134/B153)</f>
        <v>8.8531187122736416E-2</v>
      </c>
      <c r="D134" s="65">
        <v>234</v>
      </c>
      <c r="E134" s="9">
        <f>IF(D153=0, "-", D134/D153)</f>
        <v>8.744394618834081E-2</v>
      </c>
      <c r="F134" s="81">
        <v>2908</v>
      </c>
      <c r="G134" s="34">
        <f>IF(F153=0, "-", F134/F153)</f>
        <v>8.6010056196391599E-2</v>
      </c>
      <c r="H134" s="65">
        <v>1912</v>
      </c>
      <c r="I134" s="9">
        <f>IF(H153=0, "-", H134/H153)</f>
        <v>6.856487126156495E-2</v>
      </c>
      <c r="J134" s="8">
        <f t="shared" si="10"/>
        <v>-5.9829059829059832E-2</v>
      </c>
      <c r="K134" s="9">
        <f t="shared" si="11"/>
        <v>0.52092050209205021</v>
      </c>
    </row>
    <row r="135" spans="1:11" x14ac:dyDescent="0.2">
      <c r="A135" s="7" t="s">
        <v>459</v>
      </c>
      <c r="B135" s="65">
        <v>69</v>
      </c>
      <c r="C135" s="34">
        <f>IF(B153=0, "-", B135/B153)</f>
        <v>2.7766599597585512E-2</v>
      </c>
      <c r="D135" s="65">
        <v>109</v>
      </c>
      <c r="E135" s="9">
        <f>IF(D153=0, "-", D135/D153)</f>
        <v>4.0732436472346784E-2</v>
      </c>
      <c r="F135" s="81">
        <v>894</v>
      </c>
      <c r="G135" s="34">
        <f>IF(F153=0, "-", F135/F153)</f>
        <v>2.6441881100266195E-2</v>
      </c>
      <c r="H135" s="65">
        <v>920</v>
      </c>
      <c r="I135" s="9">
        <f>IF(H153=0, "-", H135/H153)</f>
        <v>3.2991465251380622E-2</v>
      </c>
      <c r="J135" s="8">
        <f t="shared" si="10"/>
        <v>-0.3669724770642202</v>
      </c>
      <c r="K135" s="9">
        <f t="shared" si="11"/>
        <v>-2.8260869565217391E-2</v>
      </c>
    </row>
    <row r="136" spans="1:11" x14ac:dyDescent="0.2">
      <c r="A136" s="7" t="s">
        <v>460</v>
      </c>
      <c r="B136" s="65">
        <v>19</v>
      </c>
      <c r="C136" s="34">
        <f>IF(B153=0, "-", B136/B153)</f>
        <v>7.6458752515090539E-3</v>
      </c>
      <c r="D136" s="65">
        <v>32</v>
      </c>
      <c r="E136" s="9">
        <f>IF(D153=0, "-", D136/D153)</f>
        <v>1.195814648729447E-2</v>
      </c>
      <c r="F136" s="81">
        <v>616</v>
      </c>
      <c r="G136" s="34">
        <f>IF(F153=0, "-", F136/F153)</f>
        <v>1.8219461697722567E-2</v>
      </c>
      <c r="H136" s="65">
        <v>423</v>
      </c>
      <c r="I136" s="9">
        <f>IF(H153=0, "-", H136/H153)</f>
        <v>1.5168901957971742E-2</v>
      </c>
      <c r="J136" s="8">
        <f t="shared" si="10"/>
        <v>-0.40625</v>
      </c>
      <c r="K136" s="9">
        <f t="shared" si="11"/>
        <v>0.45626477541371158</v>
      </c>
    </row>
    <row r="137" spans="1:11" x14ac:dyDescent="0.2">
      <c r="A137" s="7" t="s">
        <v>461</v>
      </c>
      <c r="B137" s="65">
        <v>155</v>
      </c>
      <c r="C137" s="34">
        <f>IF(B153=0, "-", B137/B153)</f>
        <v>6.2374245472837021E-2</v>
      </c>
      <c r="D137" s="65">
        <v>262</v>
      </c>
      <c r="E137" s="9">
        <f>IF(D153=0, "-", D137/D153)</f>
        <v>9.7907324364723464E-2</v>
      </c>
      <c r="F137" s="81">
        <v>1830</v>
      </c>
      <c r="G137" s="34">
        <f>IF(F153=0, "-", F137/F153)</f>
        <v>5.4125998225377107E-2</v>
      </c>
      <c r="H137" s="65">
        <v>1798</v>
      </c>
      <c r="I137" s="9">
        <f>IF(H153=0, "-", H137/H153)</f>
        <v>6.4476798393459087E-2</v>
      </c>
      <c r="J137" s="8">
        <f t="shared" si="10"/>
        <v>-0.40839694656488551</v>
      </c>
      <c r="K137" s="9">
        <f t="shared" si="11"/>
        <v>1.7797552836484983E-2</v>
      </c>
    </row>
    <row r="138" spans="1:11" x14ac:dyDescent="0.2">
      <c r="A138" s="7" t="s">
        <v>462</v>
      </c>
      <c r="B138" s="65">
        <v>107</v>
      </c>
      <c r="C138" s="34">
        <f>IF(B153=0, "-", B138/B153)</f>
        <v>4.3058350100603625E-2</v>
      </c>
      <c r="D138" s="65">
        <v>40</v>
      </c>
      <c r="E138" s="9">
        <f>IF(D153=0, "-", D138/D153)</f>
        <v>1.4947683109118086E-2</v>
      </c>
      <c r="F138" s="81">
        <v>680</v>
      </c>
      <c r="G138" s="34">
        <f>IF(F153=0, "-", F138/F153)</f>
        <v>2.0112392783200237E-2</v>
      </c>
      <c r="H138" s="65">
        <v>338</v>
      </c>
      <c r="I138" s="9">
        <f>IF(H153=0, "-", H138/H153)</f>
        <v>1.2120777451050706E-2</v>
      </c>
      <c r="J138" s="8">
        <f t="shared" si="10"/>
        <v>1.675</v>
      </c>
      <c r="K138" s="9">
        <f t="shared" si="11"/>
        <v>1.0118343195266273</v>
      </c>
    </row>
    <row r="139" spans="1:11" x14ac:dyDescent="0.2">
      <c r="A139" s="7" t="s">
        <v>463</v>
      </c>
      <c r="B139" s="65">
        <v>75</v>
      </c>
      <c r="C139" s="34">
        <f>IF(B153=0, "-", B139/B153)</f>
        <v>3.0181086519114688E-2</v>
      </c>
      <c r="D139" s="65">
        <v>161</v>
      </c>
      <c r="E139" s="9">
        <f>IF(D153=0, "-", D139/D153)</f>
        <v>6.0164424514200301E-2</v>
      </c>
      <c r="F139" s="81">
        <v>1788</v>
      </c>
      <c r="G139" s="34">
        <f>IF(F153=0, "-", F139/F153)</f>
        <v>5.288376220053239E-2</v>
      </c>
      <c r="H139" s="65">
        <v>1208</v>
      </c>
      <c r="I139" s="9">
        <f>IF(H153=0, "-", H139/H153)</f>
        <v>4.3319228286595422E-2</v>
      </c>
      <c r="J139" s="8">
        <f t="shared" si="10"/>
        <v>-0.53416149068322982</v>
      </c>
      <c r="K139" s="9">
        <f t="shared" si="11"/>
        <v>0.48013245033112584</v>
      </c>
    </row>
    <row r="140" spans="1:11" x14ac:dyDescent="0.2">
      <c r="A140" s="7" t="s">
        <v>464</v>
      </c>
      <c r="B140" s="65">
        <v>196</v>
      </c>
      <c r="C140" s="34">
        <f>IF(B153=0, "-", B140/B153)</f>
        <v>7.8873239436619724E-2</v>
      </c>
      <c r="D140" s="65">
        <v>188</v>
      </c>
      <c r="E140" s="9">
        <f>IF(D153=0, "-", D140/D153)</f>
        <v>7.0254110612855011E-2</v>
      </c>
      <c r="F140" s="81">
        <v>2204</v>
      </c>
      <c r="G140" s="34">
        <f>IF(F153=0, "-", F140/F153)</f>
        <v>6.5187814256137233E-2</v>
      </c>
      <c r="H140" s="65">
        <v>2336</v>
      </c>
      <c r="I140" s="9">
        <f>IF(H153=0, "-", H140/H153)</f>
        <v>8.3769633507853408E-2</v>
      </c>
      <c r="J140" s="8">
        <f t="shared" si="10"/>
        <v>4.2553191489361701E-2</v>
      </c>
      <c r="K140" s="9">
        <f t="shared" si="11"/>
        <v>-5.650684931506849E-2</v>
      </c>
    </row>
    <row r="141" spans="1:11" x14ac:dyDescent="0.2">
      <c r="A141" s="7" t="s">
        <v>465</v>
      </c>
      <c r="B141" s="65">
        <v>10</v>
      </c>
      <c r="C141" s="34">
        <f>IF(B153=0, "-", B141/B153)</f>
        <v>4.0241448692152921E-3</v>
      </c>
      <c r="D141" s="65">
        <v>119</v>
      </c>
      <c r="E141" s="9">
        <f>IF(D153=0, "-", D141/D153)</f>
        <v>4.4469357249626307E-2</v>
      </c>
      <c r="F141" s="81">
        <v>600</v>
      </c>
      <c r="G141" s="34">
        <f>IF(F153=0, "-", F141/F153)</f>
        <v>1.774622892635315E-2</v>
      </c>
      <c r="H141" s="65">
        <v>619</v>
      </c>
      <c r="I141" s="9">
        <f>IF(H153=0, "-", H141/H153)</f>
        <v>2.2197518468048485E-2</v>
      </c>
      <c r="J141" s="8">
        <f t="shared" si="10"/>
        <v>-0.91596638655462181</v>
      </c>
      <c r="K141" s="9">
        <f t="shared" si="11"/>
        <v>-3.0694668820678513E-2</v>
      </c>
    </row>
    <row r="142" spans="1:11" x14ac:dyDescent="0.2">
      <c r="A142" s="7" t="s">
        <v>466</v>
      </c>
      <c r="B142" s="65">
        <v>19</v>
      </c>
      <c r="C142" s="34">
        <f>IF(B153=0, "-", B142/B153)</f>
        <v>7.6458752515090539E-3</v>
      </c>
      <c r="D142" s="65">
        <v>98</v>
      </c>
      <c r="E142" s="9">
        <f>IF(D153=0, "-", D142/D153)</f>
        <v>3.6621823617339309E-2</v>
      </c>
      <c r="F142" s="81">
        <v>1694</v>
      </c>
      <c r="G142" s="34">
        <f>IF(F153=0, "-", F142/F153)</f>
        <v>5.0103519668737058E-2</v>
      </c>
      <c r="H142" s="65">
        <v>1489</v>
      </c>
      <c r="I142" s="9">
        <f>IF(H153=0, "-", H142/H153)</f>
        <v>5.3395969303593201E-2</v>
      </c>
      <c r="J142" s="8">
        <f t="shared" si="10"/>
        <v>-0.80612244897959184</v>
      </c>
      <c r="K142" s="9">
        <f t="shared" si="11"/>
        <v>0.13767629281396912</v>
      </c>
    </row>
    <row r="143" spans="1:11" x14ac:dyDescent="0.2">
      <c r="A143" s="7" t="s">
        <v>467</v>
      </c>
      <c r="B143" s="65">
        <v>0</v>
      </c>
      <c r="C143" s="34">
        <f>IF(B153=0, "-", B143/B153)</f>
        <v>0</v>
      </c>
      <c r="D143" s="65">
        <v>19</v>
      </c>
      <c r="E143" s="9">
        <f>IF(D153=0, "-", D143/D153)</f>
        <v>7.1001494768310911E-3</v>
      </c>
      <c r="F143" s="81">
        <v>30</v>
      </c>
      <c r="G143" s="34">
        <f>IF(F153=0, "-", F143/F153)</f>
        <v>8.8731144631765753E-4</v>
      </c>
      <c r="H143" s="65">
        <v>354</v>
      </c>
      <c r="I143" s="9">
        <f>IF(H153=0, "-", H143/H153)</f>
        <v>1.2694542064118195E-2</v>
      </c>
      <c r="J143" s="8">
        <f t="shared" si="10"/>
        <v>-1</v>
      </c>
      <c r="K143" s="9">
        <f t="shared" si="11"/>
        <v>-0.9152542372881356</v>
      </c>
    </row>
    <row r="144" spans="1:11" x14ac:dyDescent="0.2">
      <c r="A144" s="7" t="s">
        <v>468</v>
      </c>
      <c r="B144" s="65">
        <v>7</v>
      </c>
      <c r="C144" s="34">
        <f>IF(B153=0, "-", B144/B153)</f>
        <v>2.8169014084507044E-3</v>
      </c>
      <c r="D144" s="65">
        <v>61</v>
      </c>
      <c r="E144" s="9">
        <f>IF(D153=0, "-", D144/D153)</f>
        <v>2.2795216741405083E-2</v>
      </c>
      <c r="F144" s="81">
        <v>631</v>
      </c>
      <c r="G144" s="34">
        <f>IF(F153=0, "-", F144/F153)</f>
        <v>1.8663117420881396E-2</v>
      </c>
      <c r="H144" s="65">
        <v>709</v>
      </c>
      <c r="I144" s="9">
        <f>IF(H153=0, "-", H144/H153)</f>
        <v>2.5424944416553109E-2</v>
      </c>
      <c r="J144" s="8">
        <f t="shared" si="10"/>
        <v>-0.88524590163934425</v>
      </c>
      <c r="K144" s="9">
        <f t="shared" si="11"/>
        <v>-0.11001410437235543</v>
      </c>
    </row>
    <row r="145" spans="1:11" x14ac:dyDescent="0.2">
      <c r="A145" s="7" t="s">
        <v>469</v>
      </c>
      <c r="B145" s="65">
        <v>13</v>
      </c>
      <c r="C145" s="34">
        <f>IF(B153=0, "-", B145/B153)</f>
        <v>5.2313883299798794E-3</v>
      </c>
      <c r="D145" s="65">
        <v>18</v>
      </c>
      <c r="E145" s="9">
        <f>IF(D153=0, "-", D145/D153)</f>
        <v>6.7264573991031393E-3</v>
      </c>
      <c r="F145" s="81">
        <v>159</v>
      </c>
      <c r="G145" s="34">
        <f>IF(F153=0, "-", F145/F153)</f>
        <v>4.7027506654835844E-3</v>
      </c>
      <c r="H145" s="65">
        <v>89</v>
      </c>
      <c r="I145" s="9">
        <f>IF(H153=0, "-", H145/H153)</f>
        <v>3.1915656601879078E-3</v>
      </c>
      <c r="J145" s="8">
        <f t="shared" si="10"/>
        <v>-0.27777777777777779</v>
      </c>
      <c r="K145" s="9">
        <f t="shared" si="11"/>
        <v>0.7865168539325843</v>
      </c>
    </row>
    <row r="146" spans="1:11" x14ac:dyDescent="0.2">
      <c r="A146" s="7" t="s">
        <v>470</v>
      </c>
      <c r="B146" s="65">
        <v>259</v>
      </c>
      <c r="C146" s="34">
        <f>IF(B153=0, "-", B146/B153)</f>
        <v>0.10422535211267606</v>
      </c>
      <c r="D146" s="65">
        <v>115</v>
      </c>
      <c r="E146" s="9">
        <f>IF(D153=0, "-", D146/D153)</f>
        <v>4.2974588938714496E-2</v>
      </c>
      <c r="F146" s="81">
        <v>3863</v>
      </c>
      <c r="G146" s="34">
        <f>IF(F153=0, "-", F146/F153)</f>
        <v>0.11425613723750369</v>
      </c>
      <c r="H146" s="65">
        <v>1758</v>
      </c>
      <c r="I146" s="9">
        <f>IF(H153=0, "-", H146/H153)</f>
        <v>6.3042386860790361E-2</v>
      </c>
      <c r="J146" s="8">
        <f t="shared" si="10"/>
        <v>1.2521739130434784</v>
      </c>
      <c r="K146" s="9">
        <f t="shared" si="11"/>
        <v>1.1973833902161548</v>
      </c>
    </row>
    <row r="147" spans="1:11" x14ac:dyDescent="0.2">
      <c r="A147" s="7" t="s">
        <v>471</v>
      </c>
      <c r="B147" s="65">
        <v>47</v>
      </c>
      <c r="C147" s="34">
        <f>IF(B153=0, "-", B147/B153)</f>
        <v>1.8913480885311872E-2</v>
      </c>
      <c r="D147" s="65">
        <v>92</v>
      </c>
      <c r="E147" s="9">
        <f>IF(D153=0, "-", D147/D153)</f>
        <v>3.4379671150971597E-2</v>
      </c>
      <c r="F147" s="81">
        <v>1082</v>
      </c>
      <c r="G147" s="34">
        <f>IF(F153=0, "-", F147/F153)</f>
        <v>3.2002366163856849E-2</v>
      </c>
      <c r="H147" s="65">
        <v>910</v>
      </c>
      <c r="I147" s="9">
        <f>IF(H153=0, "-", H147/H153)</f>
        <v>3.2632862368213437E-2</v>
      </c>
      <c r="J147" s="8">
        <f t="shared" si="10"/>
        <v>-0.4891304347826087</v>
      </c>
      <c r="K147" s="9">
        <f t="shared" si="11"/>
        <v>0.18901098901098901</v>
      </c>
    </row>
    <row r="148" spans="1:11" x14ac:dyDescent="0.2">
      <c r="A148" s="7" t="s">
        <v>472</v>
      </c>
      <c r="B148" s="65">
        <v>274</v>
      </c>
      <c r="C148" s="34">
        <f>IF(B153=0, "-", B148/B153)</f>
        <v>0.11026156941649899</v>
      </c>
      <c r="D148" s="65">
        <v>102</v>
      </c>
      <c r="E148" s="9">
        <f>IF(D153=0, "-", D148/D153)</f>
        <v>3.811659192825112E-2</v>
      </c>
      <c r="F148" s="81">
        <v>3093</v>
      </c>
      <c r="G148" s="34">
        <f>IF(F153=0, "-", F148/F153)</f>
        <v>9.148181011535049E-2</v>
      </c>
      <c r="H148" s="65">
        <v>2993</v>
      </c>
      <c r="I148" s="9">
        <f>IF(H153=0, "-", H148/H153)</f>
        <v>0.10732984293193717</v>
      </c>
      <c r="J148" s="8">
        <f t="shared" si="10"/>
        <v>1.6862745098039216</v>
      </c>
      <c r="K148" s="9">
        <f t="shared" si="11"/>
        <v>3.341129301703976E-2</v>
      </c>
    </row>
    <row r="149" spans="1:11" x14ac:dyDescent="0.2">
      <c r="A149" s="7" t="s">
        <v>473</v>
      </c>
      <c r="B149" s="65">
        <v>530</v>
      </c>
      <c r="C149" s="34">
        <f>IF(B153=0, "-", B149/B153)</f>
        <v>0.21327967806841047</v>
      </c>
      <c r="D149" s="65">
        <v>617</v>
      </c>
      <c r="E149" s="9">
        <f>IF(D153=0, "-", D149/D153)</f>
        <v>0.2305680119581465</v>
      </c>
      <c r="F149" s="81">
        <v>5225</v>
      </c>
      <c r="G149" s="34">
        <f>IF(F153=0, "-", F149/F153)</f>
        <v>0.15454007690032534</v>
      </c>
      <c r="H149" s="65">
        <v>4460</v>
      </c>
      <c r="I149" s="9">
        <f>IF(H153=0, "-", H149/H153)</f>
        <v>0.15993688589256258</v>
      </c>
      <c r="J149" s="8">
        <f t="shared" si="10"/>
        <v>-0.14100486223662884</v>
      </c>
      <c r="K149" s="9">
        <f t="shared" si="11"/>
        <v>0.17152466367713004</v>
      </c>
    </row>
    <row r="150" spans="1:11" x14ac:dyDescent="0.2">
      <c r="A150" s="7" t="s">
        <v>474</v>
      </c>
      <c r="B150" s="65">
        <v>5</v>
      </c>
      <c r="C150" s="34">
        <f>IF(B153=0, "-", B150/B153)</f>
        <v>2.012072434607646E-3</v>
      </c>
      <c r="D150" s="65">
        <v>0</v>
      </c>
      <c r="E150" s="9">
        <f>IF(D153=0, "-", D150/D153)</f>
        <v>0</v>
      </c>
      <c r="F150" s="81">
        <v>99</v>
      </c>
      <c r="G150" s="34">
        <f>IF(F153=0, "-", F150/F153)</f>
        <v>2.9281277728482697E-3</v>
      </c>
      <c r="H150" s="65">
        <v>1</v>
      </c>
      <c r="I150" s="9">
        <f>IF(H153=0, "-", H150/H153)</f>
        <v>3.5860288316718067E-5</v>
      </c>
      <c r="J150" s="8" t="str">
        <f t="shared" si="10"/>
        <v>-</v>
      </c>
      <c r="K150" s="9" t="str">
        <f t="shared" si="11"/>
        <v>&gt;999%</v>
      </c>
    </row>
    <row r="151" spans="1:11" x14ac:dyDescent="0.2">
      <c r="A151" s="7" t="s">
        <v>475</v>
      </c>
      <c r="B151" s="65">
        <v>29</v>
      </c>
      <c r="C151" s="34">
        <f>IF(B153=0, "-", B151/B153)</f>
        <v>1.1670020120724347E-2</v>
      </c>
      <c r="D151" s="65">
        <v>111</v>
      </c>
      <c r="E151" s="9">
        <f>IF(D153=0, "-", D151/D153)</f>
        <v>4.1479820627802692E-2</v>
      </c>
      <c r="F151" s="81">
        <v>1347</v>
      </c>
      <c r="G151" s="34">
        <f>IF(F153=0, "-", F151/F153)</f>
        <v>3.9840283939662824E-2</v>
      </c>
      <c r="H151" s="65">
        <v>1452</v>
      </c>
      <c r="I151" s="9">
        <f>IF(H153=0, "-", H151/H153)</f>
        <v>5.2069138635874632E-2</v>
      </c>
      <c r="J151" s="8">
        <f t="shared" si="10"/>
        <v>-0.73873873873873874</v>
      </c>
      <c r="K151" s="9">
        <f t="shared" si="11"/>
        <v>-7.2314049586776855E-2</v>
      </c>
    </row>
    <row r="152" spans="1:11" x14ac:dyDescent="0.2">
      <c r="A152" s="2"/>
      <c r="B152" s="68"/>
      <c r="C152" s="33"/>
      <c r="D152" s="68"/>
      <c r="E152" s="6"/>
      <c r="F152" s="82"/>
      <c r="G152" s="33"/>
      <c r="H152" s="68"/>
      <c r="I152" s="6"/>
      <c r="J152" s="5"/>
      <c r="K152" s="6"/>
    </row>
    <row r="153" spans="1:11" s="43" customFormat="1" x14ac:dyDescent="0.2">
      <c r="A153" s="162" t="s">
        <v>638</v>
      </c>
      <c r="B153" s="71">
        <f>SUM(B127:B152)</f>
        <v>2485</v>
      </c>
      <c r="C153" s="40">
        <f>B153/24733</f>
        <v>0.10047305219746896</v>
      </c>
      <c r="D153" s="71">
        <f>SUM(D127:D152)</f>
        <v>2676</v>
      </c>
      <c r="E153" s="41">
        <f>D153/29335</f>
        <v>9.1222089653996932E-2</v>
      </c>
      <c r="F153" s="77">
        <f>SUM(F127:F152)</f>
        <v>33810</v>
      </c>
      <c r="G153" s="42">
        <f>F153/328185</f>
        <v>0.10302116184469126</v>
      </c>
      <c r="H153" s="71">
        <f>SUM(H127:H152)</f>
        <v>27886</v>
      </c>
      <c r="I153" s="41">
        <f>H153/302117</f>
        <v>9.2301988964540227E-2</v>
      </c>
      <c r="J153" s="37">
        <f>IF(D153=0, "-", IF((B153-D153)/D153&lt;10, (B153-D153)/D153, "&gt;999%"))</f>
        <v>-7.1375186846038857E-2</v>
      </c>
      <c r="K153" s="38">
        <f>IF(H153=0, "-", IF((F153-H153)/H153&lt;10, (F153-H153)/H153, "&gt;999%"))</f>
        <v>0.21243634798823782</v>
      </c>
    </row>
    <row r="154" spans="1:11" x14ac:dyDescent="0.2">
      <c r="B154" s="83"/>
      <c r="D154" s="83"/>
      <c r="F154" s="83"/>
      <c r="H154" s="83"/>
    </row>
    <row r="155" spans="1:11" x14ac:dyDescent="0.2">
      <c r="A155" s="163" t="s">
        <v>158</v>
      </c>
      <c r="B155" s="61" t="s">
        <v>12</v>
      </c>
      <c r="C155" s="62" t="s">
        <v>13</v>
      </c>
      <c r="D155" s="61" t="s">
        <v>12</v>
      </c>
      <c r="E155" s="63" t="s">
        <v>13</v>
      </c>
      <c r="F155" s="62" t="s">
        <v>12</v>
      </c>
      <c r="G155" s="62" t="s">
        <v>13</v>
      </c>
      <c r="H155" s="61" t="s">
        <v>12</v>
      </c>
      <c r="I155" s="63" t="s">
        <v>13</v>
      </c>
      <c r="J155" s="61"/>
      <c r="K155" s="63"/>
    </row>
    <row r="156" spans="1:11" x14ac:dyDescent="0.2">
      <c r="A156" s="7" t="s">
        <v>476</v>
      </c>
      <c r="B156" s="65">
        <v>4</v>
      </c>
      <c r="C156" s="34">
        <f>IF(B177=0, "-", B156/B177)</f>
        <v>6.7681895093062603E-3</v>
      </c>
      <c r="D156" s="65">
        <v>3</v>
      </c>
      <c r="E156" s="9">
        <f>IF(D177=0, "-", D156/D177)</f>
        <v>3.4129692832764505E-3</v>
      </c>
      <c r="F156" s="81">
        <v>42</v>
      </c>
      <c r="G156" s="34">
        <f>IF(F177=0, "-", F156/F177)</f>
        <v>5.425655600051673E-3</v>
      </c>
      <c r="H156" s="65">
        <v>37</v>
      </c>
      <c r="I156" s="9">
        <f>IF(H177=0, "-", H156/H177)</f>
        <v>5.1769973415419059E-3</v>
      </c>
      <c r="J156" s="8">
        <f t="shared" ref="J156:J175" si="12">IF(D156=0, "-", IF((B156-D156)/D156&lt;10, (B156-D156)/D156, "&gt;999%"))</f>
        <v>0.33333333333333331</v>
      </c>
      <c r="K156" s="9">
        <f t="shared" ref="K156:K175" si="13">IF(H156=0, "-", IF((F156-H156)/H156&lt;10, (F156-H156)/H156, "&gt;999%"))</f>
        <v>0.13513513513513514</v>
      </c>
    </row>
    <row r="157" spans="1:11" x14ac:dyDescent="0.2">
      <c r="A157" s="7" t="s">
        <v>477</v>
      </c>
      <c r="B157" s="65">
        <v>59</v>
      </c>
      <c r="C157" s="34">
        <f>IF(B177=0, "-", B157/B177)</f>
        <v>9.9830795262267347E-2</v>
      </c>
      <c r="D157" s="65">
        <v>92</v>
      </c>
      <c r="E157" s="9">
        <f>IF(D177=0, "-", D157/D177)</f>
        <v>0.10466439135381114</v>
      </c>
      <c r="F157" s="81">
        <v>766</v>
      </c>
      <c r="G157" s="34">
        <f>IF(F177=0, "-", F157/F177)</f>
        <v>9.8953623562847176E-2</v>
      </c>
      <c r="H157" s="65">
        <v>890</v>
      </c>
      <c r="I157" s="9">
        <f>IF(H177=0, "-", H157/H177)</f>
        <v>0.12452777389114314</v>
      </c>
      <c r="J157" s="8">
        <f t="shared" si="12"/>
        <v>-0.35869565217391303</v>
      </c>
      <c r="K157" s="9">
        <f t="shared" si="13"/>
        <v>-0.1393258426966292</v>
      </c>
    </row>
    <row r="158" spans="1:11" x14ac:dyDescent="0.2">
      <c r="A158" s="7" t="s">
        <v>478</v>
      </c>
      <c r="B158" s="65">
        <v>10</v>
      </c>
      <c r="C158" s="34">
        <f>IF(B177=0, "-", B158/B177)</f>
        <v>1.6920473773265651E-2</v>
      </c>
      <c r="D158" s="65">
        <v>0</v>
      </c>
      <c r="E158" s="9">
        <f>IF(D177=0, "-", D158/D177)</f>
        <v>0</v>
      </c>
      <c r="F158" s="81">
        <v>10</v>
      </c>
      <c r="G158" s="34">
        <f>IF(F177=0, "-", F158/F177)</f>
        <v>1.291822761917065E-3</v>
      </c>
      <c r="H158" s="65">
        <v>0</v>
      </c>
      <c r="I158" s="9">
        <f>IF(H177=0, "-", H158/H177)</f>
        <v>0</v>
      </c>
      <c r="J158" s="8" t="str">
        <f t="shared" si="12"/>
        <v>-</v>
      </c>
      <c r="K158" s="9" t="str">
        <f t="shared" si="13"/>
        <v>-</v>
      </c>
    </row>
    <row r="159" spans="1:11" x14ac:dyDescent="0.2">
      <c r="A159" s="7" t="s">
        <v>479</v>
      </c>
      <c r="B159" s="65">
        <v>70</v>
      </c>
      <c r="C159" s="34">
        <f>IF(B177=0, "-", B159/B177)</f>
        <v>0.11844331641285956</v>
      </c>
      <c r="D159" s="65">
        <v>148</v>
      </c>
      <c r="E159" s="9">
        <f>IF(D177=0, "-", D159/D177)</f>
        <v>0.16837315130830488</v>
      </c>
      <c r="F159" s="81">
        <v>1061</v>
      </c>
      <c r="G159" s="34">
        <f>IF(F177=0, "-", F159/F177)</f>
        <v>0.1370623950394006</v>
      </c>
      <c r="H159" s="65">
        <v>1091</v>
      </c>
      <c r="I159" s="9">
        <f>IF(H177=0, "-", H159/H177)</f>
        <v>0.15265146215195186</v>
      </c>
      <c r="J159" s="8">
        <f t="shared" si="12"/>
        <v>-0.52702702702702697</v>
      </c>
      <c r="K159" s="9">
        <f t="shared" si="13"/>
        <v>-2.7497708524289642E-2</v>
      </c>
    </row>
    <row r="160" spans="1:11" x14ac:dyDescent="0.2">
      <c r="A160" s="7" t="s">
        <v>480</v>
      </c>
      <c r="B160" s="65">
        <v>17</v>
      </c>
      <c r="C160" s="34">
        <f>IF(B177=0, "-", B160/B177)</f>
        <v>2.8764805414551606E-2</v>
      </c>
      <c r="D160" s="65">
        <v>22</v>
      </c>
      <c r="E160" s="9">
        <f>IF(D177=0, "-", D160/D177)</f>
        <v>2.502844141069397E-2</v>
      </c>
      <c r="F160" s="81">
        <v>207</v>
      </c>
      <c r="G160" s="34">
        <f>IF(F177=0, "-", F160/F177)</f>
        <v>2.6740731171683244E-2</v>
      </c>
      <c r="H160" s="65">
        <v>251</v>
      </c>
      <c r="I160" s="9">
        <f>IF(H177=0, "-", H160/H177)</f>
        <v>3.5119630614243738E-2</v>
      </c>
      <c r="J160" s="8">
        <f t="shared" si="12"/>
        <v>-0.22727272727272727</v>
      </c>
      <c r="K160" s="9">
        <f t="shared" si="13"/>
        <v>-0.1752988047808765</v>
      </c>
    </row>
    <row r="161" spans="1:11" x14ac:dyDescent="0.2">
      <c r="A161" s="7" t="s">
        <v>481</v>
      </c>
      <c r="B161" s="65">
        <v>14</v>
      </c>
      <c r="C161" s="34">
        <f>IF(B177=0, "-", B161/B177)</f>
        <v>2.3688663282571912E-2</v>
      </c>
      <c r="D161" s="65">
        <v>25</v>
      </c>
      <c r="E161" s="9">
        <f>IF(D177=0, "-", D161/D177)</f>
        <v>2.844141069397042E-2</v>
      </c>
      <c r="F161" s="81">
        <v>190</v>
      </c>
      <c r="G161" s="34">
        <f>IF(F177=0, "-", F161/F177)</f>
        <v>2.4544632476424234E-2</v>
      </c>
      <c r="H161" s="65">
        <v>42</v>
      </c>
      <c r="I161" s="9">
        <f>IF(H177=0, "-", H161/H177)</f>
        <v>5.8765915768854062E-3</v>
      </c>
      <c r="J161" s="8">
        <f t="shared" si="12"/>
        <v>-0.44</v>
      </c>
      <c r="K161" s="9">
        <f t="shared" si="13"/>
        <v>3.5238095238095237</v>
      </c>
    </row>
    <row r="162" spans="1:11" x14ac:dyDescent="0.2">
      <c r="A162" s="7" t="s">
        <v>482</v>
      </c>
      <c r="B162" s="65">
        <v>0</v>
      </c>
      <c r="C162" s="34">
        <f>IF(B177=0, "-", B162/B177)</f>
        <v>0</v>
      </c>
      <c r="D162" s="65">
        <v>0</v>
      </c>
      <c r="E162" s="9">
        <f>IF(D177=0, "-", D162/D177)</f>
        <v>0</v>
      </c>
      <c r="F162" s="81">
        <v>0</v>
      </c>
      <c r="G162" s="34">
        <f>IF(F177=0, "-", F162/F177)</f>
        <v>0</v>
      </c>
      <c r="H162" s="65">
        <v>1</v>
      </c>
      <c r="I162" s="9">
        <f>IF(H177=0, "-", H162/H177)</f>
        <v>1.3991884706870015E-4</v>
      </c>
      <c r="J162" s="8" t="str">
        <f t="shared" si="12"/>
        <v>-</v>
      </c>
      <c r="K162" s="9">
        <f t="shared" si="13"/>
        <v>-1</v>
      </c>
    </row>
    <row r="163" spans="1:11" x14ac:dyDescent="0.2">
      <c r="A163" s="7" t="s">
        <v>483</v>
      </c>
      <c r="B163" s="65">
        <v>1</v>
      </c>
      <c r="C163" s="34">
        <f>IF(B177=0, "-", B163/B177)</f>
        <v>1.6920473773265651E-3</v>
      </c>
      <c r="D163" s="65">
        <v>11</v>
      </c>
      <c r="E163" s="9">
        <f>IF(D177=0, "-", D163/D177)</f>
        <v>1.2514220705346985E-2</v>
      </c>
      <c r="F163" s="81">
        <v>167</v>
      </c>
      <c r="G163" s="34">
        <f>IF(F177=0, "-", F163/F177)</f>
        <v>2.1573440124014985E-2</v>
      </c>
      <c r="H163" s="65">
        <v>125</v>
      </c>
      <c r="I163" s="9">
        <f>IF(H177=0, "-", H163/H177)</f>
        <v>1.7489855883587518E-2</v>
      </c>
      <c r="J163" s="8">
        <f t="shared" si="12"/>
        <v>-0.90909090909090906</v>
      </c>
      <c r="K163" s="9">
        <f t="shared" si="13"/>
        <v>0.33600000000000002</v>
      </c>
    </row>
    <row r="164" spans="1:11" x14ac:dyDescent="0.2">
      <c r="A164" s="7" t="s">
        <v>484</v>
      </c>
      <c r="B164" s="65">
        <v>0</v>
      </c>
      <c r="C164" s="34">
        <f>IF(B177=0, "-", B164/B177)</f>
        <v>0</v>
      </c>
      <c r="D164" s="65">
        <v>2</v>
      </c>
      <c r="E164" s="9">
        <f>IF(D177=0, "-", D164/D177)</f>
        <v>2.2753128555176336E-3</v>
      </c>
      <c r="F164" s="81">
        <v>16</v>
      </c>
      <c r="G164" s="34">
        <f>IF(F177=0, "-", F164/F177)</f>
        <v>2.0669164190673041E-3</v>
      </c>
      <c r="H164" s="65">
        <v>25</v>
      </c>
      <c r="I164" s="9">
        <f>IF(H177=0, "-", H164/H177)</f>
        <v>3.4979711767175038E-3</v>
      </c>
      <c r="J164" s="8">
        <f t="shared" si="12"/>
        <v>-1</v>
      </c>
      <c r="K164" s="9">
        <f t="shared" si="13"/>
        <v>-0.36</v>
      </c>
    </row>
    <row r="165" spans="1:11" x14ac:dyDescent="0.2">
      <c r="A165" s="7" t="s">
        <v>485</v>
      </c>
      <c r="B165" s="65">
        <v>31</v>
      </c>
      <c r="C165" s="34">
        <f>IF(B177=0, "-", B165/B177)</f>
        <v>5.2453468697123522E-2</v>
      </c>
      <c r="D165" s="65">
        <v>59</v>
      </c>
      <c r="E165" s="9">
        <f>IF(D177=0, "-", D165/D177)</f>
        <v>6.7121729237770197E-2</v>
      </c>
      <c r="F165" s="81">
        <v>621</v>
      </c>
      <c r="G165" s="34">
        <f>IF(F177=0, "-", F165/F177)</f>
        <v>8.0222193515049736E-2</v>
      </c>
      <c r="H165" s="65">
        <v>212</v>
      </c>
      <c r="I165" s="9">
        <f>IF(H177=0, "-", H165/H177)</f>
        <v>2.9662795578564431E-2</v>
      </c>
      <c r="J165" s="8">
        <f t="shared" si="12"/>
        <v>-0.47457627118644069</v>
      </c>
      <c r="K165" s="9">
        <f t="shared" si="13"/>
        <v>1.929245283018868</v>
      </c>
    </row>
    <row r="166" spans="1:11" x14ac:dyDescent="0.2">
      <c r="A166" s="7" t="s">
        <v>486</v>
      </c>
      <c r="B166" s="65">
        <v>11</v>
      </c>
      <c r="C166" s="34">
        <f>IF(B177=0, "-", B166/B177)</f>
        <v>1.8612521150592216E-2</v>
      </c>
      <c r="D166" s="65">
        <v>87</v>
      </c>
      <c r="E166" s="9">
        <f>IF(D177=0, "-", D166/D177)</f>
        <v>9.8976109215017066E-2</v>
      </c>
      <c r="F166" s="81">
        <v>574</v>
      </c>
      <c r="G166" s="34">
        <f>IF(F177=0, "-", F166/F177)</f>
        <v>7.4150626534039532E-2</v>
      </c>
      <c r="H166" s="65">
        <v>698</v>
      </c>
      <c r="I166" s="9">
        <f>IF(H177=0, "-", H166/H177)</f>
        <v>9.7663355253952713E-2</v>
      </c>
      <c r="J166" s="8">
        <f t="shared" si="12"/>
        <v>-0.87356321839080464</v>
      </c>
      <c r="K166" s="9">
        <f t="shared" si="13"/>
        <v>-0.17765042979942694</v>
      </c>
    </row>
    <row r="167" spans="1:11" x14ac:dyDescent="0.2">
      <c r="A167" s="7" t="s">
        <v>487</v>
      </c>
      <c r="B167" s="65">
        <v>4</v>
      </c>
      <c r="C167" s="34">
        <f>IF(B177=0, "-", B167/B177)</f>
        <v>6.7681895093062603E-3</v>
      </c>
      <c r="D167" s="65">
        <v>22</v>
      </c>
      <c r="E167" s="9">
        <f>IF(D177=0, "-", D167/D177)</f>
        <v>2.502844141069397E-2</v>
      </c>
      <c r="F167" s="81">
        <v>223</v>
      </c>
      <c r="G167" s="34">
        <f>IF(F177=0, "-", F167/F177)</f>
        <v>2.8807647590750548E-2</v>
      </c>
      <c r="H167" s="65">
        <v>244</v>
      </c>
      <c r="I167" s="9">
        <f>IF(H177=0, "-", H167/H177)</f>
        <v>3.414019868476284E-2</v>
      </c>
      <c r="J167" s="8">
        <f t="shared" si="12"/>
        <v>-0.81818181818181823</v>
      </c>
      <c r="K167" s="9">
        <f t="shared" si="13"/>
        <v>-8.6065573770491802E-2</v>
      </c>
    </row>
    <row r="168" spans="1:11" x14ac:dyDescent="0.2">
      <c r="A168" s="7" t="s">
        <v>488</v>
      </c>
      <c r="B168" s="65">
        <v>62</v>
      </c>
      <c r="C168" s="34">
        <f>IF(B177=0, "-", B168/B177)</f>
        <v>0.10490693739424704</v>
      </c>
      <c r="D168" s="65">
        <v>118</v>
      </c>
      <c r="E168" s="9">
        <f>IF(D177=0, "-", D168/D177)</f>
        <v>0.13424345847554039</v>
      </c>
      <c r="F168" s="81">
        <v>759</v>
      </c>
      <c r="G168" s="34">
        <f>IF(F177=0, "-", F168/F177)</f>
        <v>9.8049347629505235E-2</v>
      </c>
      <c r="H168" s="65">
        <v>842</v>
      </c>
      <c r="I168" s="9">
        <f>IF(H177=0, "-", H168/H177)</f>
        <v>0.11781166923184552</v>
      </c>
      <c r="J168" s="8">
        <f t="shared" si="12"/>
        <v>-0.47457627118644069</v>
      </c>
      <c r="K168" s="9">
        <f t="shared" si="13"/>
        <v>-9.8574821852731587E-2</v>
      </c>
    </row>
    <row r="169" spans="1:11" x14ac:dyDescent="0.2">
      <c r="A169" s="7" t="s">
        <v>489</v>
      </c>
      <c r="B169" s="65">
        <v>13</v>
      </c>
      <c r="C169" s="34">
        <f>IF(B177=0, "-", B169/B177)</f>
        <v>2.1996615905245348E-2</v>
      </c>
      <c r="D169" s="65">
        <v>9</v>
      </c>
      <c r="E169" s="9">
        <f>IF(D177=0, "-", D169/D177)</f>
        <v>1.0238907849829351E-2</v>
      </c>
      <c r="F169" s="81">
        <v>145</v>
      </c>
      <c r="G169" s="34">
        <f>IF(F177=0, "-", F169/F177)</f>
        <v>1.8731430047797443E-2</v>
      </c>
      <c r="H169" s="65">
        <v>123</v>
      </c>
      <c r="I169" s="9">
        <f>IF(H177=0, "-", H169/H177)</f>
        <v>1.7210018189450119E-2</v>
      </c>
      <c r="J169" s="8">
        <f t="shared" si="12"/>
        <v>0.44444444444444442</v>
      </c>
      <c r="K169" s="9">
        <f t="shared" si="13"/>
        <v>0.17886178861788618</v>
      </c>
    </row>
    <row r="170" spans="1:11" x14ac:dyDescent="0.2">
      <c r="A170" s="7" t="s">
        <v>490</v>
      </c>
      <c r="B170" s="65">
        <v>59</v>
      </c>
      <c r="C170" s="34">
        <f>IF(B177=0, "-", B170/B177)</f>
        <v>9.9830795262267347E-2</v>
      </c>
      <c r="D170" s="65">
        <v>40</v>
      </c>
      <c r="E170" s="9">
        <f>IF(D177=0, "-", D170/D177)</f>
        <v>4.5506257110352673E-2</v>
      </c>
      <c r="F170" s="81">
        <v>422</v>
      </c>
      <c r="G170" s="34">
        <f>IF(F177=0, "-", F170/F177)</f>
        <v>5.4514920552900144E-2</v>
      </c>
      <c r="H170" s="65">
        <v>160</v>
      </c>
      <c r="I170" s="9">
        <f>IF(H177=0, "-", H170/H177)</f>
        <v>2.2387015530992024E-2</v>
      </c>
      <c r="J170" s="8">
        <f t="shared" si="12"/>
        <v>0.47499999999999998</v>
      </c>
      <c r="K170" s="9">
        <f t="shared" si="13"/>
        <v>1.6375</v>
      </c>
    </row>
    <row r="171" spans="1:11" x14ac:dyDescent="0.2">
      <c r="A171" s="7" t="s">
        <v>491</v>
      </c>
      <c r="B171" s="65">
        <v>156</v>
      </c>
      <c r="C171" s="34">
        <f>IF(B177=0, "-", B171/B177)</f>
        <v>0.26395939086294418</v>
      </c>
      <c r="D171" s="65">
        <v>51</v>
      </c>
      <c r="E171" s="9">
        <f>IF(D177=0, "-", D171/D177)</f>
        <v>5.8020477815699661E-2</v>
      </c>
      <c r="F171" s="81">
        <v>1232</v>
      </c>
      <c r="G171" s="34">
        <f>IF(F177=0, "-", F171/F177)</f>
        <v>0.15915256426818242</v>
      </c>
      <c r="H171" s="65">
        <v>966</v>
      </c>
      <c r="I171" s="9">
        <f>IF(H177=0, "-", H171/H177)</f>
        <v>0.13516160626836435</v>
      </c>
      <c r="J171" s="8">
        <f t="shared" si="12"/>
        <v>2.0588235294117645</v>
      </c>
      <c r="K171" s="9">
        <f t="shared" si="13"/>
        <v>0.27536231884057971</v>
      </c>
    </row>
    <row r="172" spans="1:11" x14ac:dyDescent="0.2">
      <c r="A172" s="7" t="s">
        <v>492</v>
      </c>
      <c r="B172" s="65">
        <v>19</v>
      </c>
      <c r="C172" s="34">
        <f>IF(B177=0, "-", B172/B177)</f>
        <v>3.2148900169204735E-2</v>
      </c>
      <c r="D172" s="65">
        <v>29</v>
      </c>
      <c r="E172" s="9">
        <f>IF(D177=0, "-", D172/D177)</f>
        <v>3.2992036405005691E-2</v>
      </c>
      <c r="F172" s="81">
        <v>162</v>
      </c>
      <c r="G172" s="34">
        <f>IF(F177=0, "-", F172/F177)</f>
        <v>2.0927528743056454E-2</v>
      </c>
      <c r="H172" s="65">
        <v>232</v>
      </c>
      <c r="I172" s="9">
        <f>IF(H177=0, "-", H172/H177)</f>
        <v>3.2461172519938436E-2</v>
      </c>
      <c r="J172" s="8">
        <f t="shared" si="12"/>
        <v>-0.34482758620689657</v>
      </c>
      <c r="K172" s="9">
        <f t="shared" si="13"/>
        <v>-0.30172413793103448</v>
      </c>
    </row>
    <row r="173" spans="1:11" x14ac:dyDescent="0.2">
      <c r="A173" s="7" t="s">
        <v>493</v>
      </c>
      <c r="B173" s="65">
        <v>16</v>
      </c>
      <c r="C173" s="34">
        <f>IF(B177=0, "-", B173/B177)</f>
        <v>2.7072758037225041E-2</v>
      </c>
      <c r="D173" s="65">
        <v>30</v>
      </c>
      <c r="E173" s="9">
        <f>IF(D177=0, "-", D173/D177)</f>
        <v>3.4129692832764506E-2</v>
      </c>
      <c r="F173" s="81">
        <v>132</v>
      </c>
      <c r="G173" s="34">
        <f>IF(F177=0, "-", F173/F177)</f>
        <v>1.7052060457305257E-2</v>
      </c>
      <c r="H173" s="65">
        <v>293</v>
      </c>
      <c r="I173" s="9">
        <f>IF(H177=0, "-", H173/H177)</f>
        <v>4.0996222191129146E-2</v>
      </c>
      <c r="J173" s="8">
        <f t="shared" si="12"/>
        <v>-0.46666666666666667</v>
      </c>
      <c r="K173" s="9">
        <f t="shared" si="13"/>
        <v>-0.54948805460750849</v>
      </c>
    </row>
    <row r="174" spans="1:11" x14ac:dyDescent="0.2">
      <c r="A174" s="7" t="s">
        <v>494</v>
      </c>
      <c r="B174" s="65">
        <v>21</v>
      </c>
      <c r="C174" s="34">
        <f>IF(B177=0, "-", B174/B177)</f>
        <v>3.553299492385787E-2</v>
      </c>
      <c r="D174" s="65">
        <v>52</v>
      </c>
      <c r="E174" s="9">
        <f>IF(D177=0, "-", D174/D177)</f>
        <v>5.9158134243458477E-2</v>
      </c>
      <c r="F174" s="81">
        <v>407</v>
      </c>
      <c r="G174" s="34">
        <f>IF(F177=0, "-", F174/F177)</f>
        <v>5.2577186410024547E-2</v>
      </c>
      <c r="H174" s="65">
        <v>436</v>
      </c>
      <c r="I174" s="9">
        <f>IF(H177=0, "-", H174/H177)</f>
        <v>6.1004617321953267E-2</v>
      </c>
      <c r="J174" s="8">
        <f t="shared" si="12"/>
        <v>-0.59615384615384615</v>
      </c>
      <c r="K174" s="9">
        <f t="shared" si="13"/>
        <v>-6.6513761467889912E-2</v>
      </c>
    </row>
    <row r="175" spans="1:11" x14ac:dyDescent="0.2">
      <c r="A175" s="7" t="s">
        <v>495</v>
      </c>
      <c r="B175" s="65">
        <v>24</v>
      </c>
      <c r="C175" s="34">
        <f>IF(B177=0, "-", B175/B177)</f>
        <v>4.060913705583756E-2</v>
      </c>
      <c r="D175" s="65">
        <v>79</v>
      </c>
      <c r="E175" s="9">
        <f>IF(D177=0, "-", D175/D177)</f>
        <v>8.987485779294653E-2</v>
      </c>
      <c r="F175" s="81">
        <v>605</v>
      </c>
      <c r="G175" s="34">
        <f>IF(F177=0, "-", F175/F177)</f>
        <v>7.8155277095982426E-2</v>
      </c>
      <c r="H175" s="65">
        <v>479</v>
      </c>
      <c r="I175" s="9">
        <f>IF(H177=0, "-", H175/H177)</f>
        <v>6.7021127745907377E-2</v>
      </c>
      <c r="J175" s="8">
        <f t="shared" si="12"/>
        <v>-0.69620253164556967</v>
      </c>
      <c r="K175" s="9">
        <f t="shared" si="13"/>
        <v>0.26304801670146138</v>
      </c>
    </row>
    <row r="176" spans="1:11" x14ac:dyDescent="0.2">
      <c r="A176" s="2"/>
      <c r="B176" s="68"/>
      <c r="C176" s="33"/>
      <c r="D176" s="68"/>
      <c r="E176" s="6"/>
      <c r="F176" s="82"/>
      <c r="G176" s="33"/>
      <c r="H176" s="68"/>
      <c r="I176" s="6"/>
      <c r="J176" s="5"/>
      <c r="K176" s="6"/>
    </row>
    <row r="177" spans="1:11" s="43" customFormat="1" x14ac:dyDescent="0.2">
      <c r="A177" s="162" t="s">
        <v>637</v>
      </c>
      <c r="B177" s="71">
        <f>SUM(B156:B176)</f>
        <v>591</v>
      </c>
      <c r="C177" s="40">
        <f>B177/24733</f>
        <v>2.3895200743945338E-2</v>
      </c>
      <c r="D177" s="71">
        <f>SUM(D156:D176)</f>
        <v>879</v>
      </c>
      <c r="E177" s="41">
        <f>D177/29335</f>
        <v>2.9964206579171638E-2</v>
      </c>
      <c r="F177" s="77">
        <f>SUM(F156:F176)</f>
        <v>7741</v>
      </c>
      <c r="G177" s="42">
        <f>F177/328185</f>
        <v>2.3587305940247116E-2</v>
      </c>
      <c r="H177" s="71">
        <f>SUM(H156:H176)</f>
        <v>7147</v>
      </c>
      <c r="I177" s="41">
        <f>H177/302117</f>
        <v>2.365639801798641E-2</v>
      </c>
      <c r="J177" s="37">
        <f>IF(D177=0, "-", IF((B177-D177)/D177&lt;10, (B177-D177)/D177, "&gt;999%"))</f>
        <v>-0.32764505119453924</v>
      </c>
      <c r="K177" s="38">
        <f>IF(H177=0, "-", IF((F177-H177)/H177&lt;10, (F177-H177)/H177, "&gt;999%"))</f>
        <v>8.3111795158807886E-2</v>
      </c>
    </row>
    <row r="178" spans="1:11" x14ac:dyDescent="0.2">
      <c r="B178" s="83"/>
      <c r="D178" s="83"/>
      <c r="F178" s="83"/>
      <c r="H178" s="83"/>
    </row>
    <row r="179" spans="1:11" s="43" customFormat="1" x14ac:dyDescent="0.2">
      <c r="A179" s="162" t="s">
        <v>636</v>
      </c>
      <c r="B179" s="71">
        <v>3076</v>
      </c>
      <c r="C179" s="40">
        <f>B179/24733</f>
        <v>0.12436825294141431</v>
      </c>
      <c r="D179" s="71">
        <v>3555</v>
      </c>
      <c r="E179" s="41">
        <f>D179/29335</f>
        <v>0.12118629623316857</v>
      </c>
      <c r="F179" s="77">
        <v>41551</v>
      </c>
      <c r="G179" s="42">
        <f>F179/328185</f>
        <v>0.12660846778493837</v>
      </c>
      <c r="H179" s="71">
        <v>35033</v>
      </c>
      <c r="I179" s="41">
        <f>H179/302117</f>
        <v>0.11595838698252664</v>
      </c>
      <c r="J179" s="37">
        <f>IF(D179=0, "-", IF((B179-D179)/D179&lt;10, (B179-D179)/D179, "&gt;999%"))</f>
        <v>-0.13473980309423347</v>
      </c>
      <c r="K179" s="38">
        <f>IF(H179=0, "-", IF((F179-H179)/H179&lt;10, (F179-H179)/H179, "&gt;999%"))</f>
        <v>0.18605314988724916</v>
      </c>
    </row>
    <row r="180" spans="1:11" x14ac:dyDescent="0.2">
      <c r="B180" s="83"/>
      <c r="D180" s="83"/>
      <c r="F180" s="83"/>
      <c r="H180" s="83"/>
    </row>
    <row r="181" spans="1:11" ht="15.75" x14ac:dyDescent="0.25">
      <c r="A181" s="164" t="s">
        <v>126</v>
      </c>
      <c r="B181" s="196" t="s">
        <v>1</v>
      </c>
      <c r="C181" s="200"/>
      <c r="D181" s="200"/>
      <c r="E181" s="197"/>
      <c r="F181" s="196" t="s">
        <v>14</v>
      </c>
      <c r="G181" s="200"/>
      <c r="H181" s="200"/>
      <c r="I181" s="197"/>
      <c r="J181" s="196" t="s">
        <v>15</v>
      </c>
      <c r="K181" s="197"/>
    </row>
    <row r="182" spans="1:11" x14ac:dyDescent="0.2">
      <c r="A182" s="22"/>
      <c r="B182" s="196">
        <f>VALUE(RIGHT($B$2, 4))</f>
        <v>2021</v>
      </c>
      <c r="C182" s="197"/>
      <c r="D182" s="196">
        <f>B182-1</f>
        <v>2020</v>
      </c>
      <c r="E182" s="204"/>
      <c r="F182" s="196">
        <f>B182</f>
        <v>2021</v>
      </c>
      <c r="G182" s="204"/>
      <c r="H182" s="196">
        <f>D182</f>
        <v>2020</v>
      </c>
      <c r="I182" s="204"/>
      <c r="J182" s="140" t="s">
        <v>4</v>
      </c>
      <c r="K182" s="141" t="s">
        <v>2</v>
      </c>
    </row>
    <row r="183" spans="1:11" x14ac:dyDescent="0.2">
      <c r="A183" s="163" t="s">
        <v>159</v>
      </c>
      <c r="B183" s="61" t="s">
        <v>12</v>
      </c>
      <c r="C183" s="62" t="s">
        <v>13</v>
      </c>
      <c r="D183" s="61" t="s">
        <v>12</v>
      </c>
      <c r="E183" s="63" t="s">
        <v>13</v>
      </c>
      <c r="F183" s="62" t="s">
        <v>12</v>
      </c>
      <c r="G183" s="62" t="s">
        <v>13</v>
      </c>
      <c r="H183" s="61" t="s">
        <v>12</v>
      </c>
      <c r="I183" s="63" t="s">
        <v>13</v>
      </c>
      <c r="J183" s="61"/>
      <c r="K183" s="63"/>
    </row>
    <row r="184" spans="1:11" x14ac:dyDescent="0.2">
      <c r="A184" s="7" t="s">
        <v>496</v>
      </c>
      <c r="B184" s="65">
        <v>4</v>
      </c>
      <c r="C184" s="34">
        <f>IF(B187=0, "-", B184/B187)</f>
        <v>2.0408163265306121E-2</v>
      </c>
      <c r="D184" s="65">
        <v>83</v>
      </c>
      <c r="E184" s="9">
        <f>IF(D187=0, "-", D184/D187)</f>
        <v>0.11231393775372124</v>
      </c>
      <c r="F184" s="81">
        <v>796</v>
      </c>
      <c r="G184" s="34">
        <f>IF(F187=0, "-", F184/F187)</f>
        <v>0.17563989408649602</v>
      </c>
      <c r="H184" s="65">
        <v>668</v>
      </c>
      <c r="I184" s="9">
        <f>IF(H187=0, "-", H184/H187)</f>
        <v>0.14218816517667093</v>
      </c>
      <c r="J184" s="8">
        <f>IF(D184=0, "-", IF((B184-D184)/D184&lt;10, (B184-D184)/D184, "&gt;999%"))</f>
        <v>-0.95180722891566261</v>
      </c>
      <c r="K184" s="9">
        <f>IF(H184=0, "-", IF((F184-H184)/H184&lt;10, (F184-H184)/H184, "&gt;999%"))</f>
        <v>0.19161676646706588</v>
      </c>
    </row>
    <row r="185" spans="1:11" x14ac:dyDescent="0.2">
      <c r="A185" s="7" t="s">
        <v>497</v>
      </c>
      <c r="B185" s="65">
        <v>192</v>
      </c>
      <c r="C185" s="34">
        <f>IF(B187=0, "-", B185/B187)</f>
        <v>0.97959183673469385</v>
      </c>
      <c r="D185" s="65">
        <v>656</v>
      </c>
      <c r="E185" s="9">
        <f>IF(D187=0, "-", D185/D187)</f>
        <v>0.88768606224627877</v>
      </c>
      <c r="F185" s="81">
        <v>3736</v>
      </c>
      <c r="G185" s="34">
        <f>IF(F187=0, "-", F185/F187)</f>
        <v>0.82436010591350395</v>
      </c>
      <c r="H185" s="65">
        <v>4030</v>
      </c>
      <c r="I185" s="9">
        <f>IF(H187=0, "-", H185/H187)</f>
        <v>0.85781183482332912</v>
      </c>
      <c r="J185" s="8">
        <f>IF(D185=0, "-", IF((B185-D185)/D185&lt;10, (B185-D185)/D185, "&gt;999%"))</f>
        <v>-0.70731707317073167</v>
      </c>
      <c r="K185" s="9">
        <f>IF(H185=0, "-", IF((F185-H185)/H185&lt;10, (F185-H185)/H185, "&gt;999%"))</f>
        <v>-7.2952853598014886E-2</v>
      </c>
    </row>
    <row r="186" spans="1:11" x14ac:dyDescent="0.2">
      <c r="A186" s="2"/>
      <c r="B186" s="68"/>
      <c r="C186" s="33"/>
      <c r="D186" s="68"/>
      <c r="E186" s="6"/>
      <c r="F186" s="82"/>
      <c r="G186" s="33"/>
      <c r="H186" s="68"/>
      <c r="I186" s="6"/>
      <c r="J186" s="5"/>
      <c r="K186" s="6"/>
    </row>
    <row r="187" spans="1:11" s="43" customFormat="1" x14ac:dyDescent="0.2">
      <c r="A187" s="162" t="s">
        <v>635</v>
      </c>
      <c r="B187" s="71">
        <f>SUM(B184:B186)</f>
        <v>196</v>
      </c>
      <c r="C187" s="40">
        <f>B187/24733</f>
        <v>7.9246351028989612E-3</v>
      </c>
      <c r="D187" s="71">
        <f>SUM(D184:D186)</f>
        <v>739</v>
      </c>
      <c r="E187" s="41">
        <f>D187/29335</f>
        <v>2.5191750468723368E-2</v>
      </c>
      <c r="F187" s="77">
        <f>SUM(F184:F186)</f>
        <v>4532</v>
      </c>
      <c r="G187" s="42">
        <f>F187/328185</f>
        <v>1.3809284397519692E-2</v>
      </c>
      <c r="H187" s="71">
        <f>SUM(H184:H186)</f>
        <v>4698</v>
      </c>
      <c r="I187" s="41">
        <f>H187/302117</f>
        <v>1.5550266949559277E-2</v>
      </c>
      <c r="J187" s="37">
        <f>IF(D187=0, "-", IF((B187-D187)/D187&lt;10, (B187-D187)/D187, "&gt;999%"))</f>
        <v>-0.73477672530446547</v>
      </c>
      <c r="K187" s="38">
        <f>IF(H187=0, "-", IF((F187-H187)/H187&lt;10, (F187-H187)/H187, "&gt;999%"))</f>
        <v>-3.5334184759472115E-2</v>
      </c>
    </row>
    <row r="188" spans="1:11" x14ac:dyDescent="0.2">
      <c r="B188" s="83"/>
      <c r="D188" s="83"/>
      <c r="F188" s="83"/>
      <c r="H188" s="83"/>
    </row>
    <row r="189" spans="1:11" x14ac:dyDescent="0.2">
      <c r="A189" s="163" t="s">
        <v>160</v>
      </c>
      <c r="B189" s="61" t="s">
        <v>12</v>
      </c>
      <c r="C189" s="62" t="s">
        <v>13</v>
      </c>
      <c r="D189" s="61" t="s">
        <v>12</v>
      </c>
      <c r="E189" s="63" t="s">
        <v>13</v>
      </c>
      <c r="F189" s="62" t="s">
        <v>12</v>
      </c>
      <c r="G189" s="62" t="s">
        <v>13</v>
      </c>
      <c r="H189" s="61" t="s">
        <v>12</v>
      </c>
      <c r="I189" s="63" t="s">
        <v>13</v>
      </c>
      <c r="J189" s="61"/>
      <c r="K189" s="63"/>
    </row>
    <row r="190" spans="1:11" x14ac:dyDescent="0.2">
      <c r="A190" s="7" t="s">
        <v>498</v>
      </c>
      <c r="B190" s="65">
        <v>1</v>
      </c>
      <c r="C190" s="34">
        <f>IF(B202=0, "-", B190/B202)</f>
        <v>1.2500000000000001E-2</v>
      </c>
      <c r="D190" s="65">
        <v>1</v>
      </c>
      <c r="E190" s="9">
        <f>IF(D202=0, "-", D190/D202)</f>
        <v>6.2500000000000003E-3</v>
      </c>
      <c r="F190" s="81">
        <v>22</v>
      </c>
      <c r="G190" s="34">
        <f>IF(F202=0, "-", F190/F202)</f>
        <v>1.3741411617738912E-2</v>
      </c>
      <c r="H190" s="65">
        <v>8</v>
      </c>
      <c r="I190" s="9">
        <f>IF(H202=0, "-", H190/H202)</f>
        <v>5.1249199231262008E-3</v>
      </c>
      <c r="J190" s="8">
        <f t="shared" ref="J190:J200" si="14">IF(D190=0, "-", IF((B190-D190)/D190&lt;10, (B190-D190)/D190, "&gt;999%"))</f>
        <v>0</v>
      </c>
      <c r="K190" s="9">
        <f t="shared" ref="K190:K200" si="15">IF(H190=0, "-", IF((F190-H190)/H190&lt;10, (F190-H190)/H190, "&gt;999%"))</f>
        <v>1.75</v>
      </c>
    </row>
    <row r="191" spans="1:11" x14ac:dyDescent="0.2">
      <c r="A191" s="7" t="s">
        <v>499</v>
      </c>
      <c r="B191" s="65">
        <v>5</v>
      </c>
      <c r="C191" s="34">
        <f>IF(B202=0, "-", B191/B202)</f>
        <v>6.25E-2</v>
      </c>
      <c r="D191" s="65">
        <v>20</v>
      </c>
      <c r="E191" s="9">
        <f>IF(D202=0, "-", D191/D202)</f>
        <v>0.125</v>
      </c>
      <c r="F191" s="81">
        <v>176</v>
      </c>
      <c r="G191" s="34">
        <f>IF(F202=0, "-", F191/F202)</f>
        <v>0.1099312929419113</v>
      </c>
      <c r="H191" s="65">
        <v>162</v>
      </c>
      <c r="I191" s="9">
        <f>IF(H202=0, "-", H191/H202)</f>
        <v>0.10377962844330557</v>
      </c>
      <c r="J191" s="8">
        <f t="shared" si="14"/>
        <v>-0.75</v>
      </c>
      <c r="K191" s="9">
        <f t="shared" si="15"/>
        <v>8.6419753086419748E-2</v>
      </c>
    </row>
    <row r="192" spans="1:11" x14ac:dyDescent="0.2">
      <c r="A192" s="7" t="s">
        <v>500</v>
      </c>
      <c r="B192" s="65">
        <v>0</v>
      </c>
      <c r="C192" s="34">
        <f>IF(B202=0, "-", B192/B202)</f>
        <v>0</v>
      </c>
      <c r="D192" s="65">
        <v>1</v>
      </c>
      <c r="E192" s="9">
        <f>IF(D202=0, "-", D192/D202)</f>
        <v>6.2500000000000003E-3</v>
      </c>
      <c r="F192" s="81">
        <v>37</v>
      </c>
      <c r="G192" s="34">
        <f>IF(F202=0, "-", F192/F202)</f>
        <v>2.3110555902560899E-2</v>
      </c>
      <c r="H192" s="65">
        <v>21</v>
      </c>
      <c r="I192" s="9">
        <f>IF(H202=0, "-", H192/H202)</f>
        <v>1.3452914798206279E-2</v>
      </c>
      <c r="J192" s="8">
        <f t="shared" si="14"/>
        <v>-1</v>
      </c>
      <c r="K192" s="9">
        <f t="shared" si="15"/>
        <v>0.76190476190476186</v>
      </c>
    </row>
    <row r="193" spans="1:11" x14ac:dyDescent="0.2">
      <c r="A193" s="7" t="s">
        <v>501</v>
      </c>
      <c r="B193" s="65">
        <v>23</v>
      </c>
      <c r="C193" s="34">
        <f>IF(B202=0, "-", B193/B202)</f>
        <v>0.28749999999999998</v>
      </c>
      <c r="D193" s="65">
        <v>40</v>
      </c>
      <c r="E193" s="9">
        <f>IF(D202=0, "-", D193/D202)</f>
        <v>0.25</v>
      </c>
      <c r="F193" s="81">
        <v>322</v>
      </c>
      <c r="G193" s="34">
        <f>IF(F202=0, "-", F193/F202)</f>
        <v>0.20112429731417863</v>
      </c>
      <c r="H193" s="65">
        <v>398</v>
      </c>
      <c r="I193" s="9">
        <f>IF(H202=0, "-", H193/H202)</f>
        <v>0.25496476617552849</v>
      </c>
      <c r="J193" s="8">
        <f t="shared" si="14"/>
        <v>-0.42499999999999999</v>
      </c>
      <c r="K193" s="9">
        <f t="shared" si="15"/>
        <v>-0.19095477386934673</v>
      </c>
    </row>
    <row r="194" spans="1:11" x14ac:dyDescent="0.2">
      <c r="A194" s="7" t="s">
        <v>502</v>
      </c>
      <c r="B194" s="65">
        <v>0</v>
      </c>
      <c r="C194" s="34">
        <f>IF(B202=0, "-", B194/B202)</f>
        <v>0</v>
      </c>
      <c r="D194" s="65">
        <v>2</v>
      </c>
      <c r="E194" s="9">
        <f>IF(D202=0, "-", D194/D202)</f>
        <v>1.2500000000000001E-2</v>
      </c>
      <c r="F194" s="81">
        <v>14</v>
      </c>
      <c r="G194" s="34">
        <f>IF(F202=0, "-", F194/F202)</f>
        <v>8.7445346658338533E-3</v>
      </c>
      <c r="H194" s="65">
        <v>12</v>
      </c>
      <c r="I194" s="9">
        <f>IF(H202=0, "-", H194/H202)</f>
        <v>7.6873798846893021E-3</v>
      </c>
      <c r="J194" s="8">
        <f t="shared" si="14"/>
        <v>-1</v>
      </c>
      <c r="K194" s="9">
        <f t="shared" si="15"/>
        <v>0.16666666666666666</v>
      </c>
    </row>
    <row r="195" spans="1:11" x14ac:dyDescent="0.2">
      <c r="A195" s="7" t="s">
        <v>503</v>
      </c>
      <c r="B195" s="65">
        <v>9</v>
      </c>
      <c r="C195" s="34">
        <f>IF(B202=0, "-", B195/B202)</f>
        <v>0.1125</v>
      </c>
      <c r="D195" s="65">
        <v>31</v>
      </c>
      <c r="E195" s="9">
        <f>IF(D202=0, "-", D195/D202)</f>
        <v>0.19375000000000001</v>
      </c>
      <c r="F195" s="81">
        <v>217</v>
      </c>
      <c r="G195" s="34">
        <f>IF(F202=0, "-", F195/F202)</f>
        <v>0.13554028732042472</v>
      </c>
      <c r="H195" s="65">
        <v>336</v>
      </c>
      <c r="I195" s="9">
        <f>IF(H202=0, "-", H195/H202)</f>
        <v>0.21524663677130046</v>
      </c>
      <c r="J195" s="8">
        <f t="shared" si="14"/>
        <v>-0.70967741935483875</v>
      </c>
      <c r="K195" s="9">
        <f t="shared" si="15"/>
        <v>-0.35416666666666669</v>
      </c>
    </row>
    <row r="196" spans="1:11" x14ac:dyDescent="0.2">
      <c r="A196" s="7" t="s">
        <v>504</v>
      </c>
      <c r="B196" s="65">
        <v>2</v>
      </c>
      <c r="C196" s="34">
        <f>IF(B202=0, "-", B196/B202)</f>
        <v>2.5000000000000001E-2</v>
      </c>
      <c r="D196" s="65">
        <v>7</v>
      </c>
      <c r="E196" s="9">
        <f>IF(D202=0, "-", D196/D202)</f>
        <v>4.3749999999999997E-2</v>
      </c>
      <c r="F196" s="81">
        <v>71</v>
      </c>
      <c r="G196" s="34">
        <f>IF(F202=0, "-", F196/F202)</f>
        <v>4.4347282948157402E-2</v>
      </c>
      <c r="H196" s="65">
        <v>73</v>
      </c>
      <c r="I196" s="9">
        <f>IF(H202=0, "-", H196/H202)</f>
        <v>4.6764894298526587E-2</v>
      </c>
      <c r="J196" s="8">
        <f t="shared" si="14"/>
        <v>-0.7142857142857143</v>
      </c>
      <c r="K196" s="9">
        <f t="shared" si="15"/>
        <v>-2.7397260273972601E-2</v>
      </c>
    </row>
    <row r="197" spans="1:11" x14ac:dyDescent="0.2">
      <c r="A197" s="7" t="s">
        <v>505</v>
      </c>
      <c r="B197" s="65">
        <v>1</v>
      </c>
      <c r="C197" s="34">
        <f>IF(B202=0, "-", B197/B202)</f>
        <v>1.2500000000000001E-2</v>
      </c>
      <c r="D197" s="65">
        <v>16</v>
      </c>
      <c r="E197" s="9">
        <f>IF(D202=0, "-", D197/D202)</f>
        <v>0.1</v>
      </c>
      <c r="F197" s="81">
        <v>109</v>
      </c>
      <c r="G197" s="34">
        <f>IF(F202=0, "-", F197/F202)</f>
        <v>6.808244846970643E-2</v>
      </c>
      <c r="H197" s="65">
        <v>130</v>
      </c>
      <c r="I197" s="9">
        <f>IF(H202=0, "-", H197/H202)</f>
        <v>8.3279948750800775E-2</v>
      </c>
      <c r="J197" s="8">
        <f t="shared" si="14"/>
        <v>-0.9375</v>
      </c>
      <c r="K197" s="9">
        <f t="shared" si="15"/>
        <v>-0.16153846153846155</v>
      </c>
    </row>
    <row r="198" spans="1:11" x14ac:dyDescent="0.2">
      <c r="A198" s="7" t="s">
        <v>506</v>
      </c>
      <c r="B198" s="65">
        <v>3</v>
      </c>
      <c r="C198" s="34">
        <f>IF(B202=0, "-", B198/B202)</f>
        <v>3.7499999999999999E-2</v>
      </c>
      <c r="D198" s="65">
        <v>31</v>
      </c>
      <c r="E198" s="9">
        <f>IF(D202=0, "-", D198/D202)</f>
        <v>0.19375000000000001</v>
      </c>
      <c r="F198" s="81">
        <v>234</v>
      </c>
      <c r="G198" s="34">
        <f>IF(F202=0, "-", F198/F202)</f>
        <v>0.14615865084322299</v>
      </c>
      <c r="H198" s="65">
        <v>111</v>
      </c>
      <c r="I198" s="9">
        <f>IF(H202=0, "-", H198/H202)</f>
        <v>7.1108263933376034E-2</v>
      </c>
      <c r="J198" s="8">
        <f t="shared" si="14"/>
        <v>-0.90322580645161288</v>
      </c>
      <c r="K198" s="9">
        <f t="shared" si="15"/>
        <v>1.1081081081081081</v>
      </c>
    </row>
    <row r="199" spans="1:11" x14ac:dyDescent="0.2">
      <c r="A199" s="7" t="s">
        <v>507</v>
      </c>
      <c r="B199" s="65">
        <v>36</v>
      </c>
      <c r="C199" s="34">
        <f>IF(B202=0, "-", B199/B202)</f>
        <v>0.45</v>
      </c>
      <c r="D199" s="65">
        <v>11</v>
      </c>
      <c r="E199" s="9">
        <f>IF(D202=0, "-", D199/D202)</f>
        <v>6.8750000000000006E-2</v>
      </c>
      <c r="F199" s="81">
        <v>393</v>
      </c>
      <c r="G199" s="34">
        <f>IF(F202=0, "-", F199/F202)</f>
        <v>0.24547158026233604</v>
      </c>
      <c r="H199" s="65">
        <v>305</v>
      </c>
      <c r="I199" s="9">
        <f>IF(H202=0, "-", H199/H202)</f>
        <v>0.19538757206918642</v>
      </c>
      <c r="J199" s="8">
        <f t="shared" si="14"/>
        <v>2.2727272727272729</v>
      </c>
      <c r="K199" s="9">
        <f t="shared" si="15"/>
        <v>0.28852459016393445</v>
      </c>
    </row>
    <row r="200" spans="1:11" x14ac:dyDescent="0.2">
      <c r="A200" s="7" t="s">
        <v>508</v>
      </c>
      <c r="B200" s="65">
        <v>0</v>
      </c>
      <c r="C200" s="34">
        <f>IF(B202=0, "-", B200/B202)</f>
        <v>0</v>
      </c>
      <c r="D200" s="65">
        <v>0</v>
      </c>
      <c r="E200" s="9">
        <f>IF(D202=0, "-", D200/D202)</f>
        <v>0</v>
      </c>
      <c r="F200" s="81">
        <v>6</v>
      </c>
      <c r="G200" s="34">
        <f>IF(F202=0, "-", F200/F202)</f>
        <v>3.7476577139287947E-3</v>
      </c>
      <c r="H200" s="65">
        <v>5</v>
      </c>
      <c r="I200" s="9">
        <f>IF(H202=0, "-", H200/H202)</f>
        <v>3.2030749519538757E-3</v>
      </c>
      <c r="J200" s="8" t="str">
        <f t="shared" si="14"/>
        <v>-</v>
      </c>
      <c r="K200" s="9">
        <f t="shared" si="15"/>
        <v>0.2</v>
      </c>
    </row>
    <row r="201" spans="1:11" x14ac:dyDescent="0.2">
      <c r="A201" s="2"/>
      <c r="B201" s="68"/>
      <c r="C201" s="33"/>
      <c r="D201" s="68"/>
      <c r="E201" s="6"/>
      <c r="F201" s="82"/>
      <c r="G201" s="33"/>
      <c r="H201" s="68"/>
      <c r="I201" s="6"/>
      <c r="J201" s="5"/>
      <c r="K201" s="6"/>
    </row>
    <row r="202" spans="1:11" s="43" customFormat="1" x14ac:dyDescent="0.2">
      <c r="A202" s="162" t="s">
        <v>634</v>
      </c>
      <c r="B202" s="71">
        <f>SUM(B190:B201)</f>
        <v>80</v>
      </c>
      <c r="C202" s="40">
        <f>B202/24733</f>
        <v>3.2345449399587595E-3</v>
      </c>
      <c r="D202" s="71">
        <f>SUM(D190:D201)</f>
        <v>160</v>
      </c>
      <c r="E202" s="41">
        <f>D202/29335</f>
        <v>5.4542355547980226E-3</v>
      </c>
      <c r="F202" s="77">
        <f>SUM(F190:F201)</f>
        <v>1601</v>
      </c>
      <c r="G202" s="42">
        <f>F202/328185</f>
        <v>4.878346054816643E-3</v>
      </c>
      <c r="H202" s="71">
        <f>SUM(H190:H201)</f>
        <v>1561</v>
      </c>
      <c r="I202" s="41">
        <f>H202/302117</f>
        <v>5.1668724368373843E-3</v>
      </c>
      <c r="J202" s="37">
        <f>IF(D202=0, "-", IF((B202-D202)/D202&lt;10, (B202-D202)/D202, "&gt;999%"))</f>
        <v>-0.5</v>
      </c>
      <c r="K202" s="38">
        <f>IF(H202=0, "-", IF((F202-H202)/H202&lt;10, (F202-H202)/H202, "&gt;999%"))</f>
        <v>2.5624599615631006E-2</v>
      </c>
    </row>
    <row r="203" spans="1:11" x14ac:dyDescent="0.2">
      <c r="B203" s="83"/>
      <c r="D203" s="83"/>
      <c r="F203" s="83"/>
      <c r="H203" s="83"/>
    </row>
    <row r="204" spans="1:11" s="43" customFormat="1" x14ac:dyDescent="0.2">
      <c r="A204" s="162" t="s">
        <v>633</v>
      </c>
      <c r="B204" s="71">
        <v>276</v>
      </c>
      <c r="C204" s="40">
        <f>B204/24733</f>
        <v>1.115918004285772E-2</v>
      </c>
      <c r="D204" s="71">
        <v>899</v>
      </c>
      <c r="E204" s="41">
        <f>D204/29335</f>
        <v>3.064598602352139E-2</v>
      </c>
      <c r="F204" s="77">
        <v>6133</v>
      </c>
      <c r="G204" s="42">
        <f>F204/328185</f>
        <v>1.8687630452336335E-2</v>
      </c>
      <c r="H204" s="71">
        <v>6259</v>
      </c>
      <c r="I204" s="41">
        <f>H204/302117</f>
        <v>2.071713938639666E-2</v>
      </c>
      <c r="J204" s="37">
        <f>IF(D204=0, "-", IF((B204-D204)/D204&lt;10, (B204-D204)/D204, "&gt;999%"))</f>
        <v>-0.69299221357063401</v>
      </c>
      <c r="K204" s="38">
        <f>IF(H204=0, "-", IF((F204-H204)/H204&lt;10, (F204-H204)/H204, "&gt;999%"))</f>
        <v>-2.0131011343665121E-2</v>
      </c>
    </row>
    <row r="205" spans="1:11" x14ac:dyDescent="0.2">
      <c r="B205" s="83"/>
      <c r="D205" s="83"/>
      <c r="F205" s="83"/>
      <c r="H205" s="83"/>
    </row>
    <row r="206" spans="1:11" x14ac:dyDescent="0.2">
      <c r="A206" s="27" t="s">
        <v>631</v>
      </c>
      <c r="B206" s="71">
        <f>B210-B208</f>
        <v>10848</v>
      </c>
      <c r="C206" s="40">
        <f>B206/24733</f>
        <v>0.43860429385840777</v>
      </c>
      <c r="D206" s="71">
        <f>D210-D208</f>
        <v>12289</v>
      </c>
      <c r="E206" s="41">
        <f>D206/29335</f>
        <v>0.41891937958070563</v>
      </c>
      <c r="F206" s="77">
        <f>F210-F208</f>
        <v>138808</v>
      </c>
      <c r="G206" s="42">
        <f>F206/328185</f>
        <v>0.42295656413303473</v>
      </c>
      <c r="H206" s="71">
        <f>H210-H208</f>
        <v>123331</v>
      </c>
      <c r="I206" s="41">
        <f>H206/302117</f>
        <v>0.40822264222139104</v>
      </c>
      <c r="J206" s="37">
        <f>IF(D206=0, "-", IF((B206-D206)/D206&lt;10, (B206-D206)/D206, "&gt;999%"))</f>
        <v>-0.11725933761900886</v>
      </c>
      <c r="K206" s="38">
        <f>IF(H206=0, "-", IF((F206-H206)/H206&lt;10, (F206-H206)/H206, "&gt;999%"))</f>
        <v>0.1254915633539013</v>
      </c>
    </row>
    <row r="207" spans="1:11" x14ac:dyDescent="0.2">
      <c r="A207" s="27"/>
      <c r="B207" s="71"/>
      <c r="C207" s="40"/>
      <c r="D207" s="71"/>
      <c r="E207" s="41"/>
      <c r="F207" s="77"/>
      <c r="G207" s="42"/>
      <c r="H207" s="71"/>
      <c r="I207" s="41"/>
      <c r="J207" s="37"/>
      <c r="K207" s="38"/>
    </row>
    <row r="208" spans="1:11" x14ac:dyDescent="0.2">
      <c r="A208" s="27" t="s">
        <v>632</v>
      </c>
      <c r="B208" s="71">
        <v>2077</v>
      </c>
      <c r="C208" s="40">
        <f>B208/24733</f>
        <v>8.39768730036793E-2</v>
      </c>
      <c r="D208" s="71">
        <v>2811</v>
      </c>
      <c r="E208" s="41">
        <f>D208/29335</f>
        <v>9.5824100903357759E-2</v>
      </c>
      <c r="F208" s="77">
        <v>27892</v>
      </c>
      <c r="G208" s="42">
        <f>F208/328185</f>
        <v>8.4988649694532042E-2</v>
      </c>
      <c r="H208" s="71">
        <v>26364</v>
      </c>
      <c r="I208" s="41">
        <f>H208/302117</f>
        <v>8.726420558922536E-2</v>
      </c>
      <c r="J208" s="37">
        <f>IF(D208=0, "-", IF((B208-D208)/D208&lt;10, (B208-D208)/D208, "&gt;999%"))</f>
        <v>-0.26111704019921739</v>
      </c>
      <c r="K208" s="38">
        <f>IF(H208=0, "-", IF((F208-H208)/H208&lt;10, (F208-H208)/H208, "&gt;999%"))</f>
        <v>5.7957821271430739E-2</v>
      </c>
    </row>
    <row r="209" spans="1:11" x14ac:dyDescent="0.2">
      <c r="A209" s="27"/>
      <c r="B209" s="71"/>
      <c r="C209" s="40"/>
      <c r="D209" s="71"/>
      <c r="E209" s="41"/>
      <c r="F209" s="77"/>
      <c r="G209" s="42"/>
      <c r="H209" s="71"/>
      <c r="I209" s="41"/>
      <c r="J209" s="37"/>
      <c r="K209" s="38"/>
    </row>
    <row r="210" spans="1:11" x14ac:dyDescent="0.2">
      <c r="A210" s="27" t="s">
        <v>630</v>
      </c>
      <c r="B210" s="71">
        <v>12925</v>
      </c>
      <c r="C210" s="40">
        <f>B210/24733</f>
        <v>0.52258116686208711</v>
      </c>
      <c r="D210" s="71">
        <v>15100</v>
      </c>
      <c r="E210" s="41">
        <f>D210/29335</f>
        <v>0.51474348048406338</v>
      </c>
      <c r="F210" s="77">
        <v>166700</v>
      </c>
      <c r="G210" s="42">
        <f>F210/328185</f>
        <v>0.50794521382756674</v>
      </c>
      <c r="H210" s="71">
        <v>149695</v>
      </c>
      <c r="I210" s="41">
        <f>H210/302117</f>
        <v>0.49548684781061642</v>
      </c>
      <c r="J210" s="37">
        <f>IF(D210=0, "-", IF((B210-D210)/D210&lt;10, (B210-D210)/D210, "&gt;999%"))</f>
        <v>-0.14403973509933773</v>
      </c>
      <c r="K210" s="38">
        <f>IF(H210=0, "-", IF((F210-H210)/H210&lt;10, (F210-H210)/H210, "&gt;999%"))</f>
        <v>0.11359764855205584</v>
      </c>
    </row>
  </sheetData>
  <mergeCells count="37">
    <mergeCell ref="B1:K1"/>
    <mergeCell ref="B2:K2"/>
    <mergeCell ref="B181:E181"/>
    <mergeCell ref="F181:I181"/>
    <mergeCell ref="J181:K181"/>
    <mergeCell ref="B182:C182"/>
    <mergeCell ref="D182:E182"/>
    <mergeCell ref="F182:G182"/>
    <mergeCell ref="H182:I182"/>
    <mergeCell ref="B124:E124"/>
    <mergeCell ref="F124:I124"/>
    <mergeCell ref="J124:K124"/>
    <mergeCell ref="B125:C125"/>
    <mergeCell ref="D125:E125"/>
    <mergeCell ref="F125:G125"/>
    <mergeCell ref="H125:I125"/>
    <mergeCell ref="B74:E74"/>
    <mergeCell ref="F74:I74"/>
    <mergeCell ref="J74:K74"/>
    <mergeCell ref="B75:C75"/>
    <mergeCell ref="D75:E75"/>
    <mergeCell ref="F75:G75"/>
    <mergeCell ref="H75:I75"/>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5"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5" max="16383" man="1"/>
    <brk id="122" max="16383" man="1"/>
    <brk id="18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658</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IF(B48=0, "-", B7/B48)</f>
        <v>3.0947775628626691E-4</v>
      </c>
      <c r="D7" s="65">
        <v>3</v>
      </c>
      <c r="E7" s="21">
        <f>IF(D48=0, "-", D7/D48)</f>
        <v>1.9867549668874172E-4</v>
      </c>
      <c r="F7" s="81">
        <v>42</v>
      </c>
      <c r="G7" s="39">
        <f>IF(F48=0, "-", F7/F48)</f>
        <v>2.519496100779844E-4</v>
      </c>
      <c r="H7" s="65">
        <v>142</v>
      </c>
      <c r="I7" s="21">
        <f>IF(H48=0, "-", H7/H48)</f>
        <v>9.4859547747085744E-4</v>
      </c>
      <c r="J7" s="20">
        <f t="shared" ref="J7:J46" si="0">IF(D7=0, "-", IF((B7-D7)/D7&lt;10, (B7-D7)/D7, "&gt;999%"))</f>
        <v>0.33333333333333331</v>
      </c>
      <c r="K7" s="21">
        <f t="shared" ref="K7:K46" si="1">IF(H7=0, "-", IF((F7-H7)/H7&lt;10, (F7-H7)/H7, "&gt;999%"))</f>
        <v>-0.70422535211267601</v>
      </c>
    </row>
    <row r="8" spans="1:11" x14ac:dyDescent="0.2">
      <c r="A8" s="7" t="s">
        <v>33</v>
      </c>
      <c r="B8" s="65">
        <v>1</v>
      </c>
      <c r="C8" s="39">
        <f>IF(B48=0, "-", B8/B48)</f>
        <v>7.7369439071566727E-5</v>
      </c>
      <c r="D8" s="65">
        <v>1</v>
      </c>
      <c r="E8" s="21">
        <f>IF(D48=0, "-", D8/D48)</f>
        <v>6.6225165562913907E-5</v>
      </c>
      <c r="F8" s="81">
        <v>22</v>
      </c>
      <c r="G8" s="39">
        <f>IF(F48=0, "-", F8/F48)</f>
        <v>1.319736052789442E-4</v>
      </c>
      <c r="H8" s="65">
        <v>8</v>
      </c>
      <c r="I8" s="21">
        <f>IF(H48=0, "-", H8/H48)</f>
        <v>5.3441998730752531E-5</v>
      </c>
      <c r="J8" s="20">
        <f t="shared" si="0"/>
        <v>0</v>
      </c>
      <c r="K8" s="21">
        <f t="shared" si="1"/>
        <v>1.75</v>
      </c>
    </row>
    <row r="9" spans="1:11" x14ac:dyDescent="0.2">
      <c r="A9" s="7" t="s">
        <v>34</v>
      </c>
      <c r="B9" s="65">
        <v>331</v>
      </c>
      <c r="C9" s="39">
        <f>IF(B48=0, "-", B9/B48)</f>
        <v>2.5609284332688588E-2</v>
      </c>
      <c r="D9" s="65">
        <v>488</v>
      </c>
      <c r="E9" s="21">
        <f>IF(D48=0, "-", D9/D48)</f>
        <v>3.2317880794701985E-2</v>
      </c>
      <c r="F9" s="81">
        <v>5504</v>
      </c>
      <c r="G9" s="39">
        <f>IF(F48=0, "-", F9/F48)</f>
        <v>3.3017396520695859E-2</v>
      </c>
      <c r="H9" s="65">
        <v>4616</v>
      </c>
      <c r="I9" s="21">
        <f>IF(H48=0, "-", H9/H48)</f>
        <v>3.0836033267644211E-2</v>
      </c>
      <c r="J9" s="20">
        <f t="shared" si="0"/>
        <v>-0.32172131147540983</v>
      </c>
      <c r="K9" s="21">
        <f t="shared" si="1"/>
        <v>0.1923743500866551</v>
      </c>
    </row>
    <row r="10" spans="1:11" x14ac:dyDescent="0.2">
      <c r="A10" s="7" t="s">
        <v>35</v>
      </c>
      <c r="B10" s="65">
        <v>0</v>
      </c>
      <c r="C10" s="39">
        <f>IF(B48=0, "-", B10/B48)</f>
        <v>0</v>
      </c>
      <c r="D10" s="65">
        <v>1</v>
      </c>
      <c r="E10" s="21">
        <f>IF(D48=0, "-", D10/D48)</f>
        <v>6.6225165562913907E-5</v>
      </c>
      <c r="F10" s="81">
        <v>37</v>
      </c>
      <c r="G10" s="39">
        <f>IF(F48=0, "-", F10/F48)</f>
        <v>2.2195560887822437E-4</v>
      </c>
      <c r="H10" s="65">
        <v>21</v>
      </c>
      <c r="I10" s="21">
        <f>IF(H48=0, "-", H10/H48)</f>
        <v>1.402852466682254E-4</v>
      </c>
      <c r="J10" s="20">
        <f t="shared" si="0"/>
        <v>-1</v>
      </c>
      <c r="K10" s="21">
        <f t="shared" si="1"/>
        <v>0.76190476190476186</v>
      </c>
    </row>
    <row r="11" spans="1:11" x14ac:dyDescent="0.2">
      <c r="A11" s="7" t="s">
        <v>36</v>
      </c>
      <c r="B11" s="65">
        <v>373</v>
      </c>
      <c r="C11" s="39">
        <f>IF(B48=0, "-", B11/B48)</f>
        <v>2.885880077369439E-2</v>
      </c>
      <c r="D11" s="65">
        <v>437</v>
      </c>
      <c r="E11" s="21">
        <f>IF(D48=0, "-", D11/D48)</f>
        <v>2.8940397350993376E-2</v>
      </c>
      <c r="F11" s="81">
        <v>4499</v>
      </c>
      <c r="G11" s="39">
        <f>IF(F48=0, "-", F11/F48)</f>
        <v>2.698860227954409E-2</v>
      </c>
      <c r="H11" s="65">
        <v>4976</v>
      </c>
      <c r="I11" s="21">
        <f>IF(H48=0, "-", H11/H48)</f>
        <v>3.3240923210528073E-2</v>
      </c>
      <c r="J11" s="20">
        <f t="shared" si="0"/>
        <v>-0.14645308924485126</v>
      </c>
      <c r="K11" s="21">
        <f t="shared" si="1"/>
        <v>-9.5860128617363344E-2</v>
      </c>
    </row>
    <row r="12" spans="1:11" x14ac:dyDescent="0.2">
      <c r="A12" s="7" t="s">
        <v>40</v>
      </c>
      <c r="B12" s="65">
        <v>16</v>
      </c>
      <c r="C12" s="39">
        <f>IF(B48=0, "-", B12/B48)</f>
        <v>1.2379110251450676E-3</v>
      </c>
      <c r="D12" s="65">
        <v>9</v>
      </c>
      <c r="E12" s="21">
        <f>IF(D48=0, "-", D12/D48)</f>
        <v>5.9602649006622517E-4</v>
      </c>
      <c r="F12" s="81">
        <v>52</v>
      </c>
      <c r="G12" s="39">
        <f>IF(F48=0, "-", F12/F48)</f>
        <v>3.1193761247750451E-4</v>
      </c>
      <c r="H12" s="65">
        <v>88</v>
      </c>
      <c r="I12" s="21">
        <f>IF(H48=0, "-", H12/H48)</f>
        <v>5.8786198603827779E-4</v>
      </c>
      <c r="J12" s="20">
        <f t="shared" si="0"/>
        <v>0.77777777777777779</v>
      </c>
      <c r="K12" s="21">
        <f t="shared" si="1"/>
        <v>-0.40909090909090912</v>
      </c>
    </row>
    <row r="13" spans="1:11" x14ac:dyDescent="0.2">
      <c r="A13" s="7" t="s">
        <v>44</v>
      </c>
      <c r="B13" s="65">
        <v>0</v>
      </c>
      <c r="C13" s="39">
        <f>IF(B48=0, "-", B13/B48)</f>
        <v>0</v>
      </c>
      <c r="D13" s="65">
        <v>0</v>
      </c>
      <c r="E13" s="21">
        <f>IF(D48=0, "-", D13/D48)</f>
        <v>0</v>
      </c>
      <c r="F13" s="81">
        <v>0</v>
      </c>
      <c r="G13" s="39">
        <f>IF(F48=0, "-", F13/F48)</f>
        <v>0</v>
      </c>
      <c r="H13" s="65">
        <v>20</v>
      </c>
      <c r="I13" s="21">
        <f>IF(H48=0, "-", H13/H48)</f>
        <v>1.3360499682688132E-4</v>
      </c>
      <c r="J13" s="20" t="str">
        <f t="shared" si="0"/>
        <v>-</v>
      </c>
      <c r="K13" s="21">
        <f t="shared" si="1"/>
        <v>-1</v>
      </c>
    </row>
    <row r="14" spans="1:11" x14ac:dyDescent="0.2">
      <c r="A14" s="7" t="s">
        <v>46</v>
      </c>
      <c r="B14" s="65">
        <v>284</v>
      </c>
      <c r="C14" s="39">
        <f>IF(B48=0, "-", B14/B48)</f>
        <v>2.1972920696324953E-2</v>
      </c>
      <c r="D14" s="65">
        <v>285</v>
      </c>
      <c r="E14" s="21">
        <f>IF(D48=0, "-", D14/D48)</f>
        <v>1.8874172185430464E-2</v>
      </c>
      <c r="F14" s="81">
        <v>3232</v>
      </c>
      <c r="G14" s="39">
        <f>IF(F48=0, "-", F14/F48)</f>
        <v>1.9388122375524897E-2</v>
      </c>
      <c r="H14" s="65">
        <v>2285</v>
      </c>
      <c r="I14" s="21">
        <f>IF(H48=0, "-", H14/H48)</f>
        <v>1.5264370887471191E-2</v>
      </c>
      <c r="J14" s="20">
        <f t="shared" si="0"/>
        <v>-3.5087719298245615E-3</v>
      </c>
      <c r="K14" s="21">
        <f t="shared" si="1"/>
        <v>0.41444201312910284</v>
      </c>
    </row>
    <row r="15" spans="1:11" x14ac:dyDescent="0.2">
      <c r="A15" s="7" t="s">
        <v>49</v>
      </c>
      <c r="B15" s="65">
        <v>75</v>
      </c>
      <c r="C15" s="39">
        <f>IF(B48=0, "-", B15/B48)</f>
        <v>5.8027079303675051E-3</v>
      </c>
      <c r="D15" s="65">
        <v>25</v>
      </c>
      <c r="E15" s="21">
        <f>IF(D48=0, "-", D15/D48)</f>
        <v>1.6556291390728477E-3</v>
      </c>
      <c r="F15" s="81">
        <v>375</v>
      </c>
      <c r="G15" s="39">
        <f>IF(F48=0, "-", F15/F48)</f>
        <v>2.2495500899820035E-3</v>
      </c>
      <c r="H15" s="65">
        <v>42</v>
      </c>
      <c r="I15" s="21">
        <f>IF(H48=0, "-", H15/H48)</f>
        <v>2.805704933364508E-4</v>
      </c>
      <c r="J15" s="20">
        <f t="shared" si="0"/>
        <v>2</v>
      </c>
      <c r="K15" s="21">
        <f t="shared" si="1"/>
        <v>7.9285714285714288</v>
      </c>
    </row>
    <row r="16" spans="1:11" x14ac:dyDescent="0.2">
      <c r="A16" s="7" t="s">
        <v>50</v>
      </c>
      <c r="B16" s="65">
        <v>211</v>
      </c>
      <c r="C16" s="39">
        <f>IF(B48=0, "-", B16/B48)</f>
        <v>1.6324951644100579E-2</v>
      </c>
      <c r="D16" s="65">
        <v>123</v>
      </c>
      <c r="E16" s="21">
        <f>IF(D48=0, "-", D16/D48)</f>
        <v>8.1456953642384099E-3</v>
      </c>
      <c r="F16" s="81">
        <v>2585</v>
      </c>
      <c r="G16" s="39">
        <f>IF(F48=0, "-", F16/F48)</f>
        <v>1.5506898620275945E-2</v>
      </c>
      <c r="H16" s="65">
        <v>1138</v>
      </c>
      <c r="I16" s="21">
        <f>IF(H48=0, "-", H16/H48)</f>
        <v>7.6021243194495476E-3</v>
      </c>
      <c r="J16" s="20">
        <f t="shared" si="0"/>
        <v>0.71544715447154472</v>
      </c>
      <c r="K16" s="21">
        <f t="shared" si="1"/>
        <v>1.2715289982425309</v>
      </c>
    </row>
    <row r="17" spans="1:11" x14ac:dyDescent="0.2">
      <c r="A17" s="7" t="s">
        <v>52</v>
      </c>
      <c r="B17" s="65">
        <v>0</v>
      </c>
      <c r="C17" s="39">
        <f>IF(B48=0, "-", B17/B48)</f>
        <v>0</v>
      </c>
      <c r="D17" s="65">
        <v>0</v>
      </c>
      <c r="E17" s="21">
        <f>IF(D48=0, "-", D17/D48)</f>
        <v>0</v>
      </c>
      <c r="F17" s="81">
        <v>0</v>
      </c>
      <c r="G17" s="39">
        <f>IF(F48=0, "-", F17/F48)</f>
        <v>0</v>
      </c>
      <c r="H17" s="65">
        <v>1911</v>
      </c>
      <c r="I17" s="21">
        <f>IF(H48=0, "-", H17/H48)</f>
        <v>1.276595744680851E-2</v>
      </c>
      <c r="J17" s="20" t="str">
        <f t="shared" si="0"/>
        <v>-</v>
      </c>
      <c r="K17" s="21">
        <f t="shared" si="1"/>
        <v>-1</v>
      </c>
    </row>
    <row r="18" spans="1:11" x14ac:dyDescent="0.2">
      <c r="A18" s="7" t="s">
        <v>53</v>
      </c>
      <c r="B18" s="65">
        <v>339</v>
      </c>
      <c r="C18" s="39">
        <f>IF(B48=0, "-", B18/B48)</f>
        <v>2.6228239845261122E-2</v>
      </c>
      <c r="D18" s="65">
        <v>452</v>
      </c>
      <c r="E18" s="21">
        <f>IF(D48=0, "-", D18/D48)</f>
        <v>2.9933774834437085E-2</v>
      </c>
      <c r="F18" s="81">
        <v>3701</v>
      </c>
      <c r="G18" s="39">
        <f>IF(F48=0, "-", F18/F48)</f>
        <v>2.2201559688062387E-2</v>
      </c>
      <c r="H18" s="65">
        <v>5760</v>
      </c>
      <c r="I18" s="21">
        <f>IF(H48=0, "-", H18/H48)</f>
        <v>3.847823908614182E-2</v>
      </c>
      <c r="J18" s="20">
        <f t="shared" si="0"/>
        <v>-0.25</v>
      </c>
      <c r="K18" s="21">
        <f t="shared" si="1"/>
        <v>-0.35746527777777776</v>
      </c>
    </row>
    <row r="19" spans="1:11" x14ac:dyDescent="0.2">
      <c r="A19" s="7" t="s">
        <v>54</v>
      </c>
      <c r="B19" s="65">
        <v>892</v>
      </c>
      <c r="C19" s="39">
        <f>IF(B48=0, "-", B19/B48)</f>
        <v>6.9013539651837527E-2</v>
      </c>
      <c r="D19" s="65">
        <v>1083</v>
      </c>
      <c r="E19" s="21">
        <f>IF(D48=0, "-", D19/D48)</f>
        <v>7.1721854304635763E-2</v>
      </c>
      <c r="F19" s="81">
        <v>11943</v>
      </c>
      <c r="G19" s="39">
        <f>IF(F48=0, "-", F19/F48)</f>
        <v>7.1643671265746847E-2</v>
      </c>
      <c r="H19" s="65">
        <v>11392</v>
      </c>
      <c r="I19" s="21">
        <f>IF(H48=0, "-", H19/H48)</f>
        <v>7.6101406192591606E-2</v>
      </c>
      <c r="J19" s="20">
        <f t="shared" si="0"/>
        <v>-0.17636195752539244</v>
      </c>
      <c r="K19" s="21">
        <f t="shared" si="1"/>
        <v>4.8367275280898875E-2</v>
      </c>
    </row>
    <row r="20" spans="1:11" x14ac:dyDescent="0.2">
      <c r="A20" s="7" t="s">
        <v>56</v>
      </c>
      <c r="B20" s="65">
        <v>0</v>
      </c>
      <c r="C20" s="39">
        <f>IF(B48=0, "-", B20/B48)</f>
        <v>0</v>
      </c>
      <c r="D20" s="65">
        <v>0</v>
      </c>
      <c r="E20" s="21">
        <f>IF(D48=0, "-", D20/D48)</f>
        <v>0</v>
      </c>
      <c r="F20" s="81">
        <v>0</v>
      </c>
      <c r="G20" s="39">
        <f>IF(F48=0, "-", F20/F48)</f>
        <v>0</v>
      </c>
      <c r="H20" s="65">
        <v>10</v>
      </c>
      <c r="I20" s="21">
        <f>IF(H48=0, "-", H20/H48)</f>
        <v>6.6802498413440662E-5</v>
      </c>
      <c r="J20" s="20" t="str">
        <f t="shared" si="0"/>
        <v>-</v>
      </c>
      <c r="K20" s="21">
        <f t="shared" si="1"/>
        <v>-1</v>
      </c>
    </row>
    <row r="21" spans="1:11" x14ac:dyDescent="0.2">
      <c r="A21" s="7" t="s">
        <v>59</v>
      </c>
      <c r="B21" s="65">
        <v>220</v>
      </c>
      <c r="C21" s="39">
        <f>IF(B48=0, "-", B21/B48)</f>
        <v>1.7021276595744681E-2</v>
      </c>
      <c r="D21" s="65">
        <v>234</v>
      </c>
      <c r="E21" s="21">
        <f>IF(D48=0, "-", D21/D48)</f>
        <v>1.5496688741721854E-2</v>
      </c>
      <c r="F21" s="81">
        <v>2908</v>
      </c>
      <c r="G21" s="39">
        <f>IF(F48=0, "-", F21/F48)</f>
        <v>1.7444511097780443E-2</v>
      </c>
      <c r="H21" s="65">
        <v>1912</v>
      </c>
      <c r="I21" s="21">
        <f>IF(H48=0, "-", H21/H48)</f>
        <v>1.2772637696649854E-2</v>
      </c>
      <c r="J21" s="20">
        <f t="shared" si="0"/>
        <v>-5.9829059829059832E-2</v>
      </c>
      <c r="K21" s="21">
        <f t="shared" si="1"/>
        <v>0.52092050209205021</v>
      </c>
    </row>
    <row r="22" spans="1:11" x14ac:dyDescent="0.2">
      <c r="A22" s="7" t="s">
        <v>62</v>
      </c>
      <c r="B22" s="65">
        <v>12</v>
      </c>
      <c r="C22" s="39">
        <f>IF(B48=0, "-", B22/B48)</f>
        <v>9.2843326885880078E-4</v>
      </c>
      <c r="D22" s="65">
        <v>35</v>
      </c>
      <c r="E22" s="21">
        <f>IF(D48=0, "-", D22/D48)</f>
        <v>2.317880794701987E-3</v>
      </c>
      <c r="F22" s="81">
        <v>377</v>
      </c>
      <c r="G22" s="39">
        <f>IF(F48=0, "-", F22/F48)</f>
        <v>2.2615476904619077E-3</v>
      </c>
      <c r="H22" s="65">
        <v>398</v>
      </c>
      <c r="I22" s="21">
        <f>IF(H48=0, "-", H22/H48)</f>
        <v>2.6587394368549383E-3</v>
      </c>
      <c r="J22" s="20">
        <f t="shared" si="0"/>
        <v>-0.65714285714285714</v>
      </c>
      <c r="K22" s="21">
        <f t="shared" si="1"/>
        <v>-5.2763819095477386E-2</v>
      </c>
    </row>
    <row r="23" spans="1:11" x14ac:dyDescent="0.2">
      <c r="A23" s="7" t="s">
        <v>63</v>
      </c>
      <c r="B23" s="65">
        <v>141</v>
      </c>
      <c r="C23" s="39">
        <f>IF(B48=0, "-", B23/B48)</f>
        <v>1.090909090909091E-2</v>
      </c>
      <c r="D23" s="65">
        <v>177</v>
      </c>
      <c r="E23" s="21">
        <f>IF(D48=0, "-", D23/D48)</f>
        <v>1.1721854304635761E-2</v>
      </c>
      <c r="F23" s="81">
        <v>1948</v>
      </c>
      <c r="G23" s="39">
        <f>IF(F48=0, "-", F23/F48)</f>
        <v>1.1685662867426515E-2</v>
      </c>
      <c r="H23" s="65">
        <v>1699</v>
      </c>
      <c r="I23" s="21">
        <f>IF(H48=0, "-", H23/H48)</f>
        <v>1.1349744480443569E-2</v>
      </c>
      <c r="J23" s="20">
        <f t="shared" si="0"/>
        <v>-0.20338983050847459</v>
      </c>
      <c r="K23" s="21">
        <f t="shared" si="1"/>
        <v>0.14655679811653913</v>
      </c>
    </row>
    <row r="24" spans="1:11" x14ac:dyDescent="0.2">
      <c r="A24" s="7" t="s">
        <v>65</v>
      </c>
      <c r="B24" s="65">
        <v>978</v>
      </c>
      <c r="C24" s="39">
        <f>IF(B48=0, "-", B24/B48)</f>
        <v>7.5667311411992261E-2</v>
      </c>
      <c r="D24" s="65">
        <v>788</v>
      </c>
      <c r="E24" s="21">
        <f>IF(D48=0, "-", D24/D48)</f>
        <v>5.2185430463576161E-2</v>
      </c>
      <c r="F24" s="81">
        <v>9903</v>
      </c>
      <c r="G24" s="39">
        <f>IF(F48=0, "-", F24/F48)</f>
        <v>5.940611877624475E-2</v>
      </c>
      <c r="H24" s="65">
        <v>8484</v>
      </c>
      <c r="I24" s="21">
        <f>IF(H48=0, "-", H24/H48)</f>
        <v>5.667523965396306E-2</v>
      </c>
      <c r="J24" s="20">
        <f t="shared" si="0"/>
        <v>0.24111675126903553</v>
      </c>
      <c r="K24" s="21">
        <f t="shared" si="1"/>
        <v>0.16725601131541726</v>
      </c>
    </row>
    <row r="25" spans="1:11" x14ac:dyDescent="0.2">
      <c r="A25" s="7" t="s">
        <v>66</v>
      </c>
      <c r="B25" s="65">
        <v>0</v>
      </c>
      <c r="C25" s="39">
        <f>IF(B48=0, "-", B25/B48)</f>
        <v>0</v>
      </c>
      <c r="D25" s="65">
        <v>2</v>
      </c>
      <c r="E25" s="21">
        <f>IF(D48=0, "-", D25/D48)</f>
        <v>1.3245033112582781E-4</v>
      </c>
      <c r="F25" s="81">
        <v>14</v>
      </c>
      <c r="G25" s="39">
        <f>IF(F48=0, "-", F25/F48)</f>
        <v>8.3983203359328128E-5</v>
      </c>
      <c r="H25" s="65">
        <v>12</v>
      </c>
      <c r="I25" s="21">
        <f>IF(H48=0, "-", H25/H48)</f>
        <v>8.0162998096128799E-5</v>
      </c>
      <c r="J25" s="20">
        <f t="shared" si="0"/>
        <v>-1</v>
      </c>
      <c r="K25" s="21">
        <f t="shared" si="1"/>
        <v>0.16666666666666666</v>
      </c>
    </row>
    <row r="26" spans="1:11" x14ac:dyDescent="0.2">
      <c r="A26" s="7" t="s">
        <v>67</v>
      </c>
      <c r="B26" s="65">
        <v>65</v>
      </c>
      <c r="C26" s="39">
        <f>IF(B48=0, "-", B26/B48)</f>
        <v>5.0290135396518377E-3</v>
      </c>
      <c r="D26" s="65">
        <v>302</v>
      </c>
      <c r="E26" s="21">
        <f>IF(D48=0, "-", D26/D48)</f>
        <v>0.02</v>
      </c>
      <c r="F26" s="81">
        <v>2440</v>
      </c>
      <c r="G26" s="39">
        <f>IF(F48=0, "-", F26/F48)</f>
        <v>1.4637072585482903E-2</v>
      </c>
      <c r="H26" s="65">
        <v>2484</v>
      </c>
      <c r="I26" s="21">
        <f>IF(H48=0, "-", H26/H48)</f>
        <v>1.659374060589866E-2</v>
      </c>
      <c r="J26" s="20">
        <f t="shared" si="0"/>
        <v>-0.78476821192052981</v>
      </c>
      <c r="K26" s="21">
        <f t="shared" si="1"/>
        <v>-1.7713365539452495E-2</v>
      </c>
    </row>
    <row r="27" spans="1:11" x14ac:dyDescent="0.2">
      <c r="A27" s="7" t="s">
        <v>68</v>
      </c>
      <c r="B27" s="65">
        <v>107</v>
      </c>
      <c r="C27" s="39">
        <f>IF(B48=0, "-", B27/B48)</f>
        <v>8.2785299806576399E-3</v>
      </c>
      <c r="D27" s="65">
        <v>40</v>
      </c>
      <c r="E27" s="21">
        <f>IF(D48=0, "-", D27/D48)</f>
        <v>2.6490066225165563E-3</v>
      </c>
      <c r="F27" s="81">
        <v>680</v>
      </c>
      <c r="G27" s="39">
        <f>IF(F48=0, "-", F27/F48)</f>
        <v>4.0791841631673664E-3</v>
      </c>
      <c r="H27" s="65">
        <v>338</v>
      </c>
      <c r="I27" s="21">
        <f>IF(H48=0, "-", H27/H48)</f>
        <v>2.2579244463742944E-3</v>
      </c>
      <c r="J27" s="20">
        <f t="shared" si="0"/>
        <v>1.675</v>
      </c>
      <c r="K27" s="21">
        <f t="shared" si="1"/>
        <v>1.0118343195266273</v>
      </c>
    </row>
    <row r="28" spans="1:11" x14ac:dyDescent="0.2">
      <c r="A28" s="7" t="s">
        <v>69</v>
      </c>
      <c r="B28" s="65">
        <v>200</v>
      </c>
      <c r="C28" s="39">
        <f>IF(B48=0, "-", B28/B48)</f>
        <v>1.5473887814313346E-2</v>
      </c>
      <c r="D28" s="65">
        <v>413</v>
      </c>
      <c r="E28" s="21">
        <f>IF(D48=0, "-", D28/D48)</f>
        <v>2.7350993377483444E-2</v>
      </c>
      <c r="F28" s="81">
        <v>2870</v>
      </c>
      <c r="G28" s="39">
        <f>IF(F48=0, "-", F28/F48)</f>
        <v>1.7216556688662267E-2</v>
      </c>
      <c r="H28" s="65">
        <v>3121</v>
      </c>
      <c r="I28" s="21">
        <f>IF(H48=0, "-", H28/H48)</f>
        <v>2.084905975483483E-2</v>
      </c>
      <c r="J28" s="20">
        <f t="shared" si="0"/>
        <v>-0.5157384987893463</v>
      </c>
      <c r="K28" s="21">
        <f t="shared" si="1"/>
        <v>-8.0422941364947126E-2</v>
      </c>
    </row>
    <row r="29" spans="1:11" x14ac:dyDescent="0.2">
      <c r="A29" s="7" t="s">
        <v>73</v>
      </c>
      <c r="B29" s="65">
        <v>13</v>
      </c>
      <c r="C29" s="39">
        <f>IF(B48=0, "-", B29/B48)</f>
        <v>1.0058027079303674E-3</v>
      </c>
      <c r="D29" s="65">
        <v>9</v>
      </c>
      <c r="E29" s="21">
        <f>IF(D48=0, "-", D29/D48)</f>
        <v>5.9602649006622517E-4</v>
      </c>
      <c r="F29" s="81">
        <v>145</v>
      </c>
      <c r="G29" s="39">
        <f>IF(F48=0, "-", F29/F48)</f>
        <v>8.6982603479304136E-4</v>
      </c>
      <c r="H29" s="65">
        <v>123</v>
      </c>
      <c r="I29" s="21">
        <f>IF(H48=0, "-", H29/H48)</f>
        <v>8.2167073048532017E-4</v>
      </c>
      <c r="J29" s="20">
        <f t="shared" si="0"/>
        <v>0.44444444444444442</v>
      </c>
      <c r="K29" s="21">
        <f t="shared" si="1"/>
        <v>0.17886178861788618</v>
      </c>
    </row>
    <row r="30" spans="1:11" x14ac:dyDescent="0.2">
      <c r="A30" s="7" t="s">
        <v>74</v>
      </c>
      <c r="B30" s="65">
        <v>1303</v>
      </c>
      <c r="C30" s="39">
        <f>IF(B48=0, "-", B30/B48)</f>
        <v>0.10081237911025145</v>
      </c>
      <c r="D30" s="65">
        <v>1709</v>
      </c>
      <c r="E30" s="21">
        <f>IF(D48=0, "-", D30/D48)</f>
        <v>0.11317880794701987</v>
      </c>
      <c r="F30" s="81">
        <v>20177</v>
      </c>
      <c r="G30" s="39">
        <f>IF(F48=0, "-", F30/F48)</f>
        <v>0.12103779244151169</v>
      </c>
      <c r="H30" s="65">
        <v>18017</v>
      </c>
      <c r="I30" s="21">
        <f>IF(H48=0, "-", H30/H48)</f>
        <v>0.12035806139149605</v>
      </c>
      <c r="J30" s="20">
        <f t="shared" si="0"/>
        <v>-0.23756582796957285</v>
      </c>
      <c r="K30" s="21">
        <f t="shared" si="1"/>
        <v>0.11988677360270855</v>
      </c>
    </row>
    <row r="31" spans="1:11" x14ac:dyDescent="0.2">
      <c r="A31" s="7" t="s">
        <v>76</v>
      </c>
      <c r="B31" s="65">
        <v>553</v>
      </c>
      <c r="C31" s="39">
        <f>IF(B48=0, "-", B31/B48)</f>
        <v>4.2785299806576402E-2</v>
      </c>
      <c r="D31" s="65">
        <v>533</v>
      </c>
      <c r="E31" s="21">
        <f>IF(D48=0, "-", D31/D48)</f>
        <v>3.5298013245033115E-2</v>
      </c>
      <c r="F31" s="81">
        <v>5865</v>
      </c>
      <c r="G31" s="39">
        <f>IF(F48=0, "-", F31/F48)</f>
        <v>3.5182963407318538E-2</v>
      </c>
      <c r="H31" s="65">
        <v>5096</v>
      </c>
      <c r="I31" s="21">
        <f>IF(H48=0, "-", H31/H48)</f>
        <v>3.4042553191489362E-2</v>
      </c>
      <c r="J31" s="20">
        <f t="shared" si="0"/>
        <v>3.7523452157598502E-2</v>
      </c>
      <c r="K31" s="21">
        <f t="shared" si="1"/>
        <v>0.15090266875981162</v>
      </c>
    </row>
    <row r="32" spans="1:11" x14ac:dyDescent="0.2">
      <c r="A32" s="7" t="s">
        <v>79</v>
      </c>
      <c r="B32" s="65">
        <v>954</v>
      </c>
      <c r="C32" s="39">
        <f>IF(B48=0, "-", B32/B48)</f>
        <v>7.3810444874274656E-2</v>
      </c>
      <c r="D32" s="65">
        <v>365</v>
      </c>
      <c r="E32" s="21">
        <f>IF(D48=0, "-", D32/D48)</f>
        <v>2.4172185430463577E-2</v>
      </c>
      <c r="F32" s="81">
        <v>8811</v>
      </c>
      <c r="G32" s="39">
        <f>IF(F48=0, "-", F32/F48)</f>
        <v>5.2855428914217156E-2</v>
      </c>
      <c r="H32" s="65">
        <v>3029</v>
      </c>
      <c r="I32" s="21">
        <f>IF(H48=0, "-", H32/H48)</f>
        <v>2.0234476769431176E-2</v>
      </c>
      <c r="J32" s="20">
        <f t="shared" si="0"/>
        <v>1.6136986301369862</v>
      </c>
      <c r="K32" s="21">
        <f t="shared" si="1"/>
        <v>1.9088808187520634</v>
      </c>
    </row>
    <row r="33" spans="1:11" x14ac:dyDescent="0.2">
      <c r="A33" s="7" t="s">
        <v>80</v>
      </c>
      <c r="B33" s="65">
        <v>11</v>
      </c>
      <c r="C33" s="39">
        <f>IF(B48=0, "-", B33/B48)</f>
        <v>8.5106382978723403E-4</v>
      </c>
      <c r="D33" s="65">
        <v>29</v>
      </c>
      <c r="E33" s="21">
        <f>IF(D48=0, "-", D33/D48)</f>
        <v>1.9205298013245033E-3</v>
      </c>
      <c r="F33" s="81">
        <v>403</v>
      </c>
      <c r="G33" s="39">
        <f>IF(F48=0, "-", F33/F48)</f>
        <v>2.41751649670066E-3</v>
      </c>
      <c r="H33" s="65">
        <v>318</v>
      </c>
      <c r="I33" s="21">
        <f>IF(H48=0, "-", H33/H48)</f>
        <v>2.1243194495474131E-3</v>
      </c>
      <c r="J33" s="20">
        <f t="shared" si="0"/>
        <v>-0.62068965517241381</v>
      </c>
      <c r="K33" s="21">
        <f t="shared" si="1"/>
        <v>0.26729559748427673</v>
      </c>
    </row>
    <row r="34" spans="1:11" x14ac:dyDescent="0.2">
      <c r="A34" s="7" t="s">
        <v>81</v>
      </c>
      <c r="B34" s="65">
        <v>941</v>
      </c>
      <c r="C34" s="39">
        <f>IF(B48=0, "-", B34/B48)</f>
        <v>7.2804642166344288E-2</v>
      </c>
      <c r="D34" s="65">
        <v>1118</v>
      </c>
      <c r="E34" s="21">
        <f>IF(D48=0, "-", D34/D48)</f>
        <v>7.4039735099337742E-2</v>
      </c>
      <c r="F34" s="81">
        <v>12045</v>
      </c>
      <c r="G34" s="39">
        <f>IF(F48=0, "-", F34/F48)</f>
        <v>7.2255548890221954E-2</v>
      </c>
      <c r="H34" s="65">
        <v>10847</v>
      </c>
      <c r="I34" s="21">
        <f>IF(H48=0, "-", H34/H48)</f>
        <v>7.2460670029059093E-2</v>
      </c>
      <c r="J34" s="20">
        <f t="shared" si="0"/>
        <v>-0.15831842576028624</v>
      </c>
      <c r="K34" s="21">
        <f t="shared" si="1"/>
        <v>0.11044528441043606</v>
      </c>
    </row>
    <row r="35" spans="1:11" x14ac:dyDescent="0.2">
      <c r="A35" s="7" t="s">
        <v>83</v>
      </c>
      <c r="B35" s="65">
        <v>310</v>
      </c>
      <c r="C35" s="39">
        <f>IF(B48=0, "-", B35/B48)</f>
        <v>2.3984526112185687E-2</v>
      </c>
      <c r="D35" s="65">
        <v>678</v>
      </c>
      <c r="E35" s="21">
        <f>IF(D48=0, "-", D35/D48)</f>
        <v>4.4900662251655628E-2</v>
      </c>
      <c r="F35" s="81">
        <v>6613</v>
      </c>
      <c r="G35" s="39">
        <f>IF(F48=0, "-", F35/F48)</f>
        <v>3.9670065986802637E-2</v>
      </c>
      <c r="H35" s="65">
        <v>7418</v>
      </c>
      <c r="I35" s="21">
        <f>IF(H48=0, "-", H35/H48)</f>
        <v>4.9554093323090284E-2</v>
      </c>
      <c r="J35" s="20">
        <f t="shared" si="0"/>
        <v>-0.54277286135693215</v>
      </c>
      <c r="K35" s="21">
        <f t="shared" si="1"/>
        <v>-0.1085198166621731</v>
      </c>
    </row>
    <row r="36" spans="1:11" x14ac:dyDescent="0.2">
      <c r="A36" s="7" t="s">
        <v>84</v>
      </c>
      <c r="B36" s="65">
        <v>119</v>
      </c>
      <c r="C36" s="39">
        <f>IF(B48=0, "-", B36/B48)</f>
        <v>9.2069632495164408E-3</v>
      </c>
      <c r="D36" s="65">
        <v>18</v>
      </c>
      <c r="E36" s="21">
        <f>IF(D48=0, "-", D36/D48)</f>
        <v>1.1920529801324503E-3</v>
      </c>
      <c r="F36" s="81">
        <v>1005</v>
      </c>
      <c r="G36" s="39">
        <f>IF(F48=0, "-", F36/F48)</f>
        <v>6.0287942411517701E-3</v>
      </c>
      <c r="H36" s="65">
        <v>490</v>
      </c>
      <c r="I36" s="21">
        <f>IF(H48=0, "-", H36/H48)</f>
        <v>3.2733224222585926E-3</v>
      </c>
      <c r="J36" s="20">
        <f t="shared" si="0"/>
        <v>5.6111111111111107</v>
      </c>
      <c r="K36" s="21">
        <f t="shared" si="1"/>
        <v>1.0510204081632653</v>
      </c>
    </row>
    <row r="37" spans="1:11" x14ac:dyDescent="0.2">
      <c r="A37" s="7" t="s">
        <v>85</v>
      </c>
      <c r="B37" s="65">
        <v>147</v>
      </c>
      <c r="C37" s="39">
        <f>IF(B48=0, "-", B37/B48)</f>
        <v>1.137330754352031E-2</v>
      </c>
      <c r="D37" s="65">
        <v>118</v>
      </c>
      <c r="E37" s="21">
        <f>IF(D48=0, "-", D37/D48)</f>
        <v>7.8145695364238415E-3</v>
      </c>
      <c r="F37" s="81">
        <v>1124</v>
      </c>
      <c r="G37" s="39">
        <f>IF(F48=0, "-", F37/F48)</f>
        <v>6.7426514697060584E-3</v>
      </c>
      <c r="H37" s="65">
        <v>1299</v>
      </c>
      <c r="I37" s="21">
        <f>IF(H48=0, "-", H37/H48)</f>
        <v>8.6776445439059428E-3</v>
      </c>
      <c r="J37" s="20">
        <f t="shared" si="0"/>
        <v>0.24576271186440679</v>
      </c>
      <c r="K37" s="21">
        <f t="shared" si="1"/>
        <v>-0.13471901462663588</v>
      </c>
    </row>
    <row r="38" spans="1:11" x14ac:dyDescent="0.2">
      <c r="A38" s="7" t="s">
        <v>87</v>
      </c>
      <c r="B38" s="65">
        <v>35</v>
      </c>
      <c r="C38" s="39">
        <f>IF(B48=0, "-", B38/B48)</f>
        <v>2.7079303675048355E-3</v>
      </c>
      <c r="D38" s="65">
        <v>70</v>
      </c>
      <c r="E38" s="21">
        <f>IF(D48=0, "-", D38/D48)</f>
        <v>4.6357615894039739E-3</v>
      </c>
      <c r="F38" s="81">
        <v>639</v>
      </c>
      <c r="G38" s="39">
        <f>IF(F48=0, "-", F38/F48)</f>
        <v>3.8332333533293342E-3</v>
      </c>
      <c r="H38" s="65">
        <v>992</v>
      </c>
      <c r="I38" s="21">
        <f>IF(H48=0, "-", H38/H48)</f>
        <v>6.6268078426133135E-3</v>
      </c>
      <c r="J38" s="20">
        <f t="shared" si="0"/>
        <v>-0.5</v>
      </c>
      <c r="K38" s="21">
        <f t="shared" si="1"/>
        <v>-0.35584677419354838</v>
      </c>
    </row>
    <row r="39" spans="1:11" x14ac:dyDescent="0.2">
      <c r="A39" s="7" t="s">
        <v>88</v>
      </c>
      <c r="B39" s="65">
        <v>0</v>
      </c>
      <c r="C39" s="39">
        <f>IF(B48=0, "-", B39/B48)</f>
        <v>0</v>
      </c>
      <c r="D39" s="65">
        <v>0</v>
      </c>
      <c r="E39" s="21">
        <f>IF(D48=0, "-", D39/D48)</f>
        <v>0</v>
      </c>
      <c r="F39" s="81">
        <v>6</v>
      </c>
      <c r="G39" s="39">
        <f>IF(F48=0, "-", F39/F48)</f>
        <v>3.5992801439712057E-5</v>
      </c>
      <c r="H39" s="65">
        <v>5</v>
      </c>
      <c r="I39" s="21">
        <f>IF(H48=0, "-", H39/H48)</f>
        <v>3.3401249206720331E-5</v>
      </c>
      <c r="J39" s="20" t="str">
        <f t="shared" si="0"/>
        <v>-</v>
      </c>
      <c r="K39" s="21">
        <f t="shared" si="1"/>
        <v>0.2</v>
      </c>
    </row>
    <row r="40" spans="1:11" x14ac:dyDescent="0.2">
      <c r="A40" s="7" t="s">
        <v>90</v>
      </c>
      <c r="B40" s="65">
        <v>79</v>
      </c>
      <c r="C40" s="39">
        <f>IF(B48=0, "-", B40/B48)</f>
        <v>6.1121856866537721E-3</v>
      </c>
      <c r="D40" s="65">
        <v>155</v>
      </c>
      <c r="E40" s="21">
        <f>IF(D48=0, "-", D40/D48)</f>
        <v>1.0264900662251655E-2</v>
      </c>
      <c r="F40" s="81">
        <v>1785</v>
      </c>
      <c r="G40" s="39">
        <f>IF(F48=0, "-", F40/F48)</f>
        <v>1.0707858428314338E-2</v>
      </c>
      <c r="H40" s="65">
        <v>1376</v>
      </c>
      <c r="I40" s="21">
        <f>IF(H48=0, "-", H40/H48)</f>
        <v>9.192023781689436E-3</v>
      </c>
      <c r="J40" s="20">
        <f t="shared" si="0"/>
        <v>-0.49032258064516127</v>
      </c>
      <c r="K40" s="21">
        <f t="shared" si="1"/>
        <v>0.29723837209302323</v>
      </c>
    </row>
    <row r="41" spans="1:11" x14ac:dyDescent="0.2">
      <c r="A41" s="7" t="s">
        <v>91</v>
      </c>
      <c r="B41" s="65">
        <v>17</v>
      </c>
      <c r="C41" s="39">
        <f>IF(B48=0, "-", B41/B48)</f>
        <v>1.3152804642166344E-3</v>
      </c>
      <c r="D41" s="65">
        <v>27</v>
      </c>
      <c r="E41" s="21">
        <f>IF(D48=0, "-", D41/D48)</f>
        <v>1.7880794701986755E-3</v>
      </c>
      <c r="F41" s="81">
        <v>232</v>
      </c>
      <c r="G41" s="39">
        <f>IF(F48=0, "-", F41/F48)</f>
        <v>1.3917216556688663E-3</v>
      </c>
      <c r="H41" s="65">
        <v>173</v>
      </c>
      <c r="I41" s="21">
        <f>IF(H48=0, "-", H41/H48)</f>
        <v>1.1556832225525235E-3</v>
      </c>
      <c r="J41" s="20">
        <f t="shared" si="0"/>
        <v>-0.37037037037037035</v>
      </c>
      <c r="K41" s="21">
        <f t="shared" si="1"/>
        <v>0.34104046242774566</v>
      </c>
    </row>
    <row r="42" spans="1:11" x14ac:dyDescent="0.2">
      <c r="A42" s="7" t="s">
        <v>92</v>
      </c>
      <c r="B42" s="65">
        <v>900</v>
      </c>
      <c r="C42" s="39">
        <f>IF(B48=0, "-", B42/B48)</f>
        <v>6.9632495164410058E-2</v>
      </c>
      <c r="D42" s="65">
        <v>1090</v>
      </c>
      <c r="E42" s="21">
        <f>IF(D48=0, "-", D42/D48)</f>
        <v>7.2185430463576158E-2</v>
      </c>
      <c r="F42" s="81">
        <v>11437</v>
      </c>
      <c r="G42" s="39">
        <f>IF(F48=0, "-", F42/F48)</f>
        <v>6.8608278344331128E-2</v>
      </c>
      <c r="H42" s="65">
        <v>9506</v>
      </c>
      <c r="I42" s="21">
        <f>IF(H48=0, "-", H42/H48)</f>
        <v>6.3502454991816698E-2</v>
      </c>
      <c r="J42" s="20">
        <f t="shared" si="0"/>
        <v>-0.1743119266055046</v>
      </c>
      <c r="K42" s="21">
        <f t="shared" si="1"/>
        <v>0.20313486219229959</v>
      </c>
    </row>
    <row r="43" spans="1:11" x14ac:dyDescent="0.2">
      <c r="A43" s="7" t="s">
        <v>93</v>
      </c>
      <c r="B43" s="65">
        <v>315</v>
      </c>
      <c r="C43" s="39">
        <f>IF(B48=0, "-", B43/B48)</f>
        <v>2.437137330754352E-2</v>
      </c>
      <c r="D43" s="65">
        <v>160</v>
      </c>
      <c r="E43" s="21">
        <f>IF(D48=0, "-", D43/D48)</f>
        <v>1.0596026490066225E-2</v>
      </c>
      <c r="F43" s="81">
        <v>2611</v>
      </c>
      <c r="G43" s="39">
        <f>IF(F48=0, "-", F43/F48)</f>
        <v>1.5662867426514696E-2</v>
      </c>
      <c r="H43" s="65">
        <v>2434</v>
      </c>
      <c r="I43" s="21">
        <f>IF(H48=0, "-", H43/H48)</f>
        <v>1.6259728113831456E-2</v>
      </c>
      <c r="J43" s="20">
        <f t="shared" si="0"/>
        <v>0.96875</v>
      </c>
      <c r="K43" s="21">
        <f t="shared" si="1"/>
        <v>7.2719802793755131E-2</v>
      </c>
    </row>
    <row r="44" spans="1:11" x14ac:dyDescent="0.2">
      <c r="A44" s="7" t="s">
        <v>94</v>
      </c>
      <c r="B44" s="65">
        <v>2366</v>
      </c>
      <c r="C44" s="39">
        <f>IF(B48=0, "-", B44/B48)</f>
        <v>0.18305609284332688</v>
      </c>
      <c r="D44" s="65">
        <v>3215</v>
      </c>
      <c r="E44" s="21">
        <f>IF(D48=0, "-", D44/D48)</f>
        <v>0.21291390728476822</v>
      </c>
      <c r="F44" s="81">
        <v>30147</v>
      </c>
      <c r="G44" s="39">
        <f>IF(F48=0, "-", F44/F48)</f>
        <v>0.18084583083383324</v>
      </c>
      <c r="H44" s="65">
        <v>28848</v>
      </c>
      <c r="I44" s="21">
        <f>IF(H48=0, "-", H44/H48)</f>
        <v>0.19271184742309364</v>
      </c>
      <c r="J44" s="20">
        <f t="shared" si="0"/>
        <v>-0.26407465007776049</v>
      </c>
      <c r="K44" s="21">
        <f t="shared" si="1"/>
        <v>4.502911813643927E-2</v>
      </c>
    </row>
    <row r="45" spans="1:11" x14ac:dyDescent="0.2">
      <c r="A45" s="7" t="s">
        <v>96</v>
      </c>
      <c r="B45" s="65">
        <v>366</v>
      </c>
      <c r="C45" s="39">
        <f>IF(B48=0, "-", B45/B48)</f>
        <v>2.8317214700193424E-2</v>
      </c>
      <c r="D45" s="65">
        <v>545</v>
      </c>
      <c r="E45" s="21">
        <f>IF(D48=0, "-", D45/D48)</f>
        <v>3.6092715231788079E-2</v>
      </c>
      <c r="F45" s="81">
        <v>6855</v>
      </c>
      <c r="G45" s="39">
        <f>IF(F48=0, "-", F45/F48)</f>
        <v>4.1121775644871024E-2</v>
      </c>
      <c r="H45" s="65">
        <v>5610</v>
      </c>
      <c r="I45" s="21">
        <f>IF(H48=0, "-", H45/H48)</f>
        <v>3.747620160994021E-2</v>
      </c>
      <c r="J45" s="20">
        <f t="shared" si="0"/>
        <v>-0.32844036697247708</v>
      </c>
      <c r="K45" s="21">
        <f t="shared" si="1"/>
        <v>0.22192513368983957</v>
      </c>
    </row>
    <row r="46" spans="1:11" x14ac:dyDescent="0.2">
      <c r="A46" s="7" t="s">
        <v>97</v>
      </c>
      <c r="B46" s="65">
        <v>247</v>
      </c>
      <c r="C46" s="39">
        <f>IF(B48=0, "-", B46/B48)</f>
        <v>1.9110251450676984E-2</v>
      </c>
      <c r="D46" s="65">
        <v>363</v>
      </c>
      <c r="E46" s="21">
        <f>IF(D48=0, "-", D46/D48)</f>
        <v>2.4039735099337749E-2</v>
      </c>
      <c r="F46" s="81">
        <v>3668</v>
      </c>
      <c r="G46" s="39">
        <f>IF(F48=0, "-", F46/F48)</f>
        <v>2.2003599280143973E-2</v>
      </c>
      <c r="H46" s="65">
        <v>3257</v>
      </c>
      <c r="I46" s="21">
        <f>IF(H48=0, "-", H46/H48)</f>
        <v>2.1757573733257624E-2</v>
      </c>
      <c r="J46" s="20">
        <f t="shared" si="0"/>
        <v>-0.31955922865013775</v>
      </c>
      <c r="K46" s="21">
        <f t="shared" si="1"/>
        <v>0.1261897451642616</v>
      </c>
    </row>
    <row r="47" spans="1:11" x14ac:dyDescent="0.2">
      <c r="A47" s="2"/>
      <c r="B47" s="68"/>
      <c r="C47" s="33"/>
      <c r="D47" s="68"/>
      <c r="E47" s="6"/>
      <c r="F47" s="82"/>
      <c r="G47" s="33"/>
      <c r="H47" s="68"/>
      <c r="I47" s="6"/>
      <c r="J47" s="5"/>
      <c r="K47" s="6"/>
    </row>
    <row r="48" spans="1:11" s="43" customFormat="1" x14ac:dyDescent="0.2">
      <c r="A48" s="162" t="s">
        <v>630</v>
      </c>
      <c r="B48" s="71">
        <f>SUM(B7:B47)</f>
        <v>12925</v>
      </c>
      <c r="C48" s="40">
        <v>1</v>
      </c>
      <c r="D48" s="71">
        <f>SUM(D7:D47)</f>
        <v>15100</v>
      </c>
      <c r="E48" s="41">
        <v>1</v>
      </c>
      <c r="F48" s="77">
        <f>SUM(F7:F47)</f>
        <v>166700</v>
      </c>
      <c r="G48" s="42">
        <v>1</v>
      </c>
      <c r="H48" s="71">
        <f>SUM(H7:H47)</f>
        <v>149695</v>
      </c>
      <c r="I48" s="41">
        <v>1</v>
      </c>
      <c r="J48" s="37">
        <f>IF(D48=0, "-", (B48-D48)/D48)</f>
        <v>-0.14403973509933773</v>
      </c>
      <c r="K48" s="38">
        <f>IF(H48=0, "-", (F48-H48)/H48)</f>
        <v>0.11359764855205584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509</v>
      </c>
      <c r="B7" s="65">
        <v>3</v>
      </c>
      <c r="C7" s="34">
        <f>IF(B15=0, "-", B7/B15)</f>
        <v>4.4776119402985072E-2</v>
      </c>
      <c r="D7" s="65">
        <v>0</v>
      </c>
      <c r="E7" s="9">
        <f>IF(D15=0, "-", D7/D15)</f>
        <v>0</v>
      </c>
      <c r="F7" s="81">
        <v>24</v>
      </c>
      <c r="G7" s="34">
        <f>IF(F15=0, "-", F7/F15)</f>
        <v>3.3707865168539325E-2</v>
      </c>
      <c r="H7" s="65">
        <v>0</v>
      </c>
      <c r="I7" s="9">
        <f>IF(H15=0, "-", H7/H15)</f>
        <v>0</v>
      </c>
      <c r="J7" s="8" t="str">
        <f t="shared" ref="J7:J13" si="0">IF(D7=0, "-", IF((B7-D7)/D7&lt;10, (B7-D7)/D7, "&gt;999%"))</f>
        <v>-</v>
      </c>
      <c r="K7" s="9" t="str">
        <f t="shared" ref="K7:K13" si="1">IF(H7=0, "-", IF((F7-H7)/H7&lt;10, (F7-H7)/H7, "&gt;999%"))</f>
        <v>-</v>
      </c>
    </row>
    <row r="8" spans="1:11" x14ac:dyDescent="0.2">
      <c r="A8" s="7" t="s">
        <v>510</v>
      </c>
      <c r="B8" s="65">
        <v>0</v>
      </c>
      <c r="C8" s="34">
        <f>IF(B15=0, "-", B8/B15)</f>
        <v>0</v>
      </c>
      <c r="D8" s="65">
        <v>0</v>
      </c>
      <c r="E8" s="9">
        <f>IF(D15=0, "-", D8/D15)</f>
        <v>0</v>
      </c>
      <c r="F8" s="81">
        <v>0</v>
      </c>
      <c r="G8" s="34">
        <f>IF(F15=0, "-", F8/F15)</f>
        <v>0</v>
      </c>
      <c r="H8" s="65">
        <v>1</v>
      </c>
      <c r="I8" s="9">
        <f>IF(H15=0, "-", H8/H15)</f>
        <v>1.6863406408094434E-3</v>
      </c>
      <c r="J8" s="8" t="str">
        <f t="shared" si="0"/>
        <v>-</v>
      </c>
      <c r="K8" s="9">
        <f t="shared" si="1"/>
        <v>-1</v>
      </c>
    </row>
    <row r="9" spans="1:11" x14ac:dyDescent="0.2">
      <c r="A9" s="7" t="s">
        <v>511</v>
      </c>
      <c r="B9" s="65">
        <v>10</v>
      </c>
      <c r="C9" s="34">
        <f>IF(B15=0, "-", B9/B15)</f>
        <v>0.14925373134328357</v>
      </c>
      <c r="D9" s="65">
        <v>0</v>
      </c>
      <c r="E9" s="9">
        <f>IF(D15=0, "-", D9/D15)</f>
        <v>0</v>
      </c>
      <c r="F9" s="81">
        <v>66</v>
      </c>
      <c r="G9" s="34">
        <f>IF(F15=0, "-", F9/F15)</f>
        <v>9.269662921348315E-2</v>
      </c>
      <c r="H9" s="65">
        <v>0</v>
      </c>
      <c r="I9" s="9">
        <f>IF(H15=0, "-", H9/H15)</f>
        <v>0</v>
      </c>
      <c r="J9" s="8" t="str">
        <f t="shared" si="0"/>
        <v>-</v>
      </c>
      <c r="K9" s="9" t="str">
        <f t="shared" si="1"/>
        <v>-</v>
      </c>
    </row>
    <row r="10" spans="1:11" x14ac:dyDescent="0.2">
      <c r="A10" s="7" t="s">
        <v>512</v>
      </c>
      <c r="B10" s="65">
        <v>1</v>
      </c>
      <c r="C10" s="34">
        <f>IF(B15=0, "-", B10/B15)</f>
        <v>1.4925373134328358E-2</v>
      </c>
      <c r="D10" s="65">
        <v>2</v>
      </c>
      <c r="E10" s="9">
        <f>IF(D15=0, "-", D10/D15)</f>
        <v>5.128205128205128E-2</v>
      </c>
      <c r="F10" s="81">
        <v>19</v>
      </c>
      <c r="G10" s="34">
        <f>IF(F15=0, "-", F10/F15)</f>
        <v>2.6685393258426966E-2</v>
      </c>
      <c r="H10" s="65">
        <v>35</v>
      </c>
      <c r="I10" s="9">
        <f>IF(H15=0, "-", H10/H15)</f>
        <v>5.9021922428330521E-2</v>
      </c>
      <c r="J10" s="8">
        <f t="shared" si="0"/>
        <v>-0.5</v>
      </c>
      <c r="K10" s="9">
        <f t="shared" si="1"/>
        <v>-0.45714285714285713</v>
      </c>
    </row>
    <row r="11" spans="1:11" x14ac:dyDescent="0.2">
      <c r="A11" s="7" t="s">
        <v>513</v>
      </c>
      <c r="B11" s="65">
        <v>1</v>
      </c>
      <c r="C11" s="34">
        <f>IF(B15=0, "-", B11/B15)</f>
        <v>1.4925373134328358E-2</v>
      </c>
      <c r="D11" s="65">
        <v>0</v>
      </c>
      <c r="E11" s="9">
        <f>IF(D15=0, "-", D11/D15)</f>
        <v>0</v>
      </c>
      <c r="F11" s="81">
        <v>41</v>
      </c>
      <c r="G11" s="34">
        <f>IF(F15=0, "-", F11/F15)</f>
        <v>5.758426966292135E-2</v>
      </c>
      <c r="H11" s="65">
        <v>12</v>
      </c>
      <c r="I11" s="9">
        <f>IF(H15=0, "-", H11/H15)</f>
        <v>2.0236087689713321E-2</v>
      </c>
      <c r="J11" s="8" t="str">
        <f t="shared" si="0"/>
        <v>-</v>
      </c>
      <c r="K11" s="9">
        <f t="shared" si="1"/>
        <v>2.4166666666666665</v>
      </c>
    </row>
    <row r="12" spans="1:11" x14ac:dyDescent="0.2">
      <c r="A12" s="7" t="s">
        <v>514</v>
      </c>
      <c r="B12" s="65">
        <v>47</v>
      </c>
      <c r="C12" s="34">
        <f>IF(B15=0, "-", B12/B15)</f>
        <v>0.70149253731343286</v>
      </c>
      <c r="D12" s="65">
        <v>37</v>
      </c>
      <c r="E12" s="9">
        <f>IF(D15=0, "-", D12/D15)</f>
        <v>0.94871794871794868</v>
      </c>
      <c r="F12" s="81">
        <v>534</v>
      </c>
      <c r="G12" s="34">
        <f>IF(F15=0, "-", F12/F15)</f>
        <v>0.75</v>
      </c>
      <c r="H12" s="65">
        <v>538</v>
      </c>
      <c r="I12" s="9">
        <f>IF(H15=0, "-", H12/H15)</f>
        <v>0.90725126475548057</v>
      </c>
      <c r="J12" s="8">
        <f t="shared" si="0"/>
        <v>0.27027027027027029</v>
      </c>
      <c r="K12" s="9">
        <f t="shared" si="1"/>
        <v>-7.4349442379182153E-3</v>
      </c>
    </row>
    <row r="13" spans="1:11" x14ac:dyDescent="0.2">
      <c r="A13" s="7" t="s">
        <v>515</v>
      </c>
      <c r="B13" s="65">
        <v>5</v>
      </c>
      <c r="C13" s="34">
        <f>IF(B15=0, "-", B13/B15)</f>
        <v>7.4626865671641784E-2</v>
      </c>
      <c r="D13" s="65">
        <v>0</v>
      </c>
      <c r="E13" s="9">
        <f>IF(D15=0, "-", D13/D15)</f>
        <v>0</v>
      </c>
      <c r="F13" s="81">
        <v>28</v>
      </c>
      <c r="G13" s="34">
        <f>IF(F15=0, "-", F13/F15)</f>
        <v>3.9325842696629212E-2</v>
      </c>
      <c r="H13" s="65">
        <v>7</v>
      </c>
      <c r="I13" s="9">
        <f>IF(H15=0, "-", H13/H15)</f>
        <v>1.1804384485666104E-2</v>
      </c>
      <c r="J13" s="8" t="str">
        <f t="shared" si="0"/>
        <v>-</v>
      </c>
      <c r="K13" s="9">
        <f t="shared" si="1"/>
        <v>3</v>
      </c>
    </row>
    <row r="14" spans="1:11" x14ac:dyDescent="0.2">
      <c r="A14" s="2"/>
      <c r="B14" s="68"/>
      <c r="C14" s="33"/>
      <c r="D14" s="68"/>
      <c r="E14" s="6"/>
      <c r="F14" s="82"/>
      <c r="G14" s="33"/>
      <c r="H14" s="68"/>
      <c r="I14" s="6"/>
      <c r="J14" s="5"/>
      <c r="K14" s="6"/>
    </row>
    <row r="15" spans="1:11" s="43" customFormat="1" x14ac:dyDescent="0.2">
      <c r="A15" s="162" t="s">
        <v>652</v>
      </c>
      <c r="B15" s="71">
        <f>SUM(B7:B14)</f>
        <v>67</v>
      </c>
      <c r="C15" s="40">
        <f>B15/24733</f>
        <v>2.708931387215461E-3</v>
      </c>
      <c r="D15" s="71">
        <f>SUM(D7:D14)</f>
        <v>39</v>
      </c>
      <c r="E15" s="41">
        <f>D15/29335</f>
        <v>1.3294699164820181E-3</v>
      </c>
      <c r="F15" s="77">
        <f>SUM(F7:F14)</f>
        <v>712</v>
      </c>
      <c r="G15" s="42">
        <f>F15/328185</f>
        <v>2.169508051860993E-3</v>
      </c>
      <c r="H15" s="71">
        <f>SUM(H7:H14)</f>
        <v>593</v>
      </c>
      <c r="I15" s="41">
        <f>H15/302117</f>
        <v>1.9628157303296406E-3</v>
      </c>
      <c r="J15" s="37">
        <f>IF(D15=0, "-", IF((B15-D15)/D15&lt;10, (B15-D15)/D15, "&gt;999%"))</f>
        <v>0.71794871794871795</v>
      </c>
      <c r="K15" s="38">
        <f>IF(H15=0, "-", IF((F15-H15)/H15&lt;10, (F15-H15)/H15, "&gt;999%"))</f>
        <v>0.20067453625632378</v>
      </c>
    </row>
    <row r="16" spans="1:11" x14ac:dyDescent="0.2">
      <c r="B16" s="83"/>
      <c r="D16" s="83"/>
      <c r="F16" s="83"/>
      <c r="H16" s="83"/>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516</v>
      </c>
      <c r="B18" s="65">
        <v>4</v>
      </c>
      <c r="C18" s="34">
        <f>IF(B20=0, "-", B18/B20)</f>
        <v>1</v>
      </c>
      <c r="D18" s="65">
        <v>3</v>
      </c>
      <c r="E18" s="9">
        <f>IF(D20=0, "-", D18/D20)</f>
        <v>1</v>
      </c>
      <c r="F18" s="81">
        <v>53</v>
      </c>
      <c r="G18" s="34">
        <f>IF(F20=0, "-", F18/F20)</f>
        <v>1</v>
      </c>
      <c r="H18" s="65">
        <v>53</v>
      </c>
      <c r="I18" s="9">
        <f>IF(H20=0, "-", H18/H20)</f>
        <v>1</v>
      </c>
      <c r="J18" s="8">
        <f>IF(D18=0, "-", IF((B18-D18)/D18&lt;10, (B18-D18)/D18, "&gt;999%"))</f>
        <v>0.33333333333333331</v>
      </c>
      <c r="K18" s="9">
        <f>IF(H18=0, "-", IF((F18-H18)/H18&lt;10, (F18-H18)/H18, "&gt;999%"))</f>
        <v>0</v>
      </c>
    </row>
    <row r="19" spans="1:11" x14ac:dyDescent="0.2">
      <c r="A19" s="2"/>
      <c r="B19" s="68"/>
      <c r="C19" s="33"/>
      <c r="D19" s="68"/>
      <c r="E19" s="6"/>
      <c r="F19" s="82"/>
      <c r="G19" s="33"/>
      <c r="H19" s="68"/>
      <c r="I19" s="6"/>
      <c r="J19" s="5"/>
      <c r="K19" s="6"/>
    </row>
    <row r="20" spans="1:11" s="43" customFormat="1" x14ac:dyDescent="0.2">
      <c r="A20" s="162" t="s">
        <v>651</v>
      </c>
      <c r="B20" s="71">
        <f>SUM(B18:B19)</f>
        <v>4</v>
      </c>
      <c r="C20" s="40">
        <f>B20/24733</f>
        <v>1.6172724699793799E-4</v>
      </c>
      <c r="D20" s="71">
        <f>SUM(D18:D19)</f>
        <v>3</v>
      </c>
      <c r="E20" s="41">
        <f>D20/29335</f>
        <v>1.0226691665246293E-4</v>
      </c>
      <c r="F20" s="77">
        <f>SUM(F18:F19)</f>
        <v>53</v>
      </c>
      <c r="G20" s="42">
        <f>F20/328185</f>
        <v>1.6149427914133796E-4</v>
      </c>
      <c r="H20" s="71">
        <f>SUM(H18:H19)</f>
        <v>53</v>
      </c>
      <c r="I20" s="41">
        <f>H20/302117</f>
        <v>1.7542872463317192E-4</v>
      </c>
      <c r="J20" s="37">
        <f>IF(D20=0, "-", IF((B20-D20)/D20&lt;10, (B20-D20)/D20, "&gt;999%"))</f>
        <v>0.33333333333333331</v>
      </c>
      <c r="K20" s="38">
        <f>IF(H20=0, "-", IF((F20-H20)/H20&lt;10, (F20-H20)/H20, "&gt;999%"))</f>
        <v>0</v>
      </c>
    </row>
    <row r="21" spans="1:11" x14ac:dyDescent="0.2">
      <c r="B21" s="83"/>
      <c r="D21" s="83"/>
      <c r="F21" s="83"/>
      <c r="H21" s="83"/>
    </row>
    <row r="22" spans="1:11" x14ac:dyDescent="0.2">
      <c r="A22" s="163" t="s">
        <v>131</v>
      </c>
      <c r="B22" s="61" t="s">
        <v>12</v>
      </c>
      <c r="C22" s="62" t="s">
        <v>13</v>
      </c>
      <c r="D22" s="61" t="s">
        <v>12</v>
      </c>
      <c r="E22" s="63" t="s">
        <v>13</v>
      </c>
      <c r="F22" s="62" t="s">
        <v>12</v>
      </c>
      <c r="G22" s="62" t="s">
        <v>13</v>
      </c>
      <c r="H22" s="61" t="s">
        <v>12</v>
      </c>
      <c r="I22" s="63" t="s">
        <v>13</v>
      </c>
      <c r="J22" s="61"/>
      <c r="K22" s="63"/>
    </row>
    <row r="23" spans="1:11" x14ac:dyDescent="0.2">
      <c r="A23" s="7" t="s">
        <v>517</v>
      </c>
      <c r="B23" s="65">
        <v>0</v>
      </c>
      <c r="C23" s="34">
        <f>IF(B28=0, "-", B23/B28)</f>
        <v>0</v>
      </c>
      <c r="D23" s="65">
        <v>0</v>
      </c>
      <c r="E23" s="9">
        <f>IF(D28=0, "-", D23/D28)</f>
        <v>0</v>
      </c>
      <c r="F23" s="81">
        <v>0</v>
      </c>
      <c r="G23" s="34">
        <f>IF(F28=0, "-", F23/F28)</f>
        <v>0</v>
      </c>
      <c r="H23" s="65">
        <v>11</v>
      </c>
      <c r="I23" s="9">
        <f>IF(H28=0, "-", H23/H28)</f>
        <v>1.1853448275862068E-2</v>
      </c>
      <c r="J23" s="8" t="str">
        <f>IF(D23=0, "-", IF((B23-D23)/D23&lt;10, (B23-D23)/D23, "&gt;999%"))</f>
        <v>-</v>
      </c>
      <c r="K23" s="9">
        <f>IF(H23=0, "-", IF((F23-H23)/H23&lt;10, (F23-H23)/H23, "&gt;999%"))</f>
        <v>-1</v>
      </c>
    </row>
    <row r="24" spans="1:11" x14ac:dyDescent="0.2">
      <c r="A24" s="7" t="s">
        <v>518</v>
      </c>
      <c r="B24" s="65">
        <v>4</v>
      </c>
      <c r="C24" s="34">
        <f>IF(B28=0, "-", B24/B28)</f>
        <v>0.13333333333333333</v>
      </c>
      <c r="D24" s="65">
        <v>8</v>
      </c>
      <c r="E24" s="9">
        <f>IF(D28=0, "-", D24/D28)</f>
        <v>8.0808080808080815E-2</v>
      </c>
      <c r="F24" s="81">
        <v>98</v>
      </c>
      <c r="G24" s="34">
        <f>IF(F28=0, "-", F24/F28)</f>
        <v>0.17043478260869566</v>
      </c>
      <c r="H24" s="65">
        <v>83</v>
      </c>
      <c r="I24" s="9">
        <f>IF(H28=0, "-", H24/H28)</f>
        <v>8.9439655172413798E-2</v>
      </c>
      <c r="J24" s="8">
        <f>IF(D24=0, "-", IF((B24-D24)/D24&lt;10, (B24-D24)/D24, "&gt;999%"))</f>
        <v>-0.5</v>
      </c>
      <c r="K24" s="9">
        <f>IF(H24=0, "-", IF((F24-H24)/H24&lt;10, (F24-H24)/H24, "&gt;999%"))</f>
        <v>0.18072289156626506</v>
      </c>
    </row>
    <row r="25" spans="1:11" x14ac:dyDescent="0.2">
      <c r="A25" s="7" t="s">
        <v>519</v>
      </c>
      <c r="B25" s="65">
        <v>10</v>
      </c>
      <c r="C25" s="34">
        <f>IF(B28=0, "-", B25/B28)</f>
        <v>0.33333333333333331</v>
      </c>
      <c r="D25" s="65">
        <v>6</v>
      </c>
      <c r="E25" s="9">
        <f>IF(D28=0, "-", D25/D28)</f>
        <v>6.0606060606060608E-2</v>
      </c>
      <c r="F25" s="81">
        <v>207</v>
      </c>
      <c r="G25" s="34">
        <f>IF(F28=0, "-", F25/F28)</f>
        <v>0.36</v>
      </c>
      <c r="H25" s="65">
        <v>130</v>
      </c>
      <c r="I25" s="9">
        <f>IF(H28=0, "-", H25/H28)</f>
        <v>0.14008620689655171</v>
      </c>
      <c r="J25" s="8">
        <f>IF(D25=0, "-", IF((B25-D25)/D25&lt;10, (B25-D25)/D25, "&gt;999%"))</f>
        <v>0.66666666666666663</v>
      </c>
      <c r="K25" s="9">
        <f>IF(H25=0, "-", IF((F25-H25)/H25&lt;10, (F25-H25)/H25, "&gt;999%"))</f>
        <v>0.59230769230769231</v>
      </c>
    </row>
    <row r="26" spans="1:11" x14ac:dyDescent="0.2">
      <c r="A26" s="7" t="s">
        <v>520</v>
      </c>
      <c r="B26" s="65">
        <v>16</v>
      </c>
      <c r="C26" s="34">
        <f>IF(B28=0, "-", B26/B28)</f>
        <v>0.53333333333333333</v>
      </c>
      <c r="D26" s="65">
        <v>85</v>
      </c>
      <c r="E26" s="9">
        <f>IF(D28=0, "-", D26/D28)</f>
        <v>0.85858585858585856</v>
      </c>
      <c r="F26" s="81">
        <v>270</v>
      </c>
      <c r="G26" s="34">
        <f>IF(F28=0, "-", F26/F28)</f>
        <v>0.46956521739130436</v>
      </c>
      <c r="H26" s="65">
        <v>704</v>
      </c>
      <c r="I26" s="9">
        <f>IF(H28=0, "-", H26/H28)</f>
        <v>0.75862068965517238</v>
      </c>
      <c r="J26" s="8">
        <f>IF(D26=0, "-", IF((B26-D26)/D26&lt;10, (B26-D26)/D26, "&gt;999%"))</f>
        <v>-0.81176470588235294</v>
      </c>
      <c r="K26" s="9">
        <f>IF(H26=0, "-", IF((F26-H26)/H26&lt;10, (F26-H26)/H26, "&gt;999%"))</f>
        <v>-0.61647727272727271</v>
      </c>
    </row>
    <row r="27" spans="1:11" x14ac:dyDescent="0.2">
      <c r="A27" s="2"/>
      <c r="B27" s="68"/>
      <c r="C27" s="33"/>
      <c r="D27" s="68"/>
      <c r="E27" s="6"/>
      <c r="F27" s="82"/>
      <c r="G27" s="33"/>
      <c r="H27" s="68"/>
      <c r="I27" s="6"/>
      <c r="J27" s="5"/>
      <c r="K27" s="6"/>
    </row>
    <row r="28" spans="1:11" s="43" customFormat="1" x14ac:dyDescent="0.2">
      <c r="A28" s="162" t="s">
        <v>650</v>
      </c>
      <c r="B28" s="71">
        <f>SUM(B23:B27)</f>
        <v>30</v>
      </c>
      <c r="C28" s="40">
        <f>B28/24733</f>
        <v>1.2129543524845349E-3</v>
      </c>
      <c r="D28" s="71">
        <f>SUM(D23:D27)</f>
        <v>99</v>
      </c>
      <c r="E28" s="41">
        <f>D28/29335</f>
        <v>3.3748082495312767E-3</v>
      </c>
      <c r="F28" s="77">
        <f>SUM(F23:F27)</f>
        <v>575</v>
      </c>
      <c r="G28" s="42">
        <f>F28/328185</f>
        <v>1.7520605755899873E-3</v>
      </c>
      <c r="H28" s="71">
        <f>SUM(H23:H27)</f>
        <v>928</v>
      </c>
      <c r="I28" s="41">
        <f>H28/302117</f>
        <v>3.0716576690487459E-3</v>
      </c>
      <c r="J28" s="37">
        <f>IF(D28=0, "-", IF((B28-D28)/D28&lt;10, (B28-D28)/D28, "&gt;999%"))</f>
        <v>-0.69696969696969702</v>
      </c>
      <c r="K28" s="38">
        <f>IF(H28=0, "-", IF((F28-H28)/H28&lt;10, (F28-H28)/H28, "&gt;999%"))</f>
        <v>-0.38038793103448276</v>
      </c>
    </row>
    <row r="29" spans="1:11" x14ac:dyDescent="0.2">
      <c r="B29" s="83"/>
      <c r="D29" s="83"/>
      <c r="F29" s="83"/>
      <c r="H29" s="83"/>
    </row>
    <row r="30" spans="1:11" x14ac:dyDescent="0.2">
      <c r="A30" s="163" t="s">
        <v>132</v>
      </c>
      <c r="B30" s="61" t="s">
        <v>12</v>
      </c>
      <c r="C30" s="62" t="s">
        <v>13</v>
      </c>
      <c r="D30" s="61" t="s">
        <v>12</v>
      </c>
      <c r="E30" s="63" t="s">
        <v>13</v>
      </c>
      <c r="F30" s="62" t="s">
        <v>12</v>
      </c>
      <c r="G30" s="62" t="s">
        <v>13</v>
      </c>
      <c r="H30" s="61" t="s">
        <v>12</v>
      </c>
      <c r="I30" s="63" t="s">
        <v>13</v>
      </c>
      <c r="J30" s="61"/>
      <c r="K30" s="63"/>
    </row>
    <row r="31" spans="1:11" x14ac:dyDescent="0.2">
      <c r="A31" s="7" t="s">
        <v>521</v>
      </c>
      <c r="B31" s="65">
        <v>20</v>
      </c>
      <c r="C31" s="34">
        <f>IF(B43=0, "-", B31/B43)</f>
        <v>2.6845637583892617E-2</v>
      </c>
      <c r="D31" s="65">
        <v>55</v>
      </c>
      <c r="E31" s="9">
        <f>IF(D43=0, "-", D31/D43)</f>
        <v>6.6265060240963861E-2</v>
      </c>
      <c r="F31" s="81">
        <v>728</v>
      </c>
      <c r="G31" s="34">
        <f>IF(F43=0, "-", F31/F43)</f>
        <v>7.7902621722846441E-2</v>
      </c>
      <c r="H31" s="65">
        <v>689</v>
      </c>
      <c r="I31" s="9">
        <f>IF(H43=0, "-", H31/H43)</f>
        <v>9.9523328036978193E-2</v>
      </c>
      <c r="J31" s="8">
        <f t="shared" ref="J31:J41" si="2">IF(D31=0, "-", IF((B31-D31)/D31&lt;10, (B31-D31)/D31, "&gt;999%"))</f>
        <v>-0.63636363636363635</v>
      </c>
      <c r="K31" s="9">
        <f t="shared" ref="K31:K41" si="3">IF(H31=0, "-", IF((F31-H31)/H31&lt;10, (F31-H31)/H31, "&gt;999%"))</f>
        <v>5.6603773584905662E-2</v>
      </c>
    </row>
    <row r="32" spans="1:11" x14ac:dyDescent="0.2">
      <c r="A32" s="7" t="s">
        <v>522</v>
      </c>
      <c r="B32" s="65">
        <v>12</v>
      </c>
      <c r="C32" s="34">
        <f>IF(B43=0, "-", B32/B43)</f>
        <v>1.6107382550335572E-2</v>
      </c>
      <c r="D32" s="65">
        <v>174</v>
      </c>
      <c r="E32" s="9">
        <f>IF(D43=0, "-", D32/D43)</f>
        <v>0.20963855421686747</v>
      </c>
      <c r="F32" s="81">
        <v>1072</v>
      </c>
      <c r="G32" s="34">
        <f>IF(F43=0, "-", F32/F43)</f>
        <v>0.11471375066880685</v>
      </c>
      <c r="H32" s="65">
        <v>1553</v>
      </c>
      <c r="I32" s="9">
        <f>IF(H43=0, "-", H32/H43)</f>
        <v>0.22432471471905244</v>
      </c>
      <c r="J32" s="8">
        <f t="shared" si="2"/>
        <v>-0.93103448275862066</v>
      </c>
      <c r="K32" s="9">
        <f t="shared" si="3"/>
        <v>-0.30972311654861556</v>
      </c>
    </row>
    <row r="33" spans="1:11" x14ac:dyDescent="0.2">
      <c r="A33" s="7" t="s">
        <v>523</v>
      </c>
      <c r="B33" s="65">
        <v>44</v>
      </c>
      <c r="C33" s="34">
        <f>IF(B43=0, "-", B33/B43)</f>
        <v>5.9060402684563758E-2</v>
      </c>
      <c r="D33" s="65">
        <v>0</v>
      </c>
      <c r="E33" s="9">
        <f>IF(D43=0, "-", D33/D43)</f>
        <v>0</v>
      </c>
      <c r="F33" s="81">
        <v>200</v>
      </c>
      <c r="G33" s="34">
        <f>IF(F43=0, "-", F33/F43)</f>
        <v>2.1401819154628143E-2</v>
      </c>
      <c r="H33" s="65">
        <v>0</v>
      </c>
      <c r="I33" s="9">
        <f>IF(H43=0, "-", H33/H43)</f>
        <v>0</v>
      </c>
      <c r="J33" s="8" t="str">
        <f t="shared" si="2"/>
        <v>-</v>
      </c>
      <c r="K33" s="9" t="str">
        <f t="shared" si="3"/>
        <v>-</v>
      </c>
    </row>
    <row r="34" spans="1:11" x14ac:dyDescent="0.2">
      <c r="A34" s="7" t="s">
        <v>524</v>
      </c>
      <c r="B34" s="65">
        <v>177</v>
      </c>
      <c r="C34" s="34">
        <f>IF(B43=0, "-", B34/B43)</f>
        <v>0.23758389261744967</v>
      </c>
      <c r="D34" s="65">
        <v>94</v>
      </c>
      <c r="E34" s="9">
        <f>IF(D43=0, "-", D34/D43)</f>
        <v>0.11325301204819277</v>
      </c>
      <c r="F34" s="81">
        <v>1357</v>
      </c>
      <c r="G34" s="34">
        <f>IF(F43=0, "-", F34/F43)</f>
        <v>0.14521134296415195</v>
      </c>
      <c r="H34" s="65">
        <v>639</v>
      </c>
      <c r="I34" s="9">
        <f>IF(H43=0, "-", H34/H43)</f>
        <v>9.2301025566950745E-2</v>
      </c>
      <c r="J34" s="8">
        <f t="shared" si="2"/>
        <v>0.88297872340425532</v>
      </c>
      <c r="K34" s="9">
        <f t="shared" si="3"/>
        <v>1.1236306729264476</v>
      </c>
    </row>
    <row r="35" spans="1:11" x14ac:dyDescent="0.2">
      <c r="A35" s="7" t="s">
        <v>525</v>
      </c>
      <c r="B35" s="65">
        <v>8</v>
      </c>
      <c r="C35" s="34">
        <f>IF(B43=0, "-", B35/B43)</f>
        <v>1.0738255033557046E-2</v>
      </c>
      <c r="D35" s="65">
        <v>22</v>
      </c>
      <c r="E35" s="9">
        <f>IF(D43=0, "-", D35/D43)</f>
        <v>2.6506024096385541E-2</v>
      </c>
      <c r="F35" s="81">
        <v>187</v>
      </c>
      <c r="G35" s="34">
        <f>IF(F43=0, "-", F35/F43)</f>
        <v>2.0010700909577316E-2</v>
      </c>
      <c r="H35" s="65">
        <v>203</v>
      </c>
      <c r="I35" s="9">
        <f>IF(H43=0, "-", H35/H43)</f>
        <v>2.9322548028311426E-2</v>
      </c>
      <c r="J35" s="8">
        <f t="shared" si="2"/>
        <v>-0.63636363636363635</v>
      </c>
      <c r="K35" s="9">
        <f t="shared" si="3"/>
        <v>-7.8817733990147784E-2</v>
      </c>
    </row>
    <row r="36" spans="1:11" x14ac:dyDescent="0.2">
      <c r="A36" s="7" t="s">
        <v>526</v>
      </c>
      <c r="B36" s="65">
        <v>26</v>
      </c>
      <c r="C36" s="34">
        <f>IF(B43=0, "-", B36/B43)</f>
        <v>3.4899328859060399E-2</v>
      </c>
      <c r="D36" s="65">
        <v>12</v>
      </c>
      <c r="E36" s="9">
        <f>IF(D43=0, "-", D36/D43)</f>
        <v>1.4457831325301205E-2</v>
      </c>
      <c r="F36" s="81">
        <v>258</v>
      </c>
      <c r="G36" s="34">
        <f>IF(F43=0, "-", F36/F43)</f>
        <v>2.7608346709470304E-2</v>
      </c>
      <c r="H36" s="65">
        <v>287</v>
      </c>
      <c r="I36" s="9">
        <f>IF(H43=0, "-", H36/H43)</f>
        <v>4.1456016177957536E-2</v>
      </c>
      <c r="J36" s="8">
        <f t="shared" si="2"/>
        <v>1.1666666666666667</v>
      </c>
      <c r="K36" s="9">
        <f t="shared" si="3"/>
        <v>-0.10104529616724739</v>
      </c>
    </row>
    <row r="37" spans="1:11" x14ac:dyDescent="0.2">
      <c r="A37" s="7" t="s">
        <v>527</v>
      </c>
      <c r="B37" s="65">
        <v>59</v>
      </c>
      <c r="C37" s="34">
        <f>IF(B43=0, "-", B37/B43)</f>
        <v>7.9194630872483227E-2</v>
      </c>
      <c r="D37" s="65">
        <v>15</v>
      </c>
      <c r="E37" s="9">
        <f>IF(D43=0, "-", D37/D43)</f>
        <v>1.8072289156626505E-2</v>
      </c>
      <c r="F37" s="81">
        <v>469</v>
      </c>
      <c r="G37" s="34">
        <f>IF(F43=0, "-", F37/F43)</f>
        <v>5.0187265917602995E-2</v>
      </c>
      <c r="H37" s="65">
        <v>117</v>
      </c>
      <c r="I37" s="9">
        <f>IF(H43=0, "-", H37/H43)</f>
        <v>1.6900187779864222E-2</v>
      </c>
      <c r="J37" s="8">
        <f t="shared" si="2"/>
        <v>2.9333333333333331</v>
      </c>
      <c r="K37" s="9">
        <f t="shared" si="3"/>
        <v>3.0085470085470085</v>
      </c>
    </row>
    <row r="38" spans="1:11" x14ac:dyDescent="0.2">
      <c r="A38" s="7" t="s">
        <v>528</v>
      </c>
      <c r="B38" s="65">
        <v>7</v>
      </c>
      <c r="C38" s="34">
        <f>IF(B43=0, "-", B38/B43)</f>
        <v>9.3959731543624154E-3</v>
      </c>
      <c r="D38" s="65">
        <v>5</v>
      </c>
      <c r="E38" s="9">
        <f>IF(D43=0, "-", D38/D43)</f>
        <v>6.024096385542169E-3</v>
      </c>
      <c r="F38" s="81">
        <v>92</v>
      </c>
      <c r="G38" s="34">
        <f>IF(F43=0, "-", F38/F43)</f>
        <v>9.8448368111289462E-3</v>
      </c>
      <c r="H38" s="65">
        <v>241</v>
      </c>
      <c r="I38" s="9">
        <f>IF(H43=0, "-", H38/H43)</f>
        <v>3.4811497905532285E-2</v>
      </c>
      <c r="J38" s="8">
        <f t="shared" si="2"/>
        <v>0.4</v>
      </c>
      <c r="K38" s="9">
        <f t="shared" si="3"/>
        <v>-0.61825726141078841</v>
      </c>
    </row>
    <row r="39" spans="1:11" x14ac:dyDescent="0.2">
      <c r="A39" s="7" t="s">
        <v>529</v>
      </c>
      <c r="B39" s="65">
        <v>32</v>
      </c>
      <c r="C39" s="34">
        <f>IF(B43=0, "-", B39/B43)</f>
        <v>4.2953020134228186E-2</v>
      </c>
      <c r="D39" s="65">
        <v>59</v>
      </c>
      <c r="E39" s="9">
        <f>IF(D43=0, "-", D39/D43)</f>
        <v>7.1084337349397592E-2</v>
      </c>
      <c r="F39" s="81">
        <v>514</v>
      </c>
      <c r="G39" s="34">
        <f>IF(F43=0, "-", F39/F43)</f>
        <v>5.5002675227394326E-2</v>
      </c>
      <c r="H39" s="65">
        <v>390</v>
      </c>
      <c r="I39" s="9">
        <f>IF(H43=0, "-", H39/H43)</f>
        <v>5.6333959266214068E-2</v>
      </c>
      <c r="J39" s="8">
        <f t="shared" si="2"/>
        <v>-0.4576271186440678</v>
      </c>
      <c r="K39" s="9">
        <f t="shared" si="3"/>
        <v>0.31794871794871793</v>
      </c>
    </row>
    <row r="40" spans="1:11" x14ac:dyDescent="0.2">
      <c r="A40" s="7" t="s">
        <v>530</v>
      </c>
      <c r="B40" s="65">
        <v>326</v>
      </c>
      <c r="C40" s="34">
        <f>IF(B43=0, "-", B40/B43)</f>
        <v>0.43758389261744968</v>
      </c>
      <c r="D40" s="65">
        <v>349</v>
      </c>
      <c r="E40" s="9">
        <f>IF(D43=0, "-", D40/D43)</f>
        <v>0.42048192771084336</v>
      </c>
      <c r="F40" s="81">
        <v>3703</v>
      </c>
      <c r="G40" s="34">
        <f>IF(F43=0, "-", F40/F43)</f>
        <v>0.39625468164794009</v>
      </c>
      <c r="H40" s="65">
        <v>2514</v>
      </c>
      <c r="I40" s="9">
        <f>IF(H43=0, "-", H40/H43)</f>
        <v>0.36313736819297993</v>
      </c>
      <c r="J40" s="8">
        <f t="shared" si="2"/>
        <v>-6.5902578796561598E-2</v>
      </c>
      <c r="K40" s="9">
        <f t="shared" si="3"/>
        <v>0.47295147175815433</v>
      </c>
    </row>
    <row r="41" spans="1:11" x14ac:dyDescent="0.2">
      <c r="A41" s="7" t="s">
        <v>531</v>
      </c>
      <c r="B41" s="65">
        <v>34</v>
      </c>
      <c r="C41" s="34">
        <f>IF(B43=0, "-", B41/B43)</f>
        <v>4.5637583892617448E-2</v>
      </c>
      <c r="D41" s="65">
        <v>45</v>
      </c>
      <c r="E41" s="9">
        <f>IF(D43=0, "-", D41/D43)</f>
        <v>5.4216867469879519E-2</v>
      </c>
      <c r="F41" s="81">
        <v>765</v>
      </c>
      <c r="G41" s="34">
        <f>IF(F43=0, "-", F41/F43)</f>
        <v>8.186195826645265E-2</v>
      </c>
      <c r="H41" s="65">
        <v>290</v>
      </c>
      <c r="I41" s="9">
        <f>IF(H43=0, "-", H41/H43)</f>
        <v>4.188935432615918E-2</v>
      </c>
      <c r="J41" s="8">
        <f t="shared" si="2"/>
        <v>-0.24444444444444444</v>
      </c>
      <c r="K41" s="9">
        <f t="shared" si="3"/>
        <v>1.6379310344827587</v>
      </c>
    </row>
    <row r="42" spans="1:11" x14ac:dyDescent="0.2">
      <c r="A42" s="2"/>
      <c r="B42" s="68"/>
      <c r="C42" s="33"/>
      <c r="D42" s="68"/>
      <c r="E42" s="6"/>
      <c r="F42" s="82"/>
      <c r="G42" s="33"/>
      <c r="H42" s="68"/>
      <c r="I42" s="6"/>
      <c r="J42" s="5"/>
      <c r="K42" s="6"/>
    </row>
    <row r="43" spans="1:11" s="43" customFormat="1" x14ac:dyDescent="0.2">
      <c r="A43" s="162" t="s">
        <v>649</v>
      </c>
      <c r="B43" s="71">
        <f>SUM(B31:B42)</f>
        <v>745</v>
      </c>
      <c r="C43" s="40">
        <f>B43/24733</f>
        <v>3.0121699753365948E-2</v>
      </c>
      <c r="D43" s="71">
        <f>SUM(D31:D42)</f>
        <v>830</v>
      </c>
      <c r="E43" s="41">
        <f>D43/29335</f>
        <v>2.8293846940514743E-2</v>
      </c>
      <c r="F43" s="77">
        <f>SUM(F31:F42)</f>
        <v>9345</v>
      </c>
      <c r="G43" s="42">
        <f>F43/328185</f>
        <v>2.8474793180675535E-2</v>
      </c>
      <c r="H43" s="71">
        <f>SUM(H31:H42)</f>
        <v>6923</v>
      </c>
      <c r="I43" s="41">
        <f>H43/302117</f>
        <v>2.2914963408216023E-2</v>
      </c>
      <c r="J43" s="37">
        <f>IF(D43=0, "-", IF((B43-D43)/D43&lt;10, (B43-D43)/D43, "&gt;999%"))</f>
        <v>-0.10240963855421686</v>
      </c>
      <c r="K43" s="38">
        <f>IF(H43=0, "-", IF((F43-H43)/H43&lt;10, (F43-H43)/H43, "&gt;999%"))</f>
        <v>0.34984833164812945</v>
      </c>
    </row>
    <row r="44" spans="1:11" x14ac:dyDescent="0.2">
      <c r="B44" s="83"/>
      <c r="D44" s="83"/>
      <c r="F44" s="83"/>
      <c r="H44" s="83"/>
    </row>
    <row r="45" spans="1:11" x14ac:dyDescent="0.2">
      <c r="A45" s="163" t="s">
        <v>133</v>
      </c>
      <c r="B45" s="61" t="s">
        <v>12</v>
      </c>
      <c r="C45" s="62" t="s">
        <v>13</v>
      </c>
      <c r="D45" s="61" t="s">
        <v>12</v>
      </c>
      <c r="E45" s="63" t="s">
        <v>13</v>
      </c>
      <c r="F45" s="62" t="s">
        <v>12</v>
      </c>
      <c r="G45" s="62" t="s">
        <v>13</v>
      </c>
      <c r="H45" s="61" t="s">
        <v>12</v>
      </c>
      <c r="I45" s="63" t="s">
        <v>13</v>
      </c>
      <c r="J45" s="61"/>
      <c r="K45" s="63"/>
    </row>
    <row r="46" spans="1:11" x14ac:dyDescent="0.2">
      <c r="A46" s="7" t="s">
        <v>532</v>
      </c>
      <c r="B46" s="65">
        <v>96</v>
      </c>
      <c r="C46" s="34">
        <f>IF(B58=0, "-", B46/B58)</f>
        <v>0.11188811188811189</v>
      </c>
      <c r="D46" s="65">
        <v>84</v>
      </c>
      <c r="E46" s="9">
        <f>IF(D58=0, "-", D46/D58)</f>
        <v>0.10344827586206896</v>
      </c>
      <c r="F46" s="81">
        <v>1110</v>
      </c>
      <c r="G46" s="34">
        <f>IF(F58=0, "-", F46/F58)</f>
        <v>0.11217786760990399</v>
      </c>
      <c r="H46" s="65">
        <v>730</v>
      </c>
      <c r="I46" s="9">
        <f>IF(H58=0, "-", H46/H58)</f>
        <v>8.4952868613988125E-2</v>
      </c>
      <c r="J46" s="8">
        <f t="shared" ref="J46:J56" si="4">IF(D46=0, "-", IF((B46-D46)/D46&lt;10, (B46-D46)/D46, "&gt;999%"))</f>
        <v>0.14285714285714285</v>
      </c>
      <c r="K46" s="9">
        <f t="shared" ref="K46:K56" si="5">IF(H46=0, "-", IF((F46-H46)/H46&lt;10, (F46-H46)/H46, "&gt;999%"))</f>
        <v>0.52054794520547942</v>
      </c>
    </row>
    <row r="47" spans="1:11" x14ac:dyDescent="0.2">
      <c r="A47" s="7" t="s">
        <v>533</v>
      </c>
      <c r="B47" s="65">
        <v>2</v>
      </c>
      <c r="C47" s="34">
        <f>IF(B58=0, "-", B47/B58)</f>
        <v>2.331002331002331E-3</v>
      </c>
      <c r="D47" s="65">
        <v>42</v>
      </c>
      <c r="E47" s="9">
        <f>IF(D58=0, "-", D47/D58)</f>
        <v>5.1724137931034482E-2</v>
      </c>
      <c r="F47" s="81">
        <v>166</v>
      </c>
      <c r="G47" s="34">
        <f>IF(F58=0, "-", F47/F58)</f>
        <v>1.6776149570490145E-2</v>
      </c>
      <c r="H47" s="65">
        <v>420</v>
      </c>
      <c r="I47" s="9">
        <f>IF(H58=0, "-", H47/H58)</f>
        <v>4.8876992901198651E-2</v>
      </c>
      <c r="J47" s="8">
        <f t="shared" si="4"/>
        <v>-0.95238095238095233</v>
      </c>
      <c r="K47" s="9">
        <f t="shared" si="5"/>
        <v>-0.60476190476190472</v>
      </c>
    </row>
    <row r="48" spans="1:11" x14ac:dyDescent="0.2">
      <c r="A48" s="7" t="s">
        <v>534</v>
      </c>
      <c r="B48" s="65">
        <v>9</v>
      </c>
      <c r="C48" s="34">
        <f>IF(B58=0, "-", B48/B58)</f>
        <v>1.048951048951049E-2</v>
      </c>
      <c r="D48" s="65">
        <v>0</v>
      </c>
      <c r="E48" s="9">
        <f>IF(D58=0, "-", D48/D58)</f>
        <v>0</v>
      </c>
      <c r="F48" s="81">
        <v>21</v>
      </c>
      <c r="G48" s="34">
        <f>IF(F58=0, "-", F48/F58)</f>
        <v>2.1222839818089943E-3</v>
      </c>
      <c r="H48" s="65">
        <v>0</v>
      </c>
      <c r="I48" s="9">
        <f>IF(H58=0, "-", H48/H58)</f>
        <v>0</v>
      </c>
      <c r="J48" s="8" t="str">
        <f t="shared" si="4"/>
        <v>-</v>
      </c>
      <c r="K48" s="9" t="str">
        <f t="shared" si="5"/>
        <v>-</v>
      </c>
    </row>
    <row r="49" spans="1:11" x14ac:dyDescent="0.2">
      <c r="A49" s="7" t="s">
        <v>535</v>
      </c>
      <c r="B49" s="65">
        <v>0</v>
      </c>
      <c r="C49" s="34">
        <f>IF(B58=0, "-", B49/B58)</f>
        <v>0</v>
      </c>
      <c r="D49" s="65">
        <v>0</v>
      </c>
      <c r="E49" s="9">
        <f>IF(D58=0, "-", D49/D58)</f>
        <v>0</v>
      </c>
      <c r="F49" s="81">
        <v>0</v>
      </c>
      <c r="G49" s="34">
        <f>IF(F58=0, "-", F49/F58)</f>
        <v>0</v>
      </c>
      <c r="H49" s="65">
        <v>217</v>
      </c>
      <c r="I49" s="9">
        <f>IF(H58=0, "-", H49/H58)</f>
        <v>2.5253112998952637E-2</v>
      </c>
      <c r="J49" s="8" t="str">
        <f t="shared" si="4"/>
        <v>-</v>
      </c>
      <c r="K49" s="9">
        <f t="shared" si="5"/>
        <v>-1</v>
      </c>
    </row>
    <row r="50" spans="1:11" x14ac:dyDescent="0.2">
      <c r="A50" s="7" t="s">
        <v>536</v>
      </c>
      <c r="B50" s="65">
        <v>161</v>
      </c>
      <c r="C50" s="34">
        <f>IF(B58=0, "-", B50/B58)</f>
        <v>0.18764568764568765</v>
      </c>
      <c r="D50" s="65">
        <v>225</v>
      </c>
      <c r="E50" s="9">
        <f>IF(D58=0, "-", D50/D58)</f>
        <v>0.27709359605911332</v>
      </c>
      <c r="F50" s="81">
        <v>2050</v>
      </c>
      <c r="G50" s="34">
        <f>IF(F58=0, "-", F50/F58)</f>
        <v>0.20717534108135421</v>
      </c>
      <c r="H50" s="65">
        <v>1461</v>
      </c>
      <c r="I50" s="9">
        <f>IF(H58=0, "-", H50/H58)</f>
        <v>0.17002211102059817</v>
      </c>
      <c r="J50" s="8">
        <f t="shared" si="4"/>
        <v>-0.28444444444444444</v>
      </c>
      <c r="K50" s="9">
        <f t="shared" si="5"/>
        <v>0.40314852840520193</v>
      </c>
    </row>
    <row r="51" spans="1:11" x14ac:dyDescent="0.2">
      <c r="A51" s="7" t="s">
        <v>537</v>
      </c>
      <c r="B51" s="65">
        <v>77</v>
      </c>
      <c r="C51" s="34">
        <f>IF(B58=0, "-", B51/B58)</f>
        <v>8.9743589743589744E-2</v>
      </c>
      <c r="D51" s="65">
        <v>46</v>
      </c>
      <c r="E51" s="9">
        <f>IF(D58=0, "-", D51/D58)</f>
        <v>5.6650246305418719E-2</v>
      </c>
      <c r="F51" s="81">
        <v>897</v>
      </c>
      <c r="G51" s="34">
        <f>IF(F58=0, "-", F51/F58)</f>
        <v>9.0651844365841339E-2</v>
      </c>
      <c r="H51" s="65">
        <v>881</v>
      </c>
      <c r="I51" s="9">
        <f>IF(H58=0, "-", H51/H58)</f>
        <v>0.10252531129989527</v>
      </c>
      <c r="J51" s="8">
        <f t="shared" si="4"/>
        <v>0.67391304347826086</v>
      </c>
      <c r="K51" s="9">
        <f t="shared" si="5"/>
        <v>1.8161180476730987E-2</v>
      </c>
    </row>
    <row r="52" spans="1:11" x14ac:dyDescent="0.2">
      <c r="A52" s="7" t="s">
        <v>538</v>
      </c>
      <c r="B52" s="65">
        <v>0</v>
      </c>
      <c r="C52" s="34">
        <f>IF(B58=0, "-", B52/B58)</f>
        <v>0</v>
      </c>
      <c r="D52" s="65">
        <v>0</v>
      </c>
      <c r="E52" s="9">
        <f>IF(D58=0, "-", D52/D58)</f>
        <v>0</v>
      </c>
      <c r="F52" s="81">
        <v>0</v>
      </c>
      <c r="G52" s="34">
        <f>IF(F58=0, "-", F52/F58)</f>
        <v>0</v>
      </c>
      <c r="H52" s="65">
        <v>15</v>
      </c>
      <c r="I52" s="9">
        <f>IF(H58=0, "-", H52/H58)</f>
        <v>1.7456068893285232E-3</v>
      </c>
      <c r="J52" s="8" t="str">
        <f t="shared" si="4"/>
        <v>-</v>
      </c>
      <c r="K52" s="9">
        <f t="shared" si="5"/>
        <v>-1</v>
      </c>
    </row>
    <row r="53" spans="1:11" x14ac:dyDescent="0.2">
      <c r="A53" s="7" t="s">
        <v>539</v>
      </c>
      <c r="B53" s="65">
        <v>99</v>
      </c>
      <c r="C53" s="34">
        <f>IF(B58=0, "-", B53/B58)</f>
        <v>0.11538461538461539</v>
      </c>
      <c r="D53" s="65">
        <v>39</v>
      </c>
      <c r="E53" s="9">
        <f>IF(D58=0, "-", D53/D58)</f>
        <v>4.8029556650246302E-2</v>
      </c>
      <c r="F53" s="81">
        <v>804</v>
      </c>
      <c r="G53" s="34">
        <f>IF(F58=0, "-", F53/F58)</f>
        <v>8.1253158160687219E-2</v>
      </c>
      <c r="H53" s="65">
        <v>678</v>
      </c>
      <c r="I53" s="9">
        <f>IF(H58=0, "-", H53/H58)</f>
        <v>7.8901431397649255E-2</v>
      </c>
      <c r="J53" s="8">
        <f t="shared" si="4"/>
        <v>1.5384615384615385</v>
      </c>
      <c r="K53" s="9">
        <f t="shared" si="5"/>
        <v>0.18584070796460178</v>
      </c>
    </row>
    <row r="54" spans="1:11" x14ac:dyDescent="0.2">
      <c r="A54" s="7" t="s">
        <v>540</v>
      </c>
      <c r="B54" s="65">
        <v>44</v>
      </c>
      <c r="C54" s="34">
        <f>IF(B58=0, "-", B54/B58)</f>
        <v>5.128205128205128E-2</v>
      </c>
      <c r="D54" s="65">
        <v>20</v>
      </c>
      <c r="E54" s="9">
        <f>IF(D58=0, "-", D54/D58)</f>
        <v>2.4630541871921183E-2</v>
      </c>
      <c r="F54" s="81">
        <v>511</v>
      </c>
      <c r="G54" s="34">
        <f>IF(F58=0, "-", F54/F58)</f>
        <v>5.1642243557352197E-2</v>
      </c>
      <c r="H54" s="65">
        <v>510</v>
      </c>
      <c r="I54" s="9">
        <f>IF(H58=0, "-", H54/H58)</f>
        <v>5.935063423716979E-2</v>
      </c>
      <c r="J54" s="8">
        <f t="shared" si="4"/>
        <v>1.2</v>
      </c>
      <c r="K54" s="9">
        <f t="shared" si="5"/>
        <v>1.9607843137254902E-3</v>
      </c>
    </row>
    <row r="55" spans="1:11" x14ac:dyDescent="0.2">
      <c r="A55" s="7" t="s">
        <v>541</v>
      </c>
      <c r="B55" s="65">
        <v>370</v>
      </c>
      <c r="C55" s="34">
        <f>IF(B58=0, "-", B55/B58)</f>
        <v>0.43123543123543123</v>
      </c>
      <c r="D55" s="65">
        <v>356</v>
      </c>
      <c r="E55" s="9">
        <f>IF(D58=0, "-", D55/D58)</f>
        <v>0.43842364532019706</v>
      </c>
      <c r="F55" s="81">
        <v>4336</v>
      </c>
      <c r="G55" s="34">
        <f>IF(F58=0, "-", F55/F58)</f>
        <v>0.43820111167256193</v>
      </c>
      <c r="H55" s="65">
        <v>3656</v>
      </c>
      <c r="I55" s="9">
        <f>IF(H58=0, "-", H55/H58)</f>
        <v>0.42546258582567203</v>
      </c>
      <c r="J55" s="8">
        <f t="shared" si="4"/>
        <v>3.9325842696629212E-2</v>
      </c>
      <c r="K55" s="9">
        <f t="shared" si="5"/>
        <v>0.18599562363238512</v>
      </c>
    </row>
    <row r="56" spans="1:11" x14ac:dyDescent="0.2">
      <c r="A56" s="7" t="s">
        <v>542</v>
      </c>
      <c r="B56" s="65">
        <v>0</v>
      </c>
      <c r="C56" s="34">
        <f>IF(B58=0, "-", B56/B58)</f>
        <v>0</v>
      </c>
      <c r="D56" s="65">
        <v>0</v>
      </c>
      <c r="E56" s="9">
        <f>IF(D58=0, "-", D56/D58)</f>
        <v>0</v>
      </c>
      <c r="F56" s="81">
        <v>0</v>
      </c>
      <c r="G56" s="34">
        <f>IF(F58=0, "-", F56/F58)</f>
        <v>0</v>
      </c>
      <c r="H56" s="65">
        <v>25</v>
      </c>
      <c r="I56" s="9">
        <f>IF(H58=0, "-", H56/H58)</f>
        <v>2.9093448155475387E-3</v>
      </c>
      <c r="J56" s="8" t="str">
        <f t="shared" si="4"/>
        <v>-</v>
      </c>
      <c r="K56" s="9">
        <f t="shared" si="5"/>
        <v>-1</v>
      </c>
    </row>
    <row r="57" spans="1:11" x14ac:dyDescent="0.2">
      <c r="A57" s="2"/>
      <c r="B57" s="68"/>
      <c r="C57" s="33"/>
      <c r="D57" s="68"/>
      <c r="E57" s="6"/>
      <c r="F57" s="82"/>
      <c r="G57" s="33"/>
      <c r="H57" s="68"/>
      <c r="I57" s="6"/>
      <c r="J57" s="5"/>
      <c r="K57" s="6"/>
    </row>
    <row r="58" spans="1:11" s="43" customFormat="1" x14ac:dyDescent="0.2">
      <c r="A58" s="162" t="s">
        <v>648</v>
      </c>
      <c r="B58" s="71">
        <f>SUM(B46:B57)</f>
        <v>858</v>
      </c>
      <c r="C58" s="40">
        <f>B58/24733</f>
        <v>3.4690494481057696E-2</v>
      </c>
      <c r="D58" s="71">
        <f>SUM(D46:D57)</f>
        <v>812</v>
      </c>
      <c r="E58" s="41">
        <f>D58/29335</f>
        <v>2.7680245440599965E-2</v>
      </c>
      <c r="F58" s="77">
        <f>SUM(F46:F57)</f>
        <v>9895</v>
      </c>
      <c r="G58" s="42">
        <f>F58/328185</f>
        <v>3.015067720950074E-2</v>
      </c>
      <c r="H58" s="71">
        <f>SUM(H46:H57)</f>
        <v>8593</v>
      </c>
      <c r="I58" s="41">
        <f>H58/302117</f>
        <v>2.8442623222129176E-2</v>
      </c>
      <c r="J58" s="37">
        <f>IF(D58=0, "-", IF((B58-D58)/D58&lt;10, (B58-D58)/D58, "&gt;999%"))</f>
        <v>5.6650246305418719E-2</v>
      </c>
      <c r="K58" s="38">
        <f>IF(H58=0, "-", IF((F58-H58)/H58&lt;10, (F58-H58)/H58, "&gt;999%"))</f>
        <v>0.15151867799371582</v>
      </c>
    </row>
    <row r="59" spans="1:11" x14ac:dyDescent="0.2">
      <c r="B59" s="83"/>
      <c r="D59" s="83"/>
      <c r="F59" s="83"/>
      <c r="H59" s="83"/>
    </row>
    <row r="60" spans="1:11" x14ac:dyDescent="0.2">
      <c r="A60" s="163" t="s">
        <v>134</v>
      </c>
      <c r="B60" s="61" t="s">
        <v>12</v>
      </c>
      <c r="C60" s="62" t="s">
        <v>13</v>
      </c>
      <c r="D60" s="61" t="s">
        <v>12</v>
      </c>
      <c r="E60" s="63" t="s">
        <v>13</v>
      </c>
      <c r="F60" s="62" t="s">
        <v>12</v>
      </c>
      <c r="G60" s="62" t="s">
        <v>13</v>
      </c>
      <c r="H60" s="61" t="s">
        <v>12</v>
      </c>
      <c r="I60" s="63" t="s">
        <v>13</v>
      </c>
      <c r="J60" s="61"/>
      <c r="K60" s="63"/>
    </row>
    <row r="61" spans="1:11" x14ac:dyDescent="0.2">
      <c r="A61" s="7" t="s">
        <v>543</v>
      </c>
      <c r="B61" s="65">
        <v>71</v>
      </c>
      <c r="C61" s="34">
        <f>IF(B82=0, "-", B61/B82)</f>
        <v>1.7622238768925293E-2</v>
      </c>
      <c r="D61" s="65">
        <v>9</v>
      </c>
      <c r="E61" s="9">
        <f>IF(D82=0, "-", D61/D82)</f>
        <v>1.955246578318488E-3</v>
      </c>
      <c r="F61" s="81">
        <v>626</v>
      </c>
      <c r="G61" s="34">
        <f>IF(F82=0, "-", F61/F82)</f>
        <v>1.1720651563377645E-2</v>
      </c>
      <c r="H61" s="65">
        <v>9</v>
      </c>
      <c r="I61" s="9">
        <f>IF(H82=0, "-", H61/H82)</f>
        <v>2.0431791868146836E-4</v>
      </c>
      <c r="J61" s="8">
        <f t="shared" ref="J61:J80" si="6">IF(D61=0, "-", IF((B61-D61)/D61&lt;10, (B61-D61)/D61, "&gt;999%"))</f>
        <v>6.8888888888888893</v>
      </c>
      <c r="K61" s="9" t="str">
        <f t="shared" ref="K61:K80" si="7">IF(H61=0, "-", IF((F61-H61)/H61&lt;10, (F61-H61)/H61, "&gt;999%"))</f>
        <v>&gt;999%</v>
      </c>
    </row>
    <row r="62" spans="1:11" x14ac:dyDescent="0.2">
      <c r="A62" s="7" t="s">
        <v>544</v>
      </c>
      <c r="B62" s="65">
        <v>1066</v>
      </c>
      <c r="C62" s="34">
        <f>IF(B82=0, "-", B62/B82)</f>
        <v>0.26458178207992056</v>
      </c>
      <c r="D62" s="65">
        <v>1112</v>
      </c>
      <c r="E62" s="9">
        <f>IF(D82=0, "-", D62/D82)</f>
        <v>0.24158157723223983</v>
      </c>
      <c r="F62" s="81">
        <v>12643</v>
      </c>
      <c r="G62" s="34">
        <f>IF(F82=0, "-", F62/F82)</f>
        <v>0.23671597079198653</v>
      </c>
      <c r="H62" s="65">
        <v>11080</v>
      </c>
      <c r="I62" s="9">
        <f>IF(H82=0, "-", H62/H82)</f>
        <v>0.25153805988785216</v>
      </c>
      <c r="J62" s="8">
        <f t="shared" si="6"/>
        <v>-4.1366906474820143E-2</v>
      </c>
      <c r="K62" s="9">
        <f t="shared" si="7"/>
        <v>0.14106498194945849</v>
      </c>
    </row>
    <row r="63" spans="1:11" x14ac:dyDescent="0.2">
      <c r="A63" s="7" t="s">
        <v>545</v>
      </c>
      <c r="B63" s="65">
        <v>1</v>
      </c>
      <c r="C63" s="34">
        <f>IF(B82=0, "-", B63/B82)</f>
        <v>2.4820054604120131E-4</v>
      </c>
      <c r="D63" s="65">
        <v>20</v>
      </c>
      <c r="E63" s="9">
        <f>IF(D82=0, "-", D63/D82)</f>
        <v>4.3449923962633067E-3</v>
      </c>
      <c r="F63" s="81">
        <v>148</v>
      </c>
      <c r="G63" s="34">
        <f>IF(F82=0, "-", F63/F82)</f>
        <v>2.7710166635461523E-3</v>
      </c>
      <c r="H63" s="65">
        <v>200</v>
      </c>
      <c r="I63" s="9">
        <f>IF(H82=0, "-", H63/H82)</f>
        <v>4.5403981929215192E-3</v>
      </c>
      <c r="J63" s="8">
        <f t="shared" si="6"/>
        <v>-0.95</v>
      </c>
      <c r="K63" s="9">
        <f t="shared" si="7"/>
        <v>-0.26</v>
      </c>
    </row>
    <row r="64" spans="1:11" x14ac:dyDescent="0.2">
      <c r="A64" s="7" t="s">
        <v>546</v>
      </c>
      <c r="B64" s="65">
        <v>103</v>
      </c>
      <c r="C64" s="34">
        <f>IF(B82=0, "-", B64/B82)</f>
        <v>2.5564656242243734E-2</v>
      </c>
      <c r="D64" s="65">
        <v>32</v>
      </c>
      <c r="E64" s="9">
        <f>IF(D82=0, "-", D64/D82)</f>
        <v>6.9519878340212901E-3</v>
      </c>
      <c r="F64" s="81">
        <v>1907</v>
      </c>
      <c r="G64" s="34">
        <f>IF(F82=0, "-", F64/F82)</f>
        <v>3.5704924171503463E-2</v>
      </c>
      <c r="H64" s="65">
        <v>32</v>
      </c>
      <c r="I64" s="9">
        <f>IF(H82=0, "-", H64/H82)</f>
        <v>7.2646371086744304E-4</v>
      </c>
      <c r="J64" s="8">
        <f t="shared" si="6"/>
        <v>2.21875</v>
      </c>
      <c r="K64" s="9" t="str">
        <f t="shared" si="7"/>
        <v>&gt;999%</v>
      </c>
    </row>
    <row r="65" spans="1:11" x14ac:dyDescent="0.2">
      <c r="A65" s="7" t="s">
        <v>547</v>
      </c>
      <c r="B65" s="65">
        <v>0</v>
      </c>
      <c r="C65" s="34">
        <f>IF(B82=0, "-", B65/B82)</f>
        <v>0</v>
      </c>
      <c r="D65" s="65">
        <v>0</v>
      </c>
      <c r="E65" s="9">
        <f>IF(D82=0, "-", D65/D82)</f>
        <v>0</v>
      </c>
      <c r="F65" s="81">
        <v>0</v>
      </c>
      <c r="G65" s="34">
        <f>IF(F82=0, "-", F65/F82)</f>
        <v>0</v>
      </c>
      <c r="H65" s="65">
        <v>1587</v>
      </c>
      <c r="I65" s="9">
        <f>IF(H82=0, "-", H65/H82)</f>
        <v>3.6028059660832258E-2</v>
      </c>
      <c r="J65" s="8" t="str">
        <f t="shared" si="6"/>
        <v>-</v>
      </c>
      <c r="K65" s="9">
        <f t="shared" si="7"/>
        <v>-1</v>
      </c>
    </row>
    <row r="66" spans="1:11" x14ac:dyDescent="0.2">
      <c r="A66" s="7" t="s">
        <v>548</v>
      </c>
      <c r="B66" s="65">
        <v>434</v>
      </c>
      <c r="C66" s="34">
        <f>IF(B82=0, "-", B66/B82)</f>
        <v>0.10771903698188136</v>
      </c>
      <c r="D66" s="65">
        <v>488</v>
      </c>
      <c r="E66" s="9">
        <f>IF(D82=0, "-", D66/D82)</f>
        <v>0.10601781446882468</v>
      </c>
      <c r="F66" s="81">
        <v>5062</v>
      </c>
      <c r="G66" s="34">
        <f>IF(F82=0, "-", F66/F82)</f>
        <v>9.4776259127504217E-2</v>
      </c>
      <c r="H66" s="65">
        <v>3071</v>
      </c>
      <c r="I66" s="9">
        <f>IF(H82=0, "-", H66/H82)</f>
        <v>6.9717814252309926E-2</v>
      </c>
      <c r="J66" s="8">
        <f t="shared" si="6"/>
        <v>-0.11065573770491803</v>
      </c>
      <c r="K66" s="9">
        <f t="shared" si="7"/>
        <v>0.64832302181699775</v>
      </c>
    </row>
    <row r="67" spans="1:11" x14ac:dyDescent="0.2">
      <c r="A67" s="7" t="s">
        <v>549</v>
      </c>
      <c r="B67" s="65">
        <v>45</v>
      </c>
      <c r="C67" s="34">
        <f>IF(B82=0, "-", B67/B82)</f>
        <v>1.1169024571854059E-2</v>
      </c>
      <c r="D67" s="65">
        <v>35</v>
      </c>
      <c r="E67" s="9">
        <f>IF(D82=0, "-", D67/D82)</f>
        <v>7.603736693460786E-3</v>
      </c>
      <c r="F67" s="81">
        <v>381</v>
      </c>
      <c r="G67" s="34">
        <f>IF(F82=0, "-", F67/F82)</f>
        <v>7.1334956000748927E-3</v>
      </c>
      <c r="H67" s="65">
        <v>199</v>
      </c>
      <c r="I67" s="9">
        <f>IF(H82=0, "-", H67/H82)</f>
        <v>4.517696201956912E-3</v>
      </c>
      <c r="J67" s="8">
        <f t="shared" si="6"/>
        <v>0.2857142857142857</v>
      </c>
      <c r="K67" s="9">
        <f t="shared" si="7"/>
        <v>0.914572864321608</v>
      </c>
    </row>
    <row r="68" spans="1:11" x14ac:dyDescent="0.2">
      <c r="A68" s="7" t="s">
        <v>550</v>
      </c>
      <c r="B68" s="65">
        <v>129</v>
      </c>
      <c r="C68" s="34">
        <f>IF(B82=0, "-", B68/B82)</f>
        <v>3.2017870439314963E-2</v>
      </c>
      <c r="D68" s="65">
        <v>289</v>
      </c>
      <c r="E68" s="9">
        <f>IF(D82=0, "-", D68/D82)</f>
        <v>6.2785140126004779E-2</v>
      </c>
      <c r="F68" s="81">
        <v>2507</v>
      </c>
      <c r="G68" s="34">
        <f>IF(F82=0, "-", F68/F82)</f>
        <v>4.6938775510204082E-2</v>
      </c>
      <c r="H68" s="65">
        <v>2164</v>
      </c>
      <c r="I68" s="9">
        <f>IF(H82=0, "-", H68/H82)</f>
        <v>4.912710844741084E-2</v>
      </c>
      <c r="J68" s="8">
        <f t="shared" si="6"/>
        <v>-0.55363321799307963</v>
      </c>
      <c r="K68" s="9">
        <f t="shared" si="7"/>
        <v>0.15850277264325324</v>
      </c>
    </row>
    <row r="69" spans="1:11" x14ac:dyDescent="0.2">
      <c r="A69" s="7" t="s">
        <v>551</v>
      </c>
      <c r="B69" s="65">
        <v>230</v>
      </c>
      <c r="C69" s="34">
        <f>IF(B82=0, "-", B69/B82)</f>
        <v>5.7086125589476296E-2</v>
      </c>
      <c r="D69" s="65">
        <v>237</v>
      </c>
      <c r="E69" s="9">
        <f>IF(D82=0, "-", D69/D82)</f>
        <v>5.1488159895720184E-2</v>
      </c>
      <c r="F69" s="81">
        <v>3630</v>
      </c>
      <c r="G69" s="34">
        <f>IF(F82=0, "-", F69/F82)</f>
        <v>6.7964800599138744E-2</v>
      </c>
      <c r="H69" s="65">
        <v>2100</v>
      </c>
      <c r="I69" s="9">
        <f>IF(H82=0, "-", H69/H82)</f>
        <v>4.767418102567595E-2</v>
      </c>
      <c r="J69" s="8">
        <f t="shared" si="6"/>
        <v>-2.9535864978902954E-2</v>
      </c>
      <c r="K69" s="9">
        <f t="shared" si="7"/>
        <v>0.72857142857142854</v>
      </c>
    </row>
    <row r="70" spans="1:11" x14ac:dyDescent="0.2">
      <c r="A70" s="7" t="s">
        <v>552</v>
      </c>
      <c r="B70" s="65">
        <v>0</v>
      </c>
      <c r="C70" s="34">
        <f>IF(B82=0, "-", B70/B82)</f>
        <v>0</v>
      </c>
      <c r="D70" s="65">
        <v>0</v>
      </c>
      <c r="E70" s="9">
        <f>IF(D82=0, "-", D70/D82)</f>
        <v>0</v>
      </c>
      <c r="F70" s="81">
        <v>0</v>
      </c>
      <c r="G70" s="34">
        <f>IF(F82=0, "-", F70/F82)</f>
        <v>0</v>
      </c>
      <c r="H70" s="65">
        <v>2</v>
      </c>
      <c r="I70" s="9">
        <f>IF(H82=0, "-", H70/H82)</f>
        <v>4.540398192921519E-5</v>
      </c>
      <c r="J70" s="8" t="str">
        <f t="shared" si="6"/>
        <v>-</v>
      </c>
      <c r="K70" s="9">
        <f t="shared" si="7"/>
        <v>-1</v>
      </c>
    </row>
    <row r="71" spans="1:11" x14ac:dyDescent="0.2">
      <c r="A71" s="7" t="s">
        <v>553</v>
      </c>
      <c r="B71" s="65">
        <v>0</v>
      </c>
      <c r="C71" s="34">
        <f>IF(B82=0, "-", B71/B82)</f>
        <v>0</v>
      </c>
      <c r="D71" s="65">
        <v>44</v>
      </c>
      <c r="E71" s="9">
        <f>IF(D82=0, "-", D71/D82)</f>
        <v>9.5589832717792745E-3</v>
      </c>
      <c r="F71" s="81">
        <v>5</v>
      </c>
      <c r="G71" s="34">
        <f>IF(F82=0, "-", F71/F82)</f>
        <v>9.3615427822505155E-5</v>
      </c>
      <c r="H71" s="65">
        <v>637</v>
      </c>
      <c r="I71" s="9">
        <f>IF(H82=0, "-", H71/H82)</f>
        <v>1.4461168244455039E-2</v>
      </c>
      <c r="J71" s="8">
        <f t="shared" si="6"/>
        <v>-1</v>
      </c>
      <c r="K71" s="9">
        <f t="shared" si="7"/>
        <v>-0.99215070643642067</v>
      </c>
    </row>
    <row r="72" spans="1:11" x14ac:dyDescent="0.2">
      <c r="A72" s="7" t="s">
        <v>554</v>
      </c>
      <c r="B72" s="65">
        <v>378</v>
      </c>
      <c r="C72" s="34">
        <f>IF(B82=0, "-", B72/B82)</f>
        <v>9.3819806403574083E-2</v>
      </c>
      <c r="D72" s="65">
        <v>383</v>
      </c>
      <c r="E72" s="9">
        <f>IF(D82=0, "-", D72/D82)</f>
        <v>8.3206604388442323E-2</v>
      </c>
      <c r="F72" s="81">
        <v>4320</v>
      </c>
      <c r="G72" s="34">
        <f>IF(F82=0, "-", F72/F82)</f>
        <v>8.0883729638644444E-2</v>
      </c>
      <c r="H72" s="65">
        <v>4747</v>
      </c>
      <c r="I72" s="9">
        <f>IF(H82=0, "-", H72/H82)</f>
        <v>0.10776635110899226</v>
      </c>
      <c r="J72" s="8">
        <f t="shared" si="6"/>
        <v>-1.3054830287206266E-2</v>
      </c>
      <c r="K72" s="9">
        <f t="shared" si="7"/>
        <v>-8.995154834632399E-2</v>
      </c>
    </row>
    <row r="73" spans="1:11" x14ac:dyDescent="0.2">
      <c r="A73" s="7" t="s">
        <v>555</v>
      </c>
      <c r="B73" s="65">
        <v>393</v>
      </c>
      <c r="C73" s="34">
        <f>IF(B82=0, "-", B73/B82)</f>
        <v>9.7542814594192104E-2</v>
      </c>
      <c r="D73" s="65">
        <v>297</v>
      </c>
      <c r="E73" s="9">
        <f>IF(D82=0, "-", D73/D82)</f>
        <v>6.4523137084510102E-2</v>
      </c>
      <c r="F73" s="81">
        <v>3794</v>
      </c>
      <c r="G73" s="34">
        <f>IF(F82=0, "-", F73/F82)</f>
        <v>7.1035386631716907E-2</v>
      </c>
      <c r="H73" s="65">
        <v>2756</v>
      </c>
      <c r="I73" s="9">
        <f>IF(H82=0, "-", H73/H82)</f>
        <v>6.2566687098458529E-2</v>
      </c>
      <c r="J73" s="8">
        <f t="shared" si="6"/>
        <v>0.32323232323232326</v>
      </c>
      <c r="K73" s="9">
        <f t="shared" si="7"/>
        <v>0.37663280116110304</v>
      </c>
    </row>
    <row r="74" spans="1:11" x14ac:dyDescent="0.2">
      <c r="A74" s="7" t="s">
        <v>556</v>
      </c>
      <c r="B74" s="65">
        <v>100</v>
      </c>
      <c r="C74" s="34">
        <f>IF(B82=0, "-", B74/B82)</f>
        <v>2.482005460412013E-2</v>
      </c>
      <c r="D74" s="65">
        <v>86</v>
      </c>
      <c r="E74" s="9">
        <f>IF(D82=0, "-", D74/D82)</f>
        <v>1.8683467303932218E-2</v>
      </c>
      <c r="F74" s="81">
        <v>1126</v>
      </c>
      <c r="G74" s="34">
        <f>IF(F82=0, "-", F74/F82)</f>
        <v>2.108219434562816E-2</v>
      </c>
      <c r="H74" s="65">
        <v>979</v>
      </c>
      <c r="I74" s="9">
        <f>IF(H82=0, "-", H74/H82)</f>
        <v>2.2225249154350837E-2</v>
      </c>
      <c r="J74" s="8">
        <f t="shared" si="6"/>
        <v>0.16279069767441862</v>
      </c>
      <c r="K74" s="9">
        <f t="shared" si="7"/>
        <v>0.15015321756894789</v>
      </c>
    </row>
    <row r="75" spans="1:11" x14ac:dyDescent="0.2">
      <c r="A75" s="7" t="s">
        <v>557</v>
      </c>
      <c r="B75" s="65">
        <v>20</v>
      </c>
      <c r="C75" s="34">
        <f>IF(B82=0, "-", B75/B82)</f>
        <v>4.964010920824026E-3</v>
      </c>
      <c r="D75" s="65">
        <v>0</v>
      </c>
      <c r="E75" s="9">
        <f>IF(D82=0, "-", D75/D82)</f>
        <v>0</v>
      </c>
      <c r="F75" s="81">
        <v>59</v>
      </c>
      <c r="G75" s="34">
        <f>IF(F82=0, "-", F75/F82)</f>
        <v>1.1046620483055607E-3</v>
      </c>
      <c r="H75" s="65">
        <v>7</v>
      </c>
      <c r="I75" s="9">
        <f>IF(H82=0, "-", H75/H82)</f>
        <v>1.5891393675225316E-4</v>
      </c>
      <c r="J75" s="8" t="str">
        <f t="shared" si="6"/>
        <v>-</v>
      </c>
      <c r="K75" s="9">
        <f t="shared" si="7"/>
        <v>7.4285714285714288</v>
      </c>
    </row>
    <row r="76" spans="1:11" x14ac:dyDescent="0.2">
      <c r="A76" s="7" t="s">
        <v>558</v>
      </c>
      <c r="B76" s="65">
        <v>2</v>
      </c>
      <c r="C76" s="34">
        <f>IF(B82=0, "-", B76/B82)</f>
        <v>4.9640109208240262E-4</v>
      </c>
      <c r="D76" s="65">
        <v>0</v>
      </c>
      <c r="E76" s="9">
        <f>IF(D82=0, "-", D76/D82)</f>
        <v>0</v>
      </c>
      <c r="F76" s="81">
        <v>2</v>
      </c>
      <c r="G76" s="34">
        <f>IF(F82=0, "-", F76/F82)</f>
        <v>3.7446171129002062E-5</v>
      </c>
      <c r="H76" s="65">
        <v>2</v>
      </c>
      <c r="I76" s="9">
        <f>IF(H82=0, "-", H76/H82)</f>
        <v>4.540398192921519E-5</v>
      </c>
      <c r="J76" s="8" t="str">
        <f t="shared" si="6"/>
        <v>-</v>
      </c>
      <c r="K76" s="9">
        <f t="shared" si="7"/>
        <v>0</v>
      </c>
    </row>
    <row r="77" spans="1:11" x14ac:dyDescent="0.2">
      <c r="A77" s="7" t="s">
        <v>559</v>
      </c>
      <c r="B77" s="65">
        <v>40</v>
      </c>
      <c r="C77" s="34">
        <f>IF(B82=0, "-", B77/B82)</f>
        <v>9.928021841648052E-3</v>
      </c>
      <c r="D77" s="65">
        <v>49</v>
      </c>
      <c r="E77" s="9">
        <f>IF(D82=0, "-", D77/D82)</f>
        <v>1.0645231370845101E-2</v>
      </c>
      <c r="F77" s="81">
        <v>448</v>
      </c>
      <c r="G77" s="34">
        <f>IF(F82=0, "-", F77/F82)</f>
        <v>8.3879423328964611E-3</v>
      </c>
      <c r="H77" s="65">
        <v>282</v>
      </c>
      <c r="I77" s="9">
        <f>IF(H82=0, "-", H77/H82)</f>
        <v>6.4019614520193424E-3</v>
      </c>
      <c r="J77" s="8">
        <f t="shared" si="6"/>
        <v>-0.18367346938775511</v>
      </c>
      <c r="K77" s="9">
        <f t="shared" si="7"/>
        <v>0.58865248226950351</v>
      </c>
    </row>
    <row r="78" spans="1:11" x14ac:dyDescent="0.2">
      <c r="A78" s="7" t="s">
        <v>560</v>
      </c>
      <c r="B78" s="65">
        <v>696</v>
      </c>
      <c r="C78" s="34">
        <f>IF(B82=0, "-", B78/B82)</f>
        <v>0.17274758004467611</v>
      </c>
      <c r="D78" s="65">
        <v>1180</v>
      </c>
      <c r="E78" s="9">
        <f>IF(D82=0, "-", D78/D82)</f>
        <v>0.25635455137953511</v>
      </c>
      <c r="F78" s="81">
        <v>11266</v>
      </c>
      <c r="G78" s="34">
        <f>IF(F82=0, "-", F78/F82)</f>
        <v>0.2109342819696686</v>
      </c>
      <c r="H78" s="65">
        <v>9706</v>
      </c>
      <c r="I78" s="9">
        <f>IF(H82=0, "-", H78/H82)</f>
        <v>0.22034552430248133</v>
      </c>
      <c r="J78" s="8">
        <f t="shared" si="6"/>
        <v>-0.4101694915254237</v>
      </c>
      <c r="K78" s="9">
        <f t="shared" si="7"/>
        <v>0.16072532454152072</v>
      </c>
    </row>
    <row r="79" spans="1:11" x14ac:dyDescent="0.2">
      <c r="A79" s="7" t="s">
        <v>561</v>
      </c>
      <c r="B79" s="65">
        <v>242</v>
      </c>
      <c r="C79" s="34">
        <f>IF(B82=0, "-", B79/B82)</f>
        <v>6.006453214197071E-2</v>
      </c>
      <c r="D79" s="65">
        <v>305</v>
      </c>
      <c r="E79" s="9">
        <f>IF(D82=0, "-", D79/D82)</f>
        <v>6.6261134043015424E-2</v>
      </c>
      <c r="F79" s="81">
        <v>3081</v>
      </c>
      <c r="G79" s="34">
        <f>IF(F82=0, "-", F79/F82)</f>
        <v>5.7685826624227672E-2</v>
      </c>
      <c r="H79" s="65">
        <v>2411</v>
      </c>
      <c r="I79" s="9">
        <f>IF(H82=0, "-", H79/H82)</f>
        <v>5.4734500215668912E-2</v>
      </c>
      <c r="J79" s="8">
        <f t="shared" si="6"/>
        <v>-0.20655737704918034</v>
      </c>
      <c r="K79" s="9">
        <f t="shared" si="7"/>
        <v>0.2778929904603899</v>
      </c>
    </row>
    <row r="80" spans="1:11" x14ac:dyDescent="0.2">
      <c r="A80" s="7" t="s">
        <v>562</v>
      </c>
      <c r="B80" s="65">
        <v>79</v>
      </c>
      <c r="C80" s="34">
        <f>IF(B82=0, "-", B80/B82)</f>
        <v>1.9607843137254902E-2</v>
      </c>
      <c r="D80" s="65">
        <v>37</v>
      </c>
      <c r="E80" s="9">
        <f>IF(D82=0, "-", D80/D82)</f>
        <v>8.0382359330871175E-3</v>
      </c>
      <c r="F80" s="81">
        <v>2405</v>
      </c>
      <c r="G80" s="34">
        <f>IF(F82=0, "-", F80/F82)</f>
        <v>4.5029020782624975E-2</v>
      </c>
      <c r="H80" s="65">
        <v>2078</v>
      </c>
      <c r="I80" s="9">
        <f>IF(H82=0, "-", H80/H82)</f>
        <v>4.7174737224454581E-2</v>
      </c>
      <c r="J80" s="8">
        <f t="shared" si="6"/>
        <v>1.1351351351351351</v>
      </c>
      <c r="K80" s="9">
        <f t="shared" si="7"/>
        <v>0.15736284889316651</v>
      </c>
    </row>
    <row r="81" spans="1:11" x14ac:dyDescent="0.2">
      <c r="A81" s="2"/>
      <c r="B81" s="68"/>
      <c r="C81" s="33"/>
      <c r="D81" s="68"/>
      <c r="E81" s="6"/>
      <c r="F81" s="82"/>
      <c r="G81" s="33"/>
      <c r="H81" s="68"/>
      <c r="I81" s="6"/>
      <c r="J81" s="5"/>
      <c r="K81" s="6"/>
    </row>
    <row r="82" spans="1:11" s="43" customFormat="1" x14ac:dyDescent="0.2">
      <c r="A82" s="162" t="s">
        <v>647</v>
      </c>
      <c r="B82" s="71">
        <f>SUM(B61:B81)</f>
        <v>4029</v>
      </c>
      <c r="C82" s="40">
        <f>B82/24733</f>
        <v>0.16289976953867302</v>
      </c>
      <c r="D82" s="71">
        <f>SUM(D61:D81)</f>
        <v>4603</v>
      </c>
      <c r="E82" s="41">
        <f>D82/29335</f>
        <v>0.15691153911709563</v>
      </c>
      <c r="F82" s="77">
        <f>SUM(F61:F81)</f>
        <v>53410</v>
      </c>
      <c r="G82" s="42">
        <f>F82/328185</f>
        <v>0.16274357450828039</v>
      </c>
      <c r="H82" s="71">
        <f>SUM(H61:H81)</f>
        <v>44049</v>
      </c>
      <c r="I82" s="41">
        <f>H82/302117</f>
        <v>0.14580113002578471</v>
      </c>
      <c r="J82" s="37">
        <f>IF(D82=0, "-", IF((B82-D82)/D82&lt;10, (B82-D82)/D82, "&gt;999%"))</f>
        <v>-0.1247012817727569</v>
      </c>
      <c r="K82" s="38">
        <f>IF(H82=0, "-", IF((F82-H82)/H82&lt;10, (F82-H82)/H82, "&gt;999%"))</f>
        <v>0.21251333741969169</v>
      </c>
    </row>
    <row r="83" spans="1:11" x14ac:dyDescent="0.2">
      <c r="B83" s="83"/>
      <c r="D83" s="83"/>
      <c r="F83" s="83"/>
      <c r="H83" s="83"/>
    </row>
    <row r="84" spans="1:11" x14ac:dyDescent="0.2">
      <c r="A84" s="27" t="s">
        <v>646</v>
      </c>
      <c r="B84" s="71">
        <v>5733</v>
      </c>
      <c r="C84" s="40">
        <f>B84/24733</f>
        <v>0.23179557675979462</v>
      </c>
      <c r="D84" s="71">
        <v>6386</v>
      </c>
      <c r="E84" s="41">
        <f>D84/29335</f>
        <v>0.21769217658087608</v>
      </c>
      <c r="F84" s="77">
        <v>73990</v>
      </c>
      <c r="G84" s="42">
        <f>F84/328185</f>
        <v>0.22545210780504898</v>
      </c>
      <c r="H84" s="71">
        <v>61139</v>
      </c>
      <c r="I84" s="41">
        <f>H84/302117</f>
        <v>0.20236861878014148</v>
      </c>
      <c r="J84" s="37">
        <f>IF(D84=0, "-", IF((B84-D84)/D84&lt;10, (B84-D84)/D84, "&gt;999%"))</f>
        <v>-0.10225493266520513</v>
      </c>
      <c r="K84" s="38">
        <f>IF(H84=0, "-", IF((F84-H84)/H84&lt;10, (F84-H84)/H84, "&gt;999%"))</f>
        <v>0.21019316639133778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659</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71</v>
      </c>
      <c r="C7" s="39">
        <f>IF(B29=0, "-", B7/B29)</f>
        <v>1.2384440955869528E-2</v>
      </c>
      <c r="D7" s="65">
        <v>9</v>
      </c>
      <c r="E7" s="21">
        <f>IF(D29=0, "-", D7/D29)</f>
        <v>1.4093329157532101E-3</v>
      </c>
      <c r="F7" s="81">
        <v>626</v>
      </c>
      <c r="G7" s="39">
        <f>IF(F29=0, "-", F7/F29)</f>
        <v>8.460602784160021E-3</v>
      </c>
      <c r="H7" s="65">
        <v>9</v>
      </c>
      <c r="I7" s="21">
        <f>IF(H29=0, "-", H7/H29)</f>
        <v>1.4720554801354291E-4</v>
      </c>
      <c r="J7" s="20">
        <f t="shared" ref="J7:J27" si="0">IF(D7=0, "-", IF((B7-D7)/D7&lt;10, (B7-D7)/D7, "&gt;999%"))</f>
        <v>6.8888888888888893</v>
      </c>
      <c r="K7" s="21" t="str">
        <f t="shared" ref="K7:K27" si="1">IF(H7=0, "-", IF((F7-H7)/H7&lt;10, (F7-H7)/H7, "&gt;999%"))</f>
        <v>&gt;999%</v>
      </c>
    </row>
    <row r="8" spans="1:11" x14ac:dyDescent="0.2">
      <c r="A8" s="7" t="s">
        <v>45</v>
      </c>
      <c r="B8" s="65">
        <v>0</v>
      </c>
      <c r="C8" s="39">
        <f>IF(B29=0, "-", B8/B29)</f>
        <v>0</v>
      </c>
      <c r="D8" s="65">
        <v>0</v>
      </c>
      <c r="E8" s="21">
        <f>IF(D29=0, "-", D8/D29)</f>
        <v>0</v>
      </c>
      <c r="F8" s="81">
        <v>0</v>
      </c>
      <c r="G8" s="39">
        <f>IF(F29=0, "-", F8/F29)</f>
        <v>0</v>
      </c>
      <c r="H8" s="65">
        <v>11</v>
      </c>
      <c r="I8" s="21">
        <f>IF(H29=0, "-", H8/H29)</f>
        <v>1.7991789201655245E-4</v>
      </c>
      <c r="J8" s="20" t="str">
        <f t="shared" si="0"/>
        <v>-</v>
      </c>
      <c r="K8" s="21">
        <f t="shared" si="1"/>
        <v>-1</v>
      </c>
    </row>
    <row r="9" spans="1:11" x14ac:dyDescent="0.2">
      <c r="A9" s="7" t="s">
        <v>46</v>
      </c>
      <c r="B9" s="65">
        <v>1185</v>
      </c>
      <c r="C9" s="39">
        <f>IF(B29=0, "-", B9/B29)</f>
        <v>0.20669806384092099</v>
      </c>
      <c r="D9" s="65">
        <v>1251</v>
      </c>
      <c r="E9" s="21">
        <f>IF(D29=0, "-", D9/D29)</f>
        <v>0.19589727528969622</v>
      </c>
      <c r="F9" s="81">
        <v>14505</v>
      </c>
      <c r="G9" s="39">
        <f>IF(F29=0, "-", F9/F29)</f>
        <v>0.19604000540613598</v>
      </c>
      <c r="H9" s="65">
        <v>12499</v>
      </c>
      <c r="I9" s="21">
        <f>IF(H29=0, "-", H9/H29)</f>
        <v>0.2044357938468081</v>
      </c>
      <c r="J9" s="20">
        <f t="shared" si="0"/>
        <v>-5.2757793764988008E-2</v>
      </c>
      <c r="K9" s="21">
        <f t="shared" si="1"/>
        <v>0.16049283942715417</v>
      </c>
    </row>
    <row r="10" spans="1:11" x14ac:dyDescent="0.2">
      <c r="A10" s="7" t="s">
        <v>50</v>
      </c>
      <c r="B10" s="65">
        <v>115</v>
      </c>
      <c r="C10" s="39">
        <f>IF(B29=0, "-", B10/B29)</f>
        <v>2.0059305773591489E-2</v>
      </c>
      <c r="D10" s="65">
        <v>94</v>
      </c>
      <c r="E10" s="21">
        <f>IF(D29=0, "-", D10/D29)</f>
        <v>1.4719699342311305E-2</v>
      </c>
      <c r="F10" s="81">
        <v>2242</v>
      </c>
      <c r="G10" s="39">
        <f>IF(F29=0, "-", F10/F29)</f>
        <v>3.0301392080010814E-2</v>
      </c>
      <c r="H10" s="65">
        <v>652</v>
      </c>
      <c r="I10" s="21">
        <f>IF(H29=0, "-", H10/H29)</f>
        <v>1.0664224144981109E-2</v>
      </c>
      <c r="J10" s="20">
        <f t="shared" si="0"/>
        <v>0.22340425531914893</v>
      </c>
      <c r="K10" s="21">
        <f t="shared" si="1"/>
        <v>2.4386503067484662</v>
      </c>
    </row>
    <row r="11" spans="1:11" x14ac:dyDescent="0.2">
      <c r="A11" s="7" t="s">
        <v>52</v>
      </c>
      <c r="B11" s="65">
        <v>0</v>
      </c>
      <c r="C11" s="39">
        <f>IF(B29=0, "-", B11/B29)</f>
        <v>0</v>
      </c>
      <c r="D11" s="65">
        <v>0</v>
      </c>
      <c r="E11" s="21">
        <f>IF(D29=0, "-", D11/D29)</f>
        <v>0</v>
      </c>
      <c r="F11" s="81">
        <v>0</v>
      </c>
      <c r="G11" s="39">
        <f>IF(F29=0, "-", F11/F29)</f>
        <v>0</v>
      </c>
      <c r="H11" s="65">
        <v>1804</v>
      </c>
      <c r="I11" s="21">
        <f>IF(H29=0, "-", H11/H29)</f>
        <v>2.9506534290714603E-2</v>
      </c>
      <c r="J11" s="20" t="str">
        <f t="shared" si="0"/>
        <v>-</v>
      </c>
      <c r="K11" s="21">
        <f t="shared" si="1"/>
        <v>-1</v>
      </c>
    </row>
    <row r="12" spans="1:11" x14ac:dyDescent="0.2">
      <c r="A12" s="7" t="s">
        <v>54</v>
      </c>
      <c r="B12" s="65">
        <v>56</v>
      </c>
      <c r="C12" s="39">
        <f>IF(B29=0, "-", B12/B29)</f>
        <v>9.768009768009768E-3</v>
      </c>
      <c r="D12" s="65">
        <v>174</v>
      </c>
      <c r="E12" s="21">
        <f>IF(D29=0, "-", D12/D29)</f>
        <v>2.7247103037895397E-2</v>
      </c>
      <c r="F12" s="81">
        <v>1272</v>
      </c>
      <c r="G12" s="39">
        <f>IF(F29=0, "-", F12/F29)</f>
        <v>1.7191512366536019E-2</v>
      </c>
      <c r="H12" s="65">
        <v>1553</v>
      </c>
      <c r="I12" s="21">
        <f>IF(H29=0, "-", H12/H29)</f>
        <v>2.5401135118336905E-2</v>
      </c>
      <c r="J12" s="20">
        <f t="shared" si="0"/>
        <v>-0.67816091954022983</v>
      </c>
      <c r="K12" s="21">
        <f t="shared" si="1"/>
        <v>-0.18094011590470058</v>
      </c>
    </row>
    <row r="13" spans="1:11" x14ac:dyDescent="0.2">
      <c r="A13" s="7" t="s">
        <v>59</v>
      </c>
      <c r="B13" s="65">
        <v>595</v>
      </c>
      <c r="C13" s="39">
        <f>IF(B29=0, "-", B13/B29)</f>
        <v>0.10378510378510379</v>
      </c>
      <c r="D13" s="65">
        <v>713</v>
      </c>
      <c r="E13" s="21">
        <f>IF(D29=0, "-", D13/D29)</f>
        <v>0.11165048543689321</v>
      </c>
      <c r="F13" s="81">
        <v>7112</v>
      </c>
      <c r="G13" s="39">
        <f>IF(F29=0, "-", F13/F29)</f>
        <v>9.6121097445600753E-2</v>
      </c>
      <c r="H13" s="65">
        <v>4532</v>
      </c>
      <c r="I13" s="21">
        <f>IF(H29=0, "-", H13/H29)</f>
        <v>7.4126171510819613E-2</v>
      </c>
      <c r="J13" s="20">
        <f t="shared" si="0"/>
        <v>-0.16549789621318373</v>
      </c>
      <c r="K13" s="21">
        <f t="shared" si="1"/>
        <v>0.56928508384819065</v>
      </c>
    </row>
    <row r="14" spans="1:11" x14ac:dyDescent="0.2">
      <c r="A14" s="7" t="s">
        <v>60</v>
      </c>
      <c r="B14" s="65">
        <v>0</v>
      </c>
      <c r="C14" s="39">
        <f>IF(B29=0, "-", B14/B29)</f>
        <v>0</v>
      </c>
      <c r="D14" s="65">
        <v>0</v>
      </c>
      <c r="E14" s="21">
        <f>IF(D29=0, "-", D14/D29)</f>
        <v>0</v>
      </c>
      <c r="F14" s="81">
        <v>0</v>
      </c>
      <c r="G14" s="39">
        <f>IF(F29=0, "-", F14/F29)</f>
        <v>0</v>
      </c>
      <c r="H14" s="65">
        <v>1</v>
      </c>
      <c r="I14" s="21">
        <f>IF(H29=0, "-", H14/H29)</f>
        <v>1.6356172001504769E-5</v>
      </c>
      <c r="J14" s="20" t="str">
        <f t="shared" si="0"/>
        <v>-</v>
      </c>
      <c r="K14" s="21">
        <f t="shared" si="1"/>
        <v>-1</v>
      </c>
    </row>
    <row r="15" spans="1:11" x14ac:dyDescent="0.2">
      <c r="A15" s="7" t="s">
        <v>63</v>
      </c>
      <c r="B15" s="65">
        <v>45</v>
      </c>
      <c r="C15" s="39">
        <f>IF(B29=0, "-", B15/B29)</f>
        <v>7.8492935635792772E-3</v>
      </c>
      <c r="D15" s="65">
        <v>35</v>
      </c>
      <c r="E15" s="21">
        <f>IF(D29=0, "-", D15/D29)</f>
        <v>5.4807391168180397E-3</v>
      </c>
      <c r="F15" s="81">
        <v>381</v>
      </c>
      <c r="G15" s="39">
        <f>IF(F29=0, "-", F15/F29)</f>
        <v>5.1493445060143261E-3</v>
      </c>
      <c r="H15" s="65">
        <v>199</v>
      </c>
      <c r="I15" s="21">
        <f>IF(H29=0, "-", H15/H29)</f>
        <v>3.2548782282994489E-3</v>
      </c>
      <c r="J15" s="20">
        <f t="shared" si="0"/>
        <v>0.2857142857142857</v>
      </c>
      <c r="K15" s="21">
        <f t="shared" si="1"/>
        <v>0.914572864321608</v>
      </c>
    </row>
    <row r="16" spans="1:11" x14ac:dyDescent="0.2">
      <c r="A16" s="7" t="s">
        <v>68</v>
      </c>
      <c r="B16" s="65">
        <v>324</v>
      </c>
      <c r="C16" s="39">
        <f>IF(B29=0, "-", B16/B29)</f>
        <v>5.6514913657770803E-2</v>
      </c>
      <c r="D16" s="65">
        <v>405</v>
      </c>
      <c r="E16" s="21">
        <f>IF(D29=0, "-", D16/D29)</f>
        <v>6.3419981208894458E-2</v>
      </c>
      <c r="F16" s="81">
        <v>4117</v>
      </c>
      <c r="G16" s="39">
        <f>IF(F29=0, "-", F16/F29)</f>
        <v>5.564265441275848E-2</v>
      </c>
      <c r="H16" s="65">
        <v>3006</v>
      </c>
      <c r="I16" s="21">
        <f>IF(H29=0, "-", H16/H29)</f>
        <v>4.9166653036523331E-2</v>
      </c>
      <c r="J16" s="20">
        <f t="shared" si="0"/>
        <v>-0.2</v>
      </c>
      <c r="K16" s="21">
        <f t="shared" si="1"/>
        <v>0.36959414504324684</v>
      </c>
    </row>
    <row r="17" spans="1:11" x14ac:dyDescent="0.2">
      <c r="A17" s="7" t="s">
        <v>74</v>
      </c>
      <c r="B17" s="65">
        <v>307</v>
      </c>
      <c r="C17" s="39">
        <f>IF(B29=0, "-", B17/B29)</f>
        <v>5.354962497819641E-2</v>
      </c>
      <c r="D17" s="65">
        <v>283</v>
      </c>
      <c r="E17" s="21">
        <f>IF(D29=0, "-", D17/D29)</f>
        <v>4.4315690573128716E-2</v>
      </c>
      <c r="F17" s="81">
        <v>4527</v>
      </c>
      <c r="G17" s="39">
        <f>IF(F29=0, "-", F17/F29)</f>
        <v>6.1183943776185974E-2</v>
      </c>
      <c r="H17" s="65">
        <v>2981</v>
      </c>
      <c r="I17" s="21">
        <f>IF(H29=0, "-", H17/H29)</f>
        <v>4.8757748736485716E-2</v>
      </c>
      <c r="J17" s="20">
        <f t="shared" si="0"/>
        <v>8.4805653710247356E-2</v>
      </c>
      <c r="K17" s="21">
        <f t="shared" si="1"/>
        <v>0.51861791345186181</v>
      </c>
    </row>
    <row r="18" spans="1:11" x14ac:dyDescent="0.2">
      <c r="A18" s="7" t="s">
        <v>76</v>
      </c>
      <c r="B18" s="65">
        <v>0</v>
      </c>
      <c r="C18" s="39">
        <f>IF(B29=0, "-", B18/B29)</f>
        <v>0</v>
      </c>
      <c r="D18" s="65">
        <v>0</v>
      </c>
      <c r="E18" s="21">
        <f>IF(D29=0, "-", D18/D29)</f>
        <v>0</v>
      </c>
      <c r="F18" s="81">
        <v>0</v>
      </c>
      <c r="G18" s="39">
        <f>IF(F29=0, "-", F18/F29)</f>
        <v>0</v>
      </c>
      <c r="H18" s="65">
        <v>2</v>
      </c>
      <c r="I18" s="21">
        <f>IF(H29=0, "-", H18/H29)</f>
        <v>3.2712344003009537E-5</v>
      </c>
      <c r="J18" s="20" t="str">
        <f t="shared" si="0"/>
        <v>-</v>
      </c>
      <c r="K18" s="21">
        <f t="shared" si="1"/>
        <v>-1</v>
      </c>
    </row>
    <row r="19" spans="1:11" x14ac:dyDescent="0.2">
      <c r="A19" s="7" t="s">
        <v>78</v>
      </c>
      <c r="B19" s="65">
        <v>27</v>
      </c>
      <c r="C19" s="39">
        <f>IF(B29=0, "-", B19/B29)</f>
        <v>4.7095761381475663E-3</v>
      </c>
      <c r="D19" s="65">
        <v>58</v>
      </c>
      <c r="E19" s="21">
        <f>IF(D29=0, "-", D19/D29)</f>
        <v>9.0823676792984656E-3</v>
      </c>
      <c r="F19" s="81">
        <v>282</v>
      </c>
      <c r="G19" s="39">
        <f>IF(F29=0, "-", F19/F29)</f>
        <v>3.8113258548452492E-3</v>
      </c>
      <c r="H19" s="65">
        <v>974</v>
      </c>
      <c r="I19" s="21">
        <f>IF(H29=0, "-", H19/H29)</f>
        <v>1.5930911529465644E-2</v>
      </c>
      <c r="J19" s="20">
        <f t="shared" si="0"/>
        <v>-0.53448275862068961</v>
      </c>
      <c r="K19" s="21">
        <f t="shared" si="1"/>
        <v>-0.71047227926078027</v>
      </c>
    </row>
    <row r="20" spans="1:11" x14ac:dyDescent="0.2">
      <c r="A20" s="7" t="s">
        <v>81</v>
      </c>
      <c r="B20" s="65">
        <v>536</v>
      </c>
      <c r="C20" s="39">
        <f>IF(B29=0, "-", B20/B29)</f>
        <v>9.349380777952207E-2</v>
      </c>
      <c r="D20" s="65">
        <v>437</v>
      </c>
      <c r="E20" s="21">
        <f>IF(D29=0, "-", D20/D29)</f>
        <v>6.8430942687128099E-2</v>
      </c>
      <c r="F20" s="81">
        <v>5593</v>
      </c>
      <c r="G20" s="39">
        <f>IF(F29=0, "-", F20/F29)</f>
        <v>7.559129612109744E-2</v>
      </c>
      <c r="H20" s="65">
        <v>5542</v>
      </c>
      <c r="I20" s="21">
        <f>IF(H29=0, "-", H20/H29)</f>
        <v>9.0645905232339424E-2</v>
      </c>
      <c r="J20" s="20">
        <f t="shared" si="0"/>
        <v>0.22654462242562928</v>
      </c>
      <c r="K20" s="21">
        <f t="shared" si="1"/>
        <v>9.202453987730062E-3</v>
      </c>
    </row>
    <row r="21" spans="1:11" x14ac:dyDescent="0.2">
      <c r="A21" s="7" t="s">
        <v>83</v>
      </c>
      <c r="B21" s="65">
        <v>437</v>
      </c>
      <c r="C21" s="39">
        <f>IF(B29=0, "-", B21/B29)</f>
        <v>7.6225361939647657E-2</v>
      </c>
      <c r="D21" s="65">
        <v>317</v>
      </c>
      <c r="E21" s="21">
        <f>IF(D29=0, "-", D21/D29)</f>
        <v>4.9639837143751954E-2</v>
      </c>
      <c r="F21" s="81">
        <v>4305</v>
      </c>
      <c r="G21" s="39">
        <f>IF(F29=0, "-", F21/F29)</f>
        <v>5.8183538315988645E-2</v>
      </c>
      <c r="H21" s="65">
        <v>3266</v>
      </c>
      <c r="I21" s="21">
        <f>IF(H29=0, "-", H21/H29)</f>
        <v>5.341925775691457E-2</v>
      </c>
      <c r="J21" s="20">
        <f t="shared" si="0"/>
        <v>0.37854889589905361</v>
      </c>
      <c r="K21" s="21">
        <f t="shared" si="1"/>
        <v>0.31812614819350887</v>
      </c>
    </row>
    <row r="22" spans="1:11" x14ac:dyDescent="0.2">
      <c r="A22" s="7" t="s">
        <v>84</v>
      </c>
      <c r="B22" s="65">
        <v>11</v>
      </c>
      <c r="C22" s="39">
        <f>IF(B29=0, "-", B22/B29)</f>
        <v>1.9187162044304901E-3</v>
      </c>
      <c r="D22" s="65">
        <v>13</v>
      </c>
      <c r="E22" s="21">
        <f>IF(D29=0, "-", D22/D29)</f>
        <v>2.0357031005324147E-3</v>
      </c>
      <c r="F22" s="81">
        <v>190</v>
      </c>
      <c r="G22" s="39">
        <f>IF(F29=0, "-", F22/F29)</f>
        <v>2.5679145830517637E-3</v>
      </c>
      <c r="H22" s="65">
        <v>324</v>
      </c>
      <c r="I22" s="21">
        <f>IF(H29=0, "-", H22/H29)</f>
        <v>5.2993997284875444E-3</v>
      </c>
      <c r="J22" s="20">
        <f t="shared" si="0"/>
        <v>-0.15384615384615385</v>
      </c>
      <c r="K22" s="21">
        <f t="shared" si="1"/>
        <v>-0.41358024691358025</v>
      </c>
    </row>
    <row r="23" spans="1:11" x14ac:dyDescent="0.2">
      <c r="A23" s="7" t="s">
        <v>86</v>
      </c>
      <c r="B23" s="65">
        <v>122</v>
      </c>
      <c r="C23" s="39">
        <f>IF(B29=0, "-", B23/B29)</f>
        <v>2.1280306994592709E-2</v>
      </c>
      <c r="D23" s="65">
        <v>86</v>
      </c>
      <c r="E23" s="21">
        <f>IF(D29=0, "-", D23/D29)</f>
        <v>1.3466958972752897E-2</v>
      </c>
      <c r="F23" s="81">
        <v>1187</v>
      </c>
      <c r="G23" s="39">
        <f>IF(F29=0, "-", F23/F29)</f>
        <v>1.6042708474118123E-2</v>
      </c>
      <c r="H23" s="65">
        <v>988</v>
      </c>
      <c r="I23" s="21">
        <f>IF(H29=0, "-", H23/H29)</f>
        <v>1.6159897937486709E-2</v>
      </c>
      <c r="J23" s="20">
        <f t="shared" si="0"/>
        <v>0.41860465116279072</v>
      </c>
      <c r="K23" s="21">
        <f t="shared" si="1"/>
        <v>0.20141700404858301</v>
      </c>
    </row>
    <row r="24" spans="1:11" x14ac:dyDescent="0.2">
      <c r="A24" s="7" t="s">
        <v>87</v>
      </c>
      <c r="B24" s="65">
        <v>43</v>
      </c>
      <c r="C24" s="39">
        <f>IF(B29=0, "-", B24/B29)</f>
        <v>7.5004360718646437E-3</v>
      </c>
      <c r="D24" s="65">
        <v>65</v>
      </c>
      <c r="E24" s="21">
        <f>IF(D29=0, "-", D24/D29)</f>
        <v>1.0178515502662073E-2</v>
      </c>
      <c r="F24" s="81">
        <v>762</v>
      </c>
      <c r="G24" s="39">
        <f>IF(F29=0, "-", F24/F29)</f>
        <v>1.0298689012028652E-2</v>
      </c>
      <c r="H24" s="65">
        <v>532</v>
      </c>
      <c r="I24" s="21">
        <f>IF(H29=0, "-", H24/H29)</f>
        <v>8.7014835048005359E-3</v>
      </c>
      <c r="J24" s="20">
        <f t="shared" si="0"/>
        <v>-0.33846153846153848</v>
      </c>
      <c r="K24" s="21">
        <f t="shared" si="1"/>
        <v>0.43233082706766918</v>
      </c>
    </row>
    <row r="25" spans="1:11" x14ac:dyDescent="0.2">
      <c r="A25" s="7" t="s">
        <v>91</v>
      </c>
      <c r="B25" s="65">
        <v>40</v>
      </c>
      <c r="C25" s="39">
        <f>IF(B29=0, "-", B25/B29)</f>
        <v>6.9771498342926916E-3</v>
      </c>
      <c r="D25" s="65">
        <v>49</v>
      </c>
      <c r="E25" s="21">
        <f>IF(D29=0, "-", D25/D29)</f>
        <v>7.6730347635452553E-3</v>
      </c>
      <c r="F25" s="81">
        <v>448</v>
      </c>
      <c r="G25" s="39">
        <f>IF(F29=0, "-", F25/F29)</f>
        <v>6.0548722800378429E-3</v>
      </c>
      <c r="H25" s="65">
        <v>282</v>
      </c>
      <c r="I25" s="21">
        <f>IF(H29=0, "-", H25/H29)</f>
        <v>4.6124405044243449E-3</v>
      </c>
      <c r="J25" s="20">
        <f t="shared" si="0"/>
        <v>-0.18367346938775511</v>
      </c>
      <c r="K25" s="21">
        <f t="shared" si="1"/>
        <v>0.58865248226950351</v>
      </c>
    </row>
    <row r="26" spans="1:11" x14ac:dyDescent="0.2">
      <c r="A26" s="7" t="s">
        <v>94</v>
      </c>
      <c r="B26" s="65">
        <v>1685</v>
      </c>
      <c r="C26" s="39">
        <f>IF(B29=0, "-", B26/B29)</f>
        <v>0.29391243676957962</v>
      </c>
      <c r="D26" s="65">
        <v>2230</v>
      </c>
      <c r="E26" s="21">
        <f>IF(D29=0, "-", D26/D29)</f>
        <v>0.34920137801440654</v>
      </c>
      <c r="F26" s="81">
        <v>22973</v>
      </c>
      <c r="G26" s="39">
        <f>IF(F29=0, "-", F26/F29)</f>
        <v>0.31048790377077984</v>
      </c>
      <c r="H26" s="65">
        <v>18878</v>
      </c>
      <c r="I26" s="21">
        <f>IF(H29=0, "-", H26/H29)</f>
        <v>0.30877181504440698</v>
      </c>
      <c r="J26" s="20">
        <f t="shared" si="0"/>
        <v>-0.24439461883408073</v>
      </c>
      <c r="K26" s="21">
        <f t="shared" si="1"/>
        <v>0.21691916516580145</v>
      </c>
    </row>
    <row r="27" spans="1:11" x14ac:dyDescent="0.2">
      <c r="A27" s="7" t="s">
        <v>96</v>
      </c>
      <c r="B27" s="65">
        <v>134</v>
      </c>
      <c r="C27" s="39">
        <f>IF(B29=0, "-", B27/B29)</f>
        <v>2.3373451944880518E-2</v>
      </c>
      <c r="D27" s="65">
        <v>167</v>
      </c>
      <c r="E27" s="21">
        <f>IF(D29=0, "-", D27/D29)</f>
        <v>2.6150955214531788E-2</v>
      </c>
      <c r="F27" s="81">
        <v>3468</v>
      </c>
      <c r="G27" s="39">
        <f>IF(F29=0, "-", F27/F29)</f>
        <v>4.6871198810650085E-2</v>
      </c>
      <c r="H27" s="65">
        <v>3104</v>
      </c>
      <c r="I27" s="21">
        <f>IF(H29=0, "-", H27/H29)</f>
        <v>5.0769557892670798E-2</v>
      </c>
      <c r="J27" s="20">
        <f t="shared" si="0"/>
        <v>-0.19760479041916168</v>
      </c>
      <c r="K27" s="21">
        <f t="shared" si="1"/>
        <v>0.1172680412371134</v>
      </c>
    </row>
    <row r="28" spans="1:11" x14ac:dyDescent="0.2">
      <c r="A28" s="2"/>
      <c r="B28" s="68"/>
      <c r="C28" s="33"/>
      <c r="D28" s="68"/>
      <c r="E28" s="6"/>
      <c r="F28" s="82"/>
      <c r="G28" s="33"/>
      <c r="H28" s="68"/>
      <c r="I28" s="6"/>
      <c r="J28" s="5"/>
      <c r="K28" s="6"/>
    </row>
    <row r="29" spans="1:11" s="43" customFormat="1" x14ac:dyDescent="0.2">
      <c r="A29" s="162" t="s">
        <v>646</v>
      </c>
      <c r="B29" s="71">
        <f>SUM(B7:B28)</f>
        <v>5733</v>
      </c>
      <c r="C29" s="40">
        <v>1</v>
      </c>
      <c r="D29" s="71">
        <f>SUM(D7:D28)</f>
        <v>6386</v>
      </c>
      <c r="E29" s="41">
        <v>1</v>
      </c>
      <c r="F29" s="77">
        <f>SUM(F7:F28)</f>
        <v>73990</v>
      </c>
      <c r="G29" s="42">
        <v>1</v>
      </c>
      <c r="H29" s="71">
        <f>SUM(H7:H28)</f>
        <v>61139</v>
      </c>
      <c r="I29" s="41">
        <v>1</v>
      </c>
      <c r="J29" s="37">
        <f>IF(D29=0, "-", (B29-D29)/D29)</f>
        <v>-0.10225493266520513</v>
      </c>
      <c r="K29" s="38">
        <f>IF(H29=0, "-", (F29-H29)/H29)</f>
        <v>0.21019316639133778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563</v>
      </c>
      <c r="B7" s="65">
        <v>64</v>
      </c>
      <c r="C7" s="34">
        <f>IF(B22=0, "-", B7/B22)</f>
        <v>9.8918083462132919E-2</v>
      </c>
      <c r="D7" s="65">
        <v>38</v>
      </c>
      <c r="E7" s="9">
        <f>IF(D22=0, "-", D7/D22)</f>
        <v>5.8914728682170542E-2</v>
      </c>
      <c r="F7" s="81">
        <v>417</v>
      </c>
      <c r="G7" s="34">
        <f>IF(F22=0, "-", F7/F22)</f>
        <v>5.3966610586255986E-2</v>
      </c>
      <c r="H7" s="65">
        <v>266</v>
      </c>
      <c r="I7" s="9">
        <f>IF(H22=0, "-", H7/H22)</f>
        <v>4.626086956521739E-2</v>
      </c>
      <c r="J7" s="8">
        <f t="shared" ref="J7:J20" si="0">IF(D7=0, "-", IF((B7-D7)/D7&lt;10, (B7-D7)/D7, "&gt;999%"))</f>
        <v>0.68421052631578949</v>
      </c>
      <c r="K7" s="9">
        <f t="shared" ref="K7:K20" si="1">IF(H7=0, "-", IF((F7-H7)/H7&lt;10, (F7-H7)/H7, "&gt;999%"))</f>
        <v>0.56766917293233088</v>
      </c>
    </row>
    <row r="8" spans="1:11" x14ac:dyDescent="0.2">
      <c r="A8" s="7" t="s">
        <v>564</v>
      </c>
      <c r="B8" s="65">
        <v>7</v>
      </c>
      <c r="C8" s="34">
        <f>IF(B22=0, "-", B8/B22)</f>
        <v>1.0819165378670788E-2</v>
      </c>
      <c r="D8" s="65">
        <v>38</v>
      </c>
      <c r="E8" s="9">
        <f>IF(D22=0, "-", D8/D22)</f>
        <v>5.8914728682170542E-2</v>
      </c>
      <c r="F8" s="81">
        <v>364</v>
      </c>
      <c r="G8" s="34">
        <f>IF(F22=0, "-", F8/F22)</f>
        <v>4.7107544972175487E-2</v>
      </c>
      <c r="H8" s="65">
        <v>342</v>
      </c>
      <c r="I8" s="9">
        <f>IF(H22=0, "-", H8/H22)</f>
        <v>5.9478260869565217E-2</v>
      </c>
      <c r="J8" s="8">
        <f t="shared" si="0"/>
        <v>-0.81578947368421051</v>
      </c>
      <c r="K8" s="9">
        <f t="shared" si="1"/>
        <v>6.4327485380116955E-2</v>
      </c>
    </row>
    <row r="9" spans="1:11" x14ac:dyDescent="0.2">
      <c r="A9" s="7" t="s">
        <v>565</v>
      </c>
      <c r="B9" s="65">
        <v>86</v>
      </c>
      <c r="C9" s="34">
        <f>IF(B22=0, "-", B9/B22)</f>
        <v>0.13292117465224113</v>
      </c>
      <c r="D9" s="65">
        <v>56</v>
      </c>
      <c r="E9" s="9">
        <f>IF(D22=0, "-", D9/D22)</f>
        <v>8.6821705426356588E-2</v>
      </c>
      <c r="F9" s="81">
        <v>868</v>
      </c>
      <c r="G9" s="34">
        <f>IF(F22=0, "-", F9/F22)</f>
        <v>0.11233337647211078</v>
      </c>
      <c r="H9" s="65">
        <v>621</v>
      </c>
      <c r="I9" s="9">
        <f>IF(H22=0, "-", H9/H22)</f>
        <v>0.108</v>
      </c>
      <c r="J9" s="8">
        <f t="shared" si="0"/>
        <v>0.5357142857142857</v>
      </c>
      <c r="K9" s="9">
        <f t="shared" si="1"/>
        <v>0.39774557165861513</v>
      </c>
    </row>
    <row r="10" spans="1:11" x14ac:dyDescent="0.2">
      <c r="A10" s="7" t="s">
        <v>566</v>
      </c>
      <c r="B10" s="65">
        <v>176</v>
      </c>
      <c r="C10" s="34">
        <f>IF(B22=0, "-", B10/B22)</f>
        <v>0.27202472952086554</v>
      </c>
      <c r="D10" s="65">
        <v>113</v>
      </c>
      <c r="E10" s="9">
        <f>IF(D22=0, "-", D10/D22)</f>
        <v>0.17519379844961241</v>
      </c>
      <c r="F10" s="81">
        <v>1575</v>
      </c>
      <c r="G10" s="34">
        <f>IF(F22=0, "-", F10/F22)</f>
        <v>0.2038307234372978</v>
      </c>
      <c r="H10" s="65">
        <v>1040</v>
      </c>
      <c r="I10" s="9">
        <f>IF(H22=0, "-", H10/H22)</f>
        <v>0.18086956521739131</v>
      </c>
      <c r="J10" s="8">
        <f t="shared" si="0"/>
        <v>0.55752212389380529</v>
      </c>
      <c r="K10" s="9">
        <f t="shared" si="1"/>
        <v>0.51442307692307687</v>
      </c>
    </row>
    <row r="11" spans="1:11" x14ac:dyDescent="0.2">
      <c r="A11" s="7" t="s">
        <v>567</v>
      </c>
      <c r="B11" s="65">
        <v>3</v>
      </c>
      <c r="C11" s="34">
        <f>IF(B22=0, "-", B11/B22)</f>
        <v>4.6367851622874804E-3</v>
      </c>
      <c r="D11" s="65">
        <v>7</v>
      </c>
      <c r="E11" s="9">
        <f>IF(D22=0, "-", D11/D22)</f>
        <v>1.0852713178294573E-2</v>
      </c>
      <c r="F11" s="81">
        <v>53</v>
      </c>
      <c r="G11" s="34">
        <f>IF(F22=0, "-", F11/F22)</f>
        <v>6.8590656140804966E-3</v>
      </c>
      <c r="H11" s="65">
        <v>49</v>
      </c>
      <c r="I11" s="9">
        <f>IF(H22=0, "-", H11/H22)</f>
        <v>8.5217391304347832E-3</v>
      </c>
      <c r="J11" s="8">
        <f t="shared" si="0"/>
        <v>-0.5714285714285714</v>
      </c>
      <c r="K11" s="9">
        <f t="shared" si="1"/>
        <v>8.1632653061224483E-2</v>
      </c>
    </row>
    <row r="12" spans="1:11" x14ac:dyDescent="0.2">
      <c r="A12" s="7" t="s">
        <v>568</v>
      </c>
      <c r="B12" s="65">
        <v>0</v>
      </c>
      <c r="C12" s="34">
        <f>IF(B22=0, "-", B12/B22)</f>
        <v>0</v>
      </c>
      <c r="D12" s="65">
        <v>0</v>
      </c>
      <c r="E12" s="9">
        <f>IF(D22=0, "-", D12/D22)</f>
        <v>0</v>
      </c>
      <c r="F12" s="81">
        <v>3</v>
      </c>
      <c r="G12" s="34">
        <f>IF(F22=0, "-", F12/F22)</f>
        <v>3.8824899702342438E-4</v>
      </c>
      <c r="H12" s="65">
        <v>5</v>
      </c>
      <c r="I12" s="9">
        <f>IF(H22=0, "-", H12/H22)</f>
        <v>8.6956521739130438E-4</v>
      </c>
      <c r="J12" s="8" t="str">
        <f t="shared" si="0"/>
        <v>-</v>
      </c>
      <c r="K12" s="9">
        <f t="shared" si="1"/>
        <v>-0.4</v>
      </c>
    </row>
    <row r="13" spans="1:11" x14ac:dyDescent="0.2">
      <c r="A13" s="7" t="s">
        <v>569</v>
      </c>
      <c r="B13" s="65">
        <v>103</v>
      </c>
      <c r="C13" s="34">
        <f>IF(B22=0, "-", B13/B22)</f>
        <v>0.15919629057187018</v>
      </c>
      <c r="D13" s="65">
        <v>163</v>
      </c>
      <c r="E13" s="9">
        <f>IF(D22=0, "-", D13/D22)</f>
        <v>0.25271317829457363</v>
      </c>
      <c r="F13" s="81">
        <v>1829</v>
      </c>
      <c r="G13" s="34">
        <f>IF(F22=0, "-", F13/F22)</f>
        <v>0.2367024718519477</v>
      </c>
      <c r="H13" s="65">
        <v>1465</v>
      </c>
      <c r="I13" s="9">
        <f>IF(H22=0, "-", H13/H22)</f>
        <v>0.25478260869565217</v>
      </c>
      <c r="J13" s="8">
        <f t="shared" si="0"/>
        <v>-0.36809815950920244</v>
      </c>
      <c r="K13" s="9">
        <f t="shared" si="1"/>
        <v>0.24846416382252559</v>
      </c>
    </row>
    <row r="14" spans="1:11" x14ac:dyDescent="0.2">
      <c r="A14" s="7" t="s">
        <v>570</v>
      </c>
      <c r="B14" s="65">
        <v>40</v>
      </c>
      <c r="C14" s="34">
        <f>IF(B22=0, "-", B14/B22)</f>
        <v>6.1823802163833076E-2</v>
      </c>
      <c r="D14" s="65">
        <v>59</v>
      </c>
      <c r="E14" s="9">
        <f>IF(D22=0, "-", D14/D22)</f>
        <v>9.1472868217054262E-2</v>
      </c>
      <c r="F14" s="81">
        <v>322</v>
      </c>
      <c r="G14" s="34">
        <f>IF(F22=0, "-", F14/F22)</f>
        <v>4.1672059013847546E-2</v>
      </c>
      <c r="H14" s="65">
        <v>298</v>
      </c>
      <c r="I14" s="9">
        <f>IF(H22=0, "-", H14/H22)</f>
        <v>5.1826086956521737E-2</v>
      </c>
      <c r="J14" s="8">
        <f t="shared" si="0"/>
        <v>-0.32203389830508472</v>
      </c>
      <c r="K14" s="9">
        <f t="shared" si="1"/>
        <v>8.0536912751677847E-2</v>
      </c>
    </row>
    <row r="15" spans="1:11" x14ac:dyDescent="0.2">
      <c r="A15" s="7" t="s">
        <v>571</v>
      </c>
      <c r="B15" s="65">
        <v>0</v>
      </c>
      <c r="C15" s="34">
        <f>IF(B22=0, "-", B15/B22)</f>
        <v>0</v>
      </c>
      <c r="D15" s="65">
        <v>8</v>
      </c>
      <c r="E15" s="9">
        <f>IF(D22=0, "-", D15/D22)</f>
        <v>1.2403100775193798E-2</v>
      </c>
      <c r="F15" s="81">
        <v>12</v>
      </c>
      <c r="G15" s="34">
        <f>IF(F22=0, "-", F15/F22)</f>
        <v>1.5529959880936975E-3</v>
      </c>
      <c r="H15" s="65">
        <v>64</v>
      </c>
      <c r="I15" s="9">
        <f>IF(H22=0, "-", H15/H22)</f>
        <v>1.1130434782608696E-2</v>
      </c>
      <c r="J15" s="8">
        <f t="shared" si="0"/>
        <v>-1</v>
      </c>
      <c r="K15" s="9">
        <f t="shared" si="1"/>
        <v>-0.8125</v>
      </c>
    </row>
    <row r="16" spans="1:11" x14ac:dyDescent="0.2">
      <c r="A16" s="7" t="s">
        <v>572</v>
      </c>
      <c r="B16" s="65">
        <v>59</v>
      </c>
      <c r="C16" s="34">
        <f>IF(B22=0, "-", B16/B22)</f>
        <v>9.1190108191653782E-2</v>
      </c>
      <c r="D16" s="65">
        <v>18</v>
      </c>
      <c r="E16" s="9">
        <f>IF(D22=0, "-", D16/D22)</f>
        <v>2.7906976744186046E-2</v>
      </c>
      <c r="F16" s="81">
        <v>834</v>
      </c>
      <c r="G16" s="34">
        <f>IF(F22=0, "-", F16/F22)</f>
        <v>0.10793322117251197</v>
      </c>
      <c r="H16" s="65">
        <v>70</v>
      </c>
      <c r="I16" s="9">
        <f>IF(H22=0, "-", H16/H22)</f>
        <v>1.2173913043478261E-2</v>
      </c>
      <c r="J16" s="8">
        <f t="shared" si="0"/>
        <v>2.2777777777777777</v>
      </c>
      <c r="K16" s="9" t="str">
        <f t="shared" si="1"/>
        <v>&gt;999%</v>
      </c>
    </row>
    <row r="17" spans="1:11" x14ac:dyDescent="0.2">
      <c r="A17" s="7" t="s">
        <v>573</v>
      </c>
      <c r="B17" s="65">
        <v>84</v>
      </c>
      <c r="C17" s="34">
        <f>IF(B22=0, "-", B17/B22)</f>
        <v>0.12982998454404945</v>
      </c>
      <c r="D17" s="65">
        <v>60</v>
      </c>
      <c r="E17" s="9">
        <f>IF(D22=0, "-", D17/D22)</f>
        <v>9.3023255813953487E-2</v>
      </c>
      <c r="F17" s="81">
        <v>728</v>
      </c>
      <c r="G17" s="34">
        <f>IF(F22=0, "-", F17/F22)</f>
        <v>9.4215089944350974E-2</v>
      </c>
      <c r="H17" s="65">
        <v>727</v>
      </c>
      <c r="I17" s="9">
        <f>IF(H22=0, "-", H17/H22)</f>
        <v>0.12643478260869565</v>
      </c>
      <c r="J17" s="8">
        <f t="shared" si="0"/>
        <v>0.4</v>
      </c>
      <c r="K17" s="9">
        <f t="shared" si="1"/>
        <v>1.375515818431912E-3</v>
      </c>
    </row>
    <row r="18" spans="1:11" x14ac:dyDescent="0.2">
      <c r="A18" s="7" t="s">
        <v>574</v>
      </c>
      <c r="B18" s="65">
        <v>2</v>
      </c>
      <c r="C18" s="34">
        <f>IF(B22=0, "-", B18/B22)</f>
        <v>3.0911901081916537E-3</v>
      </c>
      <c r="D18" s="65">
        <v>1</v>
      </c>
      <c r="E18" s="9">
        <f>IF(D22=0, "-", D18/D22)</f>
        <v>1.5503875968992248E-3</v>
      </c>
      <c r="F18" s="81">
        <v>24</v>
      </c>
      <c r="G18" s="34">
        <f>IF(F22=0, "-", F18/F22)</f>
        <v>3.105991976187395E-3</v>
      </c>
      <c r="H18" s="65">
        <v>11</v>
      </c>
      <c r="I18" s="9">
        <f>IF(H22=0, "-", H18/H22)</f>
        <v>1.9130434782608696E-3</v>
      </c>
      <c r="J18" s="8">
        <f t="shared" si="0"/>
        <v>1</v>
      </c>
      <c r="K18" s="9">
        <f t="shared" si="1"/>
        <v>1.1818181818181819</v>
      </c>
    </row>
    <row r="19" spans="1:11" x14ac:dyDescent="0.2">
      <c r="A19" s="7" t="s">
        <v>575</v>
      </c>
      <c r="B19" s="65">
        <v>11</v>
      </c>
      <c r="C19" s="34">
        <f>IF(B22=0, "-", B19/B22)</f>
        <v>1.7001545595054096E-2</v>
      </c>
      <c r="D19" s="65">
        <v>44</v>
      </c>
      <c r="E19" s="9">
        <f>IF(D22=0, "-", D19/D22)</f>
        <v>6.8217054263565891E-2</v>
      </c>
      <c r="F19" s="81">
        <v>360</v>
      </c>
      <c r="G19" s="34">
        <f>IF(F22=0, "-", F19/F22)</f>
        <v>4.6589879642810923E-2</v>
      </c>
      <c r="H19" s="65">
        <v>359</v>
      </c>
      <c r="I19" s="9">
        <f>IF(H22=0, "-", H19/H22)</f>
        <v>6.2434782608695651E-2</v>
      </c>
      <c r="J19" s="8">
        <f t="shared" si="0"/>
        <v>-0.75</v>
      </c>
      <c r="K19" s="9">
        <f t="shared" si="1"/>
        <v>2.7855153203342618E-3</v>
      </c>
    </row>
    <row r="20" spans="1:11" x14ac:dyDescent="0.2">
      <c r="A20" s="7" t="s">
        <v>576</v>
      </c>
      <c r="B20" s="65">
        <v>12</v>
      </c>
      <c r="C20" s="34">
        <f>IF(B22=0, "-", B20/B22)</f>
        <v>1.8547140649149921E-2</v>
      </c>
      <c r="D20" s="65">
        <v>40</v>
      </c>
      <c r="E20" s="9">
        <f>IF(D22=0, "-", D20/D22)</f>
        <v>6.2015503875968991E-2</v>
      </c>
      <c r="F20" s="81">
        <v>338</v>
      </c>
      <c r="G20" s="34">
        <f>IF(F22=0, "-", F20/F22)</f>
        <v>4.3742720331305808E-2</v>
      </c>
      <c r="H20" s="65">
        <v>433</v>
      </c>
      <c r="I20" s="9">
        <f>IF(H22=0, "-", H20/H22)</f>
        <v>7.5304347826086956E-2</v>
      </c>
      <c r="J20" s="8">
        <f t="shared" si="0"/>
        <v>-0.7</v>
      </c>
      <c r="K20" s="9">
        <f t="shared" si="1"/>
        <v>-0.21939953810623555</v>
      </c>
    </row>
    <row r="21" spans="1:11" x14ac:dyDescent="0.2">
      <c r="A21" s="2"/>
      <c r="B21" s="68"/>
      <c r="C21" s="33"/>
      <c r="D21" s="68"/>
      <c r="E21" s="6"/>
      <c r="F21" s="82"/>
      <c r="G21" s="33"/>
      <c r="H21" s="68"/>
      <c r="I21" s="6"/>
      <c r="J21" s="5"/>
      <c r="K21" s="6"/>
    </row>
    <row r="22" spans="1:11" s="43" customFormat="1" x14ac:dyDescent="0.2">
      <c r="A22" s="162" t="s">
        <v>656</v>
      </c>
      <c r="B22" s="71">
        <f>SUM(B7:B21)</f>
        <v>647</v>
      </c>
      <c r="C22" s="40">
        <f>B22/24733</f>
        <v>2.6159382201916468E-2</v>
      </c>
      <c r="D22" s="71">
        <f>SUM(D7:D21)</f>
        <v>645</v>
      </c>
      <c r="E22" s="41">
        <f>D22/29335</f>
        <v>2.198738708027953E-2</v>
      </c>
      <c r="F22" s="77">
        <f>SUM(F7:F21)</f>
        <v>7727</v>
      </c>
      <c r="G22" s="42">
        <f>F22/328185</f>
        <v>2.3544647074058837E-2</v>
      </c>
      <c r="H22" s="71">
        <f>SUM(H7:H21)</f>
        <v>5750</v>
      </c>
      <c r="I22" s="41">
        <f>H22/302117</f>
        <v>1.9032361634730915E-2</v>
      </c>
      <c r="J22" s="37">
        <f>IF(D22=0, "-", IF((B22-D22)/D22&lt;10, (B22-D22)/D22, "&gt;999%"))</f>
        <v>3.1007751937984496E-3</v>
      </c>
      <c r="K22" s="38">
        <f>IF(H22=0, "-", IF((F22-H22)/H22&lt;10, (F22-H22)/H22, "&gt;999%"))</f>
        <v>0.34382608695652173</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577</v>
      </c>
      <c r="B25" s="65">
        <v>1</v>
      </c>
      <c r="C25" s="34">
        <f>IF(B38=0, "-", B25/B38)</f>
        <v>3.7037037037037038E-3</v>
      </c>
      <c r="D25" s="65">
        <v>1</v>
      </c>
      <c r="E25" s="9">
        <f>IF(D38=0, "-", D25/D38)</f>
        <v>4.7619047619047623E-3</v>
      </c>
      <c r="F25" s="81">
        <v>13</v>
      </c>
      <c r="G25" s="34">
        <f>IF(F38=0, "-", F25/F38)</f>
        <v>5.2888527257933275E-3</v>
      </c>
      <c r="H25" s="65">
        <v>6</v>
      </c>
      <c r="I25" s="9">
        <f>IF(H38=0, "-", H25/H38)</f>
        <v>2.866698518872432E-3</v>
      </c>
      <c r="J25" s="8">
        <f t="shared" ref="J25:J36" si="2">IF(D25=0, "-", IF((B25-D25)/D25&lt;10, (B25-D25)/D25, "&gt;999%"))</f>
        <v>0</v>
      </c>
      <c r="K25" s="9">
        <f t="shared" ref="K25:K36" si="3">IF(H25=0, "-", IF((F25-H25)/H25&lt;10, (F25-H25)/H25, "&gt;999%"))</f>
        <v>1.1666666666666667</v>
      </c>
    </row>
    <row r="26" spans="1:11" x14ac:dyDescent="0.2">
      <c r="A26" s="7" t="s">
        <v>578</v>
      </c>
      <c r="B26" s="65">
        <v>60</v>
      </c>
      <c r="C26" s="34">
        <f>IF(B38=0, "-", B26/B38)</f>
        <v>0.22222222222222221</v>
      </c>
      <c r="D26" s="65">
        <v>34</v>
      </c>
      <c r="E26" s="9">
        <f>IF(D38=0, "-", D26/D38)</f>
        <v>0.16190476190476191</v>
      </c>
      <c r="F26" s="81">
        <v>534</v>
      </c>
      <c r="G26" s="34">
        <f>IF(F38=0, "-", F26/F38)</f>
        <v>0.21724979658258747</v>
      </c>
      <c r="H26" s="65">
        <v>403</v>
      </c>
      <c r="I26" s="9">
        <f>IF(H38=0, "-", H26/H38)</f>
        <v>0.19254658385093168</v>
      </c>
      <c r="J26" s="8">
        <f t="shared" si="2"/>
        <v>0.76470588235294112</v>
      </c>
      <c r="K26" s="9">
        <f t="shared" si="3"/>
        <v>0.32506203473945411</v>
      </c>
    </row>
    <row r="27" spans="1:11" x14ac:dyDescent="0.2">
      <c r="A27" s="7" t="s">
        <v>579</v>
      </c>
      <c r="B27" s="65">
        <v>69</v>
      </c>
      <c r="C27" s="34">
        <f>IF(B38=0, "-", B27/B38)</f>
        <v>0.25555555555555554</v>
      </c>
      <c r="D27" s="65">
        <v>77</v>
      </c>
      <c r="E27" s="9">
        <f>IF(D38=0, "-", D27/D38)</f>
        <v>0.36666666666666664</v>
      </c>
      <c r="F27" s="81">
        <v>743</v>
      </c>
      <c r="G27" s="34">
        <f>IF(F38=0, "-", F27/F38)</f>
        <v>0.30227827502034177</v>
      </c>
      <c r="H27" s="65">
        <v>716</v>
      </c>
      <c r="I27" s="9">
        <f>IF(H38=0, "-", H27/H38)</f>
        <v>0.34209268991877689</v>
      </c>
      <c r="J27" s="8">
        <f t="shared" si="2"/>
        <v>-0.1038961038961039</v>
      </c>
      <c r="K27" s="9">
        <f t="shared" si="3"/>
        <v>3.7709497206703912E-2</v>
      </c>
    </row>
    <row r="28" spans="1:11" x14ac:dyDescent="0.2">
      <c r="A28" s="7" t="s">
        <v>580</v>
      </c>
      <c r="B28" s="65">
        <v>0</v>
      </c>
      <c r="C28" s="34">
        <f>IF(B38=0, "-", B28/B38)</f>
        <v>0</v>
      </c>
      <c r="D28" s="65">
        <v>0</v>
      </c>
      <c r="E28" s="9">
        <f>IF(D38=0, "-", D28/D38)</f>
        <v>0</v>
      </c>
      <c r="F28" s="81">
        <v>1</v>
      </c>
      <c r="G28" s="34">
        <f>IF(F38=0, "-", F28/F38)</f>
        <v>4.0683482506102521E-4</v>
      </c>
      <c r="H28" s="65">
        <v>0</v>
      </c>
      <c r="I28" s="9">
        <f>IF(H38=0, "-", H28/H38)</f>
        <v>0</v>
      </c>
      <c r="J28" s="8" t="str">
        <f t="shared" si="2"/>
        <v>-</v>
      </c>
      <c r="K28" s="9" t="str">
        <f t="shared" si="3"/>
        <v>-</v>
      </c>
    </row>
    <row r="29" spans="1:11" x14ac:dyDescent="0.2">
      <c r="A29" s="7" t="s">
        <v>581</v>
      </c>
      <c r="B29" s="65">
        <v>2</v>
      </c>
      <c r="C29" s="34">
        <f>IF(B38=0, "-", B29/B38)</f>
        <v>7.4074074074074077E-3</v>
      </c>
      <c r="D29" s="65">
        <v>1</v>
      </c>
      <c r="E29" s="9">
        <f>IF(D38=0, "-", D29/D38)</f>
        <v>4.7619047619047623E-3</v>
      </c>
      <c r="F29" s="81">
        <v>3</v>
      </c>
      <c r="G29" s="34">
        <f>IF(F38=0, "-", F29/F38)</f>
        <v>1.2205044751830757E-3</v>
      </c>
      <c r="H29" s="65">
        <v>3</v>
      </c>
      <c r="I29" s="9">
        <f>IF(H38=0, "-", H29/H38)</f>
        <v>1.433349259436216E-3</v>
      </c>
      <c r="J29" s="8">
        <f t="shared" si="2"/>
        <v>1</v>
      </c>
      <c r="K29" s="9">
        <f t="shared" si="3"/>
        <v>0</v>
      </c>
    </row>
    <row r="30" spans="1:11" x14ac:dyDescent="0.2">
      <c r="A30" s="7" t="s">
        <v>582</v>
      </c>
      <c r="B30" s="65">
        <v>0</v>
      </c>
      <c r="C30" s="34">
        <f>IF(B38=0, "-", B30/B38)</f>
        <v>0</v>
      </c>
      <c r="D30" s="65">
        <v>0</v>
      </c>
      <c r="E30" s="9">
        <f>IF(D38=0, "-", D30/D38)</f>
        <v>0</v>
      </c>
      <c r="F30" s="81">
        <v>3</v>
      </c>
      <c r="G30" s="34">
        <f>IF(F38=0, "-", F30/F38)</f>
        <v>1.2205044751830757E-3</v>
      </c>
      <c r="H30" s="65">
        <v>0</v>
      </c>
      <c r="I30" s="9">
        <f>IF(H38=0, "-", H30/H38)</f>
        <v>0</v>
      </c>
      <c r="J30" s="8" t="str">
        <f t="shared" si="2"/>
        <v>-</v>
      </c>
      <c r="K30" s="9" t="str">
        <f t="shared" si="3"/>
        <v>-</v>
      </c>
    </row>
    <row r="31" spans="1:11" x14ac:dyDescent="0.2">
      <c r="A31" s="7" t="s">
        <v>583</v>
      </c>
      <c r="B31" s="65">
        <v>123</v>
      </c>
      <c r="C31" s="34">
        <f>IF(B38=0, "-", B31/B38)</f>
        <v>0.45555555555555555</v>
      </c>
      <c r="D31" s="65">
        <v>90</v>
      </c>
      <c r="E31" s="9">
        <f>IF(D38=0, "-", D31/D38)</f>
        <v>0.42857142857142855</v>
      </c>
      <c r="F31" s="81">
        <v>1039</v>
      </c>
      <c r="G31" s="34">
        <f>IF(F38=0, "-", F31/F38)</f>
        <v>0.42270138323840523</v>
      </c>
      <c r="H31" s="65">
        <v>842</v>
      </c>
      <c r="I31" s="9">
        <f>IF(H38=0, "-", H31/H38)</f>
        <v>0.40229335881509792</v>
      </c>
      <c r="J31" s="8">
        <f t="shared" si="2"/>
        <v>0.36666666666666664</v>
      </c>
      <c r="K31" s="9">
        <f t="shared" si="3"/>
        <v>0.23396674584323041</v>
      </c>
    </row>
    <row r="32" spans="1:11" x14ac:dyDescent="0.2">
      <c r="A32" s="7" t="s">
        <v>584</v>
      </c>
      <c r="B32" s="65">
        <v>2</v>
      </c>
      <c r="C32" s="34">
        <f>IF(B38=0, "-", B32/B38)</f>
        <v>7.4074074074074077E-3</v>
      </c>
      <c r="D32" s="65">
        <v>4</v>
      </c>
      <c r="E32" s="9">
        <f>IF(D38=0, "-", D32/D38)</f>
        <v>1.9047619047619049E-2</v>
      </c>
      <c r="F32" s="81">
        <v>26</v>
      </c>
      <c r="G32" s="34">
        <f>IF(F38=0, "-", F32/F38)</f>
        <v>1.0577705451586655E-2</v>
      </c>
      <c r="H32" s="65">
        <v>38</v>
      </c>
      <c r="I32" s="9">
        <f>IF(H38=0, "-", H32/H38)</f>
        <v>1.8155757286192068E-2</v>
      </c>
      <c r="J32" s="8">
        <f t="shared" si="2"/>
        <v>-0.5</v>
      </c>
      <c r="K32" s="9">
        <f t="shared" si="3"/>
        <v>-0.31578947368421051</v>
      </c>
    </row>
    <row r="33" spans="1:11" x14ac:dyDescent="0.2">
      <c r="A33" s="7" t="s">
        <v>585</v>
      </c>
      <c r="B33" s="65">
        <v>3</v>
      </c>
      <c r="C33" s="34">
        <f>IF(B38=0, "-", B33/B38)</f>
        <v>1.1111111111111112E-2</v>
      </c>
      <c r="D33" s="65">
        <v>1</v>
      </c>
      <c r="E33" s="9">
        <f>IF(D38=0, "-", D33/D38)</f>
        <v>4.7619047619047623E-3</v>
      </c>
      <c r="F33" s="81">
        <v>15</v>
      </c>
      <c r="G33" s="34">
        <f>IF(F38=0, "-", F33/F38)</f>
        <v>6.1025223759153787E-3</v>
      </c>
      <c r="H33" s="65">
        <v>8</v>
      </c>
      <c r="I33" s="9">
        <f>IF(H38=0, "-", H33/H38)</f>
        <v>3.822264691829909E-3</v>
      </c>
      <c r="J33" s="8">
        <f t="shared" si="2"/>
        <v>2</v>
      </c>
      <c r="K33" s="9">
        <f t="shared" si="3"/>
        <v>0.875</v>
      </c>
    </row>
    <row r="34" spans="1:11" x14ac:dyDescent="0.2">
      <c r="A34" s="7" t="s">
        <v>586</v>
      </c>
      <c r="B34" s="65">
        <v>7</v>
      </c>
      <c r="C34" s="34">
        <f>IF(B38=0, "-", B34/B38)</f>
        <v>2.5925925925925925E-2</v>
      </c>
      <c r="D34" s="65">
        <v>0</v>
      </c>
      <c r="E34" s="9">
        <f>IF(D38=0, "-", D34/D38)</f>
        <v>0</v>
      </c>
      <c r="F34" s="81">
        <v>40</v>
      </c>
      <c r="G34" s="34">
        <f>IF(F38=0, "-", F34/F38)</f>
        <v>1.627339300244101E-2</v>
      </c>
      <c r="H34" s="65">
        <v>10</v>
      </c>
      <c r="I34" s="9">
        <f>IF(H38=0, "-", H34/H38)</f>
        <v>4.7778308647873869E-3</v>
      </c>
      <c r="J34" s="8" t="str">
        <f t="shared" si="2"/>
        <v>-</v>
      </c>
      <c r="K34" s="9">
        <f t="shared" si="3"/>
        <v>3</v>
      </c>
    </row>
    <row r="35" spans="1:11" x14ac:dyDescent="0.2">
      <c r="A35" s="7" t="s">
        <v>587</v>
      </c>
      <c r="B35" s="65">
        <v>3</v>
      </c>
      <c r="C35" s="34">
        <f>IF(B38=0, "-", B35/B38)</f>
        <v>1.1111111111111112E-2</v>
      </c>
      <c r="D35" s="65">
        <v>1</v>
      </c>
      <c r="E35" s="9">
        <f>IF(D38=0, "-", D35/D38)</f>
        <v>4.7619047619047623E-3</v>
      </c>
      <c r="F35" s="81">
        <v>33</v>
      </c>
      <c r="G35" s="34">
        <f>IF(F38=0, "-", F35/F38)</f>
        <v>1.3425549227013833E-2</v>
      </c>
      <c r="H35" s="65">
        <v>27</v>
      </c>
      <c r="I35" s="9">
        <f>IF(H38=0, "-", H35/H38)</f>
        <v>1.2900143334925944E-2</v>
      </c>
      <c r="J35" s="8">
        <f t="shared" si="2"/>
        <v>2</v>
      </c>
      <c r="K35" s="9">
        <f t="shared" si="3"/>
        <v>0.22222222222222221</v>
      </c>
    </row>
    <row r="36" spans="1:11" x14ac:dyDescent="0.2">
      <c r="A36" s="7" t="s">
        <v>588</v>
      </c>
      <c r="B36" s="65">
        <v>0</v>
      </c>
      <c r="C36" s="34">
        <f>IF(B38=0, "-", B36/B38)</f>
        <v>0</v>
      </c>
      <c r="D36" s="65">
        <v>1</v>
      </c>
      <c r="E36" s="9">
        <f>IF(D38=0, "-", D36/D38)</f>
        <v>4.7619047619047623E-3</v>
      </c>
      <c r="F36" s="81">
        <v>8</v>
      </c>
      <c r="G36" s="34">
        <f>IF(F38=0, "-", F36/F38)</f>
        <v>3.2546786004882017E-3</v>
      </c>
      <c r="H36" s="65">
        <v>40</v>
      </c>
      <c r="I36" s="9">
        <f>IF(H38=0, "-", H36/H38)</f>
        <v>1.9111323459149548E-2</v>
      </c>
      <c r="J36" s="8">
        <f t="shared" si="2"/>
        <v>-1</v>
      </c>
      <c r="K36" s="9">
        <f t="shared" si="3"/>
        <v>-0.8</v>
      </c>
    </row>
    <row r="37" spans="1:11" x14ac:dyDescent="0.2">
      <c r="A37" s="2"/>
      <c r="B37" s="68"/>
      <c r="C37" s="33"/>
      <c r="D37" s="68"/>
      <c r="E37" s="6"/>
      <c r="F37" s="82"/>
      <c r="G37" s="33"/>
      <c r="H37" s="68"/>
      <c r="I37" s="6"/>
      <c r="J37" s="5"/>
      <c r="K37" s="6"/>
    </row>
    <row r="38" spans="1:11" s="43" customFormat="1" x14ac:dyDescent="0.2">
      <c r="A38" s="162" t="s">
        <v>655</v>
      </c>
      <c r="B38" s="71">
        <f>SUM(B25:B37)</f>
        <v>270</v>
      </c>
      <c r="C38" s="40">
        <f>B38/24733</f>
        <v>1.0916589172360814E-2</v>
      </c>
      <c r="D38" s="71">
        <f>SUM(D25:D37)</f>
        <v>210</v>
      </c>
      <c r="E38" s="41">
        <f>D38/29335</f>
        <v>7.1586841656724048E-3</v>
      </c>
      <c r="F38" s="77">
        <f>SUM(F25:F37)</f>
        <v>2458</v>
      </c>
      <c r="G38" s="42">
        <f>F38/328185</f>
        <v>7.4896780779133724E-3</v>
      </c>
      <c r="H38" s="71">
        <f>SUM(H25:H37)</f>
        <v>2093</v>
      </c>
      <c r="I38" s="41">
        <f>H38/302117</f>
        <v>6.927779635042053E-3</v>
      </c>
      <c r="J38" s="37">
        <f>IF(D38=0, "-", IF((B38-D38)/D38&lt;10, (B38-D38)/D38, "&gt;999%"))</f>
        <v>0.2857142857142857</v>
      </c>
      <c r="K38" s="38">
        <f>IF(H38=0, "-", IF((F38-H38)/H38&lt;10, (F38-H38)/H38, "&gt;999%"))</f>
        <v>0.17439082656473961</v>
      </c>
    </row>
    <row r="39" spans="1:11" x14ac:dyDescent="0.2">
      <c r="B39" s="83"/>
      <c r="D39" s="83"/>
      <c r="F39" s="83"/>
      <c r="H39" s="83"/>
    </row>
    <row r="40" spans="1:11" x14ac:dyDescent="0.2">
      <c r="A40" s="163" t="s">
        <v>137</v>
      </c>
      <c r="B40" s="61" t="s">
        <v>12</v>
      </c>
      <c r="C40" s="62" t="s">
        <v>13</v>
      </c>
      <c r="D40" s="61" t="s">
        <v>12</v>
      </c>
      <c r="E40" s="63" t="s">
        <v>13</v>
      </c>
      <c r="F40" s="62" t="s">
        <v>12</v>
      </c>
      <c r="G40" s="62" t="s">
        <v>13</v>
      </c>
      <c r="H40" s="61" t="s">
        <v>12</v>
      </c>
      <c r="I40" s="63" t="s">
        <v>13</v>
      </c>
      <c r="J40" s="61"/>
      <c r="K40" s="63"/>
    </row>
    <row r="41" spans="1:11" x14ac:dyDescent="0.2">
      <c r="A41" s="7" t="s">
        <v>589</v>
      </c>
      <c r="B41" s="65">
        <v>12</v>
      </c>
      <c r="C41" s="34">
        <f>IF(B59=0, "-", B41/B59)</f>
        <v>4.0133779264214048E-2</v>
      </c>
      <c r="D41" s="65">
        <v>16</v>
      </c>
      <c r="E41" s="9">
        <f>IF(D59=0, "-", D41/D59)</f>
        <v>6.1068702290076333E-2</v>
      </c>
      <c r="F41" s="81">
        <v>155</v>
      </c>
      <c r="G41" s="34">
        <f>IF(F59=0, "-", F41/F59)</f>
        <v>4.7546012269938653E-2</v>
      </c>
      <c r="H41" s="65">
        <v>125</v>
      </c>
      <c r="I41" s="9">
        <f>IF(H59=0, "-", H41/H59)</f>
        <v>4.7966231772831928E-2</v>
      </c>
      <c r="J41" s="8">
        <f t="shared" ref="J41:J57" si="4">IF(D41=0, "-", IF((B41-D41)/D41&lt;10, (B41-D41)/D41, "&gt;999%"))</f>
        <v>-0.25</v>
      </c>
      <c r="K41" s="9">
        <f t="shared" ref="K41:K57" si="5">IF(H41=0, "-", IF((F41-H41)/H41&lt;10, (F41-H41)/H41, "&gt;999%"))</f>
        <v>0.24</v>
      </c>
    </row>
    <row r="42" spans="1:11" x14ac:dyDescent="0.2">
      <c r="A42" s="7" t="s">
        <v>590</v>
      </c>
      <c r="B42" s="65">
        <v>0</v>
      </c>
      <c r="C42" s="34">
        <f>IF(B59=0, "-", B42/B59)</f>
        <v>0</v>
      </c>
      <c r="D42" s="65">
        <v>1</v>
      </c>
      <c r="E42" s="9">
        <f>IF(D59=0, "-", D42/D59)</f>
        <v>3.8167938931297708E-3</v>
      </c>
      <c r="F42" s="81">
        <v>73</v>
      </c>
      <c r="G42" s="34">
        <f>IF(F59=0, "-", F42/F59)</f>
        <v>2.2392638036809815E-2</v>
      </c>
      <c r="H42" s="65">
        <v>38</v>
      </c>
      <c r="I42" s="9">
        <f>IF(H59=0, "-", H42/H59)</f>
        <v>1.4581734458940905E-2</v>
      </c>
      <c r="J42" s="8">
        <f t="shared" si="4"/>
        <v>-1</v>
      </c>
      <c r="K42" s="9">
        <f t="shared" si="5"/>
        <v>0.92105263157894735</v>
      </c>
    </row>
    <row r="43" spans="1:11" x14ac:dyDescent="0.2">
      <c r="A43" s="7" t="s">
        <v>591</v>
      </c>
      <c r="B43" s="65">
        <v>18</v>
      </c>
      <c r="C43" s="34">
        <f>IF(B59=0, "-", B43/B59)</f>
        <v>6.0200668896321072E-2</v>
      </c>
      <c r="D43" s="65">
        <v>10</v>
      </c>
      <c r="E43" s="9">
        <f>IF(D59=0, "-", D43/D59)</f>
        <v>3.8167938931297711E-2</v>
      </c>
      <c r="F43" s="81">
        <v>107</v>
      </c>
      <c r="G43" s="34">
        <f>IF(F59=0, "-", F43/F59)</f>
        <v>3.282208588957055E-2</v>
      </c>
      <c r="H43" s="65">
        <v>107</v>
      </c>
      <c r="I43" s="9">
        <f>IF(H59=0, "-", H43/H59)</f>
        <v>4.1059094397544127E-2</v>
      </c>
      <c r="J43" s="8">
        <f t="shared" si="4"/>
        <v>0.8</v>
      </c>
      <c r="K43" s="9">
        <f t="shared" si="5"/>
        <v>0</v>
      </c>
    </row>
    <row r="44" spans="1:11" x14ac:dyDescent="0.2">
      <c r="A44" s="7" t="s">
        <v>592</v>
      </c>
      <c r="B44" s="65">
        <v>13</v>
      </c>
      <c r="C44" s="34">
        <f>IF(B59=0, "-", B44/B59)</f>
        <v>4.3478260869565216E-2</v>
      </c>
      <c r="D44" s="65">
        <v>13</v>
      </c>
      <c r="E44" s="9">
        <f>IF(D59=0, "-", D44/D59)</f>
        <v>4.9618320610687022E-2</v>
      </c>
      <c r="F44" s="81">
        <v>215</v>
      </c>
      <c r="G44" s="34">
        <f>IF(F59=0, "-", F44/F59)</f>
        <v>6.5950920245398767E-2</v>
      </c>
      <c r="H44" s="65">
        <v>133</v>
      </c>
      <c r="I44" s="9">
        <f>IF(H59=0, "-", H44/H59)</f>
        <v>5.1036070606293171E-2</v>
      </c>
      <c r="J44" s="8">
        <f t="shared" si="4"/>
        <v>0</v>
      </c>
      <c r="K44" s="9">
        <f t="shared" si="5"/>
        <v>0.61654135338345861</v>
      </c>
    </row>
    <row r="45" spans="1:11" x14ac:dyDescent="0.2">
      <c r="A45" s="7" t="s">
        <v>593</v>
      </c>
      <c r="B45" s="65">
        <v>9</v>
      </c>
      <c r="C45" s="34">
        <f>IF(B59=0, "-", B45/B59)</f>
        <v>3.0100334448160536E-2</v>
      </c>
      <c r="D45" s="65">
        <v>13</v>
      </c>
      <c r="E45" s="9">
        <f>IF(D59=0, "-", D45/D59)</f>
        <v>4.9618320610687022E-2</v>
      </c>
      <c r="F45" s="81">
        <v>138</v>
      </c>
      <c r="G45" s="34">
        <f>IF(F59=0, "-", F45/F59)</f>
        <v>4.2331288343558281E-2</v>
      </c>
      <c r="H45" s="65">
        <v>120</v>
      </c>
      <c r="I45" s="9">
        <f>IF(H59=0, "-", H45/H59)</f>
        <v>4.6047582501918649E-2</v>
      </c>
      <c r="J45" s="8">
        <f t="shared" si="4"/>
        <v>-0.30769230769230771</v>
      </c>
      <c r="K45" s="9">
        <f t="shared" si="5"/>
        <v>0.15</v>
      </c>
    </row>
    <row r="46" spans="1:11" x14ac:dyDescent="0.2">
      <c r="A46" s="7" t="s">
        <v>594</v>
      </c>
      <c r="B46" s="65">
        <v>1</v>
      </c>
      <c r="C46" s="34">
        <f>IF(B59=0, "-", B46/B59)</f>
        <v>3.3444816053511705E-3</v>
      </c>
      <c r="D46" s="65">
        <v>0</v>
      </c>
      <c r="E46" s="9">
        <f>IF(D59=0, "-", D46/D59)</f>
        <v>0</v>
      </c>
      <c r="F46" s="81">
        <v>1</v>
      </c>
      <c r="G46" s="34">
        <f>IF(F59=0, "-", F46/F59)</f>
        <v>3.0674846625766873E-4</v>
      </c>
      <c r="H46" s="65">
        <v>0</v>
      </c>
      <c r="I46" s="9">
        <f>IF(H59=0, "-", H46/H59)</f>
        <v>0</v>
      </c>
      <c r="J46" s="8" t="str">
        <f t="shared" si="4"/>
        <v>-</v>
      </c>
      <c r="K46" s="9" t="str">
        <f t="shared" si="5"/>
        <v>-</v>
      </c>
    </row>
    <row r="47" spans="1:11" x14ac:dyDescent="0.2">
      <c r="A47" s="7" t="s">
        <v>57</v>
      </c>
      <c r="B47" s="65">
        <v>0</v>
      </c>
      <c r="C47" s="34">
        <f>IF(B59=0, "-", B47/B59)</f>
        <v>0</v>
      </c>
      <c r="D47" s="65">
        <v>0</v>
      </c>
      <c r="E47" s="9">
        <f>IF(D59=0, "-", D47/D59)</f>
        <v>0</v>
      </c>
      <c r="F47" s="81">
        <v>8</v>
      </c>
      <c r="G47" s="34">
        <f>IF(F59=0, "-", F47/F59)</f>
        <v>2.4539877300613498E-3</v>
      </c>
      <c r="H47" s="65">
        <v>9</v>
      </c>
      <c r="I47" s="9">
        <f>IF(H59=0, "-", H47/H59)</f>
        <v>3.4535686876438986E-3</v>
      </c>
      <c r="J47" s="8" t="str">
        <f t="shared" si="4"/>
        <v>-</v>
      </c>
      <c r="K47" s="9">
        <f t="shared" si="5"/>
        <v>-0.1111111111111111</v>
      </c>
    </row>
    <row r="48" spans="1:11" x14ac:dyDescent="0.2">
      <c r="A48" s="7" t="s">
        <v>595</v>
      </c>
      <c r="B48" s="65">
        <v>70</v>
      </c>
      <c r="C48" s="34">
        <f>IF(B59=0, "-", B48/B59)</f>
        <v>0.23411371237458195</v>
      </c>
      <c r="D48" s="65">
        <v>17</v>
      </c>
      <c r="E48" s="9">
        <f>IF(D59=0, "-", D48/D59)</f>
        <v>6.4885496183206104E-2</v>
      </c>
      <c r="F48" s="81">
        <v>377</v>
      </c>
      <c r="G48" s="34">
        <f>IF(F59=0, "-", F48/F59)</f>
        <v>0.1156441717791411</v>
      </c>
      <c r="H48" s="65">
        <v>263</v>
      </c>
      <c r="I48" s="9">
        <f>IF(H59=0, "-", H48/H59)</f>
        <v>0.10092095165003838</v>
      </c>
      <c r="J48" s="8">
        <f t="shared" si="4"/>
        <v>3.1176470588235294</v>
      </c>
      <c r="K48" s="9">
        <f t="shared" si="5"/>
        <v>0.43346007604562736</v>
      </c>
    </row>
    <row r="49" spans="1:11" x14ac:dyDescent="0.2">
      <c r="A49" s="7" t="s">
        <v>596</v>
      </c>
      <c r="B49" s="65">
        <v>5</v>
      </c>
      <c r="C49" s="34">
        <f>IF(B59=0, "-", B49/B59)</f>
        <v>1.6722408026755852E-2</v>
      </c>
      <c r="D49" s="65">
        <v>7</v>
      </c>
      <c r="E49" s="9">
        <f>IF(D59=0, "-", D49/D59)</f>
        <v>2.6717557251908396E-2</v>
      </c>
      <c r="F49" s="81">
        <v>103</v>
      </c>
      <c r="G49" s="34">
        <f>IF(F59=0, "-", F49/F59)</f>
        <v>3.1595092024539875E-2</v>
      </c>
      <c r="H49" s="65">
        <v>91</v>
      </c>
      <c r="I49" s="9">
        <f>IF(H59=0, "-", H49/H59)</f>
        <v>3.4919416730621641E-2</v>
      </c>
      <c r="J49" s="8">
        <f t="shared" si="4"/>
        <v>-0.2857142857142857</v>
      </c>
      <c r="K49" s="9">
        <f t="shared" si="5"/>
        <v>0.13186813186813187</v>
      </c>
    </row>
    <row r="50" spans="1:11" x14ac:dyDescent="0.2">
      <c r="A50" s="7" t="s">
        <v>64</v>
      </c>
      <c r="B50" s="65">
        <v>75</v>
      </c>
      <c r="C50" s="34">
        <f>IF(B59=0, "-", B50/B59)</f>
        <v>0.25083612040133779</v>
      </c>
      <c r="D50" s="65">
        <v>99</v>
      </c>
      <c r="E50" s="9">
        <f>IF(D59=0, "-", D50/D59)</f>
        <v>0.37786259541984735</v>
      </c>
      <c r="F50" s="81">
        <v>861</v>
      </c>
      <c r="G50" s="34">
        <f>IF(F59=0, "-", F50/F59)</f>
        <v>0.26411042944785273</v>
      </c>
      <c r="H50" s="65">
        <v>593</v>
      </c>
      <c r="I50" s="9">
        <f>IF(H59=0, "-", H50/H59)</f>
        <v>0.22755180353031465</v>
      </c>
      <c r="J50" s="8">
        <f t="shared" si="4"/>
        <v>-0.24242424242424243</v>
      </c>
      <c r="K50" s="9">
        <f t="shared" si="5"/>
        <v>0.45193929173693087</v>
      </c>
    </row>
    <row r="51" spans="1:11" x14ac:dyDescent="0.2">
      <c r="A51" s="7" t="s">
        <v>597</v>
      </c>
      <c r="B51" s="65">
        <v>8</v>
      </c>
      <c r="C51" s="34">
        <f>IF(B59=0, "-", B51/B59)</f>
        <v>2.6755852842809364E-2</v>
      </c>
      <c r="D51" s="65">
        <v>15</v>
      </c>
      <c r="E51" s="9">
        <f>IF(D59=0, "-", D51/D59)</f>
        <v>5.7251908396946563E-2</v>
      </c>
      <c r="F51" s="81">
        <v>126</v>
      </c>
      <c r="G51" s="34">
        <f>IF(F59=0, "-", F51/F59)</f>
        <v>3.8650306748466257E-2</v>
      </c>
      <c r="H51" s="65">
        <v>157</v>
      </c>
      <c r="I51" s="9">
        <f>IF(H59=0, "-", H51/H59)</f>
        <v>6.02455871066769E-2</v>
      </c>
      <c r="J51" s="8">
        <f t="shared" si="4"/>
        <v>-0.46666666666666667</v>
      </c>
      <c r="K51" s="9">
        <f t="shared" si="5"/>
        <v>-0.19745222929936307</v>
      </c>
    </row>
    <row r="52" spans="1:11" x14ac:dyDescent="0.2">
      <c r="A52" s="7" t="s">
        <v>598</v>
      </c>
      <c r="B52" s="65">
        <v>5</v>
      </c>
      <c r="C52" s="34">
        <f>IF(B59=0, "-", B52/B59)</f>
        <v>1.6722408026755852E-2</v>
      </c>
      <c r="D52" s="65">
        <v>12</v>
      </c>
      <c r="E52" s="9">
        <f>IF(D59=0, "-", D52/D59)</f>
        <v>4.5801526717557252E-2</v>
      </c>
      <c r="F52" s="81">
        <v>40</v>
      </c>
      <c r="G52" s="34">
        <f>IF(F59=0, "-", F52/F59)</f>
        <v>1.2269938650306749E-2</v>
      </c>
      <c r="H52" s="65">
        <v>23</v>
      </c>
      <c r="I52" s="9">
        <f>IF(H59=0, "-", H52/H59)</f>
        <v>8.8257866462010739E-3</v>
      </c>
      <c r="J52" s="8">
        <f t="shared" si="4"/>
        <v>-0.58333333333333337</v>
      </c>
      <c r="K52" s="9">
        <f t="shared" si="5"/>
        <v>0.73913043478260865</v>
      </c>
    </row>
    <row r="53" spans="1:11" x14ac:dyDescent="0.2">
      <c r="A53" s="7" t="s">
        <v>599</v>
      </c>
      <c r="B53" s="65">
        <v>27</v>
      </c>
      <c r="C53" s="34">
        <f>IF(B59=0, "-", B53/B59)</f>
        <v>9.0301003344481601E-2</v>
      </c>
      <c r="D53" s="65">
        <v>11</v>
      </c>
      <c r="E53" s="9">
        <f>IF(D59=0, "-", D53/D59)</f>
        <v>4.1984732824427481E-2</v>
      </c>
      <c r="F53" s="81">
        <v>282</v>
      </c>
      <c r="G53" s="34">
        <f>IF(F59=0, "-", F53/F59)</f>
        <v>8.6503067484662577E-2</v>
      </c>
      <c r="H53" s="65">
        <v>230</v>
      </c>
      <c r="I53" s="9">
        <f>IF(H59=0, "-", H53/H59)</f>
        <v>8.8257866462010739E-2</v>
      </c>
      <c r="J53" s="8">
        <f t="shared" si="4"/>
        <v>1.4545454545454546</v>
      </c>
      <c r="K53" s="9">
        <f t="shared" si="5"/>
        <v>0.22608695652173913</v>
      </c>
    </row>
    <row r="54" spans="1:11" x14ac:dyDescent="0.2">
      <c r="A54" s="7" t="s">
        <v>600</v>
      </c>
      <c r="B54" s="65">
        <v>10</v>
      </c>
      <c r="C54" s="34">
        <f>IF(B59=0, "-", B54/B59)</f>
        <v>3.3444816053511704E-2</v>
      </c>
      <c r="D54" s="65">
        <v>15</v>
      </c>
      <c r="E54" s="9">
        <f>IF(D59=0, "-", D54/D59)</f>
        <v>5.7251908396946563E-2</v>
      </c>
      <c r="F54" s="81">
        <v>226</v>
      </c>
      <c r="G54" s="34">
        <f>IF(F59=0, "-", F54/F59)</f>
        <v>6.9325153374233131E-2</v>
      </c>
      <c r="H54" s="65">
        <v>238</v>
      </c>
      <c r="I54" s="9">
        <f>IF(H59=0, "-", H54/H59)</f>
        <v>9.1327705295471989E-2</v>
      </c>
      <c r="J54" s="8">
        <f t="shared" si="4"/>
        <v>-0.33333333333333331</v>
      </c>
      <c r="K54" s="9">
        <f t="shared" si="5"/>
        <v>-5.0420168067226892E-2</v>
      </c>
    </row>
    <row r="55" spans="1:11" x14ac:dyDescent="0.2">
      <c r="A55" s="7" t="s">
        <v>601</v>
      </c>
      <c r="B55" s="65">
        <v>14</v>
      </c>
      <c r="C55" s="34">
        <f>IF(B59=0, "-", B55/B59)</f>
        <v>4.6822742474916385E-2</v>
      </c>
      <c r="D55" s="65">
        <v>6</v>
      </c>
      <c r="E55" s="9">
        <f>IF(D59=0, "-", D55/D59)</f>
        <v>2.2900763358778626E-2</v>
      </c>
      <c r="F55" s="81">
        <v>131</v>
      </c>
      <c r="G55" s="34">
        <f>IF(F59=0, "-", F55/F59)</f>
        <v>4.0184049079754598E-2</v>
      </c>
      <c r="H55" s="65">
        <v>73</v>
      </c>
      <c r="I55" s="9">
        <f>IF(H59=0, "-", H55/H59)</f>
        <v>2.8012279355333843E-2</v>
      </c>
      <c r="J55" s="8">
        <f t="shared" si="4"/>
        <v>1.3333333333333333</v>
      </c>
      <c r="K55" s="9">
        <f t="shared" si="5"/>
        <v>0.79452054794520544</v>
      </c>
    </row>
    <row r="56" spans="1:11" x14ac:dyDescent="0.2">
      <c r="A56" s="7" t="s">
        <v>602</v>
      </c>
      <c r="B56" s="65">
        <v>26</v>
      </c>
      <c r="C56" s="34">
        <f>IF(B59=0, "-", B56/B59)</f>
        <v>8.6956521739130432E-2</v>
      </c>
      <c r="D56" s="65">
        <v>23</v>
      </c>
      <c r="E56" s="9">
        <f>IF(D59=0, "-", D56/D59)</f>
        <v>8.7786259541984726E-2</v>
      </c>
      <c r="F56" s="81">
        <v>329</v>
      </c>
      <c r="G56" s="34">
        <f>IF(F59=0, "-", F56/F59)</f>
        <v>0.10092024539877301</v>
      </c>
      <c r="H56" s="65">
        <v>353</v>
      </c>
      <c r="I56" s="9">
        <f>IF(H59=0, "-", H56/H59)</f>
        <v>0.13545663852647735</v>
      </c>
      <c r="J56" s="8">
        <f t="shared" si="4"/>
        <v>0.13043478260869565</v>
      </c>
      <c r="K56" s="9">
        <f t="shared" si="5"/>
        <v>-6.79886685552408E-2</v>
      </c>
    </row>
    <row r="57" spans="1:11" x14ac:dyDescent="0.2">
      <c r="A57" s="7" t="s">
        <v>603</v>
      </c>
      <c r="B57" s="65">
        <v>6</v>
      </c>
      <c r="C57" s="34">
        <f>IF(B59=0, "-", B57/B59)</f>
        <v>2.0066889632107024E-2</v>
      </c>
      <c r="D57" s="65">
        <v>4</v>
      </c>
      <c r="E57" s="9">
        <f>IF(D59=0, "-", D57/D59)</f>
        <v>1.5267175572519083E-2</v>
      </c>
      <c r="F57" s="81">
        <v>88</v>
      </c>
      <c r="G57" s="34">
        <f>IF(F59=0, "-", F57/F59)</f>
        <v>2.6993865030674847E-2</v>
      </c>
      <c r="H57" s="65">
        <v>53</v>
      </c>
      <c r="I57" s="9">
        <f>IF(H59=0, "-", H57/H59)</f>
        <v>2.0337682271680736E-2</v>
      </c>
      <c r="J57" s="8">
        <f t="shared" si="4"/>
        <v>0.5</v>
      </c>
      <c r="K57" s="9">
        <f t="shared" si="5"/>
        <v>0.660377358490566</v>
      </c>
    </row>
    <row r="58" spans="1:11" x14ac:dyDescent="0.2">
      <c r="A58" s="2"/>
      <c r="B58" s="68"/>
      <c r="C58" s="33"/>
      <c r="D58" s="68"/>
      <c r="E58" s="6"/>
      <c r="F58" s="82"/>
      <c r="G58" s="33"/>
      <c r="H58" s="68"/>
      <c r="I58" s="6"/>
      <c r="J58" s="5"/>
      <c r="K58" s="6"/>
    </row>
    <row r="59" spans="1:11" s="43" customFormat="1" x14ac:dyDescent="0.2">
      <c r="A59" s="162" t="s">
        <v>654</v>
      </c>
      <c r="B59" s="71">
        <f>SUM(B41:B58)</f>
        <v>299</v>
      </c>
      <c r="C59" s="40">
        <f>B59/24733</f>
        <v>1.2089111713095863E-2</v>
      </c>
      <c r="D59" s="71">
        <f>SUM(D41:D58)</f>
        <v>262</v>
      </c>
      <c r="E59" s="41">
        <f>D59/29335</f>
        <v>8.9313107209817617E-3</v>
      </c>
      <c r="F59" s="77">
        <f>SUM(F41:F58)</f>
        <v>3260</v>
      </c>
      <c r="G59" s="42">
        <f>F59/328185</f>
        <v>9.9334216981275796E-3</v>
      </c>
      <c r="H59" s="71">
        <f>SUM(H41:H58)</f>
        <v>2606</v>
      </c>
      <c r="I59" s="41">
        <f>H59/302117</f>
        <v>8.6257972904536986E-3</v>
      </c>
      <c r="J59" s="37">
        <f>IF(D59=0, "-", IF((B59-D59)/D59&lt;10, (B59-D59)/D59, "&gt;999%"))</f>
        <v>0.14122137404580154</v>
      </c>
      <c r="K59" s="38">
        <f>IF(H59=0, "-", IF((F59-H59)/H59&lt;10, (F59-H59)/H59, "&gt;999%"))</f>
        <v>0.25095932463545662</v>
      </c>
    </row>
    <row r="60" spans="1:11" x14ac:dyDescent="0.2">
      <c r="B60" s="83"/>
      <c r="D60" s="83"/>
      <c r="F60" s="83"/>
      <c r="H60" s="83"/>
    </row>
    <row r="61" spans="1:11" x14ac:dyDescent="0.2">
      <c r="A61" s="27" t="s">
        <v>653</v>
      </c>
      <c r="B61" s="71">
        <v>1216</v>
      </c>
      <c r="C61" s="40">
        <f>B61/24733</f>
        <v>4.9165083087373142E-2</v>
      </c>
      <c r="D61" s="71">
        <v>1117</v>
      </c>
      <c r="E61" s="41">
        <f>D61/29335</f>
        <v>3.80773819669337E-2</v>
      </c>
      <c r="F61" s="77">
        <v>13445</v>
      </c>
      <c r="G61" s="42">
        <f>F61/328185</f>
        <v>4.0967746850099789E-2</v>
      </c>
      <c r="H61" s="71">
        <v>10449</v>
      </c>
      <c r="I61" s="41">
        <f>H61/302117</f>
        <v>3.4585938560226667E-2</v>
      </c>
      <c r="J61" s="37">
        <f>IF(D61=0, "-", IF((B61-D61)/D61&lt;10, (B61-D61)/D61, "&gt;999%"))</f>
        <v>8.8630259623992833E-2</v>
      </c>
      <c r="K61" s="38">
        <f>IF(H61=0, "-", IF((F61-H61)/H61&lt;10, (F61-H61)/H61, "&gt;999%"))</f>
        <v>0.2867260024882764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5.7109375" customWidth="1"/>
    <col min="2" max="11" width="8.42578125" customWidth="1"/>
  </cols>
  <sheetData>
    <row r="1" spans="1:11" s="52" customFormat="1" ht="20.25" x14ac:dyDescent="0.3">
      <c r="A1" s="4" t="s">
        <v>10</v>
      </c>
      <c r="B1" s="198" t="s">
        <v>660</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13</v>
      </c>
      <c r="C7" s="39">
        <f>IF(B32=0, "-", B7/B32)</f>
        <v>1.0690789473684211E-2</v>
      </c>
      <c r="D7" s="65">
        <v>17</v>
      </c>
      <c r="E7" s="21">
        <f>IF(D32=0, "-", D7/D32)</f>
        <v>1.521933751119069E-2</v>
      </c>
      <c r="F7" s="81">
        <v>168</v>
      </c>
      <c r="G7" s="39">
        <f>IF(F32=0, "-", F7/F32)</f>
        <v>1.2495351431759017E-2</v>
      </c>
      <c r="H7" s="65">
        <v>131</v>
      </c>
      <c r="I7" s="21">
        <f>IF(H32=0, "-", H7/H32)</f>
        <v>1.2537084888506076E-2</v>
      </c>
      <c r="J7" s="20">
        <f t="shared" ref="J7:J30" si="0">IF(D7=0, "-", IF((B7-D7)/D7&lt;10, (B7-D7)/D7, "&gt;999%"))</f>
        <v>-0.23529411764705882</v>
      </c>
      <c r="K7" s="21">
        <f t="shared" ref="K7:K30" si="1">IF(H7=0, "-", IF((F7-H7)/H7&lt;10, (F7-H7)/H7, "&gt;999%"))</f>
        <v>0.28244274809160308</v>
      </c>
    </row>
    <row r="8" spans="1:11" x14ac:dyDescent="0.2">
      <c r="A8" s="7" t="s">
        <v>42</v>
      </c>
      <c r="B8" s="65">
        <v>0</v>
      </c>
      <c r="C8" s="39">
        <f>IF(B32=0, "-", B8/B32)</f>
        <v>0</v>
      </c>
      <c r="D8" s="65">
        <v>1</v>
      </c>
      <c r="E8" s="21">
        <f>IF(D32=0, "-", D8/D32)</f>
        <v>8.9525514771709937E-4</v>
      </c>
      <c r="F8" s="81">
        <v>73</v>
      </c>
      <c r="G8" s="39">
        <f>IF(F32=0, "-", F8/F32)</f>
        <v>5.4295277054667163E-3</v>
      </c>
      <c r="H8" s="65">
        <v>38</v>
      </c>
      <c r="I8" s="21">
        <f>IF(H32=0, "-", H8/H32)</f>
        <v>3.6367116470475643E-3</v>
      </c>
      <c r="J8" s="20">
        <f t="shared" si="0"/>
        <v>-1</v>
      </c>
      <c r="K8" s="21">
        <f t="shared" si="1"/>
        <v>0.92105263157894735</v>
      </c>
    </row>
    <row r="9" spans="1:11" x14ac:dyDescent="0.2">
      <c r="A9" s="7" t="s">
        <v>45</v>
      </c>
      <c r="B9" s="65">
        <v>64</v>
      </c>
      <c r="C9" s="39">
        <f>IF(B32=0, "-", B9/B32)</f>
        <v>5.2631578947368418E-2</v>
      </c>
      <c r="D9" s="65">
        <v>38</v>
      </c>
      <c r="E9" s="21">
        <f>IF(D32=0, "-", D9/D32)</f>
        <v>3.4019695613249773E-2</v>
      </c>
      <c r="F9" s="81">
        <v>417</v>
      </c>
      <c r="G9" s="39">
        <f>IF(F32=0, "-", F9/F32)</f>
        <v>3.1015247303830422E-2</v>
      </c>
      <c r="H9" s="65">
        <v>266</v>
      </c>
      <c r="I9" s="21">
        <f>IF(H32=0, "-", H9/H32)</f>
        <v>2.5456981529332949E-2</v>
      </c>
      <c r="J9" s="20">
        <f t="shared" si="0"/>
        <v>0.68421052631578949</v>
      </c>
      <c r="K9" s="21">
        <f t="shared" si="1"/>
        <v>0.56766917293233088</v>
      </c>
    </row>
    <row r="10" spans="1:11" x14ac:dyDescent="0.2">
      <c r="A10" s="7" t="s">
        <v>46</v>
      </c>
      <c r="B10" s="65">
        <v>7</v>
      </c>
      <c r="C10" s="39">
        <f>IF(B32=0, "-", B10/B32)</f>
        <v>5.7565789473684207E-3</v>
      </c>
      <c r="D10" s="65">
        <v>38</v>
      </c>
      <c r="E10" s="21">
        <f>IF(D32=0, "-", D10/D32)</f>
        <v>3.4019695613249773E-2</v>
      </c>
      <c r="F10" s="81">
        <v>364</v>
      </c>
      <c r="G10" s="39">
        <f>IF(F32=0, "-", F10/F32)</f>
        <v>2.7073261435477874E-2</v>
      </c>
      <c r="H10" s="65">
        <v>342</v>
      </c>
      <c r="I10" s="21">
        <f>IF(H32=0, "-", H10/H32)</f>
        <v>3.273040482342808E-2</v>
      </c>
      <c r="J10" s="20">
        <f t="shared" si="0"/>
        <v>-0.81578947368421051</v>
      </c>
      <c r="K10" s="21">
        <f t="shared" si="1"/>
        <v>6.4327485380116955E-2</v>
      </c>
    </row>
    <row r="11" spans="1:11" x14ac:dyDescent="0.2">
      <c r="A11" s="7" t="s">
        <v>47</v>
      </c>
      <c r="B11" s="65">
        <v>18</v>
      </c>
      <c r="C11" s="39">
        <f>IF(B32=0, "-", B11/B32)</f>
        <v>1.4802631578947368E-2</v>
      </c>
      <c r="D11" s="65">
        <v>10</v>
      </c>
      <c r="E11" s="21">
        <f>IF(D32=0, "-", D11/D32)</f>
        <v>8.9525514771709933E-3</v>
      </c>
      <c r="F11" s="81">
        <v>107</v>
      </c>
      <c r="G11" s="39">
        <f>IF(F32=0, "-", F11/F32)</f>
        <v>7.9583488285608038E-3</v>
      </c>
      <c r="H11" s="65">
        <v>107</v>
      </c>
      <c r="I11" s="21">
        <f>IF(H32=0, "-", H11/H32)</f>
        <v>1.0240214374581299E-2</v>
      </c>
      <c r="J11" s="20">
        <f t="shared" si="0"/>
        <v>0.8</v>
      </c>
      <c r="K11" s="21">
        <f t="shared" si="1"/>
        <v>0</v>
      </c>
    </row>
    <row r="12" spans="1:11" x14ac:dyDescent="0.2">
      <c r="A12" s="7" t="s">
        <v>48</v>
      </c>
      <c r="B12" s="65">
        <v>159</v>
      </c>
      <c r="C12" s="39">
        <f>IF(B32=0, "-", B12/B32)</f>
        <v>0.13075657894736842</v>
      </c>
      <c r="D12" s="65">
        <v>103</v>
      </c>
      <c r="E12" s="21">
        <f>IF(D32=0, "-", D12/D32)</f>
        <v>9.2211280214861233E-2</v>
      </c>
      <c r="F12" s="81">
        <v>1617</v>
      </c>
      <c r="G12" s="39">
        <f>IF(F32=0, "-", F12/F32)</f>
        <v>0.12026775753068054</v>
      </c>
      <c r="H12" s="65">
        <v>1157</v>
      </c>
      <c r="I12" s="21">
        <f>IF(H32=0, "-", H12/H32)</f>
        <v>0.11072829935879032</v>
      </c>
      <c r="J12" s="20">
        <f t="shared" si="0"/>
        <v>0.5436893203883495</v>
      </c>
      <c r="K12" s="21">
        <f t="shared" si="1"/>
        <v>0.39757994814174591</v>
      </c>
    </row>
    <row r="13" spans="1:11" x14ac:dyDescent="0.2">
      <c r="A13" s="7" t="s">
        <v>51</v>
      </c>
      <c r="B13" s="65">
        <v>254</v>
      </c>
      <c r="C13" s="39">
        <f>IF(B32=0, "-", B13/B32)</f>
        <v>0.20888157894736842</v>
      </c>
      <c r="D13" s="65">
        <v>203</v>
      </c>
      <c r="E13" s="21">
        <f>IF(D32=0, "-", D13/D32)</f>
        <v>0.18173679498657117</v>
      </c>
      <c r="F13" s="81">
        <v>2456</v>
      </c>
      <c r="G13" s="39">
        <f>IF(F32=0, "-", F13/F32)</f>
        <v>0.18267013759761994</v>
      </c>
      <c r="H13" s="65">
        <v>1876</v>
      </c>
      <c r="I13" s="21">
        <f>IF(H32=0, "-", H13/H32)</f>
        <v>0.17953871183845344</v>
      </c>
      <c r="J13" s="20">
        <f t="shared" si="0"/>
        <v>0.25123152709359609</v>
      </c>
      <c r="K13" s="21">
        <f t="shared" si="1"/>
        <v>0.30916844349680173</v>
      </c>
    </row>
    <row r="14" spans="1:11" x14ac:dyDescent="0.2">
      <c r="A14" s="7" t="s">
        <v>55</v>
      </c>
      <c r="B14" s="65">
        <v>6</v>
      </c>
      <c r="C14" s="39">
        <f>IF(B32=0, "-", B14/B32)</f>
        <v>4.9342105263157892E-3</v>
      </c>
      <c r="D14" s="65">
        <v>8</v>
      </c>
      <c r="E14" s="21">
        <f>IF(D32=0, "-", D14/D32)</f>
        <v>7.162041181736795E-3</v>
      </c>
      <c r="F14" s="81">
        <v>64</v>
      </c>
      <c r="G14" s="39">
        <f>IF(F32=0, "-", F14/F32)</f>
        <v>4.7601338787653406E-3</v>
      </c>
      <c r="H14" s="65">
        <v>57</v>
      </c>
      <c r="I14" s="21">
        <f>IF(H32=0, "-", H14/H32)</f>
        <v>5.4550674705713467E-3</v>
      </c>
      <c r="J14" s="20">
        <f t="shared" si="0"/>
        <v>-0.25</v>
      </c>
      <c r="K14" s="21">
        <f t="shared" si="1"/>
        <v>0.12280701754385964</v>
      </c>
    </row>
    <row r="15" spans="1:11" x14ac:dyDescent="0.2">
      <c r="A15" s="7" t="s">
        <v>57</v>
      </c>
      <c r="B15" s="65">
        <v>0</v>
      </c>
      <c r="C15" s="39">
        <f>IF(B32=0, "-", B15/B32)</f>
        <v>0</v>
      </c>
      <c r="D15" s="65">
        <v>0</v>
      </c>
      <c r="E15" s="21">
        <f>IF(D32=0, "-", D15/D32)</f>
        <v>0</v>
      </c>
      <c r="F15" s="81">
        <v>8</v>
      </c>
      <c r="G15" s="39">
        <f>IF(F32=0, "-", F15/F32)</f>
        <v>5.9501673484566758E-4</v>
      </c>
      <c r="H15" s="65">
        <v>9</v>
      </c>
      <c r="I15" s="21">
        <f>IF(H32=0, "-", H15/H32)</f>
        <v>8.6132644272179156E-4</v>
      </c>
      <c r="J15" s="20" t="str">
        <f t="shared" si="0"/>
        <v>-</v>
      </c>
      <c r="K15" s="21">
        <f t="shared" si="1"/>
        <v>-0.1111111111111111</v>
      </c>
    </row>
    <row r="16" spans="1:11" x14ac:dyDescent="0.2">
      <c r="A16" s="7" t="s">
        <v>58</v>
      </c>
      <c r="B16" s="65">
        <v>296</v>
      </c>
      <c r="C16" s="39">
        <f>IF(B32=0, "-", B16/B32)</f>
        <v>0.24342105263157895</v>
      </c>
      <c r="D16" s="65">
        <v>270</v>
      </c>
      <c r="E16" s="21">
        <f>IF(D32=0, "-", D16/D32)</f>
        <v>0.24171888988361684</v>
      </c>
      <c r="F16" s="81">
        <v>3245</v>
      </c>
      <c r="G16" s="39">
        <f>IF(F32=0, "-", F16/F32)</f>
        <v>0.24135366307177389</v>
      </c>
      <c r="H16" s="65">
        <v>2570</v>
      </c>
      <c r="I16" s="21">
        <f>IF(H32=0, "-", H16/H32)</f>
        <v>0.2459565508661116</v>
      </c>
      <c r="J16" s="20">
        <f t="shared" si="0"/>
        <v>9.6296296296296297E-2</v>
      </c>
      <c r="K16" s="21">
        <f t="shared" si="1"/>
        <v>0.26264591439688717</v>
      </c>
    </row>
    <row r="17" spans="1:11" x14ac:dyDescent="0.2">
      <c r="A17" s="7" t="s">
        <v>61</v>
      </c>
      <c r="B17" s="65">
        <v>47</v>
      </c>
      <c r="C17" s="39">
        <f>IF(B32=0, "-", B17/B32)</f>
        <v>3.8651315789473686E-2</v>
      </c>
      <c r="D17" s="65">
        <v>78</v>
      </c>
      <c r="E17" s="21">
        <f>IF(D32=0, "-", D17/D32)</f>
        <v>6.9829901521933746E-2</v>
      </c>
      <c r="F17" s="81">
        <v>463</v>
      </c>
      <c r="G17" s="39">
        <f>IF(F32=0, "-", F17/F32)</f>
        <v>3.443659352919301E-2</v>
      </c>
      <c r="H17" s="65">
        <v>491</v>
      </c>
      <c r="I17" s="21">
        <f>IF(H32=0, "-", H17/H32)</f>
        <v>4.6990142597377736E-2</v>
      </c>
      <c r="J17" s="20">
        <f t="shared" si="0"/>
        <v>-0.39743589743589741</v>
      </c>
      <c r="K17" s="21">
        <f t="shared" si="1"/>
        <v>-5.7026476578411409E-2</v>
      </c>
    </row>
    <row r="18" spans="1:11" x14ac:dyDescent="0.2">
      <c r="A18" s="7" t="s">
        <v>64</v>
      </c>
      <c r="B18" s="65">
        <v>75</v>
      </c>
      <c r="C18" s="39">
        <f>IF(B32=0, "-", B18/B32)</f>
        <v>6.1677631578947366E-2</v>
      </c>
      <c r="D18" s="65">
        <v>99</v>
      </c>
      <c r="E18" s="21">
        <f>IF(D32=0, "-", D18/D32)</f>
        <v>8.8630259623992833E-2</v>
      </c>
      <c r="F18" s="81">
        <v>861</v>
      </c>
      <c r="G18" s="39">
        <f>IF(F32=0, "-", F18/F32)</f>
        <v>6.4038676087764965E-2</v>
      </c>
      <c r="H18" s="65">
        <v>593</v>
      </c>
      <c r="I18" s="21">
        <f>IF(H32=0, "-", H18/H32)</f>
        <v>5.6751842281558045E-2</v>
      </c>
      <c r="J18" s="20">
        <f t="shared" si="0"/>
        <v>-0.24242424242424243</v>
      </c>
      <c r="K18" s="21">
        <f t="shared" si="1"/>
        <v>0.45193929173693087</v>
      </c>
    </row>
    <row r="19" spans="1:11" x14ac:dyDescent="0.2">
      <c r="A19" s="7" t="s">
        <v>68</v>
      </c>
      <c r="B19" s="65">
        <v>59</v>
      </c>
      <c r="C19" s="39">
        <f>IF(B32=0, "-", B19/B32)</f>
        <v>4.8519736842105261E-2</v>
      </c>
      <c r="D19" s="65">
        <v>18</v>
      </c>
      <c r="E19" s="21">
        <f>IF(D32=0, "-", D19/D32)</f>
        <v>1.611459265890779E-2</v>
      </c>
      <c r="F19" s="81">
        <v>834</v>
      </c>
      <c r="G19" s="39">
        <f>IF(F32=0, "-", F19/F32)</f>
        <v>6.2030494607660844E-2</v>
      </c>
      <c r="H19" s="65">
        <v>70</v>
      </c>
      <c r="I19" s="21">
        <f>IF(H32=0, "-", H19/H32)</f>
        <v>6.6992056656139344E-3</v>
      </c>
      <c r="J19" s="20">
        <f t="shared" si="0"/>
        <v>2.2777777777777777</v>
      </c>
      <c r="K19" s="21" t="str">
        <f t="shared" si="1"/>
        <v>&gt;999%</v>
      </c>
    </row>
    <row r="20" spans="1:11" x14ac:dyDescent="0.2">
      <c r="A20" s="7" t="s">
        <v>71</v>
      </c>
      <c r="B20" s="65">
        <v>8</v>
      </c>
      <c r="C20" s="39">
        <f>IF(B32=0, "-", B20/B32)</f>
        <v>6.5789473684210523E-3</v>
      </c>
      <c r="D20" s="65">
        <v>15</v>
      </c>
      <c r="E20" s="21">
        <f>IF(D32=0, "-", D20/D32)</f>
        <v>1.342882721575649E-2</v>
      </c>
      <c r="F20" s="81">
        <v>126</v>
      </c>
      <c r="G20" s="39">
        <f>IF(F32=0, "-", F20/F32)</f>
        <v>9.3715135738192644E-3</v>
      </c>
      <c r="H20" s="65">
        <v>157</v>
      </c>
      <c r="I20" s="21">
        <f>IF(H32=0, "-", H20/H32)</f>
        <v>1.5025361278591253E-2</v>
      </c>
      <c r="J20" s="20">
        <f t="shared" si="0"/>
        <v>-0.46666666666666667</v>
      </c>
      <c r="K20" s="21">
        <f t="shared" si="1"/>
        <v>-0.19745222929936307</v>
      </c>
    </row>
    <row r="21" spans="1:11" x14ac:dyDescent="0.2">
      <c r="A21" s="7" t="s">
        <v>72</v>
      </c>
      <c r="B21" s="65">
        <v>8</v>
      </c>
      <c r="C21" s="39">
        <f>IF(B32=0, "-", B21/B32)</f>
        <v>6.5789473684210523E-3</v>
      </c>
      <c r="D21" s="65">
        <v>13</v>
      </c>
      <c r="E21" s="21">
        <f>IF(D32=0, "-", D21/D32)</f>
        <v>1.1638316920322292E-2</v>
      </c>
      <c r="F21" s="81">
        <v>55</v>
      </c>
      <c r="G21" s="39">
        <f>IF(F32=0, "-", F21/F32)</f>
        <v>4.0907400520639641E-3</v>
      </c>
      <c r="H21" s="65">
        <v>31</v>
      </c>
      <c r="I21" s="21">
        <f>IF(H32=0, "-", H21/H32)</f>
        <v>2.966791080486171E-3</v>
      </c>
      <c r="J21" s="20">
        <f t="shared" si="0"/>
        <v>-0.38461538461538464</v>
      </c>
      <c r="K21" s="21">
        <f t="shared" si="1"/>
        <v>0.77419354838709675</v>
      </c>
    </row>
    <row r="22" spans="1:11" x14ac:dyDescent="0.2">
      <c r="A22" s="7" t="s">
        <v>77</v>
      </c>
      <c r="B22" s="65">
        <v>34</v>
      </c>
      <c r="C22" s="39">
        <f>IF(B32=0, "-", B22/B32)</f>
        <v>2.7960526315789474E-2</v>
      </c>
      <c r="D22" s="65">
        <v>11</v>
      </c>
      <c r="E22" s="21">
        <f>IF(D32=0, "-", D22/D32)</f>
        <v>9.8478066248880933E-3</v>
      </c>
      <c r="F22" s="81">
        <v>322</v>
      </c>
      <c r="G22" s="39">
        <f>IF(F32=0, "-", F22/F32)</f>
        <v>2.3949423577538119E-2</v>
      </c>
      <c r="H22" s="65">
        <v>240</v>
      </c>
      <c r="I22" s="21">
        <f>IF(H32=0, "-", H22/H32)</f>
        <v>2.2968705139247775E-2</v>
      </c>
      <c r="J22" s="20">
        <f t="shared" si="0"/>
        <v>2.0909090909090908</v>
      </c>
      <c r="K22" s="21">
        <f t="shared" si="1"/>
        <v>0.34166666666666667</v>
      </c>
    </row>
    <row r="23" spans="1:11" x14ac:dyDescent="0.2">
      <c r="A23" s="7" t="s">
        <v>78</v>
      </c>
      <c r="B23" s="65">
        <v>84</v>
      </c>
      <c r="C23" s="39">
        <f>IF(B32=0, "-", B23/B32)</f>
        <v>6.9078947368421059E-2</v>
      </c>
      <c r="D23" s="65">
        <v>60</v>
      </c>
      <c r="E23" s="21">
        <f>IF(D32=0, "-", D23/D32)</f>
        <v>5.371530886302596E-2</v>
      </c>
      <c r="F23" s="81">
        <v>728</v>
      </c>
      <c r="G23" s="39">
        <f>IF(F32=0, "-", F23/F32)</f>
        <v>5.4146522870955748E-2</v>
      </c>
      <c r="H23" s="65">
        <v>727</v>
      </c>
      <c r="I23" s="21">
        <f>IF(H32=0, "-", H23/H32)</f>
        <v>6.9576035984304715E-2</v>
      </c>
      <c r="J23" s="20">
        <f t="shared" si="0"/>
        <v>0.4</v>
      </c>
      <c r="K23" s="21">
        <f t="shared" si="1"/>
        <v>1.375515818431912E-3</v>
      </c>
    </row>
    <row r="24" spans="1:11" x14ac:dyDescent="0.2">
      <c r="A24" s="7" t="s">
        <v>84</v>
      </c>
      <c r="B24" s="65">
        <v>2</v>
      </c>
      <c r="C24" s="39">
        <f>IF(B32=0, "-", B24/B32)</f>
        <v>1.6447368421052631E-3</v>
      </c>
      <c r="D24" s="65">
        <v>1</v>
      </c>
      <c r="E24" s="21">
        <f>IF(D32=0, "-", D24/D32)</f>
        <v>8.9525514771709937E-4</v>
      </c>
      <c r="F24" s="81">
        <v>24</v>
      </c>
      <c r="G24" s="39">
        <f>IF(F32=0, "-", F24/F32)</f>
        <v>1.7850502045370026E-3</v>
      </c>
      <c r="H24" s="65">
        <v>11</v>
      </c>
      <c r="I24" s="21">
        <f>IF(H32=0, "-", H24/H32)</f>
        <v>1.0527323188821898E-3</v>
      </c>
      <c r="J24" s="20">
        <f t="shared" si="0"/>
        <v>1</v>
      </c>
      <c r="K24" s="21">
        <f t="shared" si="1"/>
        <v>1.1818181818181819</v>
      </c>
    </row>
    <row r="25" spans="1:11" x14ac:dyDescent="0.2">
      <c r="A25" s="7" t="s">
        <v>87</v>
      </c>
      <c r="B25" s="65">
        <v>11</v>
      </c>
      <c r="C25" s="39">
        <f>IF(B32=0, "-", B25/B32)</f>
        <v>9.0460526315789477E-3</v>
      </c>
      <c r="D25" s="65">
        <v>44</v>
      </c>
      <c r="E25" s="21">
        <f>IF(D32=0, "-", D25/D32)</f>
        <v>3.9391226499552373E-2</v>
      </c>
      <c r="F25" s="81">
        <v>360</v>
      </c>
      <c r="G25" s="39">
        <f>IF(F32=0, "-", F25/F32)</f>
        <v>2.677575306805504E-2</v>
      </c>
      <c r="H25" s="65">
        <v>359</v>
      </c>
      <c r="I25" s="21">
        <f>IF(H32=0, "-", H25/H32)</f>
        <v>3.4357354770791465E-2</v>
      </c>
      <c r="J25" s="20">
        <f t="shared" si="0"/>
        <v>-0.75</v>
      </c>
      <c r="K25" s="21">
        <f t="shared" si="1"/>
        <v>2.7855153203342618E-3</v>
      </c>
    </row>
    <row r="26" spans="1:11" x14ac:dyDescent="0.2">
      <c r="A26" s="7" t="s">
        <v>89</v>
      </c>
      <c r="B26" s="65">
        <v>10</v>
      </c>
      <c r="C26" s="39">
        <f>IF(B32=0, "-", B26/B32)</f>
        <v>8.2236842105263153E-3</v>
      </c>
      <c r="D26" s="65">
        <v>15</v>
      </c>
      <c r="E26" s="21">
        <f>IF(D32=0, "-", D26/D32)</f>
        <v>1.342882721575649E-2</v>
      </c>
      <c r="F26" s="81">
        <v>226</v>
      </c>
      <c r="G26" s="39">
        <f>IF(F32=0, "-", F26/F32)</f>
        <v>1.6809222759390108E-2</v>
      </c>
      <c r="H26" s="65">
        <v>238</v>
      </c>
      <c r="I26" s="21">
        <f>IF(H32=0, "-", H26/H32)</f>
        <v>2.2777299263087376E-2</v>
      </c>
      <c r="J26" s="20">
        <f t="shared" si="0"/>
        <v>-0.33333333333333331</v>
      </c>
      <c r="K26" s="21">
        <f t="shared" si="1"/>
        <v>-5.0420168067226892E-2</v>
      </c>
    </row>
    <row r="27" spans="1:11" x14ac:dyDescent="0.2">
      <c r="A27" s="7" t="s">
        <v>95</v>
      </c>
      <c r="B27" s="65">
        <v>17</v>
      </c>
      <c r="C27" s="39">
        <f>IF(B32=0, "-", B27/B32)</f>
        <v>1.3980263157894737E-2</v>
      </c>
      <c r="D27" s="65">
        <v>7</v>
      </c>
      <c r="E27" s="21">
        <f>IF(D32=0, "-", D27/D32)</f>
        <v>6.2667860340196958E-3</v>
      </c>
      <c r="F27" s="81">
        <v>164</v>
      </c>
      <c r="G27" s="39">
        <f>IF(F32=0, "-", F27/F32)</f>
        <v>1.2197843064336184E-2</v>
      </c>
      <c r="H27" s="65">
        <v>100</v>
      </c>
      <c r="I27" s="21">
        <f>IF(H32=0, "-", H27/H32)</f>
        <v>9.5702938080199067E-3</v>
      </c>
      <c r="J27" s="20">
        <f t="shared" si="0"/>
        <v>1.4285714285714286</v>
      </c>
      <c r="K27" s="21">
        <f t="shared" si="1"/>
        <v>0.64</v>
      </c>
    </row>
    <row r="28" spans="1:11" x14ac:dyDescent="0.2">
      <c r="A28" s="7" t="s">
        <v>96</v>
      </c>
      <c r="B28" s="65">
        <v>12</v>
      </c>
      <c r="C28" s="39">
        <f>IF(B32=0, "-", B28/B32)</f>
        <v>9.8684210526315784E-3</v>
      </c>
      <c r="D28" s="65">
        <v>40</v>
      </c>
      <c r="E28" s="21">
        <f>IF(D32=0, "-", D28/D32)</f>
        <v>3.5810205908683973E-2</v>
      </c>
      <c r="F28" s="81">
        <v>338</v>
      </c>
      <c r="G28" s="39">
        <f>IF(F32=0, "-", F28/F32)</f>
        <v>2.5139457047229453E-2</v>
      </c>
      <c r="H28" s="65">
        <v>433</v>
      </c>
      <c r="I28" s="21">
        <f>IF(H32=0, "-", H28/H32)</f>
        <v>4.1439372188726196E-2</v>
      </c>
      <c r="J28" s="20">
        <f t="shared" si="0"/>
        <v>-0.7</v>
      </c>
      <c r="K28" s="21">
        <f t="shared" si="1"/>
        <v>-0.21939953810623555</v>
      </c>
    </row>
    <row r="29" spans="1:11" x14ac:dyDescent="0.2">
      <c r="A29" s="7" t="s">
        <v>98</v>
      </c>
      <c r="B29" s="65">
        <v>26</v>
      </c>
      <c r="C29" s="39">
        <f>IF(B32=0, "-", B29/B32)</f>
        <v>2.1381578947368422E-2</v>
      </c>
      <c r="D29" s="65">
        <v>24</v>
      </c>
      <c r="E29" s="21">
        <f>IF(D32=0, "-", D29/D32)</f>
        <v>2.1486123545210387E-2</v>
      </c>
      <c r="F29" s="81">
        <v>337</v>
      </c>
      <c r="G29" s="39">
        <f>IF(F32=0, "-", F29/F32)</f>
        <v>2.5065079955373746E-2</v>
      </c>
      <c r="H29" s="65">
        <v>393</v>
      </c>
      <c r="I29" s="21">
        <f>IF(H32=0, "-", H29/H32)</f>
        <v>3.7611254665518234E-2</v>
      </c>
      <c r="J29" s="20">
        <f t="shared" si="0"/>
        <v>8.3333333333333329E-2</v>
      </c>
      <c r="K29" s="21">
        <f t="shared" si="1"/>
        <v>-0.14249363867684478</v>
      </c>
    </row>
    <row r="30" spans="1:11" x14ac:dyDescent="0.2">
      <c r="A30" s="7" t="s">
        <v>99</v>
      </c>
      <c r="B30" s="65">
        <v>6</v>
      </c>
      <c r="C30" s="39">
        <f>IF(B32=0, "-", B30/B32)</f>
        <v>4.9342105263157892E-3</v>
      </c>
      <c r="D30" s="65">
        <v>4</v>
      </c>
      <c r="E30" s="21">
        <f>IF(D32=0, "-", D30/D32)</f>
        <v>3.5810205908683975E-3</v>
      </c>
      <c r="F30" s="81">
        <v>88</v>
      </c>
      <c r="G30" s="39">
        <f>IF(F32=0, "-", F30/F32)</f>
        <v>6.5451840833023432E-3</v>
      </c>
      <c r="H30" s="65">
        <v>53</v>
      </c>
      <c r="I30" s="21">
        <f>IF(H32=0, "-", H30/H32)</f>
        <v>5.0722557182505505E-3</v>
      </c>
      <c r="J30" s="20">
        <f t="shared" si="0"/>
        <v>0.5</v>
      </c>
      <c r="K30" s="21">
        <f t="shared" si="1"/>
        <v>0.660377358490566</v>
      </c>
    </row>
    <row r="31" spans="1:11" x14ac:dyDescent="0.2">
      <c r="A31" s="2"/>
      <c r="B31" s="68"/>
      <c r="C31" s="33"/>
      <c r="D31" s="68"/>
      <c r="E31" s="6"/>
      <c r="F31" s="82"/>
      <c r="G31" s="33"/>
      <c r="H31" s="68"/>
      <c r="I31" s="6"/>
      <c r="J31" s="5"/>
      <c r="K31" s="6"/>
    </row>
    <row r="32" spans="1:11" s="43" customFormat="1" x14ac:dyDescent="0.2">
      <c r="A32" s="162" t="s">
        <v>653</v>
      </c>
      <c r="B32" s="71">
        <f>SUM(B7:B31)</f>
        <v>1216</v>
      </c>
      <c r="C32" s="40">
        <v>1</v>
      </c>
      <c r="D32" s="71">
        <f>SUM(D7:D31)</f>
        <v>1117</v>
      </c>
      <c r="E32" s="41">
        <v>1</v>
      </c>
      <c r="F32" s="77">
        <f>SUM(F7:F31)</f>
        <v>13445</v>
      </c>
      <c r="G32" s="42">
        <v>1</v>
      </c>
      <c r="H32" s="71">
        <f>SUM(H7:H31)</f>
        <v>10449</v>
      </c>
      <c r="I32" s="41">
        <v>1</v>
      </c>
      <c r="J32" s="37">
        <f>IF(D32=0, "-", (B32-D32)/D32)</f>
        <v>8.8630259623992833E-2</v>
      </c>
      <c r="K32" s="38">
        <f>IF(H32=0, "-", (F32-H32)/H32)</f>
        <v>0.2867260024882764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22"/>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328</v>
      </c>
      <c r="B8" s="65">
        <v>0</v>
      </c>
      <c r="C8" s="66">
        <v>0</v>
      </c>
      <c r="D8" s="65">
        <v>5</v>
      </c>
      <c r="E8" s="66">
        <v>3</v>
      </c>
      <c r="F8" s="67"/>
      <c r="G8" s="65">
        <f>B8-C8</f>
        <v>0</v>
      </c>
      <c r="H8" s="66">
        <f>D8-E8</f>
        <v>2</v>
      </c>
      <c r="I8" s="20" t="str">
        <f>IF(C8=0, "-", IF(G8/C8&lt;10, G8/C8, "&gt;999%"))</f>
        <v>-</v>
      </c>
      <c r="J8" s="21">
        <f>IF(E8=0, "-", IF(H8/E8&lt;10, H8/E8, "&gt;999%"))</f>
        <v>0.66666666666666663</v>
      </c>
    </row>
    <row r="9" spans="1:10" x14ac:dyDescent="0.2">
      <c r="A9" s="158" t="s">
        <v>261</v>
      </c>
      <c r="B9" s="65">
        <v>8</v>
      </c>
      <c r="C9" s="66">
        <v>3</v>
      </c>
      <c r="D9" s="65">
        <v>84</v>
      </c>
      <c r="E9" s="66">
        <v>49</v>
      </c>
      <c r="F9" s="67"/>
      <c r="G9" s="65">
        <f>B9-C9</f>
        <v>5</v>
      </c>
      <c r="H9" s="66">
        <f>D9-E9</f>
        <v>35</v>
      </c>
      <c r="I9" s="20">
        <f>IF(C9=0, "-", IF(G9/C9&lt;10, G9/C9, "&gt;999%"))</f>
        <v>1.6666666666666667</v>
      </c>
      <c r="J9" s="21">
        <f>IF(E9=0, "-", IF(H9/E9&lt;10, H9/E9, "&gt;999%"))</f>
        <v>0.7142857142857143</v>
      </c>
    </row>
    <row r="10" spans="1:10" x14ac:dyDescent="0.2">
      <c r="A10" s="158" t="s">
        <v>221</v>
      </c>
      <c r="B10" s="65">
        <v>0</v>
      </c>
      <c r="C10" s="66">
        <v>7</v>
      </c>
      <c r="D10" s="65">
        <v>23</v>
      </c>
      <c r="E10" s="66">
        <v>32</v>
      </c>
      <c r="F10" s="67"/>
      <c r="G10" s="65">
        <f>B10-C10</f>
        <v>-7</v>
      </c>
      <c r="H10" s="66">
        <f>D10-E10</f>
        <v>-9</v>
      </c>
      <c r="I10" s="20">
        <f>IF(C10=0, "-", IF(G10/C10&lt;10, G10/C10, "&gt;999%"))</f>
        <v>-1</v>
      </c>
      <c r="J10" s="21">
        <f>IF(E10=0, "-", IF(H10/E10&lt;10, H10/E10, "&gt;999%"))</f>
        <v>-0.28125</v>
      </c>
    </row>
    <row r="11" spans="1:10" x14ac:dyDescent="0.2">
      <c r="A11" s="158" t="s">
        <v>435</v>
      </c>
      <c r="B11" s="65">
        <v>4</v>
      </c>
      <c r="C11" s="66">
        <v>3</v>
      </c>
      <c r="D11" s="65">
        <v>42</v>
      </c>
      <c r="E11" s="66">
        <v>142</v>
      </c>
      <c r="F11" s="67"/>
      <c r="G11" s="65">
        <f>B11-C11</f>
        <v>1</v>
      </c>
      <c r="H11" s="66">
        <f>D11-E11</f>
        <v>-100</v>
      </c>
      <c r="I11" s="20">
        <f>IF(C11=0, "-", IF(G11/C11&lt;10, G11/C11, "&gt;999%"))</f>
        <v>0.33333333333333331</v>
      </c>
      <c r="J11" s="21">
        <f>IF(E11=0, "-", IF(H11/E11&lt;10, H11/E11, "&gt;999%"))</f>
        <v>-0.70422535211267601</v>
      </c>
    </row>
    <row r="12" spans="1:10" s="160" customFormat="1" x14ac:dyDescent="0.2">
      <c r="A12" s="178" t="s">
        <v>661</v>
      </c>
      <c r="B12" s="71">
        <v>12</v>
      </c>
      <c r="C12" s="72">
        <v>13</v>
      </c>
      <c r="D12" s="71">
        <v>154</v>
      </c>
      <c r="E12" s="72">
        <v>226</v>
      </c>
      <c r="F12" s="73"/>
      <c r="G12" s="71">
        <f>B12-C12</f>
        <v>-1</v>
      </c>
      <c r="H12" s="72">
        <f>D12-E12</f>
        <v>-72</v>
      </c>
      <c r="I12" s="37">
        <f>IF(C12=0, "-", IF(G12/C12&lt;10, G12/C12, "&gt;999%"))</f>
        <v>-7.6923076923076927E-2</v>
      </c>
      <c r="J12" s="38">
        <f>IF(E12=0, "-", IF(H12/E12&lt;10, H12/E12, "&gt;999%"))</f>
        <v>-0.31858407079646017</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329</v>
      </c>
      <c r="B15" s="65">
        <v>1</v>
      </c>
      <c r="C15" s="66">
        <v>0</v>
      </c>
      <c r="D15" s="65">
        <v>10</v>
      </c>
      <c r="E15" s="66">
        <v>1</v>
      </c>
      <c r="F15" s="67"/>
      <c r="G15" s="65">
        <f>B15-C15</f>
        <v>1</v>
      </c>
      <c r="H15" s="66">
        <f>D15-E15</f>
        <v>9</v>
      </c>
      <c r="I15" s="20" t="str">
        <f>IF(C15=0, "-", IF(G15/C15&lt;10, G15/C15, "&gt;999%"))</f>
        <v>-</v>
      </c>
      <c r="J15" s="21">
        <f>IF(E15=0, "-", IF(H15/E15&lt;10, H15/E15, "&gt;999%"))</f>
        <v>9</v>
      </c>
    </row>
    <row r="16" spans="1:10" s="160" customFormat="1" x14ac:dyDescent="0.2">
      <c r="A16" s="178" t="s">
        <v>662</v>
      </c>
      <c r="B16" s="71">
        <v>1</v>
      </c>
      <c r="C16" s="72">
        <v>0</v>
      </c>
      <c r="D16" s="71">
        <v>10</v>
      </c>
      <c r="E16" s="72">
        <v>1</v>
      </c>
      <c r="F16" s="73"/>
      <c r="G16" s="71">
        <f>B16-C16</f>
        <v>1</v>
      </c>
      <c r="H16" s="72">
        <f>D16-E16</f>
        <v>9</v>
      </c>
      <c r="I16" s="37" t="str">
        <f>IF(C16=0, "-", IF(G16/C16&lt;10, G16/C16, "&gt;999%"))</f>
        <v>-</v>
      </c>
      <c r="J16" s="38">
        <f>IF(E16=0, "-", IF(H16/E16&lt;10, H16/E16, "&gt;999%"))</f>
        <v>9</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348</v>
      </c>
      <c r="B19" s="65">
        <v>4</v>
      </c>
      <c r="C19" s="66">
        <v>4</v>
      </c>
      <c r="D19" s="65">
        <v>31</v>
      </c>
      <c r="E19" s="66">
        <v>41</v>
      </c>
      <c r="F19" s="67"/>
      <c r="G19" s="65">
        <f>B19-C19</f>
        <v>0</v>
      </c>
      <c r="H19" s="66">
        <f>D19-E19</f>
        <v>-10</v>
      </c>
      <c r="I19" s="20">
        <f>IF(C19=0, "-", IF(G19/C19&lt;10, G19/C19, "&gt;999%"))</f>
        <v>0</v>
      </c>
      <c r="J19" s="21">
        <f>IF(E19=0, "-", IF(H19/E19&lt;10, H19/E19, "&gt;999%"))</f>
        <v>-0.24390243902439024</v>
      </c>
    </row>
    <row r="20" spans="1:10" x14ac:dyDescent="0.2">
      <c r="A20" s="158" t="s">
        <v>498</v>
      </c>
      <c r="B20" s="65">
        <v>1</v>
      </c>
      <c r="C20" s="66">
        <v>1</v>
      </c>
      <c r="D20" s="65">
        <v>22</v>
      </c>
      <c r="E20" s="66">
        <v>8</v>
      </c>
      <c r="F20" s="67"/>
      <c r="G20" s="65">
        <f>B20-C20</f>
        <v>0</v>
      </c>
      <c r="H20" s="66">
        <f>D20-E20</f>
        <v>14</v>
      </c>
      <c r="I20" s="20">
        <f>IF(C20=0, "-", IF(G20/C20&lt;10, G20/C20, "&gt;999%"))</f>
        <v>0</v>
      </c>
      <c r="J20" s="21">
        <f>IF(E20=0, "-", IF(H20/E20&lt;10, H20/E20, "&gt;999%"))</f>
        <v>1.75</v>
      </c>
    </row>
    <row r="21" spans="1:10" s="160" customFormat="1" x14ac:dyDescent="0.2">
      <c r="A21" s="178" t="s">
        <v>663</v>
      </c>
      <c r="B21" s="71">
        <v>5</v>
      </c>
      <c r="C21" s="72">
        <v>5</v>
      </c>
      <c r="D21" s="71">
        <v>53</v>
      </c>
      <c r="E21" s="72">
        <v>49</v>
      </c>
      <c r="F21" s="73"/>
      <c r="G21" s="71">
        <f>B21-C21</f>
        <v>0</v>
      </c>
      <c r="H21" s="72">
        <f>D21-E21</f>
        <v>4</v>
      </c>
      <c r="I21" s="37">
        <f>IF(C21=0, "-", IF(G21/C21&lt;10, G21/C21, "&gt;999%"))</f>
        <v>0</v>
      </c>
      <c r="J21" s="38">
        <f>IF(E21=0, "-", IF(H21/E21&lt;10, H21/E21, "&gt;999%"))</f>
        <v>8.1632653061224483E-2</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217</v>
      </c>
      <c r="B24" s="65">
        <v>7</v>
      </c>
      <c r="C24" s="66">
        <v>11</v>
      </c>
      <c r="D24" s="65">
        <v>371</v>
      </c>
      <c r="E24" s="66">
        <v>248</v>
      </c>
      <c r="F24" s="67"/>
      <c r="G24" s="65">
        <f t="shared" ref="G24:G41" si="0">B24-C24</f>
        <v>-4</v>
      </c>
      <c r="H24" s="66">
        <f t="shared" ref="H24:H41" si="1">D24-E24</f>
        <v>123</v>
      </c>
      <c r="I24" s="20">
        <f t="shared" ref="I24:I41" si="2">IF(C24=0, "-", IF(G24/C24&lt;10, G24/C24, "&gt;999%"))</f>
        <v>-0.36363636363636365</v>
      </c>
      <c r="J24" s="21">
        <f t="shared" ref="J24:J41" si="3">IF(E24=0, "-", IF(H24/E24&lt;10, H24/E24, "&gt;999%"))</f>
        <v>0.49596774193548387</v>
      </c>
    </row>
    <row r="25" spans="1:10" x14ac:dyDescent="0.2">
      <c r="A25" s="158" t="s">
        <v>240</v>
      </c>
      <c r="B25" s="65">
        <v>4</v>
      </c>
      <c r="C25" s="66">
        <v>98</v>
      </c>
      <c r="D25" s="65">
        <v>73</v>
      </c>
      <c r="E25" s="66">
        <v>1420</v>
      </c>
      <c r="F25" s="67"/>
      <c r="G25" s="65">
        <f t="shared" si="0"/>
        <v>-94</v>
      </c>
      <c r="H25" s="66">
        <f t="shared" si="1"/>
        <v>-1347</v>
      </c>
      <c r="I25" s="20">
        <f t="shared" si="2"/>
        <v>-0.95918367346938771</v>
      </c>
      <c r="J25" s="21">
        <f t="shared" si="3"/>
        <v>-0.94859154929577461</v>
      </c>
    </row>
    <row r="26" spans="1:10" x14ac:dyDescent="0.2">
      <c r="A26" s="158" t="s">
        <v>319</v>
      </c>
      <c r="B26" s="65">
        <v>0</v>
      </c>
      <c r="C26" s="66">
        <v>0</v>
      </c>
      <c r="D26" s="65">
        <v>1</v>
      </c>
      <c r="E26" s="66">
        <v>65</v>
      </c>
      <c r="F26" s="67"/>
      <c r="G26" s="65">
        <f t="shared" si="0"/>
        <v>0</v>
      </c>
      <c r="H26" s="66">
        <f t="shared" si="1"/>
        <v>-64</v>
      </c>
      <c r="I26" s="20" t="str">
        <f t="shared" si="2"/>
        <v>-</v>
      </c>
      <c r="J26" s="21">
        <f t="shared" si="3"/>
        <v>-0.98461538461538467</v>
      </c>
    </row>
    <row r="27" spans="1:10" x14ac:dyDescent="0.2">
      <c r="A27" s="158" t="s">
        <v>262</v>
      </c>
      <c r="B27" s="65">
        <v>15</v>
      </c>
      <c r="C27" s="66">
        <v>19</v>
      </c>
      <c r="D27" s="65">
        <v>380</v>
      </c>
      <c r="E27" s="66">
        <v>389</v>
      </c>
      <c r="F27" s="67"/>
      <c r="G27" s="65">
        <f t="shared" si="0"/>
        <v>-4</v>
      </c>
      <c r="H27" s="66">
        <f t="shared" si="1"/>
        <v>-9</v>
      </c>
      <c r="I27" s="20">
        <f t="shared" si="2"/>
        <v>-0.21052631578947367</v>
      </c>
      <c r="J27" s="21">
        <f t="shared" si="3"/>
        <v>-2.313624678663239E-2</v>
      </c>
    </row>
    <row r="28" spans="1:10" x14ac:dyDescent="0.2">
      <c r="A28" s="158" t="s">
        <v>330</v>
      </c>
      <c r="B28" s="65">
        <v>6</v>
      </c>
      <c r="C28" s="66">
        <v>7</v>
      </c>
      <c r="D28" s="65">
        <v>114</v>
      </c>
      <c r="E28" s="66">
        <v>89</v>
      </c>
      <c r="F28" s="67"/>
      <c r="G28" s="65">
        <f t="shared" si="0"/>
        <v>-1</v>
      </c>
      <c r="H28" s="66">
        <f t="shared" si="1"/>
        <v>25</v>
      </c>
      <c r="I28" s="20">
        <f t="shared" si="2"/>
        <v>-0.14285714285714285</v>
      </c>
      <c r="J28" s="21">
        <f t="shared" si="3"/>
        <v>0.2808988764044944</v>
      </c>
    </row>
    <row r="29" spans="1:10" x14ac:dyDescent="0.2">
      <c r="A29" s="158" t="s">
        <v>263</v>
      </c>
      <c r="B29" s="65">
        <v>13</v>
      </c>
      <c r="C29" s="66">
        <v>22</v>
      </c>
      <c r="D29" s="65">
        <v>306</v>
      </c>
      <c r="E29" s="66">
        <v>304</v>
      </c>
      <c r="F29" s="67"/>
      <c r="G29" s="65">
        <f t="shared" si="0"/>
        <v>-9</v>
      </c>
      <c r="H29" s="66">
        <f t="shared" si="1"/>
        <v>2</v>
      </c>
      <c r="I29" s="20">
        <f t="shared" si="2"/>
        <v>-0.40909090909090912</v>
      </c>
      <c r="J29" s="21">
        <f t="shared" si="3"/>
        <v>6.5789473684210523E-3</v>
      </c>
    </row>
    <row r="30" spans="1:10" x14ac:dyDescent="0.2">
      <c r="A30" s="158" t="s">
        <v>280</v>
      </c>
      <c r="B30" s="65">
        <v>7</v>
      </c>
      <c r="C30" s="66">
        <v>17</v>
      </c>
      <c r="D30" s="65">
        <v>135</v>
      </c>
      <c r="E30" s="66">
        <v>129</v>
      </c>
      <c r="F30" s="67"/>
      <c r="G30" s="65">
        <f t="shared" si="0"/>
        <v>-10</v>
      </c>
      <c r="H30" s="66">
        <f t="shared" si="1"/>
        <v>6</v>
      </c>
      <c r="I30" s="20">
        <f t="shared" si="2"/>
        <v>-0.58823529411764708</v>
      </c>
      <c r="J30" s="21">
        <f t="shared" si="3"/>
        <v>4.6511627906976744E-2</v>
      </c>
    </row>
    <row r="31" spans="1:10" x14ac:dyDescent="0.2">
      <c r="A31" s="158" t="s">
        <v>281</v>
      </c>
      <c r="B31" s="65">
        <v>5</v>
      </c>
      <c r="C31" s="66">
        <v>4</v>
      </c>
      <c r="D31" s="65">
        <v>54</v>
      </c>
      <c r="E31" s="66">
        <v>63</v>
      </c>
      <c r="F31" s="67"/>
      <c r="G31" s="65">
        <f t="shared" si="0"/>
        <v>1</v>
      </c>
      <c r="H31" s="66">
        <f t="shared" si="1"/>
        <v>-9</v>
      </c>
      <c r="I31" s="20">
        <f t="shared" si="2"/>
        <v>0.25</v>
      </c>
      <c r="J31" s="21">
        <f t="shared" si="3"/>
        <v>-0.14285714285714285</v>
      </c>
    </row>
    <row r="32" spans="1:10" x14ac:dyDescent="0.2">
      <c r="A32" s="158" t="s">
        <v>292</v>
      </c>
      <c r="B32" s="65">
        <v>1</v>
      </c>
      <c r="C32" s="66">
        <v>0</v>
      </c>
      <c r="D32" s="65">
        <v>13</v>
      </c>
      <c r="E32" s="66">
        <v>7</v>
      </c>
      <c r="F32" s="67"/>
      <c r="G32" s="65">
        <f t="shared" si="0"/>
        <v>1</v>
      </c>
      <c r="H32" s="66">
        <f t="shared" si="1"/>
        <v>6</v>
      </c>
      <c r="I32" s="20" t="str">
        <f t="shared" si="2"/>
        <v>-</v>
      </c>
      <c r="J32" s="21">
        <f t="shared" si="3"/>
        <v>0.8571428571428571</v>
      </c>
    </row>
    <row r="33" spans="1:10" x14ac:dyDescent="0.2">
      <c r="A33" s="158" t="s">
        <v>476</v>
      </c>
      <c r="B33" s="65">
        <v>4</v>
      </c>
      <c r="C33" s="66">
        <v>3</v>
      </c>
      <c r="D33" s="65">
        <v>42</v>
      </c>
      <c r="E33" s="66">
        <v>37</v>
      </c>
      <c r="F33" s="67"/>
      <c r="G33" s="65">
        <f t="shared" si="0"/>
        <v>1</v>
      </c>
      <c r="H33" s="66">
        <f t="shared" si="1"/>
        <v>5</v>
      </c>
      <c r="I33" s="20">
        <f t="shared" si="2"/>
        <v>0.33333333333333331</v>
      </c>
      <c r="J33" s="21">
        <f t="shared" si="3"/>
        <v>0.13513513513513514</v>
      </c>
    </row>
    <row r="34" spans="1:10" x14ac:dyDescent="0.2">
      <c r="A34" s="158" t="s">
        <v>402</v>
      </c>
      <c r="B34" s="65">
        <v>19</v>
      </c>
      <c r="C34" s="66">
        <v>48</v>
      </c>
      <c r="D34" s="65">
        <v>653</v>
      </c>
      <c r="E34" s="66">
        <v>547</v>
      </c>
      <c r="F34" s="67"/>
      <c r="G34" s="65">
        <f t="shared" si="0"/>
        <v>-29</v>
      </c>
      <c r="H34" s="66">
        <f t="shared" si="1"/>
        <v>106</v>
      </c>
      <c r="I34" s="20">
        <f t="shared" si="2"/>
        <v>-0.60416666666666663</v>
      </c>
      <c r="J34" s="21">
        <f t="shared" si="3"/>
        <v>0.19378427787934185</v>
      </c>
    </row>
    <row r="35" spans="1:10" x14ac:dyDescent="0.2">
      <c r="A35" s="158" t="s">
        <v>403</v>
      </c>
      <c r="B35" s="65">
        <v>118</v>
      </c>
      <c r="C35" s="66">
        <v>220</v>
      </c>
      <c r="D35" s="65">
        <v>2329</v>
      </c>
      <c r="E35" s="66">
        <v>1653</v>
      </c>
      <c r="F35" s="67"/>
      <c r="G35" s="65">
        <f t="shared" si="0"/>
        <v>-102</v>
      </c>
      <c r="H35" s="66">
        <f t="shared" si="1"/>
        <v>676</v>
      </c>
      <c r="I35" s="20">
        <f t="shared" si="2"/>
        <v>-0.46363636363636362</v>
      </c>
      <c r="J35" s="21">
        <f t="shared" si="3"/>
        <v>0.4089534180278282</v>
      </c>
    </row>
    <row r="36" spans="1:10" x14ac:dyDescent="0.2">
      <c r="A36" s="158" t="s">
        <v>436</v>
      </c>
      <c r="B36" s="65">
        <v>126</v>
      </c>
      <c r="C36" s="66">
        <v>105</v>
      </c>
      <c r="D36" s="65">
        <v>1538</v>
      </c>
      <c r="E36" s="66">
        <v>1327</v>
      </c>
      <c r="F36" s="67"/>
      <c r="G36" s="65">
        <f t="shared" si="0"/>
        <v>21</v>
      </c>
      <c r="H36" s="66">
        <f t="shared" si="1"/>
        <v>211</v>
      </c>
      <c r="I36" s="20">
        <f t="shared" si="2"/>
        <v>0.2</v>
      </c>
      <c r="J36" s="21">
        <f t="shared" si="3"/>
        <v>0.15900527505651846</v>
      </c>
    </row>
    <row r="37" spans="1:10" x14ac:dyDescent="0.2">
      <c r="A37" s="158" t="s">
        <v>477</v>
      </c>
      <c r="B37" s="65">
        <v>59</v>
      </c>
      <c r="C37" s="66">
        <v>92</v>
      </c>
      <c r="D37" s="65">
        <v>766</v>
      </c>
      <c r="E37" s="66">
        <v>890</v>
      </c>
      <c r="F37" s="67"/>
      <c r="G37" s="65">
        <f t="shared" si="0"/>
        <v>-33</v>
      </c>
      <c r="H37" s="66">
        <f t="shared" si="1"/>
        <v>-124</v>
      </c>
      <c r="I37" s="20">
        <f t="shared" si="2"/>
        <v>-0.35869565217391303</v>
      </c>
      <c r="J37" s="21">
        <f t="shared" si="3"/>
        <v>-0.1393258426966292</v>
      </c>
    </row>
    <row r="38" spans="1:10" x14ac:dyDescent="0.2">
      <c r="A38" s="158" t="s">
        <v>499</v>
      </c>
      <c r="B38" s="65">
        <v>5</v>
      </c>
      <c r="C38" s="66">
        <v>20</v>
      </c>
      <c r="D38" s="65">
        <v>176</v>
      </c>
      <c r="E38" s="66">
        <v>162</v>
      </c>
      <c r="F38" s="67"/>
      <c r="G38" s="65">
        <f t="shared" si="0"/>
        <v>-15</v>
      </c>
      <c r="H38" s="66">
        <f t="shared" si="1"/>
        <v>14</v>
      </c>
      <c r="I38" s="20">
        <f t="shared" si="2"/>
        <v>-0.75</v>
      </c>
      <c r="J38" s="21">
        <f t="shared" si="3"/>
        <v>8.6419753086419748E-2</v>
      </c>
    </row>
    <row r="39" spans="1:10" x14ac:dyDescent="0.2">
      <c r="A39" s="158" t="s">
        <v>349</v>
      </c>
      <c r="B39" s="65">
        <v>0</v>
      </c>
      <c r="C39" s="66">
        <v>3</v>
      </c>
      <c r="D39" s="65">
        <v>19</v>
      </c>
      <c r="E39" s="66">
        <v>11</v>
      </c>
      <c r="F39" s="67"/>
      <c r="G39" s="65">
        <f t="shared" si="0"/>
        <v>-3</v>
      </c>
      <c r="H39" s="66">
        <f t="shared" si="1"/>
        <v>8</v>
      </c>
      <c r="I39" s="20">
        <f t="shared" si="2"/>
        <v>-1</v>
      </c>
      <c r="J39" s="21">
        <f t="shared" si="3"/>
        <v>0.72727272727272729</v>
      </c>
    </row>
    <row r="40" spans="1:10" x14ac:dyDescent="0.2">
      <c r="A40" s="158" t="s">
        <v>331</v>
      </c>
      <c r="B40" s="65">
        <v>0</v>
      </c>
      <c r="C40" s="66">
        <v>2</v>
      </c>
      <c r="D40" s="65">
        <v>16</v>
      </c>
      <c r="E40" s="66">
        <v>37</v>
      </c>
      <c r="F40" s="67"/>
      <c r="G40" s="65">
        <f t="shared" si="0"/>
        <v>-2</v>
      </c>
      <c r="H40" s="66">
        <f t="shared" si="1"/>
        <v>-21</v>
      </c>
      <c r="I40" s="20">
        <f t="shared" si="2"/>
        <v>-1</v>
      </c>
      <c r="J40" s="21">
        <f t="shared" si="3"/>
        <v>-0.56756756756756754</v>
      </c>
    </row>
    <row r="41" spans="1:10" s="160" customFormat="1" x14ac:dyDescent="0.2">
      <c r="A41" s="178" t="s">
        <v>664</v>
      </c>
      <c r="B41" s="71">
        <v>389</v>
      </c>
      <c r="C41" s="72">
        <v>671</v>
      </c>
      <c r="D41" s="71">
        <v>6986</v>
      </c>
      <c r="E41" s="72">
        <v>7378</v>
      </c>
      <c r="F41" s="73"/>
      <c r="G41" s="71">
        <f t="shared" si="0"/>
        <v>-282</v>
      </c>
      <c r="H41" s="72">
        <f t="shared" si="1"/>
        <v>-392</v>
      </c>
      <c r="I41" s="37">
        <f t="shared" si="2"/>
        <v>-0.42026825633383008</v>
      </c>
      <c r="J41" s="38">
        <f t="shared" si="3"/>
        <v>-5.3130929791271347E-2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500</v>
      </c>
      <c r="B44" s="65">
        <v>0</v>
      </c>
      <c r="C44" s="66">
        <v>1</v>
      </c>
      <c r="D44" s="65">
        <v>37</v>
      </c>
      <c r="E44" s="66">
        <v>21</v>
      </c>
      <c r="F44" s="67"/>
      <c r="G44" s="65">
        <f>B44-C44</f>
        <v>-1</v>
      </c>
      <c r="H44" s="66">
        <f>D44-E44</f>
        <v>16</v>
      </c>
      <c r="I44" s="20">
        <f>IF(C44=0, "-", IF(G44/C44&lt;10, G44/C44, "&gt;999%"))</f>
        <v>-1</v>
      </c>
      <c r="J44" s="21">
        <f>IF(E44=0, "-", IF(H44/E44&lt;10, H44/E44, "&gt;999%"))</f>
        <v>0.76190476190476186</v>
      </c>
    </row>
    <row r="45" spans="1:10" x14ac:dyDescent="0.2">
      <c r="A45" s="158" t="s">
        <v>350</v>
      </c>
      <c r="B45" s="65">
        <v>1</v>
      </c>
      <c r="C45" s="66">
        <v>3</v>
      </c>
      <c r="D45" s="65">
        <v>36</v>
      </c>
      <c r="E45" s="66">
        <v>27</v>
      </c>
      <c r="F45" s="67"/>
      <c r="G45" s="65">
        <f>B45-C45</f>
        <v>-2</v>
      </c>
      <c r="H45" s="66">
        <f>D45-E45</f>
        <v>9</v>
      </c>
      <c r="I45" s="20">
        <f>IF(C45=0, "-", IF(G45/C45&lt;10, G45/C45, "&gt;999%"))</f>
        <v>-0.66666666666666663</v>
      </c>
      <c r="J45" s="21">
        <f>IF(E45=0, "-", IF(H45/E45&lt;10, H45/E45, "&gt;999%"))</f>
        <v>0.33333333333333331</v>
      </c>
    </row>
    <row r="46" spans="1:10" x14ac:dyDescent="0.2">
      <c r="A46" s="158" t="s">
        <v>293</v>
      </c>
      <c r="B46" s="65">
        <v>0</v>
      </c>
      <c r="C46" s="66">
        <v>1</v>
      </c>
      <c r="D46" s="65">
        <v>6</v>
      </c>
      <c r="E46" s="66">
        <v>6</v>
      </c>
      <c r="F46" s="67"/>
      <c r="G46" s="65">
        <f>B46-C46</f>
        <v>-1</v>
      </c>
      <c r="H46" s="66">
        <f>D46-E46</f>
        <v>0</v>
      </c>
      <c r="I46" s="20">
        <f>IF(C46=0, "-", IF(G46/C46&lt;10, G46/C46, "&gt;999%"))</f>
        <v>-1</v>
      </c>
      <c r="J46" s="21">
        <f>IF(E46=0, "-", IF(H46/E46&lt;10, H46/E46, "&gt;999%"))</f>
        <v>0</v>
      </c>
    </row>
    <row r="47" spans="1:10" s="160" customFormat="1" x14ac:dyDescent="0.2">
      <c r="A47" s="178" t="s">
        <v>665</v>
      </c>
      <c r="B47" s="71">
        <v>1</v>
      </c>
      <c r="C47" s="72">
        <v>5</v>
      </c>
      <c r="D47" s="71">
        <v>79</v>
      </c>
      <c r="E47" s="72">
        <v>54</v>
      </c>
      <c r="F47" s="73"/>
      <c r="G47" s="71">
        <f>B47-C47</f>
        <v>-4</v>
      </c>
      <c r="H47" s="72">
        <f>D47-E47</f>
        <v>25</v>
      </c>
      <c r="I47" s="37">
        <f>IF(C47=0, "-", IF(G47/C47&lt;10, G47/C47, "&gt;999%"))</f>
        <v>-0.8</v>
      </c>
      <c r="J47" s="38">
        <f>IF(E47=0, "-", IF(H47/E47&lt;10, H47/E47, "&gt;999%"))</f>
        <v>0.46296296296296297</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241</v>
      </c>
      <c r="B50" s="65">
        <v>56</v>
      </c>
      <c r="C50" s="66">
        <v>55</v>
      </c>
      <c r="D50" s="65">
        <v>928</v>
      </c>
      <c r="E50" s="66">
        <v>904</v>
      </c>
      <c r="F50" s="67"/>
      <c r="G50" s="65">
        <f t="shared" ref="G50:G73" si="4">B50-C50</f>
        <v>1</v>
      </c>
      <c r="H50" s="66">
        <f t="shared" ref="H50:H73" si="5">D50-E50</f>
        <v>24</v>
      </c>
      <c r="I50" s="20">
        <f t="shared" ref="I50:I73" si="6">IF(C50=0, "-", IF(G50/C50&lt;10, G50/C50, "&gt;999%"))</f>
        <v>1.8181818181818181E-2</v>
      </c>
      <c r="J50" s="21">
        <f t="shared" ref="J50:J73" si="7">IF(E50=0, "-", IF(H50/E50&lt;10, H50/E50, "&gt;999%"))</f>
        <v>2.6548672566371681E-2</v>
      </c>
    </row>
    <row r="51" spans="1:10" x14ac:dyDescent="0.2">
      <c r="A51" s="158" t="s">
        <v>242</v>
      </c>
      <c r="B51" s="65">
        <v>0</v>
      </c>
      <c r="C51" s="66">
        <v>0</v>
      </c>
      <c r="D51" s="65">
        <v>0</v>
      </c>
      <c r="E51" s="66">
        <v>6</v>
      </c>
      <c r="F51" s="67"/>
      <c r="G51" s="65">
        <f t="shared" si="4"/>
        <v>0</v>
      </c>
      <c r="H51" s="66">
        <f t="shared" si="5"/>
        <v>-6</v>
      </c>
      <c r="I51" s="20" t="str">
        <f t="shared" si="6"/>
        <v>-</v>
      </c>
      <c r="J51" s="21">
        <f t="shared" si="7"/>
        <v>-1</v>
      </c>
    </row>
    <row r="52" spans="1:10" x14ac:dyDescent="0.2">
      <c r="A52" s="158" t="s">
        <v>320</v>
      </c>
      <c r="B52" s="65">
        <v>2</v>
      </c>
      <c r="C52" s="66">
        <v>23</v>
      </c>
      <c r="D52" s="65">
        <v>201</v>
      </c>
      <c r="E52" s="66">
        <v>235</v>
      </c>
      <c r="F52" s="67"/>
      <c r="G52" s="65">
        <f t="shared" si="4"/>
        <v>-21</v>
      </c>
      <c r="H52" s="66">
        <f t="shared" si="5"/>
        <v>-34</v>
      </c>
      <c r="I52" s="20">
        <f t="shared" si="6"/>
        <v>-0.91304347826086951</v>
      </c>
      <c r="J52" s="21">
        <f t="shared" si="7"/>
        <v>-0.14468085106382977</v>
      </c>
    </row>
    <row r="53" spans="1:10" x14ac:dyDescent="0.2">
      <c r="A53" s="158" t="s">
        <v>243</v>
      </c>
      <c r="B53" s="65">
        <v>40</v>
      </c>
      <c r="C53" s="66">
        <v>44</v>
      </c>
      <c r="D53" s="65">
        <v>703</v>
      </c>
      <c r="E53" s="66">
        <v>572</v>
      </c>
      <c r="F53" s="67"/>
      <c r="G53" s="65">
        <f t="shared" si="4"/>
        <v>-4</v>
      </c>
      <c r="H53" s="66">
        <f t="shared" si="5"/>
        <v>131</v>
      </c>
      <c r="I53" s="20">
        <f t="shared" si="6"/>
        <v>-9.0909090909090912E-2</v>
      </c>
      <c r="J53" s="21">
        <f t="shared" si="7"/>
        <v>0.22902097902097901</v>
      </c>
    </row>
    <row r="54" spans="1:10" x14ac:dyDescent="0.2">
      <c r="A54" s="158" t="s">
        <v>264</v>
      </c>
      <c r="B54" s="65">
        <v>104</v>
      </c>
      <c r="C54" s="66">
        <v>105</v>
      </c>
      <c r="D54" s="65">
        <v>1349</v>
      </c>
      <c r="E54" s="66">
        <v>1242</v>
      </c>
      <c r="F54" s="67"/>
      <c r="G54" s="65">
        <f t="shared" si="4"/>
        <v>-1</v>
      </c>
      <c r="H54" s="66">
        <f t="shared" si="5"/>
        <v>107</v>
      </c>
      <c r="I54" s="20">
        <f t="shared" si="6"/>
        <v>-9.5238095238095247E-3</v>
      </c>
      <c r="J54" s="21">
        <f t="shared" si="7"/>
        <v>8.6151368760064406E-2</v>
      </c>
    </row>
    <row r="55" spans="1:10" x14ac:dyDescent="0.2">
      <c r="A55" s="158" t="s">
        <v>332</v>
      </c>
      <c r="B55" s="65">
        <v>35</v>
      </c>
      <c r="C55" s="66">
        <v>33</v>
      </c>
      <c r="D55" s="65">
        <v>400</v>
      </c>
      <c r="E55" s="66">
        <v>158</v>
      </c>
      <c r="F55" s="67"/>
      <c r="G55" s="65">
        <f t="shared" si="4"/>
        <v>2</v>
      </c>
      <c r="H55" s="66">
        <f t="shared" si="5"/>
        <v>242</v>
      </c>
      <c r="I55" s="20">
        <f t="shared" si="6"/>
        <v>6.0606060606060608E-2</v>
      </c>
      <c r="J55" s="21">
        <f t="shared" si="7"/>
        <v>1.5316455696202531</v>
      </c>
    </row>
    <row r="56" spans="1:10" x14ac:dyDescent="0.2">
      <c r="A56" s="158" t="s">
        <v>265</v>
      </c>
      <c r="B56" s="65">
        <v>20</v>
      </c>
      <c r="C56" s="66">
        <v>0</v>
      </c>
      <c r="D56" s="65">
        <v>58</v>
      </c>
      <c r="E56" s="66">
        <v>18</v>
      </c>
      <c r="F56" s="67"/>
      <c r="G56" s="65">
        <f t="shared" si="4"/>
        <v>20</v>
      </c>
      <c r="H56" s="66">
        <f t="shared" si="5"/>
        <v>40</v>
      </c>
      <c r="I56" s="20" t="str">
        <f t="shared" si="6"/>
        <v>-</v>
      </c>
      <c r="J56" s="21">
        <f t="shared" si="7"/>
        <v>2.2222222222222223</v>
      </c>
    </row>
    <row r="57" spans="1:10" x14ac:dyDescent="0.2">
      <c r="A57" s="158" t="s">
        <v>282</v>
      </c>
      <c r="B57" s="65">
        <v>11</v>
      </c>
      <c r="C57" s="66">
        <v>29</v>
      </c>
      <c r="D57" s="65">
        <v>159</v>
      </c>
      <c r="E57" s="66">
        <v>139</v>
      </c>
      <c r="F57" s="67"/>
      <c r="G57" s="65">
        <f t="shared" si="4"/>
        <v>-18</v>
      </c>
      <c r="H57" s="66">
        <f t="shared" si="5"/>
        <v>20</v>
      </c>
      <c r="I57" s="20">
        <f t="shared" si="6"/>
        <v>-0.62068965517241381</v>
      </c>
      <c r="J57" s="21">
        <f t="shared" si="7"/>
        <v>0.14388489208633093</v>
      </c>
    </row>
    <row r="58" spans="1:10" x14ac:dyDescent="0.2">
      <c r="A58" s="158" t="s">
        <v>294</v>
      </c>
      <c r="B58" s="65">
        <v>0</v>
      </c>
      <c r="C58" s="66">
        <v>0</v>
      </c>
      <c r="D58" s="65">
        <v>15</v>
      </c>
      <c r="E58" s="66">
        <v>3</v>
      </c>
      <c r="F58" s="67"/>
      <c r="G58" s="65">
        <f t="shared" si="4"/>
        <v>0</v>
      </c>
      <c r="H58" s="66">
        <f t="shared" si="5"/>
        <v>12</v>
      </c>
      <c r="I58" s="20" t="str">
        <f t="shared" si="6"/>
        <v>-</v>
      </c>
      <c r="J58" s="21">
        <f t="shared" si="7"/>
        <v>4</v>
      </c>
    </row>
    <row r="59" spans="1:10" x14ac:dyDescent="0.2">
      <c r="A59" s="158" t="s">
        <v>295</v>
      </c>
      <c r="B59" s="65">
        <v>2</v>
      </c>
      <c r="C59" s="66">
        <v>3</v>
      </c>
      <c r="D59" s="65">
        <v>28</v>
      </c>
      <c r="E59" s="66">
        <v>27</v>
      </c>
      <c r="F59" s="67"/>
      <c r="G59" s="65">
        <f t="shared" si="4"/>
        <v>-1</v>
      </c>
      <c r="H59" s="66">
        <f t="shared" si="5"/>
        <v>1</v>
      </c>
      <c r="I59" s="20">
        <f t="shared" si="6"/>
        <v>-0.33333333333333331</v>
      </c>
      <c r="J59" s="21">
        <f t="shared" si="7"/>
        <v>3.7037037037037035E-2</v>
      </c>
    </row>
    <row r="60" spans="1:10" x14ac:dyDescent="0.2">
      <c r="A60" s="158" t="s">
        <v>351</v>
      </c>
      <c r="B60" s="65">
        <v>1</v>
      </c>
      <c r="C60" s="66">
        <v>2</v>
      </c>
      <c r="D60" s="65">
        <v>20</v>
      </c>
      <c r="E60" s="66">
        <v>34</v>
      </c>
      <c r="F60" s="67"/>
      <c r="G60" s="65">
        <f t="shared" si="4"/>
        <v>-1</v>
      </c>
      <c r="H60" s="66">
        <f t="shared" si="5"/>
        <v>-14</v>
      </c>
      <c r="I60" s="20">
        <f t="shared" si="6"/>
        <v>-0.5</v>
      </c>
      <c r="J60" s="21">
        <f t="shared" si="7"/>
        <v>-0.41176470588235292</v>
      </c>
    </row>
    <row r="61" spans="1:10" x14ac:dyDescent="0.2">
      <c r="A61" s="158" t="s">
        <v>296</v>
      </c>
      <c r="B61" s="65">
        <v>4</v>
      </c>
      <c r="C61" s="66">
        <v>6</v>
      </c>
      <c r="D61" s="65">
        <v>21</v>
      </c>
      <c r="E61" s="66">
        <v>38</v>
      </c>
      <c r="F61" s="67"/>
      <c r="G61" s="65">
        <f t="shared" si="4"/>
        <v>-2</v>
      </c>
      <c r="H61" s="66">
        <f t="shared" si="5"/>
        <v>-17</v>
      </c>
      <c r="I61" s="20">
        <f t="shared" si="6"/>
        <v>-0.33333333333333331</v>
      </c>
      <c r="J61" s="21">
        <f t="shared" si="7"/>
        <v>-0.44736842105263158</v>
      </c>
    </row>
    <row r="62" spans="1:10" x14ac:dyDescent="0.2">
      <c r="A62" s="158" t="s">
        <v>244</v>
      </c>
      <c r="B62" s="65">
        <v>1</v>
      </c>
      <c r="C62" s="66">
        <v>2</v>
      </c>
      <c r="D62" s="65">
        <v>23</v>
      </c>
      <c r="E62" s="66">
        <v>26</v>
      </c>
      <c r="F62" s="67"/>
      <c r="G62" s="65">
        <f t="shared" si="4"/>
        <v>-1</v>
      </c>
      <c r="H62" s="66">
        <f t="shared" si="5"/>
        <v>-3</v>
      </c>
      <c r="I62" s="20">
        <f t="shared" si="6"/>
        <v>-0.5</v>
      </c>
      <c r="J62" s="21">
        <f t="shared" si="7"/>
        <v>-0.11538461538461539</v>
      </c>
    </row>
    <row r="63" spans="1:10" x14ac:dyDescent="0.2">
      <c r="A63" s="158" t="s">
        <v>352</v>
      </c>
      <c r="B63" s="65">
        <v>0</v>
      </c>
      <c r="C63" s="66">
        <v>0</v>
      </c>
      <c r="D63" s="65">
        <v>0</v>
      </c>
      <c r="E63" s="66">
        <v>4</v>
      </c>
      <c r="F63" s="67"/>
      <c r="G63" s="65">
        <f t="shared" si="4"/>
        <v>0</v>
      </c>
      <c r="H63" s="66">
        <f t="shared" si="5"/>
        <v>-4</v>
      </c>
      <c r="I63" s="20" t="str">
        <f t="shared" si="6"/>
        <v>-</v>
      </c>
      <c r="J63" s="21">
        <f t="shared" si="7"/>
        <v>-1</v>
      </c>
    </row>
    <row r="64" spans="1:10" x14ac:dyDescent="0.2">
      <c r="A64" s="158" t="s">
        <v>478</v>
      </c>
      <c r="B64" s="65">
        <v>10</v>
      </c>
      <c r="C64" s="66">
        <v>0</v>
      </c>
      <c r="D64" s="65">
        <v>10</v>
      </c>
      <c r="E64" s="66">
        <v>0</v>
      </c>
      <c r="F64" s="67"/>
      <c r="G64" s="65">
        <f t="shared" si="4"/>
        <v>10</v>
      </c>
      <c r="H64" s="66">
        <f t="shared" si="5"/>
        <v>10</v>
      </c>
      <c r="I64" s="20" t="str">
        <f t="shared" si="6"/>
        <v>-</v>
      </c>
      <c r="J64" s="21" t="str">
        <f t="shared" si="7"/>
        <v>-</v>
      </c>
    </row>
    <row r="65" spans="1:10" x14ac:dyDescent="0.2">
      <c r="A65" s="158" t="s">
        <v>404</v>
      </c>
      <c r="B65" s="65">
        <v>70</v>
      </c>
      <c r="C65" s="66">
        <v>50</v>
      </c>
      <c r="D65" s="65">
        <v>988</v>
      </c>
      <c r="E65" s="66">
        <v>974</v>
      </c>
      <c r="F65" s="67"/>
      <c r="G65" s="65">
        <f t="shared" si="4"/>
        <v>20</v>
      </c>
      <c r="H65" s="66">
        <f t="shared" si="5"/>
        <v>14</v>
      </c>
      <c r="I65" s="20">
        <f t="shared" si="6"/>
        <v>0.4</v>
      </c>
      <c r="J65" s="21">
        <f t="shared" si="7"/>
        <v>1.4373716632443531E-2</v>
      </c>
    </row>
    <row r="66" spans="1:10" x14ac:dyDescent="0.2">
      <c r="A66" s="158" t="s">
        <v>405</v>
      </c>
      <c r="B66" s="65">
        <v>11</v>
      </c>
      <c r="C66" s="66">
        <v>8</v>
      </c>
      <c r="D66" s="65">
        <v>199</v>
      </c>
      <c r="E66" s="66">
        <v>265</v>
      </c>
      <c r="F66" s="67"/>
      <c r="G66" s="65">
        <f t="shared" si="4"/>
        <v>3</v>
      </c>
      <c r="H66" s="66">
        <f t="shared" si="5"/>
        <v>-66</v>
      </c>
      <c r="I66" s="20">
        <f t="shared" si="6"/>
        <v>0.375</v>
      </c>
      <c r="J66" s="21">
        <f t="shared" si="7"/>
        <v>-0.24905660377358491</v>
      </c>
    </row>
    <row r="67" spans="1:10" x14ac:dyDescent="0.2">
      <c r="A67" s="158" t="s">
        <v>437</v>
      </c>
      <c r="B67" s="65">
        <v>133</v>
      </c>
      <c r="C67" s="66">
        <v>130</v>
      </c>
      <c r="D67" s="65">
        <v>1401</v>
      </c>
      <c r="E67" s="66">
        <v>1593</v>
      </c>
      <c r="F67" s="67"/>
      <c r="G67" s="65">
        <f t="shared" si="4"/>
        <v>3</v>
      </c>
      <c r="H67" s="66">
        <f t="shared" si="5"/>
        <v>-192</v>
      </c>
      <c r="I67" s="20">
        <f t="shared" si="6"/>
        <v>2.3076923076923078E-2</v>
      </c>
      <c r="J67" s="21">
        <f t="shared" si="7"/>
        <v>-0.12052730696798493</v>
      </c>
    </row>
    <row r="68" spans="1:10" x14ac:dyDescent="0.2">
      <c r="A68" s="158" t="s">
        <v>438</v>
      </c>
      <c r="B68" s="65">
        <v>39</v>
      </c>
      <c r="C68" s="66">
        <v>39</v>
      </c>
      <c r="D68" s="65">
        <v>311</v>
      </c>
      <c r="E68" s="66">
        <v>404</v>
      </c>
      <c r="F68" s="67"/>
      <c r="G68" s="65">
        <f t="shared" si="4"/>
        <v>0</v>
      </c>
      <c r="H68" s="66">
        <f t="shared" si="5"/>
        <v>-93</v>
      </c>
      <c r="I68" s="20">
        <f t="shared" si="6"/>
        <v>0</v>
      </c>
      <c r="J68" s="21">
        <f t="shared" si="7"/>
        <v>-0.23019801980198021</v>
      </c>
    </row>
    <row r="69" spans="1:10" x14ac:dyDescent="0.2">
      <c r="A69" s="158" t="s">
        <v>479</v>
      </c>
      <c r="B69" s="65">
        <v>70</v>
      </c>
      <c r="C69" s="66">
        <v>148</v>
      </c>
      <c r="D69" s="65">
        <v>1061</v>
      </c>
      <c r="E69" s="66">
        <v>1091</v>
      </c>
      <c r="F69" s="67"/>
      <c r="G69" s="65">
        <f t="shared" si="4"/>
        <v>-78</v>
      </c>
      <c r="H69" s="66">
        <f t="shared" si="5"/>
        <v>-30</v>
      </c>
      <c r="I69" s="20">
        <f t="shared" si="6"/>
        <v>-0.52702702702702697</v>
      </c>
      <c r="J69" s="21">
        <f t="shared" si="7"/>
        <v>-2.7497708524289642E-2</v>
      </c>
    </row>
    <row r="70" spans="1:10" x14ac:dyDescent="0.2">
      <c r="A70" s="158" t="s">
        <v>480</v>
      </c>
      <c r="B70" s="65">
        <v>17</v>
      </c>
      <c r="C70" s="66">
        <v>22</v>
      </c>
      <c r="D70" s="65">
        <v>207</v>
      </c>
      <c r="E70" s="66">
        <v>251</v>
      </c>
      <c r="F70" s="67"/>
      <c r="G70" s="65">
        <f t="shared" si="4"/>
        <v>-5</v>
      </c>
      <c r="H70" s="66">
        <f t="shared" si="5"/>
        <v>-44</v>
      </c>
      <c r="I70" s="20">
        <f t="shared" si="6"/>
        <v>-0.22727272727272727</v>
      </c>
      <c r="J70" s="21">
        <f t="shared" si="7"/>
        <v>-0.1752988047808765</v>
      </c>
    </row>
    <row r="71" spans="1:10" x14ac:dyDescent="0.2">
      <c r="A71" s="158" t="s">
        <v>501</v>
      </c>
      <c r="B71" s="65">
        <v>23</v>
      </c>
      <c r="C71" s="66">
        <v>40</v>
      </c>
      <c r="D71" s="65">
        <v>322</v>
      </c>
      <c r="E71" s="66">
        <v>398</v>
      </c>
      <c r="F71" s="67"/>
      <c r="G71" s="65">
        <f t="shared" si="4"/>
        <v>-17</v>
      </c>
      <c r="H71" s="66">
        <f t="shared" si="5"/>
        <v>-76</v>
      </c>
      <c r="I71" s="20">
        <f t="shared" si="6"/>
        <v>-0.42499999999999999</v>
      </c>
      <c r="J71" s="21">
        <f t="shared" si="7"/>
        <v>-0.19095477386934673</v>
      </c>
    </row>
    <row r="72" spans="1:10" x14ac:dyDescent="0.2">
      <c r="A72" s="158" t="s">
        <v>333</v>
      </c>
      <c r="B72" s="65">
        <v>5</v>
      </c>
      <c r="C72" s="66">
        <v>0</v>
      </c>
      <c r="D72" s="65">
        <v>31</v>
      </c>
      <c r="E72" s="66">
        <v>52</v>
      </c>
      <c r="F72" s="67"/>
      <c r="G72" s="65">
        <f t="shared" si="4"/>
        <v>5</v>
      </c>
      <c r="H72" s="66">
        <f t="shared" si="5"/>
        <v>-21</v>
      </c>
      <c r="I72" s="20" t="str">
        <f t="shared" si="6"/>
        <v>-</v>
      </c>
      <c r="J72" s="21">
        <f t="shared" si="7"/>
        <v>-0.40384615384615385</v>
      </c>
    </row>
    <row r="73" spans="1:10" s="160" customFormat="1" x14ac:dyDescent="0.2">
      <c r="A73" s="178" t="s">
        <v>666</v>
      </c>
      <c r="B73" s="71">
        <v>654</v>
      </c>
      <c r="C73" s="72">
        <v>739</v>
      </c>
      <c r="D73" s="71">
        <v>8435</v>
      </c>
      <c r="E73" s="72">
        <v>8434</v>
      </c>
      <c r="F73" s="73"/>
      <c r="G73" s="71">
        <f t="shared" si="4"/>
        <v>-85</v>
      </c>
      <c r="H73" s="72">
        <f t="shared" si="5"/>
        <v>1</v>
      </c>
      <c r="I73" s="37">
        <f t="shared" si="6"/>
        <v>-0.11502029769959404</v>
      </c>
      <c r="J73" s="38">
        <f t="shared" si="7"/>
        <v>1.1856770215793219E-4</v>
      </c>
    </row>
    <row r="74" spans="1:10" x14ac:dyDescent="0.2">
      <c r="A74" s="177"/>
      <c r="B74" s="143"/>
      <c r="C74" s="144"/>
      <c r="D74" s="143"/>
      <c r="E74" s="144"/>
      <c r="F74" s="145"/>
      <c r="G74" s="143"/>
      <c r="H74" s="144"/>
      <c r="I74" s="151"/>
      <c r="J74" s="152"/>
    </row>
    <row r="75" spans="1:10" s="139" customFormat="1" x14ac:dyDescent="0.2">
      <c r="A75" s="159" t="s">
        <v>37</v>
      </c>
      <c r="B75" s="65"/>
      <c r="C75" s="66"/>
      <c r="D75" s="65"/>
      <c r="E75" s="66"/>
      <c r="F75" s="67"/>
      <c r="G75" s="65"/>
      <c r="H75" s="66"/>
      <c r="I75" s="20"/>
      <c r="J75" s="21"/>
    </row>
    <row r="76" spans="1:10" x14ac:dyDescent="0.2">
      <c r="A76" s="158" t="s">
        <v>37</v>
      </c>
      <c r="B76" s="65">
        <v>0</v>
      </c>
      <c r="C76" s="66">
        <v>0</v>
      </c>
      <c r="D76" s="65">
        <v>0</v>
      </c>
      <c r="E76" s="66">
        <v>1</v>
      </c>
      <c r="F76" s="67"/>
      <c r="G76" s="65">
        <f>B76-C76</f>
        <v>0</v>
      </c>
      <c r="H76" s="66">
        <f>D76-E76</f>
        <v>-1</v>
      </c>
      <c r="I76" s="20" t="str">
        <f>IF(C76=0, "-", IF(G76/C76&lt;10, G76/C76, "&gt;999%"))</f>
        <v>-</v>
      </c>
      <c r="J76" s="21">
        <f>IF(E76=0, "-", IF(H76/E76&lt;10, H76/E76, "&gt;999%"))</f>
        <v>-1</v>
      </c>
    </row>
    <row r="77" spans="1:10" s="160" customFormat="1" x14ac:dyDescent="0.2">
      <c r="A77" s="178" t="s">
        <v>667</v>
      </c>
      <c r="B77" s="71">
        <v>0</v>
      </c>
      <c r="C77" s="72">
        <v>0</v>
      </c>
      <c r="D77" s="71">
        <v>0</v>
      </c>
      <c r="E77" s="72">
        <v>1</v>
      </c>
      <c r="F77" s="73"/>
      <c r="G77" s="71">
        <f>B77-C77</f>
        <v>0</v>
      </c>
      <c r="H77" s="72">
        <f>D77-E77</f>
        <v>-1</v>
      </c>
      <c r="I77" s="37" t="str">
        <f>IF(C77=0, "-", IF(G77/C77&lt;10, G77/C77, "&gt;999%"))</f>
        <v>-</v>
      </c>
      <c r="J77" s="38">
        <f>IF(E77=0, "-", IF(H77/E77&lt;10, H77/E77, "&gt;999%"))</f>
        <v>-1</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543</v>
      </c>
      <c r="B80" s="65">
        <v>71</v>
      </c>
      <c r="C80" s="66">
        <v>9</v>
      </c>
      <c r="D80" s="65">
        <v>626</v>
      </c>
      <c r="E80" s="66">
        <v>9</v>
      </c>
      <c r="F80" s="67"/>
      <c r="G80" s="65">
        <f>B80-C80</f>
        <v>62</v>
      </c>
      <c r="H80" s="66">
        <f>D80-E80</f>
        <v>617</v>
      </c>
      <c r="I80" s="20">
        <f>IF(C80=0, "-", IF(G80/C80&lt;10, G80/C80, "&gt;999%"))</f>
        <v>6.8888888888888893</v>
      </c>
      <c r="J80" s="21" t="str">
        <f>IF(E80=0, "-", IF(H80/E80&lt;10, H80/E80, "&gt;999%"))</f>
        <v>&gt;999%</v>
      </c>
    </row>
    <row r="81" spans="1:10" s="160" customFormat="1" x14ac:dyDescent="0.2">
      <c r="A81" s="178" t="s">
        <v>668</v>
      </c>
      <c r="B81" s="71">
        <v>71</v>
      </c>
      <c r="C81" s="72">
        <v>9</v>
      </c>
      <c r="D81" s="71">
        <v>626</v>
      </c>
      <c r="E81" s="72">
        <v>9</v>
      </c>
      <c r="F81" s="73"/>
      <c r="G81" s="71">
        <f>B81-C81</f>
        <v>62</v>
      </c>
      <c r="H81" s="72">
        <f>D81-E81</f>
        <v>617</v>
      </c>
      <c r="I81" s="37">
        <f>IF(C81=0, "-", IF(G81/C81&lt;10, G81/C81, "&gt;999%"))</f>
        <v>6.8888888888888893</v>
      </c>
      <c r="J81" s="38" t="str">
        <f>IF(E81=0, "-", IF(H81/E81&lt;10, H81/E81, "&gt;999%"))</f>
        <v>&gt;999%</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291</v>
      </c>
      <c r="B84" s="65">
        <v>5</v>
      </c>
      <c r="C84" s="66">
        <v>6</v>
      </c>
      <c r="D84" s="65">
        <v>104</v>
      </c>
      <c r="E84" s="66">
        <v>110</v>
      </c>
      <c r="F84" s="67"/>
      <c r="G84" s="65">
        <f>B84-C84</f>
        <v>-1</v>
      </c>
      <c r="H84" s="66">
        <f>D84-E84</f>
        <v>-6</v>
      </c>
      <c r="I84" s="20">
        <f>IF(C84=0, "-", IF(G84/C84&lt;10, G84/C84, "&gt;999%"))</f>
        <v>-0.16666666666666666</v>
      </c>
      <c r="J84" s="21">
        <f>IF(E84=0, "-", IF(H84/E84&lt;10, H84/E84, "&gt;999%"))</f>
        <v>-5.4545454545454543E-2</v>
      </c>
    </row>
    <row r="85" spans="1:10" s="160" customFormat="1" x14ac:dyDescent="0.2">
      <c r="A85" s="178" t="s">
        <v>669</v>
      </c>
      <c r="B85" s="71">
        <v>5</v>
      </c>
      <c r="C85" s="72">
        <v>6</v>
      </c>
      <c r="D85" s="71">
        <v>104</v>
      </c>
      <c r="E85" s="72">
        <v>110</v>
      </c>
      <c r="F85" s="73"/>
      <c r="G85" s="71">
        <f>B85-C85</f>
        <v>-1</v>
      </c>
      <c r="H85" s="72">
        <f>D85-E85</f>
        <v>-6</v>
      </c>
      <c r="I85" s="37">
        <f>IF(C85=0, "-", IF(G85/C85&lt;10, G85/C85, "&gt;999%"))</f>
        <v>-0.16666666666666666</v>
      </c>
      <c r="J85" s="38">
        <f>IF(E85=0, "-", IF(H85/E85&lt;10, H85/E85, "&gt;999%"))</f>
        <v>-5.4545454545454543E-2</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218</v>
      </c>
      <c r="B88" s="65">
        <v>0</v>
      </c>
      <c r="C88" s="66">
        <v>0</v>
      </c>
      <c r="D88" s="65">
        <v>31</v>
      </c>
      <c r="E88" s="66">
        <v>14</v>
      </c>
      <c r="F88" s="67"/>
      <c r="G88" s="65">
        <f>B88-C88</f>
        <v>0</v>
      </c>
      <c r="H88" s="66">
        <f>D88-E88</f>
        <v>17</v>
      </c>
      <c r="I88" s="20" t="str">
        <f>IF(C88=0, "-", IF(G88/C88&lt;10, G88/C88, "&gt;999%"))</f>
        <v>-</v>
      </c>
      <c r="J88" s="21">
        <f>IF(E88=0, "-", IF(H88/E88&lt;10, H88/E88, "&gt;999%"))</f>
        <v>1.2142857142857142</v>
      </c>
    </row>
    <row r="89" spans="1:10" x14ac:dyDescent="0.2">
      <c r="A89" s="158" t="s">
        <v>363</v>
      </c>
      <c r="B89" s="65">
        <v>0</v>
      </c>
      <c r="C89" s="66">
        <v>4</v>
      </c>
      <c r="D89" s="65">
        <v>2</v>
      </c>
      <c r="E89" s="66">
        <v>44</v>
      </c>
      <c r="F89" s="67"/>
      <c r="G89" s="65">
        <f>B89-C89</f>
        <v>-4</v>
      </c>
      <c r="H89" s="66">
        <f>D89-E89</f>
        <v>-42</v>
      </c>
      <c r="I89" s="20">
        <f>IF(C89=0, "-", IF(G89/C89&lt;10, G89/C89, "&gt;999%"))</f>
        <v>-1</v>
      </c>
      <c r="J89" s="21">
        <f>IF(E89=0, "-", IF(H89/E89&lt;10, H89/E89, "&gt;999%"))</f>
        <v>-0.95454545454545459</v>
      </c>
    </row>
    <row r="90" spans="1:10" x14ac:dyDescent="0.2">
      <c r="A90" s="158" t="s">
        <v>377</v>
      </c>
      <c r="B90" s="65">
        <v>6</v>
      </c>
      <c r="C90" s="66">
        <v>0</v>
      </c>
      <c r="D90" s="65">
        <v>20</v>
      </c>
      <c r="E90" s="66">
        <v>0</v>
      </c>
      <c r="F90" s="67"/>
      <c r="G90" s="65">
        <f>B90-C90</f>
        <v>6</v>
      </c>
      <c r="H90" s="66">
        <f>D90-E90</f>
        <v>20</v>
      </c>
      <c r="I90" s="20" t="str">
        <f>IF(C90=0, "-", IF(G90/C90&lt;10, G90/C90, "&gt;999%"))</f>
        <v>-</v>
      </c>
      <c r="J90" s="21" t="str">
        <f>IF(E90=0, "-", IF(H90/E90&lt;10, H90/E90, "&gt;999%"))</f>
        <v>-</v>
      </c>
    </row>
    <row r="91" spans="1:10" x14ac:dyDescent="0.2">
      <c r="A91" s="158" t="s">
        <v>413</v>
      </c>
      <c r="B91" s="65">
        <v>10</v>
      </c>
      <c r="C91" s="66">
        <v>5</v>
      </c>
      <c r="D91" s="65">
        <v>30</v>
      </c>
      <c r="E91" s="66">
        <v>44</v>
      </c>
      <c r="F91" s="67"/>
      <c r="G91" s="65">
        <f>B91-C91</f>
        <v>5</v>
      </c>
      <c r="H91" s="66">
        <f>D91-E91</f>
        <v>-14</v>
      </c>
      <c r="I91" s="20">
        <f>IF(C91=0, "-", IF(G91/C91&lt;10, G91/C91, "&gt;999%"))</f>
        <v>1</v>
      </c>
      <c r="J91" s="21">
        <f>IF(E91=0, "-", IF(H91/E91&lt;10, H91/E91, "&gt;999%"))</f>
        <v>-0.31818181818181818</v>
      </c>
    </row>
    <row r="92" spans="1:10" s="160" customFormat="1" x14ac:dyDescent="0.2">
      <c r="A92" s="178" t="s">
        <v>670</v>
      </c>
      <c r="B92" s="71">
        <v>16</v>
      </c>
      <c r="C92" s="72">
        <v>9</v>
      </c>
      <c r="D92" s="71">
        <v>83</v>
      </c>
      <c r="E92" s="72">
        <v>102</v>
      </c>
      <c r="F92" s="73"/>
      <c r="G92" s="71">
        <f>B92-C92</f>
        <v>7</v>
      </c>
      <c r="H92" s="72">
        <f>D92-E92</f>
        <v>-19</v>
      </c>
      <c r="I92" s="37">
        <f>IF(C92=0, "-", IF(G92/C92&lt;10, G92/C92, "&gt;999%"))</f>
        <v>0.77777777777777779</v>
      </c>
      <c r="J92" s="38">
        <f>IF(E92=0, "-", IF(H92/E92&lt;10, H92/E92, "&gt;999%"))</f>
        <v>-0.18627450980392157</v>
      </c>
    </row>
    <row r="93" spans="1:10" x14ac:dyDescent="0.2">
      <c r="A93" s="177"/>
      <c r="B93" s="143"/>
      <c r="C93" s="144"/>
      <c r="D93" s="143"/>
      <c r="E93" s="144"/>
      <c r="F93" s="145"/>
      <c r="G93" s="143"/>
      <c r="H93" s="144"/>
      <c r="I93" s="151"/>
      <c r="J93" s="152"/>
    </row>
    <row r="94" spans="1:10" s="139" customFormat="1" x14ac:dyDescent="0.2">
      <c r="A94" s="159" t="s">
        <v>41</v>
      </c>
      <c r="B94" s="65"/>
      <c r="C94" s="66"/>
      <c r="D94" s="65"/>
      <c r="E94" s="66"/>
      <c r="F94" s="67"/>
      <c r="G94" s="65"/>
      <c r="H94" s="66"/>
      <c r="I94" s="20"/>
      <c r="J94" s="21"/>
    </row>
    <row r="95" spans="1:10" x14ac:dyDescent="0.2">
      <c r="A95" s="158" t="s">
        <v>589</v>
      </c>
      <c r="B95" s="65">
        <v>12</v>
      </c>
      <c r="C95" s="66">
        <v>16</v>
      </c>
      <c r="D95" s="65">
        <v>155</v>
      </c>
      <c r="E95" s="66">
        <v>125</v>
      </c>
      <c r="F95" s="67"/>
      <c r="G95" s="65">
        <f>B95-C95</f>
        <v>-4</v>
      </c>
      <c r="H95" s="66">
        <f>D95-E95</f>
        <v>30</v>
      </c>
      <c r="I95" s="20">
        <f>IF(C95=0, "-", IF(G95/C95&lt;10, G95/C95, "&gt;999%"))</f>
        <v>-0.25</v>
      </c>
      <c r="J95" s="21">
        <f>IF(E95=0, "-", IF(H95/E95&lt;10, H95/E95, "&gt;999%"))</f>
        <v>0.24</v>
      </c>
    </row>
    <row r="96" spans="1:10" x14ac:dyDescent="0.2">
      <c r="A96" s="158" t="s">
        <v>577</v>
      </c>
      <c r="B96" s="65">
        <v>1</v>
      </c>
      <c r="C96" s="66">
        <v>1</v>
      </c>
      <c r="D96" s="65">
        <v>13</v>
      </c>
      <c r="E96" s="66">
        <v>6</v>
      </c>
      <c r="F96" s="67"/>
      <c r="G96" s="65">
        <f>B96-C96</f>
        <v>0</v>
      </c>
      <c r="H96" s="66">
        <f>D96-E96</f>
        <v>7</v>
      </c>
      <c r="I96" s="20">
        <f>IF(C96=0, "-", IF(G96/C96&lt;10, G96/C96, "&gt;999%"))</f>
        <v>0</v>
      </c>
      <c r="J96" s="21">
        <f>IF(E96=0, "-", IF(H96/E96&lt;10, H96/E96, "&gt;999%"))</f>
        <v>1.1666666666666667</v>
      </c>
    </row>
    <row r="97" spans="1:10" s="160" customFormat="1" x14ac:dyDescent="0.2">
      <c r="A97" s="178" t="s">
        <v>671</v>
      </c>
      <c r="B97" s="71">
        <v>13</v>
      </c>
      <c r="C97" s="72">
        <v>17</v>
      </c>
      <c r="D97" s="71">
        <v>168</v>
      </c>
      <c r="E97" s="72">
        <v>131</v>
      </c>
      <c r="F97" s="73"/>
      <c r="G97" s="71">
        <f>B97-C97</f>
        <v>-4</v>
      </c>
      <c r="H97" s="72">
        <f>D97-E97</f>
        <v>37</v>
      </c>
      <c r="I97" s="37">
        <f>IF(C97=0, "-", IF(G97/C97&lt;10, G97/C97, "&gt;999%"))</f>
        <v>-0.23529411764705882</v>
      </c>
      <c r="J97" s="38">
        <f>IF(E97=0, "-", IF(H97/E97&lt;10, H97/E97, "&gt;999%"))</f>
        <v>0.28244274809160308</v>
      </c>
    </row>
    <row r="98" spans="1:10" x14ac:dyDescent="0.2">
      <c r="A98" s="177"/>
      <c r="B98" s="143"/>
      <c r="C98" s="144"/>
      <c r="D98" s="143"/>
      <c r="E98" s="144"/>
      <c r="F98" s="145"/>
      <c r="G98" s="143"/>
      <c r="H98" s="144"/>
      <c r="I98" s="151"/>
      <c r="J98" s="152"/>
    </row>
    <row r="99" spans="1:10" s="139" customFormat="1" x14ac:dyDescent="0.2">
      <c r="A99" s="159" t="s">
        <v>42</v>
      </c>
      <c r="B99" s="65"/>
      <c r="C99" s="66"/>
      <c r="D99" s="65"/>
      <c r="E99" s="66"/>
      <c r="F99" s="67"/>
      <c r="G99" s="65"/>
      <c r="H99" s="66"/>
      <c r="I99" s="20"/>
      <c r="J99" s="21"/>
    </row>
    <row r="100" spans="1:10" x14ac:dyDescent="0.2">
      <c r="A100" s="158" t="s">
        <v>590</v>
      </c>
      <c r="B100" s="65">
        <v>0</v>
      </c>
      <c r="C100" s="66">
        <v>1</v>
      </c>
      <c r="D100" s="65">
        <v>73</v>
      </c>
      <c r="E100" s="66">
        <v>38</v>
      </c>
      <c r="F100" s="67"/>
      <c r="G100" s="65">
        <f>B100-C100</f>
        <v>-1</v>
      </c>
      <c r="H100" s="66">
        <f>D100-E100</f>
        <v>35</v>
      </c>
      <c r="I100" s="20">
        <f>IF(C100=0, "-", IF(G100/C100&lt;10, G100/C100, "&gt;999%"))</f>
        <v>-1</v>
      </c>
      <c r="J100" s="21">
        <f>IF(E100=0, "-", IF(H100/E100&lt;10, H100/E100, "&gt;999%"))</f>
        <v>0.92105263157894735</v>
      </c>
    </row>
    <row r="101" spans="1:10" s="160" customFormat="1" x14ac:dyDescent="0.2">
      <c r="A101" s="178" t="s">
        <v>672</v>
      </c>
      <c r="B101" s="71">
        <v>0</v>
      </c>
      <c r="C101" s="72">
        <v>1</v>
      </c>
      <c r="D101" s="71">
        <v>73</v>
      </c>
      <c r="E101" s="72">
        <v>38</v>
      </c>
      <c r="F101" s="73"/>
      <c r="G101" s="71">
        <f>B101-C101</f>
        <v>-1</v>
      </c>
      <c r="H101" s="72">
        <f>D101-E101</f>
        <v>35</v>
      </c>
      <c r="I101" s="37">
        <f>IF(C101=0, "-", IF(G101/C101&lt;10, G101/C101, "&gt;999%"))</f>
        <v>-1</v>
      </c>
      <c r="J101" s="38">
        <f>IF(E101=0, "-", IF(H101/E101&lt;10, H101/E101, "&gt;999%"))</f>
        <v>0.92105263157894735</v>
      </c>
    </row>
    <row r="102" spans="1:10" x14ac:dyDescent="0.2">
      <c r="A102" s="177"/>
      <c r="B102" s="143"/>
      <c r="C102" s="144"/>
      <c r="D102" s="143"/>
      <c r="E102" s="144"/>
      <c r="F102" s="145"/>
      <c r="G102" s="143"/>
      <c r="H102" s="144"/>
      <c r="I102" s="151"/>
      <c r="J102" s="152"/>
    </row>
    <row r="103" spans="1:10" s="139" customFormat="1" x14ac:dyDescent="0.2">
      <c r="A103" s="159" t="s">
        <v>43</v>
      </c>
      <c r="B103" s="65"/>
      <c r="C103" s="66"/>
      <c r="D103" s="65"/>
      <c r="E103" s="66"/>
      <c r="F103" s="67"/>
      <c r="G103" s="65"/>
      <c r="H103" s="66"/>
      <c r="I103" s="20"/>
      <c r="J103" s="21"/>
    </row>
    <row r="104" spans="1:10" x14ac:dyDescent="0.2">
      <c r="A104" s="158" t="s">
        <v>353</v>
      </c>
      <c r="B104" s="65">
        <v>5</v>
      </c>
      <c r="C104" s="66">
        <v>7</v>
      </c>
      <c r="D104" s="65">
        <v>59</v>
      </c>
      <c r="E104" s="66">
        <v>78</v>
      </c>
      <c r="F104" s="67"/>
      <c r="G104" s="65">
        <f>B104-C104</f>
        <v>-2</v>
      </c>
      <c r="H104" s="66">
        <f>D104-E104</f>
        <v>-19</v>
      </c>
      <c r="I104" s="20">
        <f>IF(C104=0, "-", IF(G104/C104&lt;10, G104/C104, "&gt;999%"))</f>
        <v>-0.2857142857142857</v>
      </c>
      <c r="J104" s="21">
        <f>IF(E104=0, "-", IF(H104/E104&lt;10, H104/E104, "&gt;999%"))</f>
        <v>-0.24358974358974358</v>
      </c>
    </row>
    <row r="105" spans="1:10" s="160" customFormat="1" x14ac:dyDescent="0.2">
      <c r="A105" s="178" t="s">
        <v>673</v>
      </c>
      <c r="B105" s="71">
        <v>5</v>
      </c>
      <c r="C105" s="72">
        <v>7</v>
      </c>
      <c r="D105" s="71">
        <v>59</v>
      </c>
      <c r="E105" s="72">
        <v>78</v>
      </c>
      <c r="F105" s="73"/>
      <c r="G105" s="71">
        <f>B105-C105</f>
        <v>-2</v>
      </c>
      <c r="H105" s="72">
        <f>D105-E105</f>
        <v>-19</v>
      </c>
      <c r="I105" s="37">
        <f>IF(C105=0, "-", IF(G105/C105&lt;10, G105/C105, "&gt;999%"))</f>
        <v>-0.2857142857142857</v>
      </c>
      <c r="J105" s="38">
        <f>IF(E105=0, "-", IF(H105/E105&lt;10, H105/E105, "&gt;999%"))</f>
        <v>-0.24358974358974358</v>
      </c>
    </row>
    <row r="106" spans="1:10" x14ac:dyDescent="0.2">
      <c r="A106" s="177"/>
      <c r="B106" s="143"/>
      <c r="C106" s="144"/>
      <c r="D106" s="143"/>
      <c r="E106" s="144"/>
      <c r="F106" s="145"/>
      <c r="G106" s="143"/>
      <c r="H106" s="144"/>
      <c r="I106" s="151"/>
      <c r="J106" s="152"/>
    </row>
    <row r="107" spans="1:10" s="139" customFormat="1" x14ac:dyDescent="0.2">
      <c r="A107" s="159" t="s">
        <v>44</v>
      </c>
      <c r="B107" s="65"/>
      <c r="C107" s="66"/>
      <c r="D107" s="65"/>
      <c r="E107" s="66"/>
      <c r="F107" s="67"/>
      <c r="G107" s="65"/>
      <c r="H107" s="66"/>
      <c r="I107" s="20"/>
      <c r="J107" s="21"/>
    </row>
    <row r="108" spans="1:10" x14ac:dyDescent="0.2">
      <c r="A108" s="158" t="s">
        <v>318</v>
      </c>
      <c r="B108" s="65">
        <v>0</v>
      </c>
      <c r="C108" s="66">
        <v>1</v>
      </c>
      <c r="D108" s="65">
        <v>0</v>
      </c>
      <c r="E108" s="66">
        <v>24</v>
      </c>
      <c r="F108" s="67"/>
      <c r="G108" s="65">
        <f>B108-C108</f>
        <v>-1</v>
      </c>
      <c r="H108" s="66">
        <f>D108-E108</f>
        <v>-24</v>
      </c>
      <c r="I108" s="20">
        <f>IF(C108=0, "-", IF(G108/C108&lt;10, G108/C108, "&gt;999%"))</f>
        <v>-1</v>
      </c>
      <c r="J108" s="21">
        <f>IF(E108=0, "-", IF(H108/E108&lt;10, H108/E108, "&gt;999%"))</f>
        <v>-1</v>
      </c>
    </row>
    <row r="109" spans="1:10" x14ac:dyDescent="0.2">
      <c r="A109" s="158" t="s">
        <v>199</v>
      </c>
      <c r="B109" s="65">
        <v>33</v>
      </c>
      <c r="C109" s="66">
        <v>11</v>
      </c>
      <c r="D109" s="65">
        <v>258</v>
      </c>
      <c r="E109" s="66">
        <v>193</v>
      </c>
      <c r="F109" s="67"/>
      <c r="G109" s="65">
        <f>B109-C109</f>
        <v>22</v>
      </c>
      <c r="H109" s="66">
        <f>D109-E109</f>
        <v>65</v>
      </c>
      <c r="I109" s="20">
        <f>IF(C109=0, "-", IF(G109/C109&lt;10, G109/C109, "&gt;999%"))</f>
        <v>2</v>
      </c>
      <c r="J109" s="21">
        <f>IF(E109=0, "-", IF(H109/E109&lt;10, H109/E109, "&gt;999%"))</f>
        <v>0.33678756476683935</v>
      </c>
    </row>
    <row r="110" spans="1:10" x14ac:dyDescent="0.2">
      <c r="A110" s="158" t="s">
        <v>378</v>
      </c>
      <c r="B110" s="65">
        <v>0</v>
      </c>
      <c r="C110" s="66">
        <v>0</v>
      </c>
      <c r="D110" s="65">
        <v>0</v>
      </c>
      <c r="E110" s="66">
        <v>20</v>
      </c>
      <c r="F110" s="67"/>
      <c r="G110" s="65">
        <f>B110-C110</f>
        <v>0</v>
      </c>
      <c r="H110" s="66">
        <f>D110-E110</f>
        <v>-20</v>
      </c>
      <c r="I110" s="20" t="str">
        <f>IF(C110=0, "-", IF(G110/C110&lt;10, G110/C110, "&gt;999%"))</f>
        <v>-</v>
      </c>
      <c r="J110" s="21">
        <f>IF(E110=0, "-", IF(H110/E110&lt;10, H110/E110, "&gt;999%"))</f>
        <v>-1</v>
      </c>
    </row>
    <row r="111" spans="1:10" s="160" customFormat="1" x14ac:dyDescent="0.2">
      <c r="A111" s="178" t="s">
        <v>674</v>
      </c>
      <c r="B111" s="71">
        <v>33</v>
      </c>
      <c r="C111" s="72">
        <v>12</v>
      </c>
      <c r="D111" s="71">
        <v>258</v>
      </c>
      <c r="E111" s="72">
        <v>237</v>
      </c>
      <c r="F111" s="73"/>
      <c r="G111" s="71">
        <f>B111-C111</f>
        <v>21</v>
      </c>
      <c r="H111" s="72">
        <f>D111-E111</f>
        <v>21</v>
      </c>
      <c r="I111" s="37">
        <f>IF(C111=0, "-", IF(G111/C111&lt;10, G111/C111, "&gt;999%"))</f>
        <v>1.75</v>
      </c>
      <c r="J111" s="38">
        <f>IF(E111=0, "-", IF(H111/E111&lt;10, H111/E111, "&gt;999%"))</f>
        <v>8.8607594936708861E-2</v>
      </c>
    </row>
    <row r="112" spans="1:10" x14ac:dyDescent="0.2">
      <c r="A112" s="177"/>
      <c r="B112" s="143"/>
      <c r="C112" s="144"/>
      <c r="D112" s="143"/>
      <c r="E112" s="144"/>
      <c r="F112" s="145"/>
      <c r="G112" s="143"/>
      <c r="H112" s="144"/>
      <c r="I112" s="151"/>
      <c r="J112" s="152"/>
    </row>
    <row r="113" spans="1:10" s="139" customFormat="1" x14ac:dyDescent="0.2">
      <c r="A113" s="159" t="s">
        <v>45</v>
      </c>
      <c r="B113" s="65"/>
      <c r="C113" s="66"/>
      <c r="D113" s="65"/>
      <c r="E113" s="66"/>
      <c r="F113" s="67"/>
      <c r="G113" s="65"/>
      <c r="H113" s="66"/>
      <c r="I113" s="20"/>
      <c r="J113" s="21"/>
    </row>
    <row r="114" spans="1:10" x14ac:dyDescent="0.2">
      <c r="A114" s="158" t="s">
        <v>517</v>
      </c>
      <c r="B114" s="65">
        <v>0</v>
      </c>
      <c r="C114" s="66">
        <v>0</v>
      </c>
      <c r="D114" s="65">
        <v>0</v>
      </c>
      <c r="E114" s="66">
        <v>11</v>
      </c>
      <c r="F114" s="67"/>
      <c r="G114" s="65">
        <f>B114-C114</f>
        <v>0</v>
      </c>
      <c r="H114" s="66">
        <f>D114-E114</f>
        <v>-11</v>
      </c>
      <c r="I114" s="20" t="str">
        <f>IF(C114=0, "-", IF(G114/C114&lt;10, G114/C114, "&gt;999%"))</f>
        <v>-</v>
      </c>
      <c r="J114" s="21">
        <f>IF(E114=0, "-", IF(H114/E114&lt;10, H114/E114, "&gt;999%"))</f>
        <v>-1</v>
      </c>
    </row>
    <row r="115" spans="1:10" x14ac:dyDescent="0.2">
      <c r="A115" s="158" t="s">
        <v>563</v>
      </c>
      <c r="B115" s="65">
        <v>64</v>
      </c>
      <c r="C115" s="66">
        <v>38</v>
      </c>
      <c r="D115" s="65">
        <v>417</v>
      </c>
      <c r="E115" s="66">
        <v>266</v>
      </c>
      <c r="F115" s="67"/>
      <c r="G115" s="65">
        <f>B115-C115</f>
        <v>26</v>
      </c>
      <c r="H115" s="66">
        <f>D115-E115</f>
        <v>151</v>
      </c>
      <c r="I115" s="20">
        <f>IF(C115=0, "-", IF(G115/C115&lt;10, G115/C115, "&gt;999%"))</f>
        <v>0.68421052631578949</v>
      </c>
      <c r="J115" s="21">
        <f>IF(E115=0, "-", IF(H115/E115&lt;10, H115/E115, "&gt;999%"))</f>
        <v>0.56766917293233088</v>
      </c>
    </row>
    <row r="116" spans="1:10" s="160" customFormat="1" x14ac:dyDescent="0.2">
      <c r="A116" s="178" t="s">
        <v>675</v>
      </c>
      <c r="B116" s="71">
        <v>64</v>
      </c>
      <c r="C116" s="72">
        <v>38</v>
      </c>
      <c r="D116" s="71">
        <v>417</v>
      </c>
      <c r="E116" s="72">
        <v>277</v>
      </c>
      <c r="F116" s="73"/>
      <c r="G116" s="71">
        <f>B116-C116</f>
        <v>26</v>
      </c>
      <c r="H116" s="72">
        <f>D116-E116</f>
        <v>140</v>
      </c>
      <c r="I116" s="37">
        <f>IF(C116=0, "-", IF(G116/C116&lt;10, G116/C116, "&gt;999%"))</f>
        <v>0.68421052631578949</v>
      </c>
      <c r="J116" s="38">
        <f>IF(E116=0, "-", IF(H116/E116&lt;10, H116/E116, "&gt;999%"))</f>
        <v>0.50541516245487361</v>
      </c>
    </row>
    <row r="117" spans="1:10" x14ac:dyDescent="0.2">
      <c r="A117" s="177"/>
      <c r="B117" s="143"/>
      <c r="C117" s="144"/>
      <c r="D117" s="143"/>
      <c r="E117" s="144"/>
      <c r="F117" s="145"/>
      <c r="G117" s="143"/>
      <c r="H117" s="144"/>
      <c r="I117" s="151"/>
      <c r="J117" s="152"/>
    </row>
    <row r="118" spans="1:10" s="139" customFormat="1" x14ac:dyDescent="0.2">
      <c r="A118" s="159" t="s">
        <v>46</v>
      </c>
      <c r="B118" s="65"/>
      <c r="C118" s="66"/>
      <c r="D118" s="65"/>
      <c r="E118" s="66"/>
      <c r="F118" s="67"/>
      <c r="G118" s="65"/>
      <c r="H118" s="66"/>
      <c r="I118" s="20"/>
      <c r="J118" s="21"/>
    </row>
    <row r="119" spans="1:10" x14ac:dyDescent="0.2">
      <c r="A119" s="158" t="s">
        <v>364</v>
      </c>
      <c r="B119" s="65">
        <v>0</v>
      </c>
      <c r="C119" s="66">
        <v>0</v>
      </c>
      <c r="D119" s="65">
        <v>0</v>
      </c>
      <c r="E119" s="66">
        <v>14</v>
      </c>
      <c r="F119" s="67"/>
      <c r="G119" s="65">
        <f t="shared" ref="G119:G133" si="8">B119-C119</f>
        <v>0</v>
      </c>
      <c r="H119" s="66">
        <f t="shared" ref="H119:H133" si="9">D119-E119</f>
        <v>-14</v>
      </c>
      <c r="I119" s="20" t="str">
        <f t="shared" ref="I119:I133" si="10">IF(C119=0, "-", IF(G119/C119&lt;10, G119/C119, "&gt;999%"))</f>
        <v>-</v>
      </c>
      <c r="J119" s="21">
        <f t="shared" ref="J119:J133" si="11">IF(E119=0, "-", IF(H119/E119&lt;10, H119/E119, "&gt;999%"))</f>
        <v>-1</v>
      </c>
    </row>
    <row r="120" spans="1:10" x14ac:dyDescent="0.2">
      <c r="A120" s="158" t="s">
        <v>451</v>
      </c>
      <c r="B120" s="65">
        <v>0</v>
      </c>
      <c r="C120" s="66">
        <v>17</v>
      </c>
      <c r="D120" s="65">
        <v>2</v>
      </c>
      <c r="E120" s="66">
        <v>198</v>
      </c>
      <c r="F120" s="67"/>
      <c r="G120" s="65">
        <f t="shared" si="8"/>
        <v>-17</v>
      </c>
      <c r="H120" s="66">
        <f t="shared" si="9"/>
        <v>-196</v>
      </c>
      <c r="I120" s="20">
        <f t="shared" si="10"/>
        <v>-1</v>
      </c>
      <c r="J120" s="21">
        <f t="shared" si="11"/>
        <v>-0.98989898989898994</v>
      </c>
    </row>
    <row r="121" spans="1:10" x14ac:dyDescent="0.2">
      <c r="A121" s="158" t="s">
        <v>414</v>
      </c>
      <c r="B121" s="65">
        <v>78</v>
      </c>
      <c r="C121" s="66">
        <v>111</v>
      </c>
      <c r="D121" s="65">
        <v>453</v>
      </c>
      <c r="E121" s="66">
        <v>470</v>
      </c>
      <c r="F121" s="67"/>
      <c r="G121" s="65">
        <f t="shared" si="8"/>
        <v>-33</v>
      </c>
      <c r="H121" s="66">
        <f t="shared" si="9"/>
        <v>-17</v>
      </c>
      <c r="I121" s="20">
        <f t="shared" si="10"/>
        <v>-0.29729729729729731</v>
      </c>
      <c r="J121" s="21">
        <f t="shared" si="11"/>
        <v>-3.6170212765957444E-2</v>
      </c>
    </row>
    <row r="122" spans="1:10" x14ac:dyDescent="0.2">
      <c r="A122" s="158" t="s">
        <v>452</v>
      </c>
      <c r="B122" s="65">
        <v>154</v>
      </c>
      <c r="C122" s="66">
        <v>135</v>
      </c>
      <c r="D122" s="65">
        <v>2052</v>
      </c>
      <c r="E122" s="66">
        <v>1464</v>
      </c>
      <c r="F122" s="67"/>
      <c r="G122" s="65">
        <f t="shared" si="8"/>
        <v>19</v>
      </c>
      <c r="H122" s="66">
        <f t="shared" si="9"/>
        <v>588</v>
      </c>
      <c r="I122" s="20">
        <f t="shared" si="10"/>
        <v>0.14074074074074075</v>
      </c>
      <c r="J122" s="21">
        <f t="shared" si="11"/>
        <v>0.40163934426229508</v>
      </c>
    </row>
    <row r="123" spans="1:10" x14ac:dyDescent="0.2">
      <c r="A123" s="158" t="s">
        <v>202</v>
      </c>
      <c r="B123" s="65">
        <v>2</v>
      </c>
      <c r="C123" s="66">
        <v>12</v>
      </c>
      <c r="D123" s="65">
        <v>111</v>
      </c>
      <c r="E123" s="66">
        <v>68</v>
      </c>
      <c r="F123" s="67"/>
      <c r="G123" s="65">
        <f t="shared" si="8"/>
        <v>-10</v>
      </c>
      <c r="H123" s="66">
        <f t="shared" si="9"/>
        <v>43</v>
      </c>
      <c r="I123" s="20">
        <f t="shared" si="10"/>
        <v>-0.83333333333333337</v>
      </c>
      <c r="J123" s="21">
        <f t="shared" si="11"/>
        <v>0.63235294117647056</v>
      </c>
    </row>
    <row r="124" spans="1:10" x14ac:dyDescent="0.2">
      <c r="A124" s="158" t="s">
        <v>222</v>
      </c>
      <c r="B124" s="65">
        <v>9</v>
      </c>
      <c r="C124" s="66">
        <v>25</v>
      </c>
      <c r="D124" s="65">
        <v>181</v>
      </c>
      <c r="E124" s="66">
        <v>441</v>
      </c>
      <c r="F124" s="67"/>
      <c r="G124" s="65">
        <f t="shared" si="8"/>
        <v>-16</v>
      </c>
      <c r="H124" s="66">
        <f t="shared" si="9"/>
        <v>-260</v>
      </c>
      <c r="I124" s="20">
        <f t="shared" si="10"/>
        <v>-0.64</v>
      </c>
      <c r="J124" s="21">
        <f t="shared" si="11"/>
        <v>-0.58956916099773238</v>
      </c>
    </row>
    <row r="125" spans="1:10" x14ac:dyDescent="0.2">
      <c r="A125" s="158" t="s">
        <v>250</v>
      </c>
      <c r="B125" s="65">
        <v>0</v>
      </c>
      <c r="C125" s="66">
        <v>1</v>
      </c>
      <c r="D125" s="65">
        <v>1</v>
      </c>
      <c r="E125" s="66">
        <v>47</v>
      </c>
      <c r="F125" s="67"/>
      <c r="G125" s="65">
        <f t="shared" si="8"/>
        <v>-1</v>
      </c>
      <c r="H125" s="66">
        <f t="shared" si="9"/>
        <v>-46</v>
      </c>
      <c r="I125" s="20">
        <f t="shared" si="10"/>
        <v>-1</v>
      </c>
      <c r="J125" s="21">
        <f t="shared" si="11"/>
        <v>-0.97872340425531912</v>
      </c>
    </row>
    <row r="126" spans="1:10" x14ac:dyDescent="0.2">
      <c r="A126" s="158" t="s">
        <v>321</v>
      </c>
      <c r="B126" s="65">
        <v>15</v>
      </c>
      <c r="C126" s="66">
        <v>48</v>
      </c>
      <c r="D126" s="65">
        <v>719</v>
      </c>
      <c r="E126" s="66">
        <v>754</v>
      </c>
      <c r="F126" s="67"/>
      <c r="G126" s="65">
        <f t="shared" si="8"/>
        <v>-33</v>
      </c>
      <c r="H126" s="66">
        <f t="shared" si="9"/>
        <v>-35</v>
      </c>
      <c r="I126" s="20">
        <f t="shared" si="10"/>
        <v>-0.6875</v>
      </c>
      <c r="J126" s="21">
        <f t="shared" si="11"/>
        <v>-4.6419098143236075E-2</v>
      </c>
    </row>
    <row r="127" spans="1:10" x14ac:dyDescent="0.2">
      <c r="A127" s="158" t="s">
        <v>365</v>
      </c>
      <c r="B127" s="65">
        <v>52</v>
      </c>
      <c r="C127" s="66">
        <v>22</v>
      </c>
      <c r="D127" s="65">
        <v>725</v>
      </c>
      <c r="E127" s="66">
        <v>139</v>
      </c>
      <c r="F127" s="67"/>
      <c r="G127" s="65">
        <f t="shared" si="8"/>
        <v>30</v>
      </c>
      <c r="H127" s="66">
        <f t="shared" si="9"/>
        <v>586</v>
      </c>
      <c r="I127" s="20">
        <f t="shared" si="10"/>
        <v>1.3636363636363635</v>
      </c>
      <c r="J127" s="21">
        <f t="shared" si="11"/>
        <v>4.2158273381294968</v>
      </c>
    </row>
    <row r="128" spans="1:10" x14ac:dyDescent="0.2">
      <c r="A128" s="158" t="s">
        <v>532</v>
      </c>
      <c r="B128" s="65">
        <v>96</v>
      </c>
      <c r="C128" s="66">
        <v>84</v>
      </c>
      <c r="D128" s="65">
        <v>1110</v>
      </c>
      <c r="E128" s="66">
        <v>730</v>
      </c>
      <c r="F128" s="67"/>
      <c r="G128" s="65">
        <f t="shared" si="8"/>
        <v>12</v>
      </c>
      <c r="H128" s="66">
        <f t="shared" si="9"/>
        <v>380</v>
      </c>
      <c r="I128" s="20">
        <f t="shared" si="10"/>
        <v>0.14285714285714285</v>
      </c>
      <c r="J128" s="21">
        <f t="shared" si="11"/>
        <v>0.52054794520547942</v>
      </c>
    </row>
    <row r="129" spans="1:10" x14ac:dyDescent="0.2">
      <c r="A129" s="158" t="s">
        <v>544</v>
      </c>
      <c r="B129" s="65">
        <v>1066</v>
      </c>
      <c r="C129" s="66">
        <v>1112</v>
      </c>
      <c r="D129" s="65">
        <v>12643</v>
      </c>
      <c r="E129" s="66">
        <v>11080</v>
      </c>
      <c r="F129" s="67"/>
      <c r="G129" s="65">
        <f t="shared" si="8"/>
        <v>-46</v>
      </c>
      <c r="H129" s="66">
        <f t="shared" si="9"/>
        <v>1563</v>
      </c>
      <c r="I129" s="20">
        <f t="shared" si="10"/>
        <v>-4.1366906474820143E-2</v>
      </c>
      <c r="J129" s="21">
        <f t="shared" si="11"/>
        <v>0.14106498194945849</v>
      </c>
    </row>
    <row r="130" spans="1:10" x14ac:dyDescent="0.2">
      <c r="A130" s="158" t="s">
        <v>509</v>
      </c>
      <c r="B130" s="65">
        <v>3</v>
      </c>
      <c r="C130" s="66">
        <v>0</v>
      </c>
      <c r="D130" s="65">
        <v>24</v>
      </c>
      <c r="E130" s="66">
        <v>0</v>
      </c>
      <c r="F130" s="67"/>
      <c r="G130" s="65">
        <f t="shared" si="8"/>
        <v>3</v>
      </c>
      <c r="H130" s="66">
        <f t="shared" si="9"/>
        <v>24</v>
      </c>
      <c r="I130" s="20" t="str">
        <f t="shared" si="10"/>
        <v>-</v>
      </c>
      <c r="J130" s="21" t="str">
        <f t="shared" si="11"/>
        <v>-</v>
      </c>
    </row>
    <row r="131" spans="1:10" x14ac:dyDescent="0.2">
      <c r="A131" s="158" t="s">
        <v>521</v>
      </c>
      <c r="B131" s="65">
        <v>20</v>
      </c>
      <c r="C131" s="66">
        <v>55</v>
      </c>
      <c r="D131" s="65">
        <v>728</v>
      </c>
      <c r="E131" s="66">
        <v>689</v>
      </c>
      <c r="F131" s="67"/>
      <c r="G131" s="65">
        <f t="shared" si="8"/>
        <v>-35</v>
      </c>
      <c r="H131" s="66">
        <f t="shared" si="9"/>
        <v>39</v>
      </c>
      <c r="I131" s="20">
        <f t="shared" si="10"/>
        <v>-0.63636363636363635</v>
      </c>
      <c r="J131" s="21">
        <f t="shared" si="11"/>
        <v>5.6603773584905662E-2</v>
      </c>
    </row>
    <row r="132" spans="1:10" x14ac:dyDescent="0.2">
      <c r="A132" s="158" t="s">
        <v>564</v>
      </c>
      <c r="B132" s="65">
        <v>7</v>
      </c>
      <c r="C132" s="66">
        <v>38</v>
      </c>
      <c r="D132" s="65">
        <v>364</v>
      </c>
      <c r="E132" s="66">
        <v>342</v>
      </c>
      <c r="F132" s="67"/>
      <c r="G132" s="65">
        <f t="shared" si="8"/>
        <v>-31</v>
      </c>
      <c r="H132" s="66">
        <f t="shared" si="9"/>
        <v>22</v>
      </c>
      <c r="I132" s="20">
        <f t="shared" si="10"/>
        <v>-0.81578947368421051</v>
      </c>
      <c r="J132" s="21">
        <f t="shared" si="11"/>
        <v>6.4327485380116955E-2</v>
      </c>
    </row>
    <row r="133" spans="1:10" s="160" customFormat="1" x14ac:dyDescent="0.2">
      <c r="A133" s="178" t="s">
        <v>676</v>
      </c>
      <c r="B133" s="71">
        <v>1502</v>
      </c>
      <c r="C133" s="72">
        <v>1660</v>
      </c>
      <c r="D133" s="71">
        <v>19113</v>
      </c>
      <c r="E133" s="72">
        <v>16436</v>
      </c>
      <c r="F133" s="73"/>
      <c r="G133" s="71">
        <f t="shared" si="8"/>
        <v>-158</v>
      </c>
      <c r="H133" s="72">
        <f t="shared" si="9"/>
        <v>2677</v>
      </c>
      <c r="I133" s="37">
        <f t="shared" si="10"/>
        <v>-9.5180722891566261E-2</v>
      </c>
      <c r="J133" s="38">
        <f t="shared" si="11"/>
        <v>0.16287417863227063</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591</v>
      </c>
      <c r="B136" s="65">
        <v>18</v>
      </c>
      <c r="C136" s="66">
        <v>10</v>
      </c>
      <c r="D136" s="65">
        <v>107</v>
      </c>
      <c r="E136" s="66">
        <v>107</v>
      </c>
      <c r="F136" s="67"/>
      <c r="G136" s="65">
        <f>B136-C136</f>
        <v>8</v>
      </c>
      <c r="H136" s="66">
        <f>D136-E136</f>
        <v>0</v>
      </c>
      <c r="I136" s="20">
        <f>IF(C136=0, "-", IF(G136/C136&lt;10, G136/C136, "&gt;999%"))</f>
        <v>0.8</v>
      </c>
      <c r="J136" s="21">
        <f>IF(E136=0, "-", IF(H136/E136&lt;10, H136/E136, "&gt;999%"))</f>
        <v>0</v>
      </c>
    </row>
    <row r="137" spans="1:10" s="160" customFormat="1" x14ac:dyDescent="0.2">
      <c r="A137" s="178" t="s">
        <v>677</v>
      </c>
      <c r="B137" s="71">
        <v>18</v>
      </c>
      <c r="C137" s="72">
        <v>10</v>
      </c>
      <c r="D137" s="71">
        <v>107</v>
      </c>
      <c r="E137" s="72">
        <v>107</v>
      </c>
      <c r="F137" s="73"/>
      <c r="G137" s="71">
        <f>B137-C137</f>
        <v>8</v>
      </c>
      <c r="H137" s="72">
        <f>D137-E137</f>
        <v>0</v>
      </c>
      <c r="I137" s="37">
        <f>IF(C137=0, "-", IF(G137/C137&lt;10, G137/C137, "&gt;999%"))</f>
        <v>0.8</v>
      </c>
      <c r="J137" s="38">
        <f>IF(E137=0, "-", IF(H137/E137&lt;10, H137/E137, "&gt;999%"))</f>
        <v>0</v>
      </c>
    </row>
    <row r="138" spans="1:10" x14ac:dyDescent="0.2">
      <c r="A138" s="177"/>
      <c r="B138" s="143"/>
      <c r="C138" s="144"/>
      <c r="D138" s="143"/>
      <c r="E138" s="144"/>
      <c r="F138" s="145"/>
      <c r="G138" s="143"/>
      <c r="H138" s="144"/>
      <c r="I138" s="151"/>
      <c r="J138" s="152"/>
    </row>
    <row r="139" spans="1:10" s="139" customFormat="1" x14ac:dyDescent="0.2">
      <c r="A139" s="159" t="s">
        <v>48</v>
      </c>
      <c r="B139" s="65"/>
      <c r="C139" s="66"/>
      <c r="D139" s="65"/>
      <c r="E139" s="66"/>
      <c r="F139" s="67"/>
      <c r="G139" s="65"/>
      <c r="H139" s="66"/>
      <c r="I139" s="20"/>
      <c r="J139" s="21"/>
    </row>
    <row r="140" spans="1:10" x14ac:dyDescent="0.2">
      <c r="A140" s="158" t="s">
        <v>565</v>
      </c>
      <c r="B140" s="65">
        <v>86</v>
      </c>
      <c r="C140" s="66">
        <v>56</v>
      </c>
      <c r="D140" s="65">
        <v>868</v>
      </c>
      <c r="E140" s="66">
        <v>621</v>
      </c>
      <c r="F140" s="67"/>
      <c r="G140" s="65">
        <f>B140-C140</f>
        <v>30</v>
      </c>
      <c r="H140" s="66">
        <f>D140-E140</f>
        <v>247</v>
      </c>
      <c r="I140" s="20">
        <f>IF(C140=0, "-", IF(G140/C140&lt;10, G140/C140, "&gt;999%"))</f>
        <v>0.5357142857142857</v>
      </c>
      <c r="J140" s="21">
        <f>IF(E140=0, "-", IF(H140/E140&lt;10, H140/E140, "&gt;999%"))</f>
        <v>0.39774557165861513</v>
      </c>
    </row>
    <row r="141" spans="1:10" x14ac:dyDescent="0.2">
      <c r="A141" s="158" t="s">
        <v>578</v>
      </c>
      <c r="B141" s="65">
        <v>60</v>
      </c>
      <c r="C141" s="66">
        <v>34</v>
      </c>
      <c r="D141" s="65">
        <v>534</v>
      </c>
      <c r="E141" s="66">
        <v>403</v>
      </c>
      <c r="F141" s="67"/>
      <c r="G141" s="65">
        <f>B141-C141</f>
        <v>26</v>
      </c>
      <c r="H141" s="66">
        <f>D141-E141</f>
        <v>131</v>
      </c>
      <c r="I141" s="20">
        <f>IF(C141=0, "-", IF(G141/C141&lt;10, G141/C141, "&gt;999%"))</f>
        <v>0.76470588235294112</v>
      </c>
      <c r="J141" s="21">
        <f>IF(E141=0, "-", IF(H141/E141&lt;10, H141/E141, "&gt;999%"))</f>
        <v>0.32506203473945411</v>
      </c>
    </row>
    <row r="142" spans="1:10" x14ac:dyDescent="0.2">
      <c r="A142" s="158" t="s">
        <v>592</v>
      </c>
      <c r="B142" s="65">
        <v>13</v>
      </c>
      <c r="C142" s="66">
        <v>13</v>
      </c>
      <c r="D142" s="65">
        <v>215</v>
      </c>
      <c r="E142" s="66">
        <v>133</v>
      </c>
      <c r="F142" s="67"/>
      <c r="G142" s="65">
        <f>B142-C142</f>
        <v>0</v>
      </c>
      <c r="H142" s="66">
        <f>D142-E142</f>
        <v>82</v>
      </c>
      <c r="I142" s="20">
        <f>IF(C142=0, "-", IF(G142/C142&lt;10, G142/C142, "&gt;999%"))</f>
        <v>0</v>
      </c>
      <c r="J142" s="21">
        <f>IF(E142=0, "-", IF(H142/E142&lt;10, H142/E142, "&gt;999%"))</f>
        <v>0.61654135338345861</v>
      </c>
    </row>
    <row r="143" spans="1:10" s="160" customFormat="1" x14ac:dyDescent="0.2">
      <c r="A143" s="178" t="s">
        <v>678</v>
      </c>
      <c r="B143" s="71">
        <v>159</v>
      </c>
      <c r="C143" s="72">
        <v>103</v>
      </c>
      <c r="D143" s="71">
        <v>1617</v>
      </c>
      <c r="E143" s="72">
        <v>1157</v>
      </c>
      <c r="F143" s="73"/>
      <c r="G143" s="71">
        <f>B143-C143</f>
        <v>56</v>
      </c>
      <c r="H143" s="72">
        <f>D143-E143</f>
        <v>460</v>
      </c>
      <c r="I143" s="37">
        <f>IF(C143=0, "-", IF(G143/C143&lt;10, G143/C143, "&gt;999%"))</f>
        <v>0.5436893203883495</v>
      </c>
      <c r="J143" s="38">
        <f>IF(E143=0, "-", IF(H143/E143&lt;10, H143/E143, "&gt;999%"))</f>
        <v>0.39757994814174591</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266</v>
      </c>
      <c r="B146" s="65">
        <v>3</v>
      </c>
      <c r="C146" s="66">
        <v>8</v>
      </c>
      <c r="D146" s="65">
        <v>59</v>
      </c>
      <c r="E146" s="66">
        <v>98</v>
      </c>
      <c r="F146" s="67"/>
      <c r="G146" s="65">
        <f>B146-C146</f>
        <v>-5</v>
      </c>
      <c r="H146" s="66">
        <f>D146-E146</f>
        <v>-39</v>
      </c>
      <c r="I146" s="20">
        <f>IF(C146=0, "-", IF(G146/C146&lt;10, G146/C146, "&gt;999%"))</f>
        <v>-0.625</v>
      </c>
      <c r="J146" s="21">
        <f>IF(E146=0, "-", IF(H146/E146&lt;10, H146/E146, "&gt;999%"))</f>
        <v>-0.39795918367346939</v>
      </c>
    </row>
    <row r="147" spans="1:10" x14ac:dyDescent="0.2">
      <c r="A147" s="158" t="s">
        <v>283</v>
      </c>
      <c r="B147" s="65">
        <v>2</v>
      </c>
      <c r="C147" s="66">
        <v>8</v>
      </c>
      <c r="D147" s="65">
        <v>28</v>
      </c>
      <c r="E147" s="66">
        <v>35</v>
      </c>
      <c r="F147" s="67"/>
      <c r="G147" s="65">
        <f>B147-C147</f>
        <v>-6</v>
      </c>
      <c r="H147" s="66">
        <f>D147-E147</f>
        <v>-7</v>
      </c>
      <c r="I147" s="20">
        <f>IF(C147=0, "-", IF(G147/C147&lt;10, G147/C147, "&gt;999%"))</f>
        <v>-0.75</v>
      </c>
      <c r="J147" s="21">
        <f>IF(E147=0, "-", IF(H147/E147&lt;10, H147/E147, "&gt;999%"))</f>
        <v>-0.2</v>
      </c>
    </row>
    <row r="148" spans="1:10" x14ac:dyDescent="0.2">
      <c r="A148" s="158" t="s">
        <v>439</v>
      </c>
      <c r="B148" s="65">
        <v>61</v>
      </c>
      <c r="C148" s="66">
        <v>0</v>
      </c>
      <c r="D148" s="65">
        <v>185</v>
      </c>
      <c r="E148" s="66">
        <v>0</v>
      </c>
      <c r="F148" s="67"/>
      <c r="G148" s="65">
        <f>B148-C148</f>
        <v>61</v>
      </c>
      <c r="H148" s="66">
        <f>D148-E148</f>
        <v>185</v>
      </c>
      <c r="I148" s="20" t="str">
        <f>IF(C148=0, "-", IF(G148/C148&lt;10, G148/C148, "&gt;999%"))</f>
        <v>-</v>
      </c>
      <c r="J148" s="21" t="str">
        <f>IF(E148=0, "-", IF(H148/E148&lt;10, H148/E148, "&gt;999%"))</f>
        <v>-</v>
      </c>
    </row>
    <row r="149" spans="1:10" x14ac:dyDescent="0.2">
      <c r="A149" s="158" t="s">
        <v>481</v>
      </c>
      <c r="B149" s="65">
        <v>14</v>
      </c>
      <c r="C149" s="66">
        <v>25</v>
      </c>
      <c r="D149" s="65">
        <v>190</v>
      </c>
      <c r="E149" s="66">
        <v>42</v>
      </c>
      <c r="F149" s="67"/>
      <c r="G149" s="65">
        <f>B149-C149</f>
        <v>-11</v>
      </c>
      <c r="H149" s="66">
        <f>D149-E149</f>
        <v>148</v>
      </c>
      <c r="I149" s="20">
        <f>IF(C149=0, "-", IF(G149/C149&lt;10, G149/C149, "&gt;999%"))</f>
        <v>-0.44</v>
      </c>
      <c r="J149" s="21">
        <f>IF(E149=0, "-", IF(H149/E149&lt;10, H149/E149, "&gt;999%"))</f>
        <v>3.5238095238095237</v>
      </c>
    </row>
    <row r="150" spans="1:10" s="160" customFormat="1" x14ac:dyDescent="0.2">
      <c r="A150" s="178" t="s">
        <v>679</v>
      </c>
      <c r="B150" s="71">
        <v>80</v>
      </c>
      <c r="C150" s="72">
        <v>41</v>
      </c>
      <c r="D150" s="71">
        <v>462</v>
      </c>
      <c r="E150" s="72">
        <v>175</v>
      </c>
      <c r="F150" s="73"/>
      <c r="G150" s="71">
        <f>B150-C150</f>
        <v>39</v>
      </c>
      <c r="H150" s="72">
        <f>D150-E150</f>
        <v>287</v>
      </c>
      <c r="I150" s="37">
        <f>IF(C150=0, "-", IF(G150/C150&lt;10, G150/C150, "&gt;999%"))</f>
        <v>0.95121951219512191</v>
      </c>
      <c r="J150" s="38">
        <f>IF(E150=0, "-", IF(H150/E150&lt;10, H150/E150, "&gt;999%"))</f>
        <v>1.64</v>
      </c>
    </row>
    <row r="151" spans="1:10" x14ac:dyDescent="0.2">
      <c r="A151" s="177"/>
      <c r="B151" s="143"/>
      <c r="C151" s="144"/>
      <c r="D151" s="143"/>
      <c r="E151" s="144"/>
      <c r="F151" s="145"/>
      <c r="G151" s="143"/>
      <c r="H151" s="144"/>
      <c r="I151" s="151"/>
      <c r="J151" s="152"/>
    </row>
    <row r="152" spans="1:10" s="139" customFormat="1" x14ac:dyDescent="0.2">
      <c r="A152" s="159" t="s">
        <v>50</v>
      </c>
      <c r="B152" s="65"/>
      <c r="C152" s="66"/>
      <c r="D152" s="65"/>
      <c r="E152" s="66"/>
      <c r="F152" s="67"/>
      <c r="G152" s="65"/>
      <c r="H152" s="66"/>
      <c r="I152" s="20"/>
      <c r="J152" s="21"/>
    </row>
    <row r="153" spans="1:10" x14ac:dyDescent="0.2">
      <c r="A153" s="158" t="s">
        <v>379</v>
      </c>
      <c r="B153" s="65">
        <v>0</v>
      </c>
      <c r="C153" s="66">
        <v>74</v>
      </c>
      <c r="D153" s="65">
        <v>621</v>
      </c>
      <c r="E153" s="66">
        <v>694</v>
      </c>
      <c r="F153" s="67"/>
      <c r="G153" s="65">
        <f t="shared" ref="G153:G161" si="12">B153-C153</f>
        <v>-74</v>
      </c>
      <c r="H153" s="66">
        <f t="shared" ref="H153:H161" si="13">D153-E153</f>
        <v>-73</v>
      </c>
      <c r="I153" s="20">
        <f t="shared" ref="I153:I161" si="14">IF(C153=0, "-", IF(G153/C153&lt;10, G153/C153, "&gt;999%"))</f>
        <v>-1</v>
      </c>
      <c r="J153" s="21">
        <f t="shared" ref="J153:J161" si="15">IF(E153=0, "-", IF(H153/E153&lt;10, H153/E153, "&gt;999%"))</f>
        <v>-0.10518731988472622</v>
      </c>
    </row>
    <row r="154" spans="1:10" x14ac:dyDescent="0.2">
      <c r="A154" s="158" t="s">
        <v>415</v>
      </c>
      <c r="B154" s="65">
        <v>90</v>
      </c>
      <c r="C154" s="66">
        <v>41</v>
      </c>
      <c r="D154" s="65">
        <v>966</v>
      </c>
      <c r="E154" s="66">
        <v>349</v>
      </c>
      <c r="F154" s="67"/>
      <c r="G154" s="65">
        <f t="shared" si="12"/>
        <v>49</v>
      </c>
      <c r="H154" s="66">
        <f t="shared" si="13"/>
        <v>617</v>
      </c>
      <c r="I154" s="20">
        <f t="shared" si="14"/>
        <v>1.1951219512195121</v>
      </c>
      <c r="J154" s="21">
        <f t="shared" si="15"/>
        <v>1.7679083094555874</v>
      </c>
    </row>
    <row r="155" spans="1:10" x14ac:dyDescent="0.2">
      <c r="A155" s="158" t="s">
        <v>453</v>
      </c>
      <c r="B155" s="65">
        <v>1</v>
      </c>
      <c r="C155" s="66">
        <v>8</v>
      </c>
      <c r="D155" s="65">
        <v>113</v>
      </c>
      <c r="E155" s="66">
        <v>95</v>
      </c>
      <c r="F155" s="67"/>
      <c r="G155" s="65">
        <f t="shared" si="12"/>
        <v>-7</v>
      </c>
      <c r="H155" s="66">
        <f t="shared" si="13"/>
        <v>18</v>
      </c>
      <c r="I155" s="20">
        <f t="shared" si="14"/>
        <v>-0.875</v>
      </c>
      <c r="J155" s="21">
        <f t="shared" si="15"/>
        <v>0.18947368421052632</v>
      </c>
    </row>
    <row r="156" spans="1:10" x14ac:dyDescent="0.2">
      <c r="A156" s="158" t="s">
        <v>380</v>
      </c>
      <c r="B156" s="65">
        <v>120</v>
      </c>
      <c r="C156" s="66">
        <v>0</v>
      </c>
      <c r="D156" s="65">
        <v>885</v>
      </c>
      <c r="E156" s="66">
        <v>0</v>
      </c>
      <c r="F156" s="67"/>
      <c r="G156" s="65">
        <f t="shared" si="12"/>
        <v>120</v>
      </c>
      <c r="H156" s="66">
        <f t="shared" si="13"/>
        <v>885</v>
      </c>
      <c r="I156" s="20" t="str">
        <f t="shared" si="14"/>
        <v>-</v>
      </c>
      <c r="J156" s="21" t="str">
        <f t="shared" si="15"/>
        <v>-</v>
      </c>
    </row>
    <row r="157" spans="1:10" x14ac:dyDescent="0.2">
      <c r="A157" s="158" t="s">
        <v>533</v>
      </c>
      <c r="B157" s="65">
        <v>2</v>
      </c>
      <c r="C157" s="66">
        <v>42</v>
      </c>
      <c r="D157" s="65">
        <v>166</v>
      </c>
      <c r="E157" s="66">
        <v>420</v>
      </c>
      <c r="F157" s="67"/>
      <c r="G157" s="65">
        <f t="shared" si="12"/>
        <v>-40</v>
      </c>
      <c r="H157" s="66">
        <f t="shared" si="13"/>
        <v>-254</v>
      </c>
      <c r="I157" s="20">
        <f t="shared" si="14"/>
        <v>-0.95238095238095233</v>
      </c>
      <c r="J157" s="21">
        <f t="shared" si="15"/>
        <v>-0.60476190476190472</v>
      </c>
    </row>
    <row r="158" spans="1:10" x14ac:dyDescent="0.2">
      <c r="A158" s="158" t="s">
        <v>545</v>
      </c>
      <c r="B158" s="65">
        <v>1</v>
      </c>
      <c r="C158" s="66">
        <v>20</v>
      </c>
      <c r="D158" s="65">
        <v>148</v>
      </c>
      <c r="E158" s="66">
        <v>200</v>
      </c>
      <c r="F158" s="67"/>
      <c r="G158" s="65">
        <f t="shared" si="12"/>
        <v>-19</v>
      </c>
      <c r="H158" s="66">
        <f t="shared" si="13"/>
        <v>-52</v>
      </c>
      <c r="I158" s="20">
        <f t="shared" si="14"/>
        <v>-0.95</v>
      </c>
      <c r="J158" s="21">
        <f t="shared" si="15"/>
        <v>-0.26</v>
      </c>
    </row>
    <row r="159" spans="1:10" x14ac:dyDescent="0.2">
      <c r="A159" s="158" t="s">
        <v>534</v>
      </c>
      <c r="B159" s="65">
        <v>9</v>
      </c>
      <c r="C159" s="66">
        <v>0</v>
      </c>
      <c r="D159" s="65">
        <v>21</v>
      </c>
      <c r="E159" s="66">
        <v>0</v>
      </c>
      <c r="F159" s="67"/>
      <c r="G159" s="65">
        <f t="shared" si="12"/>
        <v>9</v>
      </c>
      <c r="H159" s="66">
        <f t="shared" si="13"/>
        <v>21</v>
      </c>
      <c r="I159" s="20" t="str">
        <f t="shared" si="14"/>
        <v>-</v>
      </c>
      <c r="J159" s="21" t="str">
        <f t="shared" si="15"/>
        <v>-</v>
      </c>
    </row>
    <row r="160" spans="1:10" x14ac:dyDescent="0.2">
      <c r="A160" s="158" t="s">
        <v>546</v>
      </c>
      <c r="B160" s="65">
        <v>103</v>
      </c>
      <c r="C160" s="66">
        <v>32</v>
      </c>
      <c r="D160" s="65">
        <v>1907</v>
      </c>
      <c r="E160" s="66">
        <v>32</v>
      </c>
      <c r="F160" s="67"/>
      <c r="G160" s="65">
        <f t="shared" si="12"/>
        <v>71</v>
      </c>
      <c r="H160" s="66">
        <f t="shared" si="13"/>
        <v>1875</v>
      </c>
      <c r="I160" s="20">
        <f t="shared" si="14"/>
        <v>2.21875</v>
      </c>
      <c r="J160" s="21" t="str">
        <f t="shared" si="15"/>
        <v>&gt;999%</v>
      </c>
    </row>
    <row r="161" spans="1:10" s="160" customFormat="1" x14ac:dyDescent="0.2">
      <c r="A161" s="178" t="s">
        <v>680</v>
      </c>
      <c r="B161" s="71">
        <v>326</v>
      </c>
      <c r="C161" s="72">
        <v>217</v>
      </c>
      <c r="D161" s="71">
        <v>4827</v>
      </c>
      <c r="E161" s="72">
        <v>1790</v>
      </c>
      <c r="F161" s="73"/>
      <c r="G161" s="71">
        <f t="shared" si="12"/>
        <v>109</v>
      </c>
      <c r="H161" s="72">
        <f t="shared" si="13"/>
        <v>3037</v>
      </c>
      <c r="I161" s="37">
        <f t="shared" si="14"/>
        <v>0.50230414746543783</v>
      </c>
      <c r="J161" s="38">
        <f t="shared" si="15"/>
        <v>1.6966480446927374</v>
      </c>
    </row>
    <row r="162" spans="1:10" x14ac:dyDescent="0.2">
      <c r="A162" s="177"/>
      <c r="B162" s="143"/>
      <c r="C162" s="144"/>
      <c r="D162" s="143"/>
      <c r="E162" s="144"/>
      <c r="F162" s="145"/>
      <c r="G162" s="143"/>
      <c r="H162" s="144"/>
      <c r="I162" s="151"/>
      <c r="J162" s="152"/>
    </row>
    <row r="163" spans="1:10" s="139" customFormat="1" x14ac:dyDescent="0.2">
      <c r="A163" s="159" t="s">
        <v>51</v>
      </c>
      <c r="B163" s="65"/>
      <c r="C163" s="66"/>
      <c r="D163" s="65"/>
      <c r="E163" s="66"/>
      <c r="F163" s="67"/>
      <c r="G163" s="65"/>
      <c r="H163" s="66"/>
      <c r="I163" s="20"/>
      <c r="J163" s="21"/>
    </row>
    <row r="164" spans="1:10" x14ac:dyDescent="0.2">
      <c r="A164" s="158" t="s">
        <v>593</v>
      </c>
      <c r="B164" s="65">
        <v>9</v>
      </c>
      <c r="C164" s="66">
        <v>13</v>
      </c>
      <c r="D164" s="65">
        <v>138</v>
      </c>
      <c r="E164" s="66">
        <v>120</v>
      </c>
      <c r="F164" s="67"/>
      <c r="G164" s="65">
        <f>B164-C164</f>
        <v>-4</v>
      </c>
      <c r="H164" s="66">
        <f>D164-E164</f>
        <v>18</v>
      </c>
      <c r="I164" s="20">
        <f>IF(C164=0, "-", IF(G164/C164&lt;10, G164/C164, "&gt;999%"))</f>
        <v>-0.30769230769230771</v>
      </c>
      <c r="J164" s="21">
        <f>IF(E164=0, "-", IF(H164/E164&lt;10, H164/E164, "&gt;999%"))</f>
        <v>0.15</v>
      </c>
    </row>
    <row r="165" spans="1:10" x14ac:dyDescent="0.2">
      <c r="A165" s="158" t="s">
        <v>566</v>
      </c>
      <c r="B165" s="65">
        <v>176</v>
      </c>
      <c r="C165" s="66">
        <v>113</v>
      </c>
      <c r="D165" s="65">
        <v>1575</v>
      </c>
      <c r="E165" s="66">
        <v>1040</v>
      </c>
      <c r="F165" s="67"/>
      <c r="G165" s="65">
        <f>B165-C165</f>
        <v>63</v>
      </c>
      <c r="H165" s="66">
        <f>D165-E165</f>
        <v>535</v>
      </c>
      <c r="I165" s="20">
        <f>IF(C165=0, "-", IF(G165/C165&lt;10, G165/C165, "&gt;999%"))</f>
        <v>0.55752212389380529</v>
      </c>
      <c r="J165" s="21">
        <f>IF(E165=0, "-", IF(H165/E165&lt;10, H165/E165, "&gt;999%"))</f>
        <v>0.51442307692307687</v>
      </c>
    </row>
    <row r="166" spans="1:10" x14ac:dyDescent="0.2">
      <c r="A166" s="158" t="s">
        <v>579</v>
      </c>
      <c r="B166" s="65">
        <v>69</v>
      </c>
      <c r="C166" s="66">
        <v>77</v>
      </c>
      <c r="D166" s="65">
        <v>743</v>
      </c>
      <c r="E166" s="66">
        <v>716</v>
      </c>
      <c r="F166" s="67"/>
      <c r="G166" s="65">
        <f>B166-C166</f>
        <v>-8</v>
      </c>
      <c r="H166" s="66">
        <f>D166-E166</f>
        <v>27</v>
      </c>
      <c r="I166" s="20">
        <f>IF(C166=0, "-", IF(G166/C166&lt;10, G166/C166, "&gt;999%"))</f>
        <v>-0.1038961038961039</v>
      </c>
      <c r="J166" s="21">
        <f>IF(E166=0, "-", IF(H166/E166&lt;10, H166/E166, "&gt;999%"))</f>
        <v>3.7709497206703912E-2</v>
      </c>
    </row>
    <row r="167" spans="1:10" s="160" customFormat="1" x14ac:dyDescent="0.2">
      <c r="A167" s="178" t="s">
        <v>681</v>
      </c>
      <c r="B167" s="71">
        <v>254</v>
      </c>
      <c r="C167" s="72">
        <v>203</v>
      </c>
      <c r="D167" s="71">
        <v>2456</v>
      </c>
      <c r="E167" s="72">
        <v>1876</v>
      </c>
      <c r="F167" s="73"/>
      <c r="G167" s="71">
        <f>B167-C167</f>
        <v>51</v>
      </c>
      <c r="H167" s="72">
        <f>D167-E167</f>
        <v>580</v>
      </c>
      <c r="I167" s="37">
        <f>IF(C167=0, "-", IF(G167/C167&lt;10, G167/C167, "&gt;999%"))</f>
        <v>0.25123152709359609</v>
      </c>
      <c r="J167" s="38">
        <f>IF(E167=0, "-", IF(H167/E167&lt;10, H167/E167, "&gt;999%"))</f>
        <v>0.30916844349680173</v>
      </c>
    </row>
    <row r="168" spans="1:10" x14ac:dyDescent="0.2">
      <c r="A168" s="177"/>
      <c r="B168" s="143"/>
      <c r="C168" s="144"/>
      <c r="D168" s="143"/>
      <c r="E168" s="144"/>
      <c r="F168" s="145"/>
      <c r="G168" s="143"/>
      <c r="H168" s="144"/>
      <c r="I168" s="151"/>
      <c r="J168" s="152"/>
    </row>
    <row r="169" spans="1:10" s="139" customFormat="1" x14ac:dyDescent="0.2">
      <c r="A169" s="159" t="s">
        <v>52</v>
      </c>
      <c r="B169" s="65"/>
      <c r="C169" s="66"/>
      <c r="D169" s="65"/>
      <c r="E169" s="66"/>
      <c r="F169" s="67"/>
      <c r="G169" s="65"/>
      <c r="H169" s="66"/>
      <c r="I169" s="20"/>
      <c r="J169" s="21"/>
    </row>
    <row r="170" spans="1:10" x14ac:dyDescent="0.2">
      <c r="A170" s="158" t="s">
        <v>454</v>
      </c>
      <c r="B170" s="65">
        <v>0</v>
      </c>
      <c r="C170" s="66">
        <v>0</v>
      </c>
      <c r="D170" s="65">
        <v>0</v>
      </c>
      <c r="E170" s="66">
        <v>371</v>
      </c>
      <c r="F170" s="67"/>
      <c r="G170" s="65">
        <f t="shared" ref="G170:G178" si="16">B170-C170</f>
        <v>0</v>
      </c>
      <c r="H170" s="66">
        <f t="shared" ref="H170:H178" si="17">D170-E170</f>
        <v>-371</v>
      </c>
      <c r="I170" s="20" t="str">
        <f t="shared" ref="I170:I178" si="18">IF(C170=0, "-", IF(G170/C170&lt;10, G170/C170, "&gt;999%"))</f>
        <v>-</v>
      </c>
      <c r="J170" s="21">
        <f t="shared" ref="J170:J178" si="19">IF(E170=0, "-", IF(H170/E170&lt;10, H170/E170, "&gt;999%"))</f>
        <v>-1</v>
      </c>
    </row>
    <row r="171" spans="1:10" x14ac:dyDescent="0.2">
      <c r="A171" s="158" t="s">
        <v>223</v>
      </c>
      <c r="B171" s="65">
        <v>0</v>
      </c>
      <c r="C171" s="66">
        <v>0</v>
      </c>
      <c r="D171" s="65">
        <v>0</v>
      </c>
      <c r="E171" s="66">
        <v>252</v>
      </c>
      <c r="F171" s="67"/>
      <c r="G171" s="65">
        <f t="shared" si="16"/>
        <v>0</v>
      </c>
      <c r="H171" s="66">
        <f t="shared" si="17"/>
        <v>-252</v>
      </c>
      <c r="I171" s="20" t="str">
        <f t="shared" si="18"/>
        <v>-</v>
      </c>
      <c r="J171" s="21">
        <f t="shared" si="19"/>
        <v>-1</v>
      </c>
    </row>
    <row r="172" spans="1:10" x14ac:dyDescent="0.2">
      <c r="A172" s="158" t="s">
        <v>535</v>
      </c>
      <c r="B172" s="65">
        <v>0</v>
      </c>
      <c r="C172" s="66">
        <v>0</v>
      </c>
      <c r="D172" s="65">
        <v>0</v>
      </c>
      <c r="E172" s="66">
        <v>217</v>
      </c>
      <c r="F172" s="67"/>
      <c r="G172" s="65">
        <f t="shared" si="16"/>
        <v>0</v>
      </c>
      <c r="H172" s="66">
        <f t="shared" si="17"/>
        <v>-217</v>
      </c>
      <c r="I172" s="20" t="str">
        <f t="shared" si="18"/>
        <v>-</v>
      </c>
      <c r="J172" s="21">
        <f t="shared" si="19"/>
        <v>-1</v>
      </c>
    </row>
    <row r="173" spans="1:10" x14ac:dyDescent="0.2">
      <c r="A173" s="158" t="s">
        <v>547</v>
      </c>
      <c r="B173" s="65">
        <v>0</v>
      </c>
      <c r="C173" s="66">
        <v>0</v>
      </c>
      <c r="D173" s="65">
        <v>0</v>
      </c>
      <c r="E173" s="66">
        <v>1587</v>
      </c>
      <c r="F173" s="67"/>
      <c r="G173" s="65">
        <f t="shared" si="16"/>
        <v>0</v>
      </c>
      <c r="H173" s="66">
        <f t="shared" si="17"/>
        <v>-1587</v>
      </c>
      <c r="I173" s="20" t="str">
        <f t="shared" si="18"/>
        <v>-</v>
      </c>
      <c r="J173" s="21">
        <f t="shared" si="19"/>
        <v>-1</v>
      </c>
    </row>
    <row r="174" spans="1:10" x14ac:dyDescent="0.2">
      <c r="A174" s="158" t="s">
        <v>277</v>
      </c>
      <c r="B174" s="65">
        <v>0</v>
      </c>
      <c r="C174" s="66">
        <v>0</v>
      </c>
      <c r="D174" s="65">
        <v>0</v>
      </c>
      <c r="E174" s="66">
        <v>254</v>
      </c>
      <c r="F174" s="67"/>
      <c r="G174" s="65">
        <f t="shared" si="16"/>
        <v>0</v>
      </c>
      <c r="H174" s="66">
        <f t="shared" si="17"/>
        <v>-254</v>
      </c>
      <c r="I174" s="20" t="str">
        <f t="shared" si="18"/>
        <v>-</v>
      </c>
      <c r="J174" s="21">
        <f t="shared" si="19"/>
        <v>-1</v>
      </c>
    </row>
    <row r="175" spans="1:10" x14ac:dyDescent="0.2">
      <c r="A175" s="158" t="s">
        <v>416</v>
      </c>
      <c r="B175" s="65">
        <v>0</v>
      </c>
      <c r="C175" s="66">
        <v>0</v>
      </c>
      <c r="D175" s="65">
        <v>0</v>
      </c>
      <c r="E175" s="66">
        <v>498</v>
      </c>
      <c r="F175" s="67"/>
      <c r="G175" s="65">
        <f t="shared" si="16"/>
        <v>0</v>
      </c>
      <c r="H175" s="66">
        <f t="shared" si="17"/>
        <v>-498</v>
      </c>
      <c r="I175" s="20" t="str">
        <f t="shared" si="18"/>
        <v>-</v>
      </c>
      <c r="J175" s="21">
        <f t="shared" si="19"/>
        <v>-1</v>
      </c>
    </row>
    <row r="176" spans="1:10" x14ac:dyDescent="0.2">
      <c r="A176" s="158" t="s">
        <v>455</v>
      </c>
      <c r="B176" s="65">
        <v>0</v>
      </c>
      <c r="C176" s="66">
        <v>0</v>
      </c>
      <c r="D176" s="65">
        <v>0</v>
      </c>
      <c r="E176" s="66">
        <v>410</v>
      </c>
      <c r="F176" s="67"/>
      <c r="G176" s="65">
        <f t="shared" si="16"/>
        <v>0</v>
      </c>
      <c r="H176" s="66">
        <f t="shared" si="17"/>
        <v>-410</v>
      </c>
      <c r="I176" s="20" t="str">
        <f t="shared" si="18"/>
        <v>-</v>
      </c>
      <c r="J176" s="21">
        <f t="shared" si="19"/>
        <v>-1</v>
      </c>
    </row>
    <row r="177" spans="1:10" x14ac:dyDescent="0.2">
      <c r="A177" s="158" t="s">
        <v>366</v>
      </c>
      <c r="B177" s="65">
        <v>0</v>
      </c>
      <c r="C177" s="66">
        <v>0</v>
      </c>
      <c r="D177" s="65">
        <v>0</v>
      </c>
      <c r="E177" s="66">
        <v>632</v>
      </c>
      <c r="F177" s="67"/>
      <c r="G177" s="65">
        <f t="shared" si="16"/>
        <v>0</v>
      </c>
      <c r="H177" s="66">
        <f t="shared" si="17"/>
        <v>-632</v>
      </c>
      <c r="I177" s="20" t="str">
        <f t="shared" si="18"/>
        <v>-</v>
      </c>
      <c r="J177" s="21">
        <f t="shared" si="19"/>
        <v>-1</v>
      </c>
    </row>
    <row r="178" spans="1:10" s="160" customFormat="1" x14ac:dyDescent="0.2">
      <c r="A178" s="178" t="s">
        <v>682</v>
      </c>
      <c r="B178" s="71">
        <v>0</v>
      </c>
      <c r="C178" s="72">
        <v>0</v>
      </c>
      <c r="D178" s="71">
        <v>0</v>
      </c>
      <c r="E178" s="72">
        <v>4221</v>
      </c>
      <c r="F178" s="73"/>
      <c r="G178" s="71">
        <f t="shared" si="16"/>
        <v>0</v>
      </c>
      <c r="H178" s="72">
        <f t="shared" si="17"/>
        <v>-4221</v>
      </c>
      <c r="I178" s="37" t="str">
        <f t="shared" si="18"/>
        <v>-</v>
      </c>
      <c r="J178" s="38">
        <f t="shared" si="19"/>
        <v>-1</v>
      </c>
    </row>
    <row r="179" spans="1:10" x14ac:dyDescent="0.2">
      <c r="A179" s="177"/>
      <c r="B179" s="143"/>
      <c r="C179" s="144"/>
      <c r="D179" s="143"/>
      <c r="E179" s="144"/>
      <c r="F179" s="145"/>
      <c r="G179" s="143"/>
      <c r="H179" s="144"/>
      <c r="I179" s="151"/>
      <c r="J179" s="152"/>
    </row>
    <row r="180" spans="1:10" s="139" customFormat="1" x14ac:dyDescent="0.2">
      <c r="A180" s="159" t="s">
        <v>53</v>
      </c>
      <c r="B180" s="65"/>
      <c r="C180" s="66"/>
      <c r="D180" s="65"/>
      <c r="E180" s="66"/>
      <c r="F180" s="67"/>
      <c r="G180" s="65"/>
      <c r="H180" s="66"/>
      <c r="I180" s="20"/>
      <c r="J180" s="21"/>
    </row>
    <row r="181" spans="1:10" x14ac:dyDescent="0.2">
      <c r="A181" s="158" t="s">
        <v>251</v>
      </c>
      <c r="B181" s="65">
        <v>4</v>
      </c>
      <c r="C181" s="66">
        <v>5</v>
      </c>
      <c r="D181" s="65">
        <v>28</v>
      </c>
      <c r="E181" s="66">
        <v>47</v>
      </c>
      <c r="F181" s="67"/>
      <c r="G181" s="65">
        <f t="shared" ref="G181:G188" si="20">B181-C181</f>
        <v>-1</v>
      </c>
      <c r="H181" s="66">
        <f t="shared" ref="H181:H188" si="21">D181-E181</f>
        <v>-19</v>
      </c>
      <c r="I181" s="20">
        <f t="shared" ref="I181:I188" si="22">IF(C181=0, "-", IF(G181/C181&lt;10, G181/C181, "&gt;999%"))</f>
        <v>-0.2</v>
      </c>
      <c r="J181" s="21">
        <f t="shared" ref="J181:J188" si="23">IF(E181=0, "-", IF(H181/E181&lt;10, H181/E181, "&gt;999%"))</f>
        <v>-0.40425531914893614</v>
      </c>
    </row>
    <row r="182" spans="1:10" x14ac:dyDescent="0.2">
      <c r="A182" s="158" t="s">
        <v>203</v>
      </c>
      <c r="B182" s="65">
        <v>0</v>
      </c>
      <c r="C182" s="66">
        <v>0</v>
      </c>
      <c r="D182" s="65">
        <v>1</v>
      </c>
      <c r="E182" s="66">
        <v>62</v>
      </c>
      <c r="F182" s="67"/>
      <c r="G182" s="65">
        <f t="shared" si="20"/>
        <v>0</v>
      </c>
      <c r="H182" s="66">
        <f t="shared" si="21"/>
        <v>-61</v>
      </c>
      <c r="I182" s="20" t="str">
        <f t="shared" si="22"/>
        <v>-</v>
      </c>
      <c r="J182" s="21">
        <f t="shared" si="23"/>
        <v>-0.9838709677419355</v>
      </c>
    </row>
    <row r="183" spans="1:10" x14ac:dyDescent="0.2">
      <c r="A183" s="158" t="s">
        <v>224</v>
      </c>
      <c r="B183" s="65">
        <v>10</v>
      </c>
      <c r="C183" s="66">
        <v>179</v>
      </c>
      <c r="D183" s="65">
        <v>861</v>
      </c>
      <c r="E183" s="66">
        <v>2349</v>
      </c>
      <c r="F183" s="67"/>
      <c r="G183" s="65">
        <f t="shared" si="20"/>
        <v>-169</v>
      </c>
      <c r="H183" s="66">
        <f t="shared" si="21"/>
        <v>-1488</v>
      </c>
      <c r="I183" s="20">
        <f t="shared" si="22"/>
        <v>-0.94413407821229045</v>
      </c>
      <c r="J183" s="21">
        <f t="shared" si="23"/>
        <v>-0.63346104725415076</v>
      </c>
    </row>
    <row r="184" spans="1:10" x14ac:dyDescent="0.2">
      <c r="A184" s="158" t="s">
        <v>417</v>
      </c>
      <c r="B184" s="65">
        <v>210</v>
      </c>
      <c r="C184" s="66">
        <v>213</v>
      </c>
      <c r="D184" s="65">
        <v>2009</v>
      </c>
      <c r="E184" s="66">
        <v>3035</v>
      </c>
      <c r="F184" s="67"/>
      <c r="G184" s="65">
        <f t="shared" si="20"/>
        <v>-3</v>
      </c>
      <c r="H184" s="66">
        <f t="shared" si="21"/>
        <v>-1026</v>
      </c>
      <c r="I184" s="20">
        <f t="shared" si="22"/>
        <v>-1.4084507042253521E-2</v>
      </c>
      <c r="J184" s="21">
        <f t="shared" si="23"/>
        <v>-0.33805601317957168</v>
      </c>
    </row>
    <row r="185" spans="1:10" x14ac:dyDescent="0.2">
      <c r="A185" s="158" t="s">
        <v>381</v>
      </c>
      <c r="B185" s="65">
        <v>129</v>
      </c>
      <c r="C185" s="66">
        <v>239</v>
      </c>
      <c r="D185" s="65">
        <v>1692</v>
      </c>
      <c r="E185" s="66">
        <v>2725</v>
      </c>
      <c r="F185" s="67"/>
      <c r="G185" s="65">
        <f t="shared" si="20"/>
        <v>-110</v>
      </c>
      <c r="H185" s="66">
        <f t="shared" si="21"/>
        <v>-1033</v>
      </c>
      <c r="I185" s="20">
        <f t="shared" si="22"/>
        <v>-0.46025104602510458</v>
      </c>
      <c r="J185" s="21">
        <f t="shared" si="23"/>
        <v>-0.37908256880733943</v>
      </c>
    </row>
    <row r="186" spans="1:10" x14ac:dyDescent="0.2">
      <c r="A186" s="158" t="s">
        <v>204</v>
      </c>
      <c r="B186" s="65">
        <v>0</v>
      </c>
      <c r="C186" s="66">
        <v>95</v>
      </c>
      <c r="D186" s="65">
        <v>120</v>
      </c>
      <c r="E186" s="66">
        <v>925</v>
      </c>
      <c r="F186" s="67"/>
      <c r="G186" s="65">
        <f t="shared" si="20"/>
        <v>-95</v>
      </c>
      <c r="H186" s="66">
        <f t="shared" si="21"/>
        <v>-805</v>
      </c>
      <c r="I186" s="20">
        <f t="shared" si="22"/>
        <v>-1</v>
      </c>
      <c r="J186" s="21">
        <f t="shared" si="23"/>
        <v>-0.87027027027027026</v>
      </c>
    </row>
    <row r="187" spans="1:10" x14ac:dyDescent="0.2">
      <c r="A187" s="158" t="s">
        <v>304</v>
      </c>
      <c r="B187" s="65">
        <v>46</v>
      </c>
      <c r="C187" s="66">
        <v>29</v>
      </c>
      <c r="D187" s="65">
        <v>404</v>
      </c>
      <c r="E187" s="66">
        <v>448</v>
      </c>
      <c r="F187" s="67"/>
      <c r="G187" s="65">
        <f t="shared" si="20"/>
        <v>17</v>
      </c>
      <c r="H187" s="66">
        <f t="shared" si="21"/>
        <v>-44</v>
      </c>
      <c r="I187" s="20">
        <f t="shared" si="22"/>
        <v>0.58620689655172409</v>
      </c>
      <c r="J187" s="21">
        <f t="shared" si="23"/>
        <v>-9.8214285714285712E-2</v>
      </c>
    </row>
    <row r="188" spans="1:10" s="160" customFormat="1" x14ac:dyDescent="0.2">
      <c r="A188" s="178" t="s">
        <v>683</v>
      </c>
      <c r="B188" s="71">
        <v>399</v>
      </c>
      <c r="C188" s="72">
        <v>760</v>
      </c>
      <c r="D188" s="71">
        <v>5115</v>
      </c>
      <c r="E188" s="72">
        <v>9591</v>
      </c>
      <c r="F188" s="73"/>
      <c r="G188" s="71">
        <f t="shared" si="20"/>
        <v>-361</v>
      </c>
      <c r="H188" s="72">
        <f t="shared" si="21"/>
        <v>-4476</v>
      </c>
      <c r="I188" s="37">
        <f t="shared" si="22"/>
        <v>-0.47499999999999998</v>
      </c>
      <c r="J188" s="38">
        <f t="shared" si="23"/>
        <v>-0.46668751954957771</v>
      </c>
    </row>
    <row r="189" spans="1:10" x14ac:dyDescent="0.2">
      <c r="A189" s="177"/>
      <c r="B189" s="143"/>
      <c r="C189" s="144"/>
      <c r="D189" s="143"/>
      <c r="E189" s="144"/>
      <c r="F189" s="145"/>
      <c r="G189" s="143"/>
      <c r="H189" s="144"/>
      <c r="I189" s="151"/>
      <c r="J189" s="152"/>
    </row>
    <row r="190" spans="1:10" s="139" customFormat="1" x14ac:dyDescent="0.2">
      <c r="A190" s="159" t="s">
        <v>54</v>
      </c>
      <c r="B190" s="65"/>
      <c r="C190" s="66"/>
      <c r="D190" s="65"/>
      <c r="E190" s="66"/>
      <c r="F190" s="67"/>
      <c r="G190" s="65"/>
      <c r="H190" s="66"/>
      <c r="I190" s="20"/>
      <c r="J190" s="21"/>
    </row>
    <row r="191" spans="1:10" x14ac:dyDescent="0.2">
      <c r="A191" s="158" t="s">
        <v>205</v>
      </c>
      <c r="B191" s="65">
        <v>0</v>
      </c>
      <c r="C191" s="66">
        <v>0</v>
      </c>
      <c r="D191" s="65">
        <v>0</v>
      </c>
      <c r="E191" s="66">
        <v>10</v>
      </c>
      <c r="F191" s="67"/>
      <c r="G191" s="65">
        <f t="shared" ref="G191:G209" si="24">B191-C191</f>
        <v>0</v>
      </c>
      <c r="H191" s="66">
        <f t="shared" ref="H191:H209" si="25">D191-E191</f>
        <v>-10</v>
      </c>
      <c r="I191" s="20" t="str">
        <f t="shared" ref="I191:I209" si="26">IF(C191=0, "-", IF(G191/C191&lt;10, G191/C191, "&gt;999%"))</f>
        <v>-</v>
      </c>
      <c r="J191" s="21">
        <f t="shared" ref="J191:J209" si="27">IF(E191=0, "-", IF(H191/E191&lt;10, H191/E191, "&gt;999%"))</f>
        <v>-1</v>
      </c>
    </row>
    <row r="192" spans="1:10" x14ac:dyDescent="0.2">
      <c r="A192" s="158" t="s">
        <v>225</v>
      </c>
      <c r="B192" s="65">
        <v>0</v>
      </c>
      <c r="C192" s="66">
        <v>1</v>
      </c>
      <c r="D192" s="65">
        <v>3</v>
      </c>
      <c r="E192" s="66">
        <v>412</v>
      </c>
      <c r="F192" s="67"/>
      <c r="G192" s="65">
        <f t="shared" si="24"/>
        <v>-1</v>
      </c>
      <c r="H192" s="66">
        <f t="shared" si="25"/>
        <v>-409</v>
      </c>
      <c r="I192" s="20">
        <f t="shared" si="26"/>
        <v>-1</v>
      </c>
      <c r="J192" s="21">
        <f t="shared" si="27"/>
        <v>-0.99271844660194175</v>
      </c>
    </row>
    <row r="193" spans="1:10" x14ac:dyDescent="0.2">
      <c r="A193" s="158" t="s">
        <v>206</v>
      </c>
      <c r="B193" s="65">
        <v>69</v>
      </c>
      <c r="C193" s="66">
        <v>0</v>
      </c>
      <c r="D193" s="65">
        <v>97</v>
      </c>
      <c r="E193" s="66">
        <v>0</v>
      </c>
      <c r="F193" s="67"/>
      <c r="G193" s="65">
        <f t="shared" si="24"/>
        <v>69</v>
      </c>
      <c r="H193" s="66">
        <f t="shared" si="25"/>
        <v>97</v>
      </c>
      <c r="I193" s="20" t="str">
        <f t="shared" si="26"/>
        <v>-</v>
      </c>
      <c r="J193" s="21" t="str">
        <f t="shared" si="27"/>
        <v>-</v>
      </c>
    </row>
    <row r="194" spans="1:10" x14ac:dyDescent="0.2">
      <c r="A194" s="158" t="s">
        <v>226</v>
      </c>
      <c r="B194" s="65">
        <v>752</v>
      </c>
      <c r="C194" s="66">
        <v>584</v>
      </c>
      <c r="D194" s="65">
        <v>8160</v>
      </c>
      <c r="E194" s="66">
        <v>7649</v>
      </c>
      <c r="F194" s="67"/>
      <c r="G194" s="65">
        <f t="shared" si="24"/>
        <v>168</v>
      </c>
      <c r="H194" s="66">
        <f t="shared" si="25"/>
        <v>511</v>
      </c>
      <c r="I194" s="20">
        <f t="shared" si="26"/>
        <v>0.28767123287671231</v>
      </c>
      <c r="J194" s="21">
        <f t="shared" si="27"/>
        <v>6.68061184468558E-2</v>
      </c>
    </row>
    <row r="195" spans="1:10" x14ac:dyDescent="0.2">
      <c r="A195" s="158" t="s">
        <v>522</v>
      </c>
      <c r="B195" s="65">
        <v>12</v>
      </c>
      <c r="C195" s="66">
        <v>174</v>
      </c>
      <c r="D195" s="65">
        <v>1072</v>
      </c>
      <c r="E195" s="66">
        <v>1553</v>
      </c>
      <c r="F195" s="67"/>
      <c r="G195" s="65">
        <f t="shared" si="24"/>
        <v>-162</v>
      </c>
      <c r="H195" s="66">
        <f t="shared" si="25"/>
        <v>-481</v>
      </c>
      <c r="I195" s="20">
        <f t="shared" si="26"/>
        <v>-0.93103448275862066</v>
      </c>
      <c r="J195" s="21">
        <f t="shared" si="27"/>
        <v>-0.30972311654861556</v>
      </c>
    </row>
    <row r="196" spans="1:10" x14ac:dyDescent="0.2">
      <c r="A196" s="158" t="s">
        <v>305</v>
      </c>
      <c r="B196" s="65">
        <v>3</v>
      </c>
      <c r="C196" s="66">
        <v>26</v>
      </c>
      <c r="D196" s="65">
        <v>173</v>
      </c>
      <c r="E196" s="66">
        <v>263</v>
      </c>
      <c r="F196" s="67"/>
      <c r="G196" s="65">
        <f t="shared" si="24"/>
        <v>-23</v>
      </c>
      <c r="H196" s="66">
        <f t="shared" si="25"/>
        <v>-90</v>
      </c>
      <c r="I196" s="20">
        <f t="shared" si="26"/>
        <v>-0.88461538461538458</v>
      </c>
      <c r="J196" s="21">
        <f t="shared" si="27"/>
        <v>-0.34220532319391633</v>
      </c>
    </row>
    <row r="197" spans="1:10" x14ac:dyDescent="0.2">
      <c r="A197" s="158" t="s">
        <v>227</v>
      </c>
      <c r="B197" s="65">
        <v>13</v>
      </c>
      <c r="C197" s="66">
        <v>7</v>
      </c>
      <c r="D197" s="65">
        <v>94</v>
      </c>
      <c r="E197" s="66">
        <v>163</v>
      </c>
      <c r="F197" s="67"/>
      <c r="G197" s="65">
        <f t="shared" si="24"/>
        <v>6</v>
      </c>
      <c r="H197" s="66">
        <f t="shared" si="25"/>
        <v>-69</v>
      </c>
      <c r="I197" s="20">
        <f t="shared" si="26"/>
        <v>0.8571428571428571</v>
      </c>
      <c r="J197" s="21">
        <f t="shared" si="27"/>
        <v>-0.42331288343558282</v>
      </c>
    </row>
    <row r="198" spans="1:10" x14ac:dyDescent="0.2">
      <c r="A198" s="158" t="s">
        <v>440</v>
      </c>
      <c r="B198" s="65">
        <v>24</v>
      </c>
      <c r="C198" s="66">
        <v>0</v>
      </c>
      <c r="D198" s="65">
        <v>68</v>
      </c>
      <c r="E198" s="66">
        <v>0</v>
      </c>
      <c r="F198" s="67"/>
      <c r="G198" s="65">
        <f t="shared" si="24"/>
        <v>24</v>
      </c>
      <c r="H198" s="66">
        <f t="shared" si="25"/>
        <v>68</v>
      </c>
      <c r="I198" s="20" t="str">
        <f t="shared" si="26"/>
        <v>-</v>
      </c>
      <c r="J198" s="21" t="str">
        <f t="shared" si="27"/>
        <v>-</v>
      </c>
    </row>
    <row r="199" spans="1:10" x14ac:dyDescent="0.2">
      <c r="A199" s="158" t="s">
        <v>382</v>
      </c>
      <c r="B199" s="65">
        <v>158</v>
      </c>
      <c r="C199" s="66">
        <v>405</v>
      </c>
      <c r="D199" s="65">
        <v>3311</v>
      </c>
      <c r="E199" s="66">
        <v>3651</v>
      </c>
      <c r="F199" s="67"/>
      <c r="G199" s="65">
        <f t="shared" si="24"/>
        <v>-247</v>
      </c>
      <c r="H199" s="66">
        <f t="shared" si="25"/>
        <v>-340</v>
      </c>
      <c r="I199" s="20">
        <f t="shared" si="26"/>
        <v>-0.6098765432098765</v>
      </c>
      <c r="J199" s="21">
        <f t="shared" si="27"/>
        <v>-9.3125171185976449E-2</v>
      </c>
    </row>
    <row r="200" spans="1:10" x14ac:dyDescent="0.2">
      <c r="A200" s="158" t="s">
        <v>441</v>
      </c>
      <c r="B200" s="65">
        <v>0</v>
      </c>
      <c r="C200" s="66">
        <v>0</v>
      </c>
      <c r="D200" s="65">
        <v>26</v>
      </c>
      <c r="E200" s="66">
        <v>0</v>
      </c>
      <c r="F200" s="67"/>
      <c r="G200" s="65">
        <f t="shared" si="24"/>
        <v>0</v>
      </c>
      <c r="H200" s="66">
        <f t="shared" si="25"/>
        <v>26</v>
      </c>
      <c r="I200" s="20" t="str">
        <f t="shared" si="26"/>
        <v>-</v>
      </c>
      <c r="J200" s="21" t="str">
        <f t="shared" si="27"/>
        <v>-</v>
      </c>
    </row>
    <row r="201" spans="1:10" x14ac:dyDescent="0.2">
      <c r="A201" s="158" t="s">
        <v>456</v>
      </c>
      <c r="B201" s="65">
        <v>185</v>
      </c>
      <c r="C201" s="66">
        <v>19</v>
      </c>
      <c r="D201" s="65">
        <v>1280</v>
      </c>
      <c r="E201" s="66">
        <v>20</v>
      </c>
      <c r="F201" s="67"/>
      <c r="G201" s="65">
        <f t="shared" si="24"/>
        <v>166</v>
      </c>
      <c r="H201" s="66">
        <f t="shared" si="25"/>
        <v>1260</v>
      </c>
      <c r="I201" s="20">
        <f t="shared" si="26"/>
        <v>8.7368421052631575</v>
      </c>
      <c r="J201" s="21" t="str">
        <f t="shared" si="27"/>
        <v>&gt;999%</v>
      </c>
    </row>
    <row r="202" spans="1:10" x14ac:dyDescent="0.2">
      <c r="A202" s="158" t="s">
        <v>457</v>
      </c>
      <c r="B202" s="65">
        <v>111</v>
      </c>
      <c r="C202" s="66">
        <v>119</v>
      </c>
      <c r="D202" s="65">
        <v>1620</v>
      </c>
      <c r="E202" s="66">
        <v>1559</v>
      </c>
      <c r="F202" s="67"/>
      <c r="G202" s="65">
        <f t="shared" si="24"/>
        <v>-8</v>
      </c>
      <c r="H202" s="66">
        <f t="shared" si="25"/>
        <v>61</v>
      </c>
      <c r="I202" s="20">
        <f t="shared" si="26"/>
        <v>-6.7226890756302518E-2</v>
      </c>
      <c r="J202" s="21">
        <f t="shared" si="27"/>
        <v>3.9127645926876203E-2</v>
      </c>
    </row>
    <row r="203" spans="1:10" x14ac:dyDescent="0.2">
      <c r="A203" s="158" t="s">
        <v>252</v>
      </c>
      <c r="B203" s="65">
        <v>19</v>
      </c>
      <c r="C203" s="66">
        <v>0</v>
      </c>
      <c r="D203" s="65">
        <v>169</v>
      </c>
      <c r="E203" s="66">
        <v>69</v>
      </c>
      <c r="F203" s="67"/>
      <c r="G203" s="65">
        <f t="shared" si="24"/>
        <v>19</v>
      </c>
      <c r="H203" s="66">
        <f t="shared" si="25"/>
        <v>100</v>
      </c>
      <c r="I203" s="20" t="str">
        <f t="shared" si="26"/>
        <v>-</v>
      </c>
      <c r="J203" s="21">
        <f t="shared" si="27"/>
        <v>1.4492753623188406</v>
      </c>
    </row>
    <row r="204" spans="1:10" x14ac:dyDescent="0.2">
      <c r="A204" s="158" t="s">
        <v>306</v>
      </c>
      <c r="B204" s="65">
        <v>46</v>
      </c>
      <c r="C204" s="66">
        <v>0</v>
      </c>
      <c r="D204" s="65">
        <v>228</v>
      </c>
      <c r="E204" s="66">
        <v>0</v>
      </c>
      <c r="F204" s="67"/>
      <c r="G204" s="65">
        <f t="shared" si="24"/>
        <v>46</v>
      </c>
      <c r="H204" s="66">
        <f t="shared" si="25"/>
        <v>228</v>
      </c>
      <c r="I204" s="20" t="str">
        <f t="shared" si="26"/>
        <v>-</v>
      </c>
      <c r="J204" s="21" t="str">
        <f t="shared" si="27"/>
        <v>-</v>
      </c>
    </row>
    <row r="205" spans="1:10" x14ac:dyDescent="0.2">
      <c r="A205" s="158" t="s">
        <v>523</v>
      </c>
      <c r="B205" s="65">
        <v>44</v>
      </c>
      <c r="C205" s="66">
        <v>0</v>
      </c>
      <c r="D205" s="65">
        <v>200</v>
      </c>
      <c r="E205" s="66">
        <v>0</v>
      </c>
      <c r="F205" s="67"/>
      <c r="G205" s="65">
        <f t="shared" si="24"/>
        <v>44</v>
      </c>
      <c r="H205" s="66">
        <f t="shared" si="25"/>
        <v>200</v>
      </c>
      <c r="I205" s="20" t="str">
        <f t="shared" si="26"/>
        <v>-</v>
      </c>
      <c r="J205" s="21" t="str">
        <f t="shared" si="27"/>
        <v>-</v>
      </c>
    </row>
    <row r="206" spans="1:10" x14ac:dyDescent="0.2">
      <c r="A206" s="158" t="s">
        <v>418</v>
      </c>
      <c r="B206" s="65">
        <v>286</v>
      </c>
      <c r="C206" s="66">
        <v>496</v>
      </c>
      <c r="D206" s="65">
        <v>4182</v>
      </c>
      <c r="E206" s="66">
        <v>5092</v>
      </c>
      <c r="F206" s="67"/>
      <c r="G206" s="65">
        <f t="shared" si="24"/>
        <v>-210</v>
      </c>
      <c r="H206" s="66">
        <f t="shared" si="25"/>
        <v>-910</v>
      </c>
      <c r="I206" s="20">
        <f t="shared" si="26"/>
        <v>-0.42338709677419356</v>
      </c>
      <c r="J206" s="21">
        <f t="shared" si="27"/>
        <v>-0.17871170463472114</v>
      </c>
    </row>
    <row r="207" spans="1:10" x14ac:dyDescent="0.2">
      <c r="A207" s="158" t="s">
        <v>322</v>
      </c>
      <c r="B207" s="65">
        <v>0</v>
      </c>
      <c r="C207" s="66">
        <v>14</v>
      </c>
      <c r="D207" s="65">
        <v>35</v>
      </c>
      <c r="E207" s="66">
        <v>197</v>
      </c>
      <c r="F207" s="67"/>
      <c r="G207" s="65">
        <f t="shared" si="24"/>
        <v>-14</v>
      </c>
      <c r="H207" s="66">
        <f t="shared" si="25"/>
        <v>-162</v>
      </c>
      <c r="I207" s="20">
        <f t="shared" si="26"/>
        <v>-1</v>
      </c>
      <c r="J207" s="21">
        <f t="shared" si="27"/>
        <v>-0.82233502538071068</v>
      </c>
    </row>
    <row r="208" spans="1:10" x14ac:dyDescent="0.2">
      <c r="A208" s="158" t="s">
        <v>367</v>
      </c>
      <c r="B208" s="65">
        <v>128</v>
      </c>
      <c r="C208" s="66">
        <v>44</v>
      </c>
      <c r="D208" s="65">
        <v>1456</v>
      </c>
      <c r="E208" s="66">
        <v>1070</v>
      </c>
      <c r="F208" s="67"/>
      <c r="G208" s="65">
        <f t="shared" si="24"/>
        <v>84</v>
      </c>
      <c r="H208" s="66">
        <f t="shared" si="25"/>
        <v>386</v>
      </c>
      <c r="I208" s="20">
        <f t="shared" si="26"/>
        <v>1.9090909090909092</v>
      </c>
      <c r="J208" s="21">
        <f t="shared" si="27"/>
        <v>0.36074766355140186</v>
      </c>
    </row>
    <row r="209" spans="1:10" s="160" customFormat="1" x14ac:dyDescent="0.2">
      <c r="A209" s="178" t="s">
        <v>684</v>
      </c>
      <c r="B209" s="71">
        <v>1850</v>
      </c>
      <c r="C209" s="72">
        <v>1889</v>
      </c>
      <c r="D209" s="71">
        <v>22174</v>
      </c>
      <c r="E209" s="72">
        <v>21708</v>
      </c>
      <c r="F209" s="73"/>
      <c r="G209" s="71">
        <f t="shared" si="24"/>
        <v>-39</v>
      </c>
      <c r="H209" s="72">
        <f t="shared" si="25"/>
        <v>466</v>
      </c>
      <c r="I209" s="37">
        <f t="shared" si="26"/>
        <v>-2.0645844362096346E-2</v>
      </c>
      <c r="J209" s="38">
        <f t="shared" si="27"/>
        <v>2.1466740372213008E-2</v>
      </c>
    </row>
    <row r="210" spans="1:10" x14ac:dyDescent="0.2">
      <c r="A210" s="177"/>
      <c r="B210" s="143"/>
      <c r="C210" s="144"/>
      <c r="D210" s="143"/>
      <c r="E210" s="144"/>
      <c r="F210" s="145"/>
      <c r="G210" s="143"/>
      <c r="H210" s="144"/>
      <c r="I210" s="151"/>
      <c r="J210" s="152"/>
    </row>
    <row r="211" spans="1:10" s="139" customFormat="1" x14ac:dyDescent="0.2">
      <c r="A211" s="159" t="s">
        <v>55</v>
      </c>
      <c r="B211" s="65"/>
      <c r="C211" s="66"/>
      <c r="D211" s="65"/>
      <c r="E211" s="66"/>
      <c r="F211" s="67"/>
      <c r="G211" s="65"/>
      <c r="H211" s="66"/>
      <c r="I211" s="20"/>
      <c r="J211" s="21"/>
    </row>
    <row r="212" spans="1:10" x14ac:dyDescent="0.2">
      <c r="A212" s="158" t="s">
        <v>580</v>
      </c>
      <c r="B212" s="65">
        <v>0</v>
      </c>
      <c r="C212" s="66">
        <v>0</v>
      </c>
      <c r="D212" s="65">
        <v>1</v>
      </c>
      <c r="E212" s="66">
        <v>0</v>
      </c>
      <c r="F212" s="67"/>
      <c r="G212" s="65">
        <f t="shared" ref="G212:G218" si="28">B212-C212</f>
        <v>0</v>
      </c>
      <c r="H212" s="66">
        <f t="shared" ref="H212:H218" si="29">D212-E212</f>
        <v>1</v>
      </c>
      <c r="I212" s="20" t="str">
        <f t="shared" ref="I212:I218" si="30">IF(C212=0, "-", IF(G212/C212&lt;10, G212/C212, "&gt;999%"))</f>
        <v>-</v>
      </c>
      <c r="J212" s="21" t="str">
        <f t="shared" ref="J212:J218" si="31">IF(E212=0, "-", IF(H212/E212&lt;10, H212/E212, "&gt;999%"))</f>
        <v>-</v>
      </c>
    </row>
    <row r="213" spans="1:10" x14ac:dyDescent="0.2">
      <c r="A213" s="158" t="s">
        <v>567</v>
      </c>
      <c r="B213" s="65">
        <v>3</v>
      </c>
      <c r="C213" s="66">
        <v>7</v>
      </c>
      <c r="D213" s="65">
        <v>53</v>
      </c>
      <c r="E213" s="66">
        <v>49</v>
      </c>
      <c r="F213" s="67"/>
      <c r="G213" s="65">
        <f t="shared" si="28"/>
        <v>-4</v>
      </c>
      <c r="H213" s="66">
        <f t="shared" si="29"/>
        <v>4</v>
      </c>
      <c r="I213" s="20">
        <f t="shared" si="30"/>
        <v>-0.5714285714285714</v>
      </c>
      <c r="J213" s="21">
        <f t="shared" si="31"/>
        <v>8.1632653061224483E-2</v>
      </c>
    </row>
    <row r="214" spans="1:10" x14ac:dyDescent="0.2">
      <c r="A214" s="158" t="s">
        <v>568</v>
      </c>
      <c r="B214" s="65">
        <v>0</v>
      </c>
      <c r="C214" s="66">
        <v>0</v>
      </c>
      <c r="D214" s="65">
        <v>3</v>
      </c>
      <c r="E214" s="66">
        <v>5</v>
      </c>
      <c r="F214" s="67"/>
      <c r="G214" s="65">
        <f t="shared" si="28"/>
        <v>0</v>
      </c>
      <c r="H214" s="66">
        <f t="shared" si="29"/>
        <v>-2</v>
      </c>
      <c r="I214" s="20" t="str">
        <f t="shared" si="30"/>
        <v>-</v>
      </c>
      <c r="J214" s="21">
        <f t="shared" si="31"/>
        <v>-0.4</v>
      </c>
    </row>
    <row r="215" spans="1:10" x14ac:dyDescent="0.2">
      <c r="A215" s="158" t="s">
        <v>581</v>
      </c>
      <c r="B215" s="65">
        <v>2</v>
      </c>
      <c r="C215" s="66">
        <v>1</v>
      </c>
      <c r="D215" s="65">
        <v>3</v>
      </c>
      <c r="E215" s="66">
        <v>3</v>
      </c>
      <c r="F215" s="67"/>
      <c r="G215" s="65">
        <f t="shared" si="28"/>
        <v>1</v>
      </c>
      <c r="H215" s="66">
        <f t="shared" si="29"/>
        <v>0</v>
      </c>
      <c r="I215" s="20">
        <f t="shared" si="30"/>
        <v>1</v>
      </c>
      <c r="J215" s="21">
        <f t="shared" si="31"/>
        <v>0</v>
      </c>
    </row>
    <row r="216" spans="1:10" x14ac:dyDescent="0.2">
      <c r="A216" s="158" t="s">
        <v>582</v>
      </c>
      <c r="B216" s="65">
        <v>0</v>
      </c>
      <c r="C216" s="66">
        <v>0</v>
      </c>
      <c r="D216" s="65">
        <v>3</v>
      </c>
      <c r="E216" s="66">
        <v>0</v>
      </c>
      <c r="F216" s="67"/>
      <c r="G216" s="65">
        <f t="shared" si="28"/>
        <v>0</v>
      </c>
      <c r="H216" s="66">
        <f t="shared" si="29"/>
        <v>3</v>
      </c>
      <c r="I216" s="20" t="str">
        <f t="shared" si="30"/>
        <v>-</v>
      </c>
      <c r="J216" s="21" t="str">
        <f t="shared" si="31"/>
        <v>-</v>
      </c>
    </row>
    <row r="217" spans="1:10" x14ac:dyDescent="0.2">
      <c r="A217" s="158" t="s">
        <v>594</v>
      </c>
      <c r="B217" s="65">
        <v>1</v>
      </c>
      <c r="C217" s="66">
        <v>0</v>
      </c>
      <c r="D217" s="65">
        <v>1</v>
      </c>
      <c r="E217" s="66">
        <v>0</v>
      </c>
      <c r="F217" s="67"/>
      <c r="G217" s="65">
        <f t="shared" si="28"/>
        <v>1</v>
      </c>
      <c r="H217" s="66">
        <f t="shared" si="29"/>
        <v>1</v>
      </c>
      <c r="I217" s="20" t="str">
        <f t="shared" si="30"/>
        <v>-</v>
      </c>
      <c r="J217" s="21" t="str">
        <f t="shared" si="31"/>
        <v>-</v>
      </c>
    </row>
    <row r="218" spans="1:10" s="160" customFormat="1" x14ac:dyDescent="0.2">
      <c r="A218" s="178" t="s">
        <v>685</v>
      </c>
      <c r="B218" s="71">
        <v>6</v>
      </c>
      <c r="C218" s="72">
        <v>8</v>
      </c>
      <c r="D218" s="71">
        <v>64</v>
      </c>
      <c r="E218" s="72">
        <v>57</v>
      </c>
      <c r="F218" s="73"/>
      <c r="G218" s="71">
        <f t="shared" si="28"/>
        <v>-2</v>
      </c>
      <c r="H218" s="72">
        <f t="shared" si="29"/>
        <v>7</v>
      </c>
      <c r="I218" s="37">
        <f t="shared" si="30"/>
        <v>-0.25</v>
      </c>
      <c r="J218" s="38">
        <f t="shared" si="31"/>
        <v>0.12280701754385964</v>
      </c>
    </row>
    <row r="219" spans="1:10" x14ac:dyDescent="0.2">
      <c r="A219" s="177"/>
      <c r="B219" s="143"/>
      <c r="C219" s="144"/>
      <c r="D219" s="143"/>
      <c r="E219" s="144"/>
      <c r="F219" s="145"/>
      <c r="G219" s="143"/>
      <c r="H219" s="144"/>
      <c r="I219" s="151"/>
      <c r="J219" s="152"/>
    </row>
    <row r="220" spans="1:10" s="139" customFormat="1" x14ac:dyDescent="0.2">
      <c r="A220" s="159" t="s">
        <v>56</v>
      </c>
      <c r="B220" s="65"/>
      <c r="C220" s="66"/>
      <c r="D220" s="65"/>
      <c r="E220" s="66"/>
      <c r="F220" s="67"/>
      <c r="G220" s="65"/>
      <c r="H220" s="66"/>
      <c r="I220" s="20"/>
      <c r="J220" s="21"/>
    </row>
    <row r="221" spans="1:10" x14ac:dyDescent="0.2">
      <c r="A221" s="158" t="s">
        <v>406</v>
      </c>
      <c r="B221" s="65">
        <v>0</v>
      </c>
      <c r="C221" s="66">
        <v>0</v>
      </c>
      <c r="D221" s="65">
        <v>0</v>
      </c>
      <c r="E221" s="66">
        <v>9</v>
      </c>
      <c r="F221" s="67"/>
      <c r="G221" s="65">
        <f>B221-C221</f>
        <v>0</v>
      </c>
      <c r="H221" s="66">
        <f>D221-E221</f>
        <v>-9</v>
      </c>
      <c r="I221" s="20" t="str">
        <f>IF(C221=0, "-", IF(G221/C221&lt;10, G221/C221, "&gt;999%"))</f>
        <v>-</v>
      </c>
      <c r="J221" s="21">
        <f>IF(E221=0, "-", IF(H221/E221&lt;10, H221/E221, "&gt;999%"))</f>
        <v>-1</v>
      </c>
    </row>
    <row r="222" spans="1:10" x14ac:dyDescent="0.2">
      <c r="A222" s="158" t="s">
        <v>267</v>
      </c>
      <c r="B222" s="65">
        <v>0</v>
      </c>
      <c r="C222" s="66">
        <v>0</v>
      </c>
      <c r="D222" s="65">
        <v>0</v>
      </c>
      <c r="E222" s="66">
        <v>14</v>
      </c>
      <c r="F222" s="67"/>
      <c r="G222" s="65">
        <f>B222-C222</f>
        <v>0</v>
      </c>
      <c r="H222" s="66">
        <f>D222-E222</f>
        <v>-14</v>
      </c>
      <c r="I222" s="20" t="str">
        <f>IF(C222=0, "-", IF(G222/C222&lt;10, G222/C222, "&gt;999%"))</f>
        <v>-</v>
      </c>
      <c r="J222" s="21">
        <f>IF(E222=0, "-", IF(H222/E222&lt;10, H222/E222, "&gt;999%"))</f>
        <v>-1</v>
      </c>
    </row>
    <row r="223" spans="1:10" x14ac:dyDescent="0.2">
      <c r="A223" s="158" t="s">
        <v>334</v>
      </c>
      <c r="B223" s="65">
        <v>0</v>
      </c>
      <c r="C223" s="66">
        <v>0</v>
      </c>
      <c r="D223" s="65">
        <v>0</v>
      </c>
      <c r="E223" s="66">
        <v>2</v>
      </c>
      <c r="F223" s="67"/>
      <c r="G223" s="65">
        <f>B223-C223</f>
        <v>0</v>
      </c>
      <c r="H223" s="66">
        <f>D223-E223</f>
        <v>-2</v>
      </c>
      <c r="I223" s="20" t="str">
        <f>IF(C223=0, "-", IF(G223/C223&lt;10, G223/C223, "&gt;999%"))</f>
        <v>-</v>
      </c>
      <c r="J223" s="21">
        <f>IF(E223=0, "-", IF(H223/E223&lt;10, H223/E223, "&gt;999%"))</f>
        <v>-1</v>
      </c>
    </row>
    <row r="224" spans="1:10" x14ac:dyDescent="0.2">
      <c r="A224" s="158" t="s">
        <v>482</v>
      </c>
      <c r="B224" s="65">
        <v>0</v>
      </c>
      <c r="C224" s="66">
        <v>0</v>
      </c>
      <c r="D224" s="65">
        <v>0</v>
      </c>
      <c r="E224" s="66">
        <v>1</v>
      </c>
      <c r="F224" s="67"/>
      <c r="G224" s="65">
        <f>B224-C224</f>
        <v>0</v>
      </c>
      <c r="H224" s="66">
        <f>D224-E224</f>
        <v>-1</v>
      </c>
      <c r="I224" s="20" t="str">
        <f>IF(C224=0, "-", IF(G224/C224&lt;10, G224/C224, "&gt;999%"))</f>
        <v>-</v>
      </c>
      <c r="J224" s="21">
        <f>IF(E224=0, "-", IF(H224/E224&lt;10, H224/E224, "&gt;999%"))</f>
        <v>-1</v>
      </c>
    </row>
    <row r="225" spans="1:10" s="160" customFormat="1" x14ac:dyDescent="0.2">
      <c r="A225" s="178" t="s">
        <v>686</v>
      </c>
      <c r="B225" s="71">
        <v>0</v>
      </c>
      <c r="C225" s="72">
        <v>0</v>
      </c>
      <c r="D225" s="71">
        <v>0</v>
      </c>
      <c r="E225" s="72">
        <v>26</v>
      </c>
      <c r="F225" s="73"/>
      <c r="G225" s="71">
        <f>B225-C225</f>
        <v>0</v>
      </c>
      <c r="H225" s="72">
        <f>D225-E225</f>
        <v>-26</v>
      </c>
      <c r="I225" s="37" t="str">
        <f>IF(C225=0, "-", IF(G225/C225&lt;10, G225/C225, "&gt;999%"))</f>
        <v>-</v>
      </c>
      <c r="J225" s="38">
        <f>IF(E225=0, "-", IF(H225/E225&lt;10, H225/E225, "&gt;999%"))</f>
        <v>-1</v>
      </c>
    </row>
    <row r="226" spans="1:10" x14ac:dyDescent="0.2">
      <c r="A226" s="177"/>
      <c r="B226" s="143"/>
      <c r="C226" s="144"/>
      <c r="D226" s="143"/>
      <c r="E226" s="144"/>
      <c r="F226" s="145"/>
      <c r="G226" s="143"/>
      <c r="H226" s="144"/>
      <c r="I226" s="151"/>
      <c r="J226" s="152"/>
    </row>
    <row r="227" spans="1:10" s="139" customFormat="1" x14ac:dyDescent="0.2">
      <c r="A227" s="159" t="s">
        <v>57</v>
      </c>
      <c r="B227" s="65"/>
      <c r="C227" s="66"/>
      <c r="D227" s="65"/>
      <c r="E227" s="66"/>
      <c r="F227" s="67"/>
      <c r="G227" s="65"/>
      <c r="H227" s="66"/>
      <c r="I227" s="20"/>
      <c r="J227" s="21"/>
    </row>
    <row r="228" spans="1:10" x14ac:dyDescent="0.2">
      <c r="A228" s="158" t="s">
        <v>57</v>
      </c>
      <c r="B228" s="65">
        <v>0</v>
      </c>
      <c r="C228" s="66">
        <v>0</v>
      </c>
      <c r="D228" s="65">
        <v>8</v>
      </c>
      <c r="E228" s="66">
        <v>9</v>
      </c>
      <c r="F228" s="67"/>
      <c r="G228" s="65">
        <f>B228-C228</f>
        <v>0</v>
      </c>
      <c r="H228" s="66">
        <f>D228-E228</f>
        <v>-1</v>
      </c>
      <c r="I228" s="20" t="str">
        <f>IF(C228=0, "-", IF(G228/C228&lt;10, G228/C228, "&gt;999%"))</f>
        <v>-</v>
      </c>
      <c r="J228" s="21">
        <f>IF(E228=0, "-", IF(H228/E228&lt;10, H228/E228, "&gt;999%"))</f>
        <v>-0.1111111111111111</v>
      </c>
    </row>
    <row r="229" spans="1:10" s="160" customFormat="1" x14ac:dyDescent="0.2">
      <c r="A229" s="178" t="s">
        <v>687</v>
      </c>
      <c r="B229" s="71">
        <v>0</v>
      </c>
      <c r="C229" s="72">
        <v>0</v>
      </c>
      <c r="D229" s="71">
        <v>8</v>
      </c>
      <c r="E229" s="72">
        <v>9</v>
      </c>
      <c r="F229" s="73"/>
      <c r="G229" s="71">
        <f>B229-C229</f>
        <v>0</v>
      </c>
      <c r="H229" s="72">
        <f>D229-E229</f>
        <v>-1</v>
      </c>
      <c r="I229" s="37" t="str">
        <f>IF(C229=0, "-", IF(G229/C229&lt;10, G229/C229, "&gt;999%"))</f>
        <v>-</v>
      </c>
      <c r="J229" s="38">
        <f>IF(E229=0, "-", IF(H229/E229&lt;10, H229/E229, "&gt;999%"))</f>
        <v>-0.1111111111111111</v>
      </c>
    </row>
    <row r="230" spans="1:10" x14ac:dyDescent="0.2">
      <c r="A230" s="177"/>
      <c r="B230" s="143"/>
      <c r="C230" s="144"/>
      <c r="D230" s="143"/>
      <c r="E230" s="144"/>
      <c r="F230" s="145"/>
      <c r="G230" s="143"/>
      <c r="H230" s="144"/>
      <c r="I230" s="151"/>
      <c r="J230" s="152"/>
    </row>
    <row r="231" spans="1:10" s="139" customFormat="1" x14ac:dyDescent="0.2">
      <c r="A231" s="159" t="s">
        <v>58</v>
      </c>
      <c r="B231" s="65"/>
      <c r="C231" s="66"/>
      <c r="D231" s="65"/>
      <c r="E231" s="66"/>
      <c r="F231" s="67"/>
      <c r="G231" s="65"/>
      <c r="H231" s="66"/>
      <c r="I231" s="20"/>
      <c r="J231" s="21"/>
    </row>
    <row r="232" spans="1:10" x14ac:dyDescent="0.2">
      <c r="A232" s="158" t="s">
        <v>595</v>
      </c>
      <c r="B232" s="65">
        <v>70</v>
      </c>
      <c r="C232" s="66">
        <v>17</v>
      </c>
      <c r="D232" s="65">
        <v>377</v>
      </c>
      <c r="E232" s="66">
        <v>263</v>
      </c>
      <c r="F232" s="67"/>
      <c r="G232" s="65">
        <f>B232-C232</f>
        <v>53</v>
      </c>
      <c r="H232" s="66">
        <f>D232-E232</f>
        <v>114</v>
      </c>
      <c r="I232" s="20">
        <f>IF(C232=0, "-", IF(G232/C232&lt;10, G232/C232, "&gt;999%"))</f>
        <v>3.1176470588235294</v>
      </c>
      <c r="J232" s="21">
        <f>IF(E232=0, "-", IF(H232/E232&lt;10, H232/E232, "&gt;999%"))</f>
        <v>0.43346007604562736</v>
      </c>
    </row>
    <row r="233" spans="1:10" x14ac:dyDescent="0.2">
      <c r="A233" s="158" t="s">
        <v>569</v>
      </c>
      <c r="B233" s="65">
        <v>103</v>
      </c>
      <c r="C233" s="66">
        <v>163</v>
      </c>
      <c r="D233" s="65">
        <v>1829</v>
      </c>
      <c r="E233" s="66">
        <v>1465</v>
      </c>
      <c r="F233" s="67"/>
      <c r="G233" s="65">
        <f>B233-C233</f>
        <v>-60</v>
      </c>
      <c r="H233" s="66">
        <f>D233-E233</f>
        <v>364</v>
      </c>
      <c r="I233" s="20">
        <f>IF(C233=0, "-", IF(G233/C233&lt;10, G233/C233, "&gt;999%"))</f>
        <v>-0.36809815950920244</v>
      </c>
      <c r="J233" s="21">
        <f>IF(E233=0, "-", IF(H233/E233&lt;10, H233/E233, "&gt;999%"))</f>
        <v>0.24846416382252559</v>
      </c>
    </row>
    <row r="234" spans="1:10" x14ac:dyDescent="0.2">
      <c r="A234" s="158" t="s">
        <v>583</v>
      </c>
      <c r="B234" s="65">
        <v>123</v>
      </c>
      <c r="C234" s="66">
        <v>90</v>
      </c>
      <c r="D234" s="65">
        <v>1039</v>
      </c>
      <c r="E234" s="66">
        <v>842</v>
      </c>
      <c r="F234" s="67"/>
      <c r="G234" s="65">
        <f>B234-C234</f>
        <v>33</v>
      </c>
      <c r="H234" s="66">
        <f>D234-E234</f>
        <v>197</v>
      </c>
      <c r="I234" s="20">
        <f>IF(C234=0, "-", IF(G234/C234&lt;10, G234/C234, "&gt;999%"))</f>
        <v>0.36666666666666664</v>
      </c>
      <c r="J234" s="21">
        <f>IF(E234=0, "-", IF(H234/E234&lt;10, H234/E234, "&gt;999%"))</f>
        <v>0.23396674584323041</v>
      </c>
    </row>
    <row r="235" spans="1:10" s="160" customFormat="1" x14ac:dyDescent="0.2">
      <c r="A235" s="178" t="s">
        <v>688</v>
      </c>
      <c r="B235" s="71">
        <v>296</v>
      </c>
      <c r="C235" s="72">
        <v>270</v>
      </c>
      <c r="D235" s="71">
        <v>3245</v>
      </c>
      <c r="E235" s="72">
        <v>2570</v>
      </c>
      <c r="F235" s="73"/>
      <c r="G235" s="71">
        <f>B235-C235</f>
        <v>26</v>
      </c>
      <c r="H235" s="72">
        <f>D235-E235</f>
        <v>675</v>
      </c>
      <c r="I235" s="37">
        <f>IF(C235=0, "-", IF(G235/C235&lt;10, G235/C235, "&gt;999%"))</f>
        <v>9.6296296296296297E-2</v>
      </c>
      <c r="J235" s="38">
        <f>IF(E235=0, "-", IF(H235/E235&lt;10, H235/E235, "&gt;999%"))</f>
        <v>0.26264591439688717</v>
      </c>
    </row>
    <row r="236" spans="1:10" x14ac:dyDescent="0.2">
      <c r="A236" s="177"/>
      <c r="B236" s="143"/>
      <c r="C236" s="144"/>
      <c r="D236" s="143"/>
      <c r="E236" s="144"/>
      <c r="F236" s="145"/>
      <c r="G236" s="143"/>
      <c r="H236" s="144"/>
      <c r="I236" s="151"/>
      <c r="J236" s="152"/>
    </row>
    <row r="237" spans="1:10" s="139" customFormat="1" x14ac:dyDescent="0.2">
      <c r="A237" s="159" t="s">
        <v>59</v>
      </c>
      <c r="B237" s="65"/>
      <c r="C237" s="66"/>
      <c r="D237" s="65"/>
      <c r="E237" s="66"/>
      <c r="F237" s="67"/>
      <c r="G237" s="65"/>
      <c r="H237" s="66"/>
      <c r="I237" s="20"/>
      <c r="J237" s="21"/>
    </row>
    <row r="238" spans="1:10" x14ac:dyDescent="0.2">
      <c r="A238" s="158" t="s">
        <v>536</v>
      </c>
      <c r="B238" s="65">
        <v>161</v>
      </c>
      <c r="C238" s="66">
        <v>225</v>
      </c>
      <c r="D238" s="65">
        <v>2050</v>
      </c>
      <c r="E238" s="66">
        <v>1461</v>
      </c>
      <c r="F238" s="67"/>
      <c r="G238" s="65">
        <f>B238-C238</f>
        <v>-64</v>
      </c>
      <c r="H238" s="66">
        <f>D238-E238</f>
        <v>589</v>
      </c>
      <c r="I238" s="20">
        <f>IF(C238=0, "-", IF(G238/C238&lt;10, G238/C238, "&gt;999%"))</f>
        <v>-0.28444444444444444</v>
      </c>
      <c r="J238" s="21">
        <f>IF(E238=0, "-", IF(H238/E238&lt;10, H238/E238, "&gt;999%"))</f>
        <v>0.40314852840520193</v>
      </c>
    </row>
    <row r="239" spans="1:10" x14ac:dyDescent="0.2">
      <c r="A239" s="158" t="s">
        <v>548</v>
      </c>
      <c r="B239" s="65">
        <v>434</v>
      </c>
      <c r="C239" s="66">
        <v>488</v>
      </c>
      <c r="D239" s="65">
        <v>5062</v>
      </c>
      <c r="E239" s="66">
        <v>3071</v>
      </c>
      <c r="F239" s="67"/>
      <c r="G239" s="65">
        <f>B239-C239</f>
        <v>-54</v>
      </c>
      <c r="H239" s="66">
        <f>D239-E239</f>
        <v>1991</v>
      </c>
      <c r="I239" s="20">
        <f>IF(C239=0, "-", IF(G239/C239&lt;10, G239/C239, "&gt;999%"))</f>
        <v>-0.11065573770491803</v>
      </c>
      <c r="J239" s="21">
        <f>IF(E239=0, "-", IF(H239/E239&lt;10, H239/E239, "&gt;999%"))</f>
        <v>0.64832302181699775</v>
      </c>
    </row>
    <row r="240" spans="1:10" x14ac:dyDescent="0.2">
      <c r="A240" s="158" t="s">
        <v>458</v>
      </c>
      <c r="B240" s="65">
        <v>220</v>
      </c>
      <c r="C240" s="66">
        <v>234</v>
      </c>
      <c r="D240" s="65">
        <v>2908</v>
      </c>
      <c r="E240" s="66">
        <v>1912</v>
      </c>
      <c r="F240" s="67"/>
      <c r="G240" s="65">
        <f>B240-C240</f>
        <v>-14</v>
      </c>
      <c r="H240" s="66">
        <f>D240-E240</f>
        <v>996</v>
      </c>
      <c r="I240" s="20">
        <f>IF(C240=0, "-", IF(G240/C240&lt;10, G240/C240, "&gt;999%"))</f>
        <v>-5.9829059829059832E-2</v>
      </c>
      <c r="J240" s="21">
        <f>IF(E240=0, "-", IF(H240/E240&lt;10, H240/E240, "&gt;999%"))</f>
        <v>0.52092050209205021</v>
      </c>
    </row>
    <row r="241" spans="1:10" s="160" customFormat="1" x14ac:dyDescent="0.2">
      <c r="A241" s="178" t="s">
        <v>689</v>
      </c>
      <c r="B241" s="71">
        <v>815</v>
      </c>
      <c r="C241" s="72">
        <v>947</v>
      </c>
      <c r="D241" s="71">
        <v>10020</v>
      </c>
      <c r="E241" s="72">
        <v>6444</v>
      </c>
      <c r="F241" s="73"/>
      <c r="G241" s="71">
        <f>B241-C241</f>
        <v>-132</v>
      </c>
      <c r="H241" s="72">
        <f>D241-E241</f>
        <v>3576</v>
      </c>
      <c r="I241" s="37">
        <f>IF(C241=0, "-", IF(G241/C241&lt;10, G241/C241, "&gt;999%"))</f>
        <v>-0.13938753959873285</v>
      </c>
      <c r="J241" s="38">
        <f>IF(E241=0, "-", IF(H241/E241&lt;10, H241/E241, "&gt;999%"))</f>
        <v>0.55493482309124764</v>
      </c>
    </row>
    <row r="242" spans="1:10" x14ac:dyDescent="0.2">
      <c r="A242" s="177"/>
      <c r="B242" s="143"/>
      <c r="C242" s="144"/>
      <c r="D242" s="143"/>
      <c r="E242" s="144"/>
      <c r="F242" s="145"/>
      <c r="G242" s="143"/>
      <c r="H242" s="144"/>
      <c r="I242" s="151"/>
      <c r="J242" s="152"/>
    </row>
    <row r="243" spans="1:10" s="139" customFormat="1" x14ac:dyDescent="0.2">
      <c r="A243" s="159" t="s">
        <v>60</v>
      </c>
      <c r="B243" s="65"/>
      <c r="C243" s="66"/>
      <c r="D243" s="65"/>
      <c r="E243" s="66"/>
      <c r="F243" s="67"/>
      <c r="G243" s="65"/>
      <c r="H243" s="66"/>
      <c r="I243" s="20"/>
      <c r="J243" s="21"/>
    </row>
    <row r="244" spans="1:10" x14ac:dyDescent="0.2">
      <c r="A244" s="158" t="s">
        <v>510</v>
      </c>
      <c r="B244" s="65">
        <v>0</v>
      </c>
      <c r="C244" s="66">
        <v>0</v>
      </c>
      <c r="D244" s="65">
        <v>0</v>
      </c>
      <c r="E244" s="66">
        <v>1</v>
      </c>
      <c r="F244" s="67"/>
      <c r="G244" s="65">
        <f>B244-C244</f>
        <v>0</v>
      </c>
      <c r="H244" s="66">
        <f>D244-E244</f>
        <v>-1</v>
      </c>
      <c r="I244" s="20" t="str">
        <f>IF(C244=0, "-", IF(G244/C244&lt;10, G244/C244, "&gt;999%"))</f>
        <v>-</v>
      </c>
      <c r="J244" s="21">
        <f>IF(E244=0, "-", IF(H244/E244&lt;10, H244/E244, "&gt;999%"))</f>
        <v>-1</v>
      </c>
    </row>
    <row r="245" spans="1:10" s="160" customFormat="1" x14ac:dyDescent="0.2">
      <c r="A245" s="178" t="s">
        <v>690</v>
      </c>
      <c r="B245" s="71">
        <v>0</v>
      </c>
      <c r="C245" s="72">
        <v>0</v>
      </c>
      <c r="D245" s="71">
        <v>0</v>
      </c>
      <c r="E245" s="72">
        <v>1</v>
      </c>
      <c r="F245" s="73"/>
      <c r="G245" s="71">
        <f>B245-C245</f>
        <v>0</v>
      </c>
      <c r="H245" s="72">
        <f>D245-E245</f>
        <v>-1</v>
      </c>
      <c r="I245" s="37" t="str">
        <f>IF(C245=0, "-", IF(G245/C245&lt;10, G245/C245, "&gt;999%"))</f>
        <v>-</v>
      </c>
      <c r="J245" s="38">
        <f>IF(E245=0, "-", IF(H245/E245&lt;10, H245/E245, "&gt;999%"))</f>
        <v>-1</v>
      </c>
    </row>
    <row r="246" spans="1:10" x14ac:dyDescent="0.2">
      <c r="A246" s="177"/>
      <c r="B246" s="143"/>
      <c r="C246" s="144"/>
      <c r="D246" s="143"/>
      <c r="E246" s="144"/>
      <c r="F246" s="145"/>
      <c r="G246" s="143"/>
      <c r="H246" s="144"/>
      <c r="I246" s="151"/>
      <c r="J246" s="152"/>
    </row>
    <row r="247" spans="1:10" s="139" customFormat="1" x14ac:dyDescent="0.2">
      <c r="A247" s="159" t="s">
        <v>61</v>
      </c>
      <c r="B247" s="65"/>
      <c r="C247" s="66"/>
      <c r="D247" s="65"/>
      <c r="E247" s="66"/>
      <c r="F247" s="67"/>
      <c r="G247" s="65"/>
      <c r="H247" s="66"/>
      <c r="I247" s="20"/>
      <c r="J247" s="21"/>
    </row>
    <row r="248" spans="1:10" x14ac:dyDescent="0.2">
      <c r="A248" s="158" t="s">
        <v>596</v>
      </c>
      <c r="B248" s="65">
        <v>5</v>
      </c>
      <c r="C248" s="66">
        <v>7</v>
      </c>
      <c r="D248" s="65">
        <v>103</v>
      </c>
      <c r="E248" s="66">
        <v>91</v>
      </c>
      <c r="F248" s="67"/>
      <c r="G248" s="65">
        <f>B248-C248</f>
        <v>-2</v>
      </c>
      <c r="H248" s="66">
        <f>D248-E248</f>
        <v>12</v>
      </c>
      <c r="I248" s="20">
        <f>IF(C248=0, "-", IF(G248/C248&lt;10, G248/C248, "&gt;999%"))</f>
        <v>-0.2857142857142857</v>
      </c>
      <c r="J248" s="21">
        <f>IF(E248=0, "-", IF(H248/E248&lt;10, H248/E248, "&gt;999%"))</f>
        <v>0.13186813186813187</v>
      </c>
    </row>
    <row r="249" spans="1:10" x14ac:dyDescent="0.2">
      <c r="A249" s="158" t="s">
        <v>584</v>
      </c>
      <c r="B249" s="65">
        <v>2</v>
      </c>
      <c r="C249" s="66">
        <v>4</v>
      </c>
      <c r="D249" s="65">
        <v>26</v>
      </c>
      <c r="E249" s="66">
        <v>38</v>
      </c>
      <c r="F249" s="67"/>
      <c r="G249" s="65">
        <f>B249-C249</f>
        <v>-2</v>
      </c>
      <c r="H249" s="66">
        <f>D249-E249</f>
        <v>-12</v>
      </c>
      <c r="I249" s="20">
        <f>IF(C249=0, "-", IF(G249/C249&lt;10, G249/C249, "&gt;999%"))</f>
        <v>-0.5</v>
      </c>
      <c r="J249" s="21">
        <f>IF(E249=0, "-", IF(H249/E249&lt;10, H249/E249, "&gt;999%"))</f>
        <v>-0.31578947368421051</v>
      </c>
    </row>
    <row r="250" spans="1:10" x14ac:dyDescent="0.2">
      <c r="A250" s="158" t="s">
        <v>570</v>
      </c>
      <c r="B250" s="65">
        <v>40</v>
      </c>
      <c r="C250" s="66">
        <v>59</v>
      </c>
      <c r="D250" s="65">
        <v>322</v>
      </c>
      <c r="E250" s="66">
        <v>298</v>
      </c>
      <c r="F250" s="67"/>
      <c r="G250" s="65">
        <f>B250-C250</f>
        <v>-19</v>
      </c>
      <c r="H250" s="66">
        <f>D250-E250</f>
        <v>24</v>
      </c>
      <c r="I250" s="20">
        <f>IF(C250=0, "-", IF(G250/C250&lt;10, G250/C250, "&gt;999%"))</f>
        <v>-0.32203389830508472</v>
      </c>
      <c r="J250" s="21">
        <f>IF(E250=0, "-", IF(H250/E250&lt;10, H250/E250, "&gt;999%"))</f>
        <v>8.0536912751677847E-2</v>
      </c>
    </row>
    <row r="251" spans="1:10" x14ac:dyDescent="0.2">
      <c r="A251" s="158" t="s">
        <v>571</v>
      </c>
      <c r="B251" s="65">
        <v>0</v>
      </c>
      <c r="C251" s="66">
        <v>8</v>
      </c>
      <c r="D251" s="65">
        <v>12</v>
      </c>
      <c r="E251" s="66">
        <v>64</v>
      </c>
      <c r="F251" s="67"/>
      <c r="G251" s="65">
        <f>B251-C251</f>
        <v>-8</v>
      </c>
      <c r="H251" s="66">
        <f>D251-E251</f>
        <v>-52</v>
      </c>
      <c r="I251" s="20">
        <f>IF(C251=0, "-", IF(G251/C251&lt;10, G251/C251, "&gt;999%"))</f>
        <v>-1</v>
      </c>
      <c r="J251" s="21">
        <f>IF(E251=0, "-", IF(H251/E251&lt;10, H251/E251, "&gt;999%"))</f>
        <v>-0.8125</v>
      </c>
    </row>
    <row r="252" spans="1:10" s="160" customFormat="1" x14ac:dyDescent="0.2">
      <c r="A252" s="178" t="s">
        <v>691</v>
      </c>
      <c r="B252" s="71">
        <v>47</v>
      </c>
      <c r="C252" s="72">
        <v>78</v>
      </c>
      <c r="D252" s="71">
        <v>463</v>
      </c>
      <c r="E252" s="72">
        <v>491</v>
      </c>
      <c r="F252" s="73"/>
      <c r="G252" s="71">
        <f>B252-C252</f>
        <v>-31</v>
      </c>
      <c r="H252" s="72">
        <f>D252-E252</f>
        <v>-28</v>
      </c>
      <c r="I252" s="37">
        <f>IF(C252=0, "-", IF(G252/C252&lt;10, G252/C252, "&gt;999%"))</f>
        <v>-0.39743589743589741</v>
      </c>
      <c r="J252" s="38">
        <f>IF(E252=0, "-", IF(H252/E252&lt;10, H252/E252, "&gt;999%"))</f>
        <v>-5.7026476578411409E-2</v>
      </c>
    </row>
    <row r="253" spans="1:10" x14ac:dyDescent="0.2">
      <c r="A253" s="177"/>
      <c r="B253" s="143"/>
      <c r="C253" s="144"/>
      <c r="D253" s="143"/>
      <c r="E253" s="144"/>
      <c r="F253" s="145"/>
      <c r="G253" s="143"/>
      <c r="H253" s="144"/>
      <c r="I253" s="151"/>
      <c r="J253" s="152"/>
    </row>
    <row r="254" spans="1:10" s="139" customFormat="1" x14ac:dyDescent="0.2">
      <c r="A254" s="159" t="s">
        <v>62</v>
      </c>
      <c r="B254" s="65"/>
      <c r="C254" s="66"/>
      <c r="D254" s="65"/>
      <c r="E254" s="66"/>
      <c r="F254" s="67"/>
      <c r="G254" s="65"/>
      <c r="H254" s="66"/>
      <c r="I254" s="20"/>
      <c r="J254" s="21"/>
    </row>
    <row r="255" spans="1:10" x14ac:dyDescent="0.2">
      <c r="A255" s="158" t="s">
        <v>407</v>
      </c>
      <c r="B255" s="65">
        <v>11</v>
      </c>
      <c r="C255" s="66">
        <v>22</v>
      </c>
      <c r="D255" s="65">
        <v>194</v>
      </c>
      <c r="E255" s="66">
        <v>248</v>
      </c>
      <c r="F255" s="67"/>
      <c r="G255" s="65">
        <f t="shared" ref="G255:G262" si="32">B255-C255</f>
        <v>-11</v>
      </c>
      <c r="H255" s="66">
        <f t="shared" ref="H255:H262" si="33">D255-E255</f>
        <v>-54</v>
      </c>
      <c r="I255" s="20">
        <f t="shared" ref="I255:I262" si="34">IF(C255=0, "-", IF(G255/C255&lt;10, G255/C255, "&gt;999%"))</f>
        <v>-0.5</v>
      </c>
      <c r="J255" s="21">
        <f t="shared" ref="J255:J262" si="35">IF(E255=0, "-", IF(H255/E255&lt;10, H255/E255, "&gt;999%"))</f>
        <v>-0.21774193548387097</v>
      </c>
    </row>
    <row r="256" spans="1:10" x14ac:dyDescent="0.2">
      <c r="A256" s="158" t="s">
        <v>483</v>
      </c>
      <c r="B256" s="65">
        <v>1</v>
      </c>
      <c r="C256" s="66">
        <v>11</v>
      </c>
      <c r="D256" s="65">
        <v>167</v>
      </c>
      <c r="E256" s="66">
        <v>125</v>
      </c>
      <c r="F256" s="67"/>
      <c r="G256" s="65">
        <f t="shared" si="32"/>
        <v>-10</v>
      </c>
      <c r="H256" s="66">
        <f t="shared" si="33"/>
        <v>42</v>
      </c>
      <c r="I256" s="20">
        <f t="shared" si="34"/>
        <v>-0.90909090909090906</v>
      </c>
      <c r="J256" s="21">
        <f t="shared" si="35"/>
        <v>0.33600000000000002</v>
      </c>
    </row>
    <row r="257" spans="1:10" x14ac:dyDescent="0.2">
      <c r="A257" s="158" t="s">
        <v>335</v>
      </c>
      <c r="B257" s="65">
        <v>0</v>
      </c>
      <c r="C257" s="66">
        <v>2</v>
      </c>
      <c r="D257" s="65">
        <v>21</v>
      </c>
      <c r="E257" s="66">
        <v>22</v>
      </c>
      <c r="F257" s="67"/>
      <c r="G257" s="65">
        <f t="shared" si="32"/>
        <v>-2</v>
      </c>
      <c r="H257" s="66">
        <f t="shared" si="33"/>
        <v>-1</v>
      </c>
      <c r="I257" s="20">
        <f t="shared" si="34"/>
        <v>-1</v>
      </c>
      <c r="J257" s="21">
        <f t="shared" si="35"/>
        <v>-4.5454545454545456E-2</v>
      </c>
    </row>
    <row r="258" spans="1:10" x14ac:dyDescent="0.2">
      <c r="A258" s="158" t="s">
        <v>484</v>
      </c>
      <c r="B258" s="65">
        <v>0</v>
      </c>
      <c r="C258" s="66">
        <v>2</v>
      </c>
      <c r="D258" s="65">
        <v>16</v>
      </c>
      <c r="E258" s="66">
        <v>25</v>
      </c>
      <c r="F258" s="67"/>
      <c r="G258" s="65">
        <f t="shared" si="32"/>
        <v>-2</v>
      </c>
      <c r="H258" s="66">
        <f t="shared" si="33"/>
        <v>-9</v>
      </c>
      <c r="I258" s="20">
        <f t="shared" si="34"/>
        <v>-1</v>
      </c>
      <c r="J258" s="21">
        <f t="shared" si="35"/>
        <v>-0.36</v>
      </c>
    </row>
    <row r="259" spans="1:10" x14ac:dyDescent="0.2">
      <c r="A259" s="158" t="s">
        <v>268</v>
      </c>
      <c r="B259" s="65">
        <v>1</v>
      </c>
      <c r="C259" s="66">
        <v>2</v>
      </c>
      <c r="D259" s="65">
        <v>48</v>
      </c>
      <c r="E259" s="66">
        <v>65</v>
      </c>
      <c r="F259" s="67"/>
      <c r="G259" s="65">
        <f t="shared" si="32"/>
        <v>-1</v>
      </c>
      <c r="H259" s="66">
        <f t="shared" si="33"/>
        <v>-17</v>
      </c>
      <c r="I259" s="20">
        <f t="shared" si="34"/>
        <v>-0.5</v>
      </c>
      <c r="J259" s="21">
        <f t="shared" si="35"/>
        <v>-0.26153846153846155</v>
      </c>
    </row>
    <row r="260" spans="1:10" x14ac:dyDescent="0.2">
      <c r="A260" s="158" t="s">
        <v>284</v>
      </c>
      <c r="B260" s="65">
        <v>1</v>
      </c>
      <c r="C260" s="66">
        <v>0</v>
      </c>
      <c r="D260" s="65">
        <v>15</v>
      </c>
      <c r="E260" s="66">
        <v>14</v>
      </c>
      <c r="F260" s="67"/>
      <c r="G260" s="65">
        <f t="shared" si="32"/>
        <v>1</v>
      </c>
      <c r="H260" s="66">
        <f t="shared" si="33"/>
        <v>1</v>
      </c>
      <c r="I260" s="20" t="str">
        <f t="shared" si="34"/>
        <v>-</v>
      </c>
      <c r="J260" s="21">
        <f t="shared" si="35"/>
        <v>7.1428571428571425E-2</v>
      </c>
    </row>
    <row r="261" spans="1:10" x14ac:dyDescent="0.2">
      <c r="A261" s="158" t="s">
        <v>297</v>
      </c>
      <c r="B261" s="65">
        <v>0</v>
      </c>
      <c r="C261" s="66">
        <v>0</v>
      </c>
      <c r="D261" s="65">
        <v>1</v>
      </c>
      <c r="E261" s="66">
        <v>7</v>
      </c>
      <c r="F261" s="67"/>
      <c r="G261" s="65">
        <f t="shared" si="32"/>
        <v>0</v>
      </c>
      <c r="H261" s="66">
        <f t="shared" si="33"/>
        <v>-6</v>
      </c>
      <c r="I261" s="20" t="str">
        <f t="shared" si="34"/>
        <v>-</v>
      </c>
      <c r="J261" s="21">
        <f t="shared" si="35"/>
        <v>-0.8571428571428571</v>
      </c>
    </row>
    <row r="262" spans="1:10" s="160" customFormat="1" x14ac:dyDescent="0.2">
      <c r="A262" s="178" t="s">
        <v>692</v>
      </c>
      <c r="B262" s="71">
        <v>14</v>
      </c>
      <c r="C262" s="72">
        <v>39</v>
      </c>
      <c r="D262" s="71">
        <v>462</v>
      </c>
      <c r="E262" s="72">
        <v>506</v>
      </c>
      <c r="F262" s="73"/>
      <c r="G262" s="71">
        <f t="shared" si="32"/>
        <v>-25</v>
      </c>
      <c r="H262" s="72">
        <f t="shared" si="33"/>
        <v>-44</v>
      </c>
      <c r="I262" s="37">
        <f t="shared" si="34"/>
        <v>-0.64102564102564108</v>
      </c>
      <c r="J262" s="38">
        <f t="shared" si="35"/>
        <v>-8.6956521739130432E-2</v>
      </c>
    </row>
    <row r="263" spans="1:10" x14ac:dyDescent="0.2">
      <c r="A263" s="177"/>
      <c r="B263" s="143"/>
      <c r="C263" s="144"/>
      <c r="D263" s="143"/>
      <c r="E263" s="144"/>
      <c r="F263" s="145"/>
      <c r="G263" s="143"/>
      <c r="H263" s="144"/>
      <c r="I263" s="151"/>
      <c r="J263" s="152"/>
    </row>
    <row r="264" spans="1:10" s="139" customFormat="1" x14ac:dyDescent="0.2">
      <c r="A264" s="159" t="s">
        <v>63</v>
      </c>
      <c r="B264" s="65"/>
      <c r="C264" s="66"/>
      <c r="D264" s="65"/>
      <c r="E264" s="66"/>
      <c r="F264" s="67"/>
      <c r="G264" s="65"/>
      <c r="H264" s="66"/>
      <c r="I264" s="20"/>
      <c r="J264" s="21"/>
    </row>
    <row r="265" spans="1:10" x14ac:dyDescent="0.2">
      <c r="A265" s="158" t="s">
        <v>419</v>
      </c>
      <c r="B265" s="65">
        <v>4</v>
      </c>
      <c r="C265" s="66">
        <v>1</v>
      </c>
      <c r="D265" s="65">
        <v>124</v>
      </c>
      <c r="E265" s="66">
        <v>110</v>
      </c>
      <c r="F265" s="67"/>
      <c r="G265" s="65">
        <f t="shared" ref="G265:G270" si="36">B265-C265</f>
        <v>3</v>
      </c>
      <c r="H265" s="66">
        <f t="shared" ref="H265:H270" si="37">D265-E265</f>
        <v>14</v>
      </c>
      <c r="I265" s="20">
        <f t="shared" ref="I265:I270" si="38">IF(C265=0, "-", IF(G265/C265&lt;10, G265/C265, "&gt;999%"))</f>
        <v>3</v>
      </c>
      <c r="J265" s="21">
        <f t="shared" ref="J265:J270" si="39">IF(E265=0, "-", IF(H265/E265&lt;10, H265/E265, "&gt;999%"))</f>
        <v>0.12727272727272726</v>
      </c>
    </row>
    <row r="266" spans="1:10" x14ac:dyDescent="0.2">
      <c r="A266" s="158" t="s">
        <v>383</v>
      </c>
      <c r="B266" s="65">
        <v>49</v>
      </c>
      <c r="C266" s="66">
        <v>35</v>
      </c>
      <c r="D266" s="65">
        <v>314</v>
      </c>
      <c r="E266" s="66">
        <v>246</v>
      </c>
      <c r="F266" s="67"/>
      <c r="G266" s="65">
        <f t="shared" si="36"/>
        <v>14</v>
      </c>
      <c r="H266" s="66">
        <f t="shared" si="37"/>
        <v>68</v>
      </c>
      <c r="I266" s="20">
        <f t="shared" si="38"/>
        <v>0.4</v>
      </c>
      <c r="J266" s="21">
        <f t="shared" si="39"/>
        <v>0.27642276422764228</v>
      </c>
    </row>
    <row r="267" spans="1:10" x14ac:dyDescent="0.2">
      <c r="A267" s="158" t="s">
        <v>549</v>
      </c>
      <c r="B267" s="65">
        <v>45</v>
      </c>
      <c r="C267" s="66">
        <v>35</v>
      </c>
      <c r="D267" s="65">
        <v>381</v>
      </c>
      <c r="E267" s="66">
        <v>199</v>
      </c>
      <c r="F267" s="67"/>
      <c r="G267" s="65">
        <f t="shared" si="36"/>
        <v>10</v>
      </c>
      <c r="H267" s="66">
        <f t="shared" si="37"/>
        <v>182</v>
      </c>
      <c r="I267" s="20">
        <f t="shared" si="38"/>
        <v>0.2857142857142857</v>
      </c>
      <c r="J267" s="21">
        <f t="shared" si="39"/>
        <v>0.914572864321608</v>
      </c>
    </row>
    <row r="268" spans="1:10" x14ac:dyDescent="0.2">
      <c r="A268" s="158" t="s">
        <v>459</v>
      </c>
      <c r="B268" s="65">
        <v>69</v>
      </c>
      <c r="C268" s="66">
        <v>109</v>
      </c>
      <c r="D268" s="65">
        <v>894</v>
      </c>
      <c r="E268" s="66">
        <v>920</v>
      </c>
      <c r="F268" s="67"/>
      <c r="G268" s="65">
        <f t="shared" si="36"/>
        <v>-40</v>
      </c>
      <c r="H268" s="66">
        <f t="shared" si="37"/>
        <v>-26</v>
      </c>
      <c r="I268" s="20">
        <f t="shared" si="38"/>
        <v>-0.3669724770642202</v>
      </c>
      <c r="J268" s="21">
        <f t="shared" si="39"/>
        <v>-2.8260869565217391E-2</v>
      </c>
    </row>
    <row r="269" spans="1:10" x14ac:dyDescent="0.2">
      <c r="A269" s="158" t="s">
        <v>460</v>
      </c>
      <c r="B269" s="65">
        <v>19</v>
      </c>
      <c r="C269" s="66">
        <v>32</v>
      </c>
      <c r="D269" s="65">
        <v>616</v>
      </c>
      <c r="E269" s="66">
        <v>423</v>
      </c>
      <c r="F269" s="67"/>
      <c r="G269" s="65">
        <f t="shared" si="36"/>
        <v>-13</v>
      </c>
      <c r="H269" s="66">
        <f t="shared" si="37"/>
        <v>193</v>
      </c>
      <c r="I269" s="20">
        <f t="shared" si="38"/>
        <v>-0.40625</v>
      </c>
      <c r="J269" s="21">
        <f t="shared" si="39"/>
        <v>0.45626477541371158</v>
      </c>
    </row>
    <row r="270" spans="1:10" s="160" customFormat="1" x14ac:dyDescent="0.2">
      <c r="A270" s="178" t="s">
        <v>693</v>
      </c>
      <c r="B270" s="71">
        <v>186</v>
      </c>
      <c r="C270" s="72">
        <v>212</v>
      </c>
      <c r="D270" s="71">
        <v>2329</v>
      </c>
      <c r="E270" s="72">
        <v>1898</v>
      </c>
      <c r="F270" s="73"/>
      <c r="G270" s="71">
        <f t="shared" si="36"/>
        <v>-26</v>
      </c>
      <c r="H270" s="72">
        <f t="shared" si="37"/>
        <v>431</v>
      </c>
      <c r="I270" s="37">
        <f t="shared" si="38"/>
        <v>-0.12264150943396226</v>
      </c>
      <c r="J270" s="38">
        <f t="shared" si="39"/>
        <v>0.22708113804004215</v>
      </c>
    </row>
    <row r="271" spans="1:10" x14ac:dyDescent="0.2">
      <c r="A271" s="177"/>
      <c r="B271" s="143"/>
      <c r="C271" s="144"/>
      <c r="D271" s="143"/>
      <c r="E271" s="144"/>
      <c r="F271" s="145"/>
      <c r="G271" s="143"/>
      <c r="H271" s="144"/>
      <c r="I271" s="151"/>
      <c r="J271" s="152"/>
    </row>
    <row r="272" spans="1:10" s="139" customFormat="1" x14ac:dyDescent="0.2">
      <c r="A272" s="159" t="s">
        <v>64</v>
      </c>
      <c r="B272" s="65"/>
      <c r="C272" s="66"/>
      <c r="D272" s="65"/>
      <c r="E272" s="66"/>
      <c r="F272" s="67"/>
      <c r="G272" s="65"/>
      <c r="H272" s="66"/>
      <c r="I272" s="20"/>
      <c r="J272" s="21"/>
    </row>
    <row r="273" spans="1:10" x14ac:dyDescent="0.2">
      <c r="A273" s="158" t="s">
        <v>64</v>
      </c>
      <c r="B273" s="65">
        <v>75</v>
      </c>
      <c r="C273" s="66">
        <v>99</v>
      </c>
      <c r="D273" s="65">
        <v>861</v>
      </c>
      <c r="E273" s="66">
        <v>593</v>
      </c>
      <c r="F273" s="67"/>
      <c r="G273" s="65">
        <f>B273-C273</f>
        <v>-24</v>
      </c>
      <c r="H273" s="66">
        <f>D273-E273</f>
        <v>268</v>
      </c>
      <c r="I273" s="20">
        <f>IF(C273=0, "-", IF(G273/C273&lt;10, G273/C273, "&gt;999%"))</f>
        <v>-0.24242424242424243</v>
      </c>
      <c r="J273" s="21">
        <f>IF(E273=0, "-", IF(H273/E273&lt;10, H273/E273, "&gt;999%"))</f>
        <v>0.45193929173693087</v>
      </c>
    </row>
    <row r="274" spans="1:10" s="160" customFormat="1" x14ac:dyDescent="0.2">
      <c r="A274" s="178" t="s">
        <v>694</v>
      </c>
      <c r="B274" s="71">
        <v>75</v>
      </c>
      <c r="C274" s="72">
        <v>99</v>
      </c>
      <c r="D274" s="71">
        <v>861</v>
      </c>
      <c r="E274" s="72">
        <v>593</v>
      </c>
      <c r="F274" s="73"/>
      <c r="G274" s="71">
        <f>B274-C274</f>
        <v>-24</v>
      </c>
      <c r="H274" s="72">
        <f>D274-E274</f>
        <v>268</v>
      </c>
      <c r="I274" s="37">
        <f>IF(C274=0, "-", IF(G274/C274&lt;10, G274/C274, "&gt;999%"))</f>
        <v>-0.24242424242424243</v>
      </c>
      <c r="J274" s="38">
        <f>IF(E274=0, "-", IF(H274/E274&lt;10, H274/E274, "&gt;999%"))</f>
        <v>0.45193929173693087</v>
      </c>
    </row>
    <row r="275" spans="1:10" x14ac:dyDescent="0.2">
      <c r="A275" s="177"/>
      <c r="B275" s="143"/>
      <c r="C275" s="144"/>
      <c r="D275" s="143"/>
      <c r="E275" s="144"/>
      <c r="F275" s="145"/>
      <c r="G275" s="143"/>
      <c r="H275" s="144"/>
      <c r="I275" s="151"/>
      <c r="J275" s="152"/>
    </row>
    <row r="276" spans="1:10" s="139" customFormat="1" x14ac:dyDescent="0.2">
      <c r="A276" s="159" t="s">
        <v>65</v>
      </c>
      <c r="B276" s="65"/>
      <c r="C276" s="66"/>
      <c r="D276" s="65"/>
      <c r="E276" s="66"/>
      <c r="F276" s="67"/>
      <c r="G276" s="65"/>
      <c r="H276" s="66"/>
      <c r="I276" s="20"/>
      <c r="J276" s="21"/>
    </row>
    <row r="277" spans="1:10" x14ac:dyDescent="0.2">
      <c r="A277" s="158" t="s">
        <v>307</v>
      </c>
      <c r="B277" s="65">
        <v>81</v>
      </c>
      <c r="C277" s="66">
        <v>24</v>
      </c>
      <c r="D277" s="65">
        <v>1774</v>
      </c>
      <c r="E277" s="66">
        <v>1342</v>
      </c>
      <c r="F277" s="67"/>
      <c r="G277" s="65">
        <f t="shared" ref="G277:G288" si="40">B277-C277</f>
        <v>57</v>
      </c>
      <c r="H277" s="66">
        <f t="shared" ref="H277:H288" si="41">D277-E277</f>
        <v>432</v>
      </c>
      <c r="I277" s="20">
        <f t="shared" ref="I277:I288" si="42">IF(C277=0, "-", IF(G277/C277&lt;10, G277/C277, "&gt;999%"))</f>
        <v>2.375</v>
      </c>
      <c r="J277" s="21">
        <f t="shared" ref="J277:J288" si="43">IF(E277=0, "-", IF(H277/E277&lt;10, H277/E277, "&gt;999%"))</f>
        <v>0.32190760059612517</v>
      </c>
    </row>
    <row r="278" spans="1:10" x14ac:dyDescent="0.2">
      <c r="A278" s="158" t="s">
        <v>228</v>
      </c>
      <c r="B278" s="65">
        <v>361</v>
      </c>
      <c r="C278" s="66">
        <v>436</v>
      </c>
      <c r="D278" s="65">
        <v>5804</v>
      </c>
      <c r="E278" s="66">
        <v>6626</v>
      </c>
      <c r="F278" s="67"/>
      <c r="G278" s="65">
        <f t="shared" si="40"/>
        <v>-75</v>
      </c>
      <c r="H278" s="66">
        <f t="shared" si="41"/>
        <v>-822</v>
      </c>
      <c r="I278" s="20">
        <f t="shared" si="42"/>
        <v>-0.17201834862385321</v>
      </c>
      <c r="J278" s="21">
        <f t="shared" si="43"/>
        <v>-0.1240567461515243</v>
      </c>
    </row>
    <row r="279" spans="1:10" x14ac:dyDescent="0.2">
      <c r="A279" s="158" t="s">
        <v>384</v>
      </c>
      <c r="B279" s="65">
        <v>57</v>
      </c>
      <c r="C279" s="66">
        <v>0</v>
      </c>
      <c r="D279" s="65">
        <v>369</v>
      </c>
      <c r="E279" s="66">
        <v>0</v>
      </c>
      <c r="F279" s="67"/>
      <c r="G279" s="65">
        <f t="shared" si="40"/>
        <v>57</v>
      </c>
      <c r="H279" s="66">
        <f t="shared" si="41"/>
        <v>369</v>
      </c>
      <c r="I279" s="20" t="str">
        <f t="shared" si="42"/>
        <v>-</v>
      </c>
      <c r="J279" s="21" t="str">
        <f t="shared" si="43"/>
        <v>-</v>
      </c>
    </row>
    <row r="280" spans="1:10" x14ac:dyDescent="0.2">
      <c r="A280" s="158" t="s">
        <v>253</v>
      </c>
      <c r="B280" s="65">
        <v>0</v>
      </c>
      <c r="C280" s="66">
        <v>0</v>
      </c>
      <c r="D280" s="65">
        <v>0</v>
      </c>
      <c r="E280" s="66">
        <v>98</v>
      </c>
      <c r="F280" s="67"/>
      <c r="G280" s="65">
        <f t="shared" si="40"/>
        <v>0</v>
      </c>
      <c r="H280" s="66">
        <f t="shared" si="41"/>
        <v>-98</v>
      </c>
      <c r="I280" s="20" t="str">
        <f t="shared" si="42"/>
        <v>-</v>
      </c>
      <c r="J280" s="21">
        <f t="shared" si="43"/>
        <v>-1</v>
      </c>
    </row>
    <row r="281" spans="1:10" x14ac:dyDescent="0.2">
      <c r="A281" s="158" t="s">
        <v>200</v>
      </c>
      <c r="B281" s="65">
        <v>197</v>
      </c>
      <c r="C281" s="66">
        <v>83</v>
      </c>
      <c r="D281" s="65">
        <v>1941</v>
      </c>
      <c r="E281" s="66">
        <v>1438</v>
      </c>
      <c r="F281" s="67"/>
      <c r="G281" s="65">
        <f t="shared" si="40"/>
        <v>114</v>
      </c>
      <c r="H281" s="66">
        <f t="shared" si="41"/>
        <v>503</v>
      </c>
      <c r="I281" s="20">
        <f t="shared" si="42"/>
        <v>1.3734939759036144</v>
      </c>
      <c r="J281" s="21">
        <f t="shared" si="43"/>
        <v>0.34979137691237833</v>
      </c>
    </row>
    <row r="282" spans="1:10" x14ac:dyDescent="0.2">
      <c r="A282" s="158" t="s">
        <v>207</v>
      </c>
      <c r="B282" s="65">
        <v>122</v>
      </c>
      <c r="C282" s="66">
        <v>166</v>
      </c>
      <c r="D282" s="65">
        <v>1720</v>
      </c>
      <c r="E282" s="66">
        <v>1624</v>
      </c>
      <c r="F282" s="67"/>
      <c r="G282" s="65">
        <f t="shared" si="40"/>
        <v>-44</v>
      </c>
      <c r="H282" s="66">
        <f t="shared" si="41"/>
        <v>96</v>
      </c>
      <c r="I282" s="20">
        <f t="shared" si="42"/>
        <v>-0.26506024096385544</v>
      </c>
      <c r="J282" s="21">
        <f t="shared" si="43"/>
        <v>5.9113300492610835E-2</v>
      </c>
    </row>
    <row r="283" spans="1:10" x14ac:dyDescent="0.2">
      <c r="A283" s="158" t="s">
        <v>385</v>
      </c>
      <c r="B283" s="65">
        <v>301</v>
      </c>
      <c r="C283" s="66">
        <v>290</v>
      </c>
      <c r="D283" s="65">
        <v>3028</v>
      </c>
      <c r="E283" s="66">
        <v>3454</v>
      </c>
      <c r="F283" s="67"/>
      <c r="G283" s="65">
        <f t="shared" si="40"/>
        <v>11</v>
      </c>
      <c r="H283" s="66">
        <f t="shared" si="41"/>
        <v>-426</v>
      </c>
      <c r="I283" s="20">
        <f t="shared" si="42"/>
        <v>3.793103448275862E-2</v>
      </c>
      <c r="J283" s="21">
        <f t="shared" si="43"/>
        <v>-0.123335263462652</v>
      </c>
    </row>
    <row r="284" spans="1:10" x14ac:dyDescent="0.2">
      <c r="A284" s="158" t="s">
        <v>461</v>
      </c>
      <c r="B284" s="65">
        <v>155</v>
      </c>
      <c r="C284" s="66">
        <v>262</v>
      </c>
      <c r="D284" s="65">
        <v>1830</v>
      </c>
      <c r="E284" s="66">
        <v>1798</v>
      </c>
      <c r="F284" s="67"/>
      <c r="G284" s="65">
        <f t="shared" si="40"/>
        <v>-107</v>
      </c>
      <c r="H284" s="66">
        <f t="shared" si="41"/>
        <v>32</v>
      </c>
      <c r="I284" s="20">
        <f t="shared" si="42"/>
        <v>-0.40839694656488551</v>
      </c>
      <c r="J284" s="21">
        <f t="shared" si="43"/>
        <v>1.7797552836484983E-2</v>
      </c>
    </row>
    <row r="285" spans="1:10" x14ac:dyDescent="0.2">
      <c r="A285" s="158" t="s">
        <v>420</v>
      </c>
      <c r="B285" s="65">
        <v>281</v>
      </c>
      <c r="C285" s="66">
        <v>236</v>
      </c>
      <c r="D285" s="65">
        <v>2503</v>
      </c>
      <c r="E285" s="66">
        <v>3232</v>
      </c>
      <c r="F285" s="67"/>
      <c r="G285" s="65">
        <f t="shared" si="40"/>
        <v>45</v>
      </c>
      <c r="H285" s="66">
        <f t="shared" si="41"/>
        <v>-729</v>
      </c>
      <c r="I285" s="20">
        <f t="shared" si="42"/>
        <v>0.19067796610169491</v>
      </c>
      <c r="J285" s="21">
        <f t="shared" si="43"/>
        <v>-0.22555693069306931</v>
      </c>
    </row>
    <row r="286" spans="1:10" x14ac:dyDescent="0.2">
      <c r="A286" s="158" t="s">
        <v>278</v>
      </c>
      <c r="B286" s="65">
        <v>18</v>
      </c>
      <c r="C286" s="66">
        <v>45</v>
      </c>
      <c r="D286" s="65">
        <v>474</v>
      </c>
      <c r="E286" s="66">
        <v>652</v>
      </c>
      <c r="F286" s="67"/>
      <c r="G286" s="65">
        <f t="shared" si="40"/>
        <v>-27</v>
      </c>
      <c r="H286" s="66">
        <f t="shared" si="41"/>
        <v>-178</v>
      </c>
      <c r="I286" s="20">
        <f t="shared" si="42"/>
        <v>-0.6</v>
      </c>
      <c r="J286" s="21">
        <f t="shared" si="43"/>
        <v>-0.27300613496932513</v>
      </c>
    </row>
    <row r="287" spans="1:10" x14ac:dyDescent="0.2">
      <c r="A287" s="158" t="s">
        <v>368</v>
      </c>
      <c r="B287" s="65">
        <v>184</v>
      </c>
      <c r="C287" s="66">
        <v>0</v>
      </c>
      <c r="D287" s="65">
        <v>2173</v>
      </c>
      <c r="E287" s="66">
        <v>0</v>
      </c>
      <c r="F287" s="67"/>
      <c r="G287" s="65">
        <f t="shared" si="40"/>
        <v>184</v>
      </c>
      <c r="H287" s="66">
        <f t="shared" si="41"/>
        <v>2173</v>
      </c>
      <c r="I287" s="20" t="str">
        <f t="shared" si="42"/>
        <v>-</v>
      </c>
      <c r="J287" s="21" t="str">
        <f t="shared" si="43"/>
        <v>-</v>
      </c>
    </row>
    <row r="288" spans="1:10" s="160" customFormat="1" x14ac:dyDescent="0.2">
      <c r="A288" s="178" t="s">
        <v>695</v>
      </c>
      <c r="B288" s="71">
        <v>1757</v>
      </c>
      <c r="C288" s="72">
        <v>1542</v>
      </c>
      <c r="D288" s="71">
        <v>21616</v>
      </c>
      <c r="E288" s="72">
        <v>20264</v>
      </c>
      <c r="F288" s="73"/>
      <c r="G288" s="71">
        <f t="shared" si="40"/>
        <v>215</v>
      </c>
      <c r="H288" s="72">
        <f t="shared" si="41"/>
        <v>1352</v>
      </c>
      <c r="I288" s="37">
        <f t="shared" si="42"/>
        <v>0.13942931258106356</v>
      </c>
      <c r="J288" s="38">
        <f t="shared" si="43"/>
        <v>6.671930517173312E-2</v>
      </c>
    </row>
    <row r="289" spans="1:10" x14ac:dyDescent="0.2">
      <c r="A289" s="177"/>
      <c r="B289" s="143"/>
      <c r="C289" s="144"/>
      <c r="D289" s="143"/>
      <c r="E289" s="144"/>
      <c r="F289" s="145"/>
      <c r="G289" s="143"/>
      <c r="H289" s="144"/>
      <c r="I289" s="151"/>
      <c r="J289" s="152"/>
    </row>
    <row r="290" spans="1:10" s="139" customFormat="1" x14ac:dyDescent="0.2">
      <c r="A290" s="159" t="s">
        <v>66</v>
      </c>
      <c r="B290" s="65"/>
      <c r="C290" s="66"/>
      <c r="D290" s="65"/>
      <c r="E290" s="66"/>
      <c r="F290" s="67"/>
      <c r="G290" s="65"/>
      <c r="H290" s="66"/>
      <c r="I290" s="20"/>
      <c r="J290" s="21"/>
    </row>
    <row r="291" spans="1:10" x14ac:dyDescent="0.2">
      <c r="A291" s="158" t="s">
        <v>354</v>
      </c>
      <c r="B291" s="65">
        <v>1</v>
      </c>
      <c r="C291" s="66">
        <v>1</v>
      </c>
      <c r="D291" s="65">
        <v>18</v>
      </c>
      <c r="E291" s="66">
        <v>22</v>
      </c>
      <c r="F291" s="67"/>
      <c r="G291" s="65">
        <f>B291-C291</f>
        <v>0</v>
      </c>
      <c r="H291" s="66">
        <f>D291-E291</f>
        <v>-4</v>
      </c>
      <c r="I291" s="20">
        <f>IF(C291=0, "-", IF(G291/C291&lt;10, G291/C291, "&gt;999%"))</f>
        <v>0</v>
      </c>
      <c r="J291" s="21">
        <f>IF(E291=0, "-", IF(H291/E291&lt;10, H291/E291, "&gt;999%"))</f>
        <v>-0.18181818181818182</v>
      </c>
    </row>
    <row r="292" spans="1:10" x14ac:dyDescent="0.2">
      <c r="A292" s="158" t="s">
        <v>502</v>
      </c>
      <c r="B292" s="65">
        <v>0</v>
      </c>
      <c r="C292" s="66">
        <v>2</v>
      </c>
      <c r="D292" s="65">
        <v>14</v>
      </c>
      <c r="E292" s="66">
        <v>12</v>
      </c>
      <c r="F292" s="67"/>
      <c r="G292" s="65">
        <f>B292-C292</f>
        <v>-2</v>
      </c>
      <c r="H292" s="66">
        <f>D292-E292</f>
        <v>2</v>
      </c>
      <c r="I292" s="20">
        <f>IF(C292=0, "-", IF(G292/C292&lt;10, G292/C292, "&gt;999%"))</f>
        <v>-1</v>
      </c>
      <c r="J292" s="21">
        <f>IF(E292=0, "-", IF(H292/E292&lt;10, H292/E292, "&gt;999%"))</f>
        <v>0.16666666666666666</v>
      </c>
    </row>
    <row r="293" spans="1:10" s="160" customFormat="1" x14ac:dyDescent="0.2">
      <c r="A293" s="178" t="s">
        <v>696</v>
      </c>
      <c r="B293" s="71">
        <v>1</v>
      </c>
      <c r="C293" s="72">
        <v>3</v>
      </c>
      <c r="D293" s="71">
        <v>32</v>
      </c>
      <c r="E293" s="72">
        <v>34</v>
      </c>
      <c r="F293" s="73"/>
      <c r="G293" s="71">
        <f>B293-C293</f>
        <v>-2</v>
      </c>
      <c r="H293" s="72">
        <f>D293-E293</f>
        <v>-2</v>
      </c>
      <c r="I293" s="37">
        <f>IF(C293=0, "-", IF(G293/C293&lt;10, G293/C293, "&gt;999%"))</f>
        <v>-0.66666666666666663</v>
      </c>
      <c r="J293" s="38">
        <f>IF(E293=0, "-", IF(H293/E293&lt;10, H293/E293, "&gt;999%"))</f>
        <v>-5.8823529411764705E-2</v>
      </c>
    </row>
    <row r="294" spans="1:10" x14ac:dyDescent="0.2">
      <c r="A294" s="177"/>
      <c r="B294" s="143"/>
      <c r="C294" s="144"/>
      <c r="D294" s="143"/>
      <c r="E294" s="144"/>
      <c r="F294" s="145"/>
      <c r="G294" s="143"/>
      <c r="H294" s="144"/>
      <c r="I294" s="151"/>
      <c r="J294" s="152"/>
    </row>
    <row r="295" spans="1:10" s="139" customFormat="1" x14ac:dyDescent="0.2">
      <c r="A295" s="159" t="s">
        <v>67</v>
      </c>
      <c r="B295" s="65"/>
      <c r="C295" s="66"/>
      <c r="D295" s="65"/>
      <c r="E295" s="66"/>
      <c r="F295" s="67"/>
      <c r="G295" s="65"/>
      <c r="H295" s="66"/>
      <c r="I295" s="20"/>
      <c r="J295" s="21"/>
    </row>
    <row r="296" spans="1:10" x14ac:dyDescent="0.2">
      <c r="A296" s="158" t="s">
        <v>485</v>
      </c>
      <c r="B296" s="65">
        <v>31</v>
      </c>
      <c r="C296" s="66">
        <v>59</v>
      </c>
      <c r="D296" s="65">
        <v>621</v>
      </c>
      <c r="E296" s="66">
        <v>212</v>
      </c>
      <c r="F296" s="67"/>
      <c r="G296" s="65">
        <f t="shared" ref="G296:G303" si="44">B296-C296</f>
        <v>-28</v>
      </c>
      <c r="H296" s="66">
        <f t="shared" ref="H296:H303" si="45">D296-E296</f>
        <v>409</v>
      </c>
      <c r="I296" s="20">
        <f t="shared" ref="I296:I303" si="46">IF(C296=0, "-", IF(G296/C296&lt;10, G296/C296, "&gt;999%"))</f>
        <v>-0.47457627118644069</v>
      </c>
      <c r="J296" s="21">
        <f t="shared" ref="J296:J303" si="47">IF(E296=0, "-", IF(H296/E296&lt;10, H296/E296, "&gt;999%"))</f>
        <v>1.929245283018868</v>
      </c>
    </row>
    <row r="297" spans="1:10" x14ac:dyDescent="0.2">
      <c r="A297" s="158" t="s">
        <v>503</v>
      </c>
      <c r="B297" s="65">
        <v>9</v>
      </c>
      <c r="C297" s="66">
        <v>31</v>
      </c>
      <c r="D297" s="65">
        <v>217</v>
      </c>
      <c r="E297" s="66">
        <v>336</v>
      </c>
      <c r="F297" s="67"/>
      <c r="G297" s="65">
        <f t="shared" si="44"/>
        <v>-22</v>
      </c>
      <c r="H297" s="66">
        <f t="shared" si="45"/>
        <v>-119</v>
      </c>
      <c r="I297" s="20">
        <f t="shared" si="46"/>
        <v>-0.70967741935483875</v>
      </c>
      <c r="J297" s="21">
        <f t="shared" si="47"/>
        <v>-0.35416666666666669</v>
      </c>
    </row>
    <row r="298" spans="1:10" x14ac:dyDescent="0.2">
      <c r="A298" s="158" t="s">
        <v>442</v>
      </c>
      <c r="B298" s="65">
        <v>7</v>
      </c>
      <c r="C298" s="66">
        <v>28</v>
      </c>
      <c r="D298" s="65">
        <v>325</v>
      </c>
      <c r="E298" s="66">
        <v>443</v>
      </c>
      <c r="F298" s="67"/>
      <c r="G298" s="65">
        <f t="shared" si="44"/>
        <v>-21</v>
      </c>
      <c r="H298" s="66">
        <f t="shared" si="45"/>
        <v>-118</v>
      </c>
      <c r="I298" s="20">
        <f t="shared" si="46"/>
        <v>-0.75</v>
      </c>
      <c r="J298" s="21">
        <f t="shared" si="47"/>
        <v>-0.26636568848758463</v>
      </c>
    </row>
    <row r="299" spans="1:10" x14ac:dyDescent="0.2">
      <c r="A299" s="158" t="s">
        <v>504</v>
      </c>
      <c r="B299" s="65">
        <v>2</v>
      </c>
      <c r="C299" s="66">
        <v>7</v>
      </c>
      <c r="D299" s="65">
        <v>71</v>
      </c>
      <c r="E299" s="66">
        <v>73</v>
      </c>
      <c r="F299" s="67"/>
      <c r="G299" s="65">
        <f t="shared" si="44"/>
        <v>-5</v>
      </c>
      <c r="H299" s="66">
        <f t="shared" si="45"/>
        <v>-2</v>
      </c>
      <c r="I299" s="20">
        <f t="shared" si="46"/>
        <v>-0.7142857142857143</v>
      </c>
      <c r="J299" s="21">
        <f t="shared" si="47"/>
        <v>-2.7397260273972601E-2</v>
      </c>
    </row>
    <row r="300" spans="1:10" x14ac:dyDescent="0.2">
      <c r="A300" s="158" t="s">
        <v>443</v>
      </c>
      <c r="B300" s="65">
        <v>1</v>
      </c>
      <c r="C300" s="66">
        <v>68</v>
      </c>
      <c r="D300" s="65">
        <v>409</v>
      </c>
      <c r="E300" s="66">
        <v>478</v>
      </c>
      <c r="F300" s="67"/>
      <c r="G300" s="65">
        <f t="shared" si="44"/>
        <v>-67</v>
      </c>
      <c r="H300" s="66">
        <f t="shared" si="45"/>
        <v>-69</v>
      </c>
      <c r="I300" s="20">
        <f t="shared" si="46"/>
        <v>-0.98529411764705888</v>
      </c>
      <c r="J300" s="21">
        <f t="shared" si="47"/>
        <v>-0.14435146443514643</v>
      </c>
    </row>
    <row r="301" spans="1:10" x14ac:dyDescent="0.2">
      <c r="A301" s="158" t="s">
        <v>486</v>
      </c>
      <c r="B301" s="65">
        <v>11</v>
      </c>
      <c r="C301" s="66">
        <v>87</v>
      </c>
      <c r="D301" s="65">
        <v>574</v>
      </c>
      <c r="E301" s="66">
        <v>698</v>
      </c>
      <c r="F301" s="67"/>
      <c r="G301" s="65">
        <f t="shared" si="44"/>
        <v>-76</v>
      </c>
      <c r="H301" s="66">
        <f t="shared" si="45"/>
        <v>-124</v>
      </c>
      <c r="I301" s="20">
        <f t="shared" si="46"/>
        <v>-0.87356321839080464</v>
      </c>
      <c r="J301" s="21">
        <f t="shared" si="47"/>
        <v>-0.17765042979942694</v>
      </c>
    </row>
    <row r="302" spans="1:10" x14ac:dyDescent="0.2">
      <c r="A302" s="158" t="s">
        <v>487</v>
      </c>
      <c r="B302" s="65">
        <v>4</v>
      </c>
      <c r="C302" s="66">
        <v>22</v>
      </c>
      <c r="D302" s="65">
        <v>223</v>
      </c>
      <c r="E302" s="66">
        <v>244</v>
      </c>
      <c r="F302" s="67"/>
      <c r="G302" s="65">
        <f t="shared" si="44"/>
        <v>-18</v>
      </c>
      <c r="H302" s="66">
        <f t="shared" si="45"/>
        <v>-21</v>
      </c>
      <c r="I302" s="20">
        <f t="shared" si="46"/>
        <v>-0.81818181818181823</v>
      </c>
      <c r="J302" s="21">
        <f t="shared" si="47"/>
        <v>-8.6065573770491802E-2</v>
      </c>
    </row>
    <row r="303" spans="1:10" s="160" customFormat="1" x14ac:dyDescent="0.2">
      <c r="A303" s="178" t="s">
        <v>697</v>
      </c>
      <c r="B303" s="71">
        <v>65</v>
      </c>
      <c r="C303" s="72">
        <v>302</v>
      </c>
      <c r="D303" s="71">
        <v>2440</v>
      </c>
      <c r="E303" s="72">
        <v>2484</v>
      </c>
      <c r="F303" s="73"/>
      <c r="G303" s="71">
        <f t="shared" si="44"/>
        <v>-237</v>
      </c>
      <c r="H303" s="72">
        <f t="shared" si="45"/>
        <v>-44</v>
      </c>
      <c r="I303" s="37">
        <f t="shared" si="46"/>
        <v>-0.78476821192052981</v>
      </c>
      <c r="J303" s="38">
        <f t="shared" si="47"/>
        <v>-1.7713365539452495E-2</v>
      </c>
    </row>
    <row r="304" spans="1:10" x14ac:dyDescent="0.2">
      <c r="A304" s="177"/>
      <c r="B304" s="143"/>
      <c r="C304" s="144"/>
      <c r="D304" s="143"/>
      <c r="E304" s="144"/>
      <c r="F304" s="145"/>
      <c r="G304" s="143"/>
      <c r="H304" s="144"/>
      <c r="I304" s="151"/>
      <c r="J304" s="152"/>
    </row>
    <row r="305" spans="1:10" s="139" customFormat="1" x14ac:dyDescent="0.2">
      <c r="A305" s="159" t="s">
        <v>68</v>
      </c>
      <c r="B305" s="65"/>
      <c r="C305" s="66"/>
      <c r="D305" s="65"/>
      <c r="E305" s="66"/>
      <c r="F305" s="67"/>
      <c r="G305" s="65"/>
      <c r="H305" s="66"/>
      <c r="I305" s="20"/>
      <c r="J305" s="21"/>
    </row>
    <row r="306" spans="1:10" x14ac:dyDescent="0.2">
      <c r="A306" s="158" t="s">
        <v>462</v>
      </c>
      <c r="B306" s="65">
        <v>107</v>
      </c>
      <c r="C306" s="66">
        <v>40</v>
      </c>
      <c r="D306" s="65">
        <v>680</v>
      </c>
      <c r="E306" s="66">
        <v>338</v>
      </c>
      <c r="F306" s="67"/>
      <c r="G306" s="65">
        <f t="shared" ref="G306:G313" si="48">B306-C306</f>
        <v>67</v>
      </c>
      <c r="H306" s="66">
        <f t="shared" ref="H306:H313" si="49">D306-E306</f>
        <v>342</v>
      </c>
      <c r="I306" s="20">
        <f t="shared" ref="I306:I313" si="50">IF(C306=0, "-", IF(G306/C306&lt;10, G306/C306, "&gt;999%"))</f>
        <v>1.675</v>
      </c>
      <c r="J306" s="21">
        <f t="shared" ref="J306:J313" si="51">IF(E306=0, "-", IF(H306/E306&lt;10, H306/E306, "&gt;999%"))</f>
        <v>1.0118343195266273</v>
      </c>
    </row>
    <row r="307" spans="1:10" x14ac:dyDescent="0.2">
      <c r="A307" s="158" t="s">
        <v>572</v>
      </c>
      <c r="B307" s="65">
        <v>59</v>
      </c>
      <c r="C307" s="66">
        <v>18</v>
      </c>
      <c r="D307" s="65">
        <v>834</v>
      </c>
      <c r="E307" s="66">
        <v>70</v>
      </c>
      <c r="F307" s="67"/>
      <c r="G307" s="65">
        <f t="shared" si="48"/>
        <v>41</v>
      </c>
      <c r="H307" s="66">
        <f t="shared" si="49"/>
        <v>764</v>
      </c>
      <c r="I307" s="20">
        <f t="shared" si="50"/>
        <v>2.2777777777777777</v>
      </c>
      <c r="J307" s="21" t="str">
        <f t="shared" si="51"/>
        <v>&gt;999%</v>
      </c>
    </row>
    <row r="308" spans="1:10" x14ac:dyDescent="0.2">
      <c r="A308" s="158" t="s">
        <v>511</v>
      </c>
      <c r="B308" s="65">
        <v>10</v>
      </c>
      <c r="C308" s="66">
        <v>0</v>
      </c>
      <c r="D308" s="65">
        <v>66</v>
      </c>
      <c r="E308" s="66">
        <v>0</v>
      </c>
      <c r="F308" s="67"/>
      <c r="G308" s="65">
        <f t="shared" si="48"/>
        <v>10</v>
      </c>
      <c r="H308" s="66">
        <f t="shared" si="49"/>
        <v>66</v>
      </c>
      <c r="I308" s="20" t="str">
        <f t="shared" si="50"/>
        <v>-</v>
      </c>
      <c r="J308" s="21" t="str">
        <f t="shared" si="51"/>
        <v>-</v>
      </c>
    </row>
    <row r="309" spans="1:10" x14ac:dyDescent="0.2">
      <c r="A309" s="158" t="s">
        <v>308</v>
      </c>
      <c r="B309" s="65">
        <v>37</v>
      </c>
      <c r="C309" s="66">
        <v>32</v>
      </c>
      <c r="D309" s="65">
        <v>420</v>
      </c>
      <c r="E309" s="66">
        <v>335</v>
      </c>
      <c r="F309" s="67"/>
      <c r="G309" s="65">
        <f t="shared" si="48"/>
        <v>5</v>
      </c>
      <c r="H309" s="66">
        <f t="shared" si="49"/>
        <v>85</v>
      </c>
      <c r="I309" s="20">
        <f t="shared" si="50"/>
        <v>0.15625</v>
      </c>
      <c r="J309" s="21">
        <f t="shared" si="51"/>
        <v>0.2537313432835821</v>
      </c>
    </row>
    <row r="310" spans="1:10" x14ac:dyDescent="0.2">
      <c r="A310" s="158" t="s">
        <v>524</v>
      </c>
      <c r="B310" s="65">
        <v>177</v>
      </c>
      <c r="C310" s="66">
        <v>94</v>
      </c>
      <c r="D310" s="65">
        <v>1357</v>
      </c>
      <c r="E310" s="66">
        <v>639</v>
      </c>
      <c r="F310" s="67"/>
      <c r="G310" s="65">
        <f t="shared" si="48"/>
        <v>83</v>
      </c>
      <c r="H310" s="66">
        <f t="shared" si="49"/>
        <v>718</v>
      </c>
      <c r="I310" s="20">
        <f t="shared" si="50"/>
        <v>0.88297872340425532</v>
      </c>
      <c r="J310" s="21">
        <f t="shared" si="51"/>
        <v>1.1236306729264476</v>
      </c>
    </row>
    <row r="311" spans="1:10" x14ac:dyDescent="0.2">
      <c r="A311" s="158" t="s">
        <v>550</v>
      </c>
      <c r="B311" s="65">
        <v>129</v>
      </c>
      <c r="C311" s="66">
        <v>289</v>
      </c>
      <c r="D311" s="65">
        <v>2507</v>
      </c>
      <c r="E311" s="66">
        <v>2164</v>
      </c>
      <c r="F311" s="67"/>
      <c r="G311" s="65">
        <f t="shared" si="48"/>
        <v>-160</v>
      </c>
      <c r="H311" s="66">
        <f t="shared" si="49"/>
        <v>343</v>
      </c>
      <c r="I311" s="20">
        <f t="shared" si="50"/>
        <v>-0.55363321799307963</v>
      </c>
      <c r="J311" s="21">
        <f t="shared" si="51"/>
        <v>0.15850277264325324</v>
      </c>
    </row>
    <row r="312" spans="1:10" x14ac:dyDescent="0.2">
      <c r="A312" s="158" t="s">
        <v>525</v>
      </c>
      <c r="B312" s="65">
        <v>8</v>
      </c>
      <c r="C312" s="66">
        <v>22</v>
      </c>
      <c r="D312" s="65">
        <v>187</v>
      </c>
      <c r="E312" s="66">
        <v>203</v>
      </c>
      <c r="F312" s="67"/>
      <c r="G312" s="65">
        <f t="shared" si="48"/>
        <v>-14</v>
      </c>
      <c r="H312" s="66">
        <f t="shared" si="49"/>
        <v>-16</v>
      </c>
      <c r="I312" s="20">
        <f t="shared" si="50"/>
        <v>-0.63636363636363635</v>
      </c>
      <c r="J312" s="21">
        <f t="shared" si="51"/>
        <v>-7.8817733990147784E-2</v>
      </c>
    </row>
    <row r="313" spans="1:10" s="160" customFormat="1" x14ac:dyDescent="0.2">
      <c r="A313" s="178" t="s">
        <v>698</v>
      </c>
      <c r="B313" s="71">
        <v>527</v>
      </c>
      <c r="C313" s="72">
        <v>495</v>
      </c>
      <c r="D313" s="71">
        <v>6051</v>
      </c>
      <c r="E313" s="72">
        <v>3749</v>
      </c>
      <c r="F313" s="73"/>
      <c r="G313" s="71">
        <f t="shared" si="48"/>
        <v>32</v>
      </c>
      <c r="H313" s="72">
        <f t="shared" si="49"/>
        <v>2302</v>
      </c>
      <c r="I313" s="37">
        <f t="shared" si="50"/>
        <v>6.4646464646464646E-2</v>
      </c>
      <c r="J313" s="38">
        <f t="shared" si="51"/>
        <v>0.61403040810882903</v>
      </c>
    </row>
    <row r="314" spans="1:10" x14ac:dyDescent="0.2">
      <c r="A314" s="177"/>
      <c r="B314" s="143"/>
      <c r="C314" s="144"/>
      <c r="D314" s="143"/>
      <c r="E314" s="144"/>
      <c r="F314" s="145"/>
      <c r="G314" s="143"/>
      <c r="H314" s="144"/>
      <c r="I314" s="151"/>
      <c r="J314" s="152"/>
    </row>
    <row r="315" spans="1:10" s="139" customFormat="1" x14ac:dyDescent="0.2">
      <c r="A315" s="159" t="s">
        <v>69</v>
      </c>
      <c r="B315" s="65"/>
      <c r="C315" s="66"/>
      <c r="D315" s="65"/>
      <c r="E315" s="66"/>
      <c r="F315" s="67"/>
      <c r="G315" s="65"/>
      <c r="H315" s="66"/>
      <c r="I315" s="20"/>
      <c r="J315" s="21"/>
    </row>
    <row r="316" spans="1:10" x14ac:dyDescent="0.2">
      <c r="A316" s="158" t="s">
        <v>245</v>
      </c>
      <c r="B316" s="65">
        <v>0</v>
      </c>
      <c r="C316" s="66">
        <v>5</v>
      </c>
      <c r="D316" s="65">
        <v>32</v>
      </c>
      <c r="E316" s="66">
        <v>59</v>
      </c>
      <c r="F316" s="67"/>
      <c r="G316" s="65">
        <f t="shared" ref="G316:G327" si="52">B316-C316</f>
        <v>-5</v>
      </c>
      <c r="H316" s="66">
        <f t="shared" ref="H316:H327" si="53">D316-E316</f>
        <v>-27</v>
      </c>
      <c r="I316" s="20">
        <f t="shared" ref="I316:I327" si="54">IF(C316=0, "-", IF(G316/C316&lt;10, G316/C316, "&gt;999%"))</f>
        <v>-1</v>
      </c>
      <c r="J316" s="21">
        <f t="shared" ref="J316:J327" si="55">IF(E316=0, "-", IF(H316/E316&lt;10, H316/E316, "&gt;999%"))</f>
        <v>-0.4576271186440678</v>
      </c>
    </row>
    <row r="317" spans="1:10" x14ac:dyDescent="0.2">
      <c r="A317" s="158" t="s">
        <v>269</v>
      </c>
      <c r="B317" s="65">
        <v>29</v>
      </c>
      <c r="C317" s="66">
        <v>27</v>
      </c>
      <c r="D317" s="65">
        <v>314</v>
      </c>
      <c r="E317" s="66">
        <v>229</v>
      </c>
      <c r="F317" s="67"/>
      <c r="G317" s="65">
        <f t="shared" si="52"/>
        <v>2</v>
      </c>
      <c r="H317" s="66">
        <f t="shared" si="53"/>
        <v>85</v>
      </c>
      <c r="I317" s="20">
        <f t="shared" si="54"/>
        <v>7.407407407407407E-2</v>
      </c>
      <c r="J317" s="21">
        <f t="shared" si="55"/>
        <v>0.37117903930131002</v>
      </c>
    </row>
    <row r="318" spans="1:10" x14ac:dyDescent="0.2">
      <c r="A318" s="158" t="s">
        <v>285</v>
      </c>
      <c r="B318" s="65">
        <v>0</v>
      </c>
      <c r="C318" s="66">
        <v>0</v>
      </c>
      <c r="D318" s="65">
        <v>0</v>
      </c>
      <c r="E318" s="66">
        <v>12</v>
      </c>
      <c r="F318" s="67"/>
      <c r="G318" s="65">
        <f t="shared" si="52"/>
        <v>0</v>
      </c>
      <c r="H318" s="66">
        <f t="shared" si="53"/>
        <v>-12</v>
      </c>
      <c r="I318" s="20" t="str">
        <f t="shared" si="54"/>
        <v>-</v>
      </c>
      <c r="J318" s="21">
        <f t="shared" si="55"/>
        <v>-1</v>
      </c>
    </row>
    <row r="319" spans="1:10" x14ac:dyDescent="0.2">
      <c r="A319" s="158" t="s">
        <v>270</v>
      </c>
      <c r="B319" s="65">
        <v>9</v>
      </c>
      <c r="C319" s="66">
        <v>54</v>
      </c>
      <c r="D319" s="65">
        <v>462</v>
      </c>
      <c r="E319" s="66">
        <v>314</v>
      </c>
      <c r="F319" s="67"/>
      <c r="G319" s="65">
        <f t="shared" si="52"/>
        <v>-45</v>
      </c>
      <c r="H319" s="66">
        <f t="shared" si="53"/>
        <v>148</v>
      </c>
      <c r="I319" s="20">
        <f t="shared" si="54"/>
        <v>-0.83333333333333337</v>
      </c>
      <c r="J319" s="21">
        <f t="shared" si="55"/>
        <v>0.4713375796178344</v>
      </c>
    </row>
    <row r="320" spans="1:10" x14ac:dyDescent="0.2">
      <c r="A320" s="158" t="s">
        <v>336</v>
      </c>
      <c r="B320" s="65">
        <v>2</v>
      </c>
      <c r="C320" s="66">
        <v>0</v>
      </c>
      <c r="D320" s="65">
        <v>14</v>
      </c>
      <c r="E320" s="66">
        <v>16</v>
      </c>
      <c r="F320" s="67"/>
      <c r="G320" s="65">
        <f t="shared" si="52"/>
        <v>2</v>
      </c>
      <c r="H320" s="66">
        <f t="shared" si="53"/>
        <v>-2</v>
      </c>
      <c r="I320" s="20" t="str">
        <f t="shared" si="54"/>
        <v>-</v>
      </c>
      <c r="J320" s="21">
        <f t="shared" si="55"/>
        <v>-0.125</v>
      </c>
    </row>
    <row r="321" spans="1:10" x14ac:dyDescent="0.2">
      <c r="A321" s="158" t="s">
        <v>298</v>
      </c>
      <c r="B321" s="65">
        <v>0</v>
      </c>
      <c r="C321" s="66">
        <v>0</v>
      </c>
      <c r="D321" s="65">
        <v>10</v>
      </c>
      <c r="E321" s="66">
        <v>7</v>
      </c>
      <c r="F321" s="67"/>
      <c r="G321" s="65">
        <f t="shared" si="52"/>
        <v>0</v>
      </c>
      <c r="H321" s="66">
        <f t="shared" si="53"/>
        <v>3</v>
      </c>
      <c r="I321" s="20" t="str">
        <f t="shared" si="54"/>
        <v>-</v>
      </c>
      <c r="J321" s="21">
        <f t="shared" si="55"/>
        <v>0.42857142857142855</v>
      </c>
    </row>
    <row r="322" spans="1:10" x14ac:dyDescent="0.2">
      <c r="A322" s="158" t="s">
        <v>505</v>
      </c>
      <c r="B322" s="65">
        <v>1</v>
      </c>
      <c r="C322" s="66">
        <v>16</v>
      </c>
      <c r="D322" s="65">
        <v>109</v>
      </c>
      <c r="E322" s="66">
        <v>130</v>
      </c>
      <c r="F322" s="67"/>
      <c r="G322" s="65">
        <f t="shared" si="52"/>
        <v>-15</v>
      </c>
      <c r="H322" s="66">
        <f t="shared" si="53"/>
        <v>-21</v>
      </c>
      <c r="I322" s="20">
        <f t="shared" si="54"/>
        <v>-0.9375</v>
      </c>
      <c r="J322" s="21">
        <f t="shared" si="55"/>
        <v>-0.16153846153846155</v>
      </c>
    </row>
    <row r="323" spans="1:10" x14ac:dyDescent="0.2">
      <c r="A323" s="158" t="s">
        <v>444</v>
      </c>
      <c r="B323" s="65">
        <v>69</v>
      </c>
      <c r="C323" s="66">
        <v>189</v>
      </c>
      <c r="D323" s="65">
        <v>1274</v>
      </c>
      <c r="E323" s="66">
        <v>1504</v>
      </c>
      <c r="F323" s="67"/>
      <c r="G323" s="65">
        <f t="shared" si="52"/>
        <v>-120</v>
      </c>
      <c r="H323" s="66">
        <f t="shared" si="53"/>
        <v>-230</v>
      </c>
      <c r="I323" s="20">
        <f t="shared" si="54"/>
        <v>-0.63492063492063489</v>
      </c>
      <c r="J323" s="21">
        <f t="shared" si="55"/>
        <v>-0.15292553191489361</v>
      </c>
    </row>
    <row r="324" spans="1:10" x14ac:dyDescent="0.2">
      <c r="A324" s="158" t="s">
        <v>337</v>
      </c>
      <c r="B324" s="65">
        <v>0</v>
      </c>
      <c r="C324" s="66">
        <v>4</v>
      </c>
      <c r="D324" s="65">
        <v>52</v>
      </c>
      <c r="E324" s="66">
        <v>77</v>
      </c>
      <c r="F324" s="67"/>
      <c r="G324" s="65">
        <f t="shared" si="52"/>
        <v>-4</v>
      </c>
      <c r="H324" s="66">
        <f t="shared" si="53"/>
        <v>-25</v>
      </c>
      <c r="I324" s="20">
        <f t="shared" si="54"/>
        <v>-1</v>
      </c>
      <c r="J324" s="21">
        <f t="shared" si="55"/>
        <v>-0.32467532467532467</v>
      </c>
    </row>
    <row r="325" spans="1:10" x14ac:dyDescent="0.2">
      <c r="A325" s="158" t="s">
        <v>488</v>
      </c>
      <c r="B325" s="65">
        <v>62</v>
      </c>
      <c r="C325" s="66">
        <v>118</v>
      </c>
      <c r="D325" s="65">
        <v>759</v>
      </c>
      <c r="E325" s="66">
        <v>842</v>
      </c>
      <c r="F325" s="67"/>
      <c r="G325" s="65">
        <f t="shared" si="52"/>
        <v>-56</v>
      </c>
      <c r="H325" s="66">
        <f t="shared" si="53"/>
        <v>-83</v>
      </c>
      <c r="I325" s="20">
        <f t="shared" si="54"/>
        <v>-0.47457627118644069</v>
      </c>
      <c r="J325" s="21">
        <f t="shared" si="55"/>
        <v>-9.8574821852731587E-2</v>
      </c>
    </row>
    <row r="326" spans="1:10" x14ac:dyDescent="0.2">
      <c r="A326" s="158" t="s">
        <v>408</v>
      </c>
      <c r="B326" s="65">
        <v>68</v>
      </c>
      <c r="C326" s="66">
        <v>90</v>
      </c>
      <c r="D326" s="65">
        <v>728</v>
      </c>
      <c r="E326" s="66">
        <v>645</v>
      </c>
      <c r="F326" s="67"/>
      <c r="G326" s="65">
        <f t="shared" si="52"/>
        <v>-22</v>
      </c>
      <c r="H326" s="66">
        <f t="shared" si="53"/>
        <v>83</v>
      </c>
      <c r="I326" s="20">
        <f t="shared" si="54"/>
        <v>-0.24444444444444444</v>
      </c>
      <c r="J326" s="21">
        <f t="shared" si="55"/>
        <v>0.12868217054263567</v>
      </c>
    </row>
    <row r="327" spans="1:10" s="160" customFormat="1" x14ac:dyDescent="0.2">
      <c r="A327" s="178" t="s">
        <v>699</v>
      </c>
      <c r="B327" s="71">
        <v>240</v>
      </c>
      <c r="C327" s="72">
        <v>503</v>
      </c>
      <c r="D327" s="71">
        <v>3754</v>
      </c>
      <c r="E327" s="72">
        <v>3835</v>
      </c>
      <c r="F327" s="73"/>
      <c r="G327" s="71">
        <f t="shared" si="52"/>
        <v>-263</v>
      </c>
      <c r="H327" s="72">
        <f t="shared" si="53"/>
        <v>-81</v>
      </c>
      <c r="I327" s="37">
        <f t="shared" si="54"/>
        <v>-0.52286282306163023</v>
      </c>
      <c r="J327" s="38">
        <f t="shared" si="55"/>
        <v>-2.1121251629726206E-2</v>
      </c>
    </row>
    <row r="328" spans="1:10" x14ac:dyDescent="0.2">
      <c r="A328" s="177"/>
      <c r="B328" s="143"/>
      <c r="C328" s="144"/>
      <c r="D328" s="143"/>
      <c r="E328" s="144"/>
      <c r="F328" s="145"/>
      <c r="G328" s="143"/>
      <c r="H328" s="144"/>
      <c r="I328" s="151"/>
      <c r="J328" s="152"/>
    </row>
    <row r="329" spans="1:10" s="139" customFormat="1" x14ac:dyDescent="0.2">
      <c r="A329" s="159" t="s">
        <v>70</v>
      </c>
      <c r="B329" s="65"/>
      <c r="C329" s="66"/>
      <c r="D329" s="65"/>
      <c r="E329" s="66"/>
      <c r="F329" s="67"/>
      <c r="G329" s="65"/>
      <c r="H329" s="66"/>
      <c r="I329" s="20"/>
      <c r="J329" s="21"/>
    </row>
    <row r="330" spans="1:10" x14ac:dyDescent="0.2">
      <c r="A330" s="158" t="s">
        <v>338</v>
      </c>
      <c r="B330" s="65">
        <v>0</v>
      </c>
      <c r="C330" s="66">
        <v>0</v>
      </c>
      <c r="D330" s="65">
        <v>4</v>
      </c>
      <c r="E330" s="66">
        <v>4</v>
      </c>
      <c r="F330" s="67"/>
      <c r="G330" s="65">
        <f>B330-C330</f>
        <v>0</v>
      </c>
      <c r="H330" s="66">
        <f>D330-E330</f>
        <v>0</v>
      </c>
      <c r="I330" s="20" t="str">
        <f>IF(C330=0, "-", IF(G330/C330&lt;10, G330/C330, "&gt;999%"))</f>
        <v>-</v>
      </c>
      <c r="J330" s="21">
        <f>IF(E330=0, "-", IF(H330/E330&lt;10, H330/E330, "&gt;999%"))</f>
        <v>0</v>
      </c>
    </row>
    <row r="331" spans="1:10" x14ac:dyDescent="0.2">
      <c r="A331" s="158" t="s">
        <v>339</v>
      </c>
      <c r="B331" s="65">
        <v>0</v>
      </c>
      <c r="C331" s="66">
        <v>1</v>
      </c>
      <c r="D331" s="65">
        <v>1</v>
      </c>
      <c r="E331" s="66">
        <v>3</v>
      </c>
      <c r="F331" s="67"/>
      <c r="G331" s="65">
        <f>B331-C331</f>
        <v>-1</v>
      </c>
      <c r="H331" s="66">
        <f>D331-E331</f>
        <v>-2</v>
      </c>
      <c r="I331" s="20">
        <f>IF(C331=0, "-", IF(G331/C331&lt;10, G331/C331, "&gt;999%"))</f>
        <v>-1</v>
      </c>
      <c r="J331" s="21">
        <f>IF(E331=0, "-", IF(H331/E331&lt;10, H331/E331, "&gt;999%"))</f>
        <v>-0.66666666666666663</v>
      </c>
    </row>
    <row r="332" spans="1:10" x14ac:dyDescent="0.2">
      <c r="A332" s="158" t="s">
        <v>340</v>
      </c>
      <c r="B332" s="65">
        <v>0</v>
      </c>
      <c r="C332" s="66">
        <v>3</v>
      </c>
      <c r="D332" s="65">
        <v>7</v>
      </c>
      <c r="E332" s="66">
        <v>18</v>
      </c>
      <c r="F332" s="67"/>
      <c r="G332" s="65">
        <f>B332-C332</f>
        <v>-3</v>
      </c>
      <c r="H332" s="66">
        <f>D332-E332</f>
        <v>-11</v>
      </c>
      <c r="I332" s="20">
        <f>IF(C332=0, "-", IF(G332/C332&lt;10, G332/C332, "&gt;999%"))</f>
        <v>-1</v>
      </c>
      <c r="J332" s="21">
        <f>IF(E332=0, "-", IF(H332/E332&lt;10, H332/E332, "&gt;999%"))</f>
        <v>-0.61111111111111116</v>
      </c>
    </row>
    <row r="333" spans="1:10" s="160" customFormat="1" x14ac:dyDescent="0.2">
      <c r="A333" s="178" t="s">
        <v>700</v>
      </c>
      <c r="B333" s="71">
        <v>0</v>
      </c>
      <c r="C333" s="72">
        <v>4</v>
      </c>
      <c r="D333" s="71">
        <v>12</v>
      </c>
      <c r="E333" s="72">
        <v>25</v>
      </c>
      <c r="F333" s="73"/>
      <c r="G333" s="71">
        <f>B333-C333</f>
        <v>-4</v>
      </c>
      <c r="H333" s="72">
        <f>D333-E333</f>
        <v>-13</v>
      </c>
      <c r="I333" s="37">
        <f>IF(C333=0, "-", IF(G333/C333&lt;10, G333/C333, "&gt;999%"))</f>
        <v>-1</v>
      </c>
      <c r="J333" s="38">
        <f>IF(E333=0, "-", IF(H333/E333&lt;10, H333/E333, "&gt;999%"))</f>
        <v>-0.52</v>
      </c>
    </row>
    <row r="334" spans="1:10" x14ac:dyDescent="0.2">
      <c r="A334" s="177"/>
      <c r="B334" s="143"/>
      <c r="C334" s="144"/>
      <c r="D334" s="143"/>
      <c r="E334" s="144"/>
      <c r="F334" s="145"/>
      <c r="G334" s="143"/>
      <c r="H334" s="144"/>
      <c r="I334" s="151"/>
      <c r="J334" s="152"/>
    </row>
    <row r="335" spans="1:10" s="139" customFormat="1" x14ac:dyDescent="0.2">
      <c r="A335" s="159" t="s">
        <v>71</v>
      </c>
      <c r="B335" s="65"/>
      <c r="C335" s="66"/>
      <c r="D335" s="65"/>
      <c r="E335" s="66"/>
      <c r="F335" s="67"/>
      <c r="G335" s="65"/>
      <c r="H335" s="66"/>
      <c r="I335" s="20"/>
      <c r="J335" s="21"/>
    </row>
    <row r="336" spans="1:10" x14ac:dyDescent="0.2">
      <c r="A336" s="158" t="s">
        <v>597</v>
      </c>
      <c r="B336" s="65">
        <v>8</v>
      </c>
      <c r="C336" s="66">
        <v>15</v>
      </c>
      <c r="D336" s="65">
        <v>126</v>
      </c>
      <c r="E336" s="66">
        <v>157</v>
      </c>
      <c r="F336" s="67"/>
      <c r="G336" s="65">
        <f>B336-C336</f>
        <v>-7</v>
      </c>
      <c r="H336" s="66">
        <f>D336-E336</f>
        <v>-31</v>
      </c>
      <c r="I336" s="20">
        <f>IF(C336=0, "-", IF(G336/C336&lt;10, G336/C336, "&gt;999%"))</f>
        <v>-0.46666666666666667</v>
      </c>
      <c r="J336" s="21">
        <f>IF(E336=0, "-", IF(H336/E336&lt;10, H336/E336, "&gt;999%"))</f>
        <v>-0.19745222929936307</v>
      </c>
    </row>
    <row r="337" spans="1:10" s="160" customFormat="1" x14ac:dyDescent="0.2">
      <c r="A337" s="178" t="s">
        <v>701</v>
      </c>
      <c r="B337" s="71">
        <v>8</v>
      </c>
      <c r="C337" s="72">
        <v>15</v>
      </c>
      <c r="D337" s="71">
        <v>126</v>
      </c>
      <c r="E337" s="72">
        <v>157</v>
      </c>
      <c r="F337" s="73"/>
      <c r="G337" s="71">
        <f>B337-C337</f>
        <v>-7</v>
      </c>
      <c r="H337" s="72">
        <f>D337-E337</f>
        <v>-31</v>
      </c>
      <c r="I337" s="37">
        <f>IF(C337=0, "-", IF(G337/C337&lt;10, G337/C337, "&gt;999%"))</f>
        <v>-0.46666666666666667</v>
      </c>
      <c r="J337" s="38">
        <f>IF(E337=0, "-", IF(H337/E337&lt;10, H337/E337, "&gt;999%"))</f>
        <v>-0.19745222929936307</v>
      </c>
    </row>
    <row r="338" spans="1:10" x14ac:dyDescent="0.2">
      <c r="A338" s="177"/>
      <c r="B338" s="143"/>
      <c r="C338" s="144"/>
      <c r="D338" s="143"/>
      <c r="E338" s="144"/>
      <c r="F338" s="145"/>
      <c r="G338" s="143"/>
      <c r="H338" s="144"/>
      <c r="I338" s="151"/>
      <c r="J338" s="152"/>
    </row>
    <row r="339" spans="1:10" s="139" customFormat="1" x14ac:dyDescent="0.2">
      <c r="A339" s="159" t="s">
        <v>72</v>
      </c>
      <c r="B339" s="65"/>
      <c r="C339" s="66"/>
      <c r="D339" s="65"/>
      <c r="E339" s="66"/>
      <c r="F339" s="67"/>
      <c r="G339" s="65"/>
      <c r="H339" s="66"/>
      <c r="I339" s="20"/>
      <c r="J339" s="21"/>
    </row>
    <row r="340" spans="1:10" x14ac:dyDescent="0.2">
      <c r="A340" s="158" t="s">
        <v>598</v>
      </c>
      <c r="B340" s="65">
        <v>5</v>
      </c>
      <c r="C340" s="66">
        <v>12</v>
      </c>
      <c r="D340" s="65">
        <v>40</v>
      </c>
      <c r="E340" s="66">
        <v>23</v>
      </c>
      <c r="F340" s="67"/>
      <c r="G340" s="65">
        <f>B340-C340</f>
        <v>-7</v>
      </c>
      <c r="H340" s="66">
        <f>D340-E340</f>
        <v>17</v>
      </c>
      <c r="I340" s="20">
        <f>IF(C340=0, "-", IF(G340/C340&lt;10, G340/C340, "&gt;999%"))</f>
        <v>-0.58333333333333337</v>
      </c>
      <c r="J340" s="21">
        <f>IF(E340=0, "-", IF(H340/E340&lt;10, H340/E340, "&gt;999%"))</f>
        <v>0.73913043478260865</v>
      </c>
    </row>
    <row r="341" spans="1:10" x14ac:dyDescent="0.2">
      <c r="A341" s="158" t="s">
        <v>585</v>
      </c>
      <c r="B341" s="65">
        <v>3</v>
      </c>
      <c r="C341" s="66">
        <v>1</v>
      </c>
      <c r="D341" s="65">
        <v>15</v>
      </c>
      <c r="E341" s="66">
        <v>8</v>
      </c>
      <c r="F341" s="67"/>
      <c r="G341" s="65">
        <f>B341-C341</f>
        <v>2</v>
      </c>
      <c r="H341" s="66">
        <f>D341-E341</f>
        <v>7</v>
      </c>
      <c r="I341" s="20">
        <f>IF(C341=0, "-", IF(G341/C341&lt;10, G341/C341, "&gt;999%"))</f>
        <v>2</v>
      </c>
      <c r="J341" s="21">
        <f>IF(E341=0, "-", IF(H341/E341&lt;10, H341/E341, "&gt;999%"))</f>
        <v>0.875</v>
      </c>
    </row>
    <row r="342" spans="1:10" s="160" customFormat="1" x14ac:dyDescent="0.2">
      <c r="A342" s="178" t="s">
        <v>702</v>
      </c>
      <c r="B342" s="71">
        <v>8</v>
      </c>
      <c r="C342" s="72">
        <v>13</v>
      </c>
      <c r="D342" s="71">
        <v>55</v>
      </c>
      <c r="E342" s="72">
        <v>31</v>
      </c>
      <c r="F342" s="73"/>
      <c r="G342" s="71">
        <f>B342-C342</f>
        <v>-5</v>
      </c>
      <c r="H342" s="72">
        <f>D342-E342</f>
        <v>24</v>
      </c>
      <c r="I342" s="37">
        <f>IF(C342=0, "-", IF(G342/C342&lt;10, G342/C342, "&gt;999%"))</f>
        <v>-0.38461538461538464</v>
      </c>
      <c r="J342" s="38">
        <f>IF(E342=0, "-", IF(H342/E342&lt;10, H342/E342, "&gt;999%"))</f>
        <v>0.77419354838709675</v>
      </c>
    </row>
    <row r="343" spans="1:10" x14ac:dyDescent="0.2">
      <c r="A343" s="177"/>
      <c r="B343" s="143"/>
      <c r="C343" s="144"/>
      <c r="D343" s="143"/>
      <c r="E343" s="144"/>
      <c r="F343" s="145"/>
      <c r="G343" s="143"/>
      <c r="H343" s="144"/>
      <c r="I343" s="151"/>
      <c r="J343" s="152"/>
    </row>
    <row r="344" spans="1:10" s="139" customFormat="1" x14ac:dyDescent="0.2">
      <c r="A344" s="159" t="s">
        <v>73</v>
      </c>
      <c r="B344" s="65"/>
      <c r="C344" s="66"/>
      <c r="D344" s="65"/>
      <c r="E344" s="66"/>
      <c r="F344" s="67"/>
      <c r="G344" s="65"/>
      <c r="H344" s="66"/>
      <c r="I344" s="20"/>
      <c r="J344" s="21"/>
    </row>
    <row r="345" spans="1:10" x14ac:dyDescent="0.2">
      <c r="A345" s="158" t="s">
        <v>355</v>
      </c>
      <c r="B345" s="65">
        <v>1</v>
      </c>
      <c r="C345" s="66">
        <v>0</v>
      </c>
      <c r="D345" s="65">
        <v>2</v>
      </c>
      <c r="E345" s="66">
        <v>27</v>
      </c>
      <c r="F345" s="67"/>
      <c r="G345" s="65">
        <f>B345-C345</f>
        <v>1</v>
      </c>
      <c r="H345" s="66">
        <f>D345-E345</f>
        <v>-25</v>
      </c>
      <c r="I345" s="20" t="str">
        <f>IF(C345=0, "-", IF(G345/C345&lt;10, G345/C345, "&gt;999%"))</f>
        <v>-</v>
      </c>
      <c r="J345" s="21">
        <f>IF(E345=0, "-", IF(H345/E345&lt;10, H345/E345, "&gt;999%"))</f>
        <v>-0.92592592592592593</v>
      </c>
    </row>
    <row r="346" spans="1:10" x14ac:dyDescent="0.2">
      <c r="A346" s="158" t="s">
        <v>286</v>
      </c>
      <c r="B346" s="65">
        <v>4</v>
      </c>
      <c r="C346" s="66">
        <v>9</v>
      </c>
      <c r="D346" s="65">
        <v>54</v>
      </c>
      <c r="E346" s="66">
        <v>51</v>
      </c>
      <c r="F346" s="67"/>
      <c r="G346" s="65">
        <f>B346-C346</f>
        <v>-5</v>
      </c>
      <c r="H346" s="66">
        <f>D346-E346</f>
        <v>3</v>
      </c>
      <c r="I346" s="20">
        <f>IF(C346=0, "-", IF(G346/C346&lt;10, G346/C346, "&gt;999%"))</f>
        <v>-0.55555555555555558</v>
      </c>
      <c r="J346" s="21">
        <f>IF(E346=0, "-", IF(H346/E346&lt;10, H346/E346, "&gt;999%"))</f>
        <v>5.8823529411764705E-2</v>
      </c>
    </row>
    <row r="347" spans="1:10" x14ac:dyDescent="0.2">
      <c r="A347" s="158" t="s">
        <v>489</v>
      </c>
      <c r="B347" s="65">
        <v>13</v>
      </c>
      <c r="C347" s="66">
        <v>9</v>
      </c>
      <c r="D347" s="65">
        <v>145</v>
      </c>
      <c r="E347" s="66">
        <v>123</v>
      </c>
      <c r="F347" s="67"/>
      <c r="G347" s="65">
        <f>B347-C347</f>
        <v>4</v>
      </c>
      <c r="H347" s="66">
        <f>D347-E347</f>
        <v>22</v>
      </c>
      <c r="I347" s="20">
        <f>IF(C347=0, "-", IF(G347/C347&lt;10, G347/C347, "&gt;999%"))</f>
        <v>0.44444444444444442</v>
      </c>
      <c r="J347" s="21">
        <f>IF(E347=0, "-", IF(H347/E347&lt;10, H347/E347, "&gt;999%"))</f>
        <v>0.17886178861788618</v>
      </c>
    </row>
    <row r="348" spans="1:10" x14ac:dyDescent="0.2">
      <c r="A348" s="158" t="s">
        <v>299</v>
      </c>
      <c r="B348" s="65">
        <v>0</v>
      </c>
      <c r="C348" s="66">
        <v>0</v>
      </c>
      <c r="D348" s="65">
        <v>4</v>
      </c>
      <c r="E348" s="66">
        <v>4</v>
      </c>
      <c r="F348" s="67"/>
      <c r="G348" s="65">
        <f>B348-C348</f>
        <v>0</v>
      </c>
      <c r="H348" s="66">
        <f>D348-E348</f>
        <v>0</v>
      </c>
      <c r="I348" s="20" t="str">
        <f>IF(C348=0, "-", IF(G348/C348&lt;10, G348/C348, "&gt;999%"))</f>
        <v>-</v>
      </c>
      <c r="J348" s="21">
        <f>IF(E348=0, "-", IF(H348/E348&lt;10, H348/E348, "&gt;999%"))</f>
        <v>0</v>
      </c>
    </row>
    <row r="349" spans="1:10" s="160" customFormat="1" x14ac:dyDescent="0.2">
      <c r="A349" s="178" t="s">
        <v>703</v>
      </c>
      <c r="B349" s="71">
        <v>18</v>
      </c>
      <c r="C349" s="72">
        <v>18</v>
      </c>
      <c r="D349" s="71">
        <v>205</v>
      </c>
      <c r="E349" s="72">
        <v>205</v>
      </c>
      <c r="F349" s="73"/>
      <c r="G349" s="71">
        <f>B349-C349</f>
        <v>0</v>
      </c>
      <c r="H349" s="72">
        <f>D349-E349</f>
        <v>0</v>
      </c>
      <c r="I349" s="37">
        <f>IF(C349=0, "-", IF(G349/C349&lt;10, G349/C349, "&gt;999%"))</f>
        <v>0</v>
      </c>
      <c r="J349" s="38">
        <f>IF(E349=0, "-", IF(H349/E349&lt;10, H349/E349, "&gt;999%"))</f>
        <v>0</v>
      </c>
    </row>
    <row r="350" spans="1:10" x14ac:dyDescent="0.2">
      <c r="A350" s="177"/>
      <c r="B350" s="143"/>
      <c r="C350" s="144"/>
      <c r="D350" s="143"/>
      <c r="E350" s="144"/>
      <c r="F350" s="145"/>
      <c r="G350" s="143"/>
      <c r="H350" s="144"/>
      <c r="I350" s="151"/>
      <c r="J350" s="152"/>
    </row>
    <row r="351" spans="1:10" s="139" customFormat="1" x14ac:dyDescent="0.2">
      <c r="A351" s="159" t="s">
        <v>74</v>
      </c>
      <c r="B351" s="65"/>
      <c r="C351" s="66"/>
      <c r="D351" s="65"/>
      <c r="E351" s="66"/>
      <c r="F351" s="67"/>
      <c r="G351" s="65"/>
      <c r="H351" s="66"/>
      <c r="I351" s="20"/>
      <c r="J351" s="21"/>
    </row>
    <row r="352" spans="1:10" x14ac:dyDescent="0.2">
      <c r="A352" s="158" t="s">
        <v>537</v>
      </c>
      <c r="B352" s="65">
        <v>77</v>
      </c>
      <c r="C352" s="66">
        <v>46</v>
      </c>
      <c r="D352" s="65">
        <v>897</v>
      </c>
      <c r="E352" s="66">
        <v>881</v>
      </c>
      <c r="F352" s="67"/>
      <c r="G352" s="65">
        <f t="shared" ref="G352:G364" si="56">B352-C352</f>
        <v>31</v>
      </c>
      <c r="H352" s="66">
        <f t="shared" ref="H352:H364" si="57">D352-E352</f>
        <v>16</v>
      </c>
      <c r="I352" s="20">
        <f t="shared" ref="I352:I364" si="58">IF(C352=0, "-", IF(G352/C352&lt;10, G352/C352, "&gt;999%"))</f>
        <v>0.67391304347826086</v>
      </c>
      <c r="J352" s="21">
        <f t="shared" ref="J352:J364" si="59">IF(E352=0, "-", IF(H352/E352&lt;10, H352/E352, "&gt;999%"))</f>
        <v>1.8161180476730987E-2</v>
      </c>
    </row>
    <row r="353" spans="1:10" x14ac:dyDescent="0.2">
      <c r="A353" s="158" t="s">
        <v>551</v>
      </c>
      <c r="B353" s="65">
        <v>230</v>
      </c>
      <c r="C353" s="66">
        <v>237</v>
      </c>
      <c r="D353" s="65">
        <v>3630</v>
      </c>
      <c r="E353" s="66">
        <v>2100</v>
      </c>
      <c r="F353" s="67"/>
      <c r="G353" s="65">
        <f t="shared" si="56"/>
        <v>-7</v>
      </c>
      <c r="H353" s="66">
        <f t="shared" si="57"/>
        <v>1530</v>
      </c>
      <c r="I353" s="20">
        <f t="shared" si="58"/>
        <v>-2.9535864978902954E-2</v>
      </c>
      <c r="J353" s="21">
        <f t="shared" si="59"/>
        <v>0.72857142857142854</v>
      </c>
    </row>
    <row r="354" spans="1:10" x14ac:dyDescent="0.2">
      <c r="A354" s="158" t="s">
        <v>369</v>
      </c>
      <c r="B354" s="65">
        <v>229</v>
      </c>
      <c r="C354" s="66">
        <v>430</v>
      </c>
      <c r="D354" s="65">
        <v>4149</v>
      </c>
      <c r="E354" s="66">
        <v>4574</v>
      </c>
      <c r="F354" s="67"/>
      <c r="G354" s="65">
        <f t="shared" si="56"/>
        <v>-201</v>
      </c>
      <c r="H354" s="66">
        <f t="shared" si="57"/>
        <v>-425</v>
      </c>
      <c r="I354" s="20">
        <f t="shared" si="58"/>
        <v>-0.46744186046511627</v>
      </c>
      <c r="J354" s="21">
        <f t="shared" si="59"/>
        <v>-9.2916484477481423E-2</v>
      </c>
    </row>
    <row r="355" spans="1:10" x14ac:dyDescent="0.2">
      <c r="A355" s="158" t="s">
        <v>386</v>
      </c>
      <c r="B355" s="65">
        <v>241</v>
      </c>
      <c r="C355" s="66">
        <v>323</v>
      </c>
      <c r="D355" s="65">
        <v>4047</v>
      </c>
      <c r="E355" s="66">
        <v>2923</v>
      </c>
      <c r="F355" s="67"/>
      <c r="G355" s="65">
        <f t="shared" si="56"/>
        <v>-82</v>
      </c>
      <c r="H355" s="66">
        <f t="shared" si="57"/>
        <v>1124</v>
      </c>
      <c r="I355" s="20">
        <f t="shared" si="58"/>
        <v>-0.25386996904024767</v>
      </c>
      <c r="J355" s="21">
        <f t="shared" si="59"/>
        <v>0.38453643516934655</v>
      </c>
    </row>
    <row r="356" spans="1:10" x14ac:dyDescent="0.2">
      <c r="A356" s="158" t="s">
        <v>421</v>
      </c>
      <c r="B356" s="65">
        <v>534</v>
      </c>
      <c r="C356" s="66">
        <v>607</v>
      </c>
      <c r="D356" s="65">
        <v>7703</v>
      </c>
      <c r="E356" s="66">
        <v>6976</v>
      </c>
      <c r="F356" s="67"/>
      <c r="G356" s="65">
        <f t="shared" si="56"/>
        <v>-73</v>
      </c>
      <c r="H356" s="66">
        <f t="shared" si="57"/>
        <v>727</v>
      </c>
      <c r="I356" s="20">
        <f t="shared" si="58"/>
        <v>-0.12026359143327842</v>
      </c>
      <c r="J356" s="21">
        <f t="shared" si="59"/>
        <v>0.10421444954128441</v>
      </c>
    </row>
    <row r="357" spans="1:10" x14ac:dyDescent="0.2">
      <c r="A357" s="158" t="s">
        <v>463</v>
      </c>
      <c r="B357" s="65">
        <v>75</v>
      </c>
      <c r="C357" s="66">
        <v>161</v>
      </c>
      <c r="D357" s="65">
        <v>1788</v>
      </c>
      <c r="E357" s="66">
        <v>1208</v>
      </c>
      <c r="F357" s="67"/>
      <c r="G357" s="65">
        <f t="shared" si="56"/>
        <v>-86</v>
      </c>
      <c r="H357" s="66">
        <f t="shared" si="57"/>
        <v>580</v>
      </c>
      <c r="I357" s="20">
        <f t="shared" si="58"/>
        <v>-0.53416149068322982</v>
      </c>
      <c r="J357" s="21">
        <f t="shared" si="59"/>
        <v>0.48013245033112584</v>
      </c>
    </row>
    <row r="358" spans="1:10" x14ac:dyDescent="0.2">
      <c r="A358" s="158" t="s">
        <v>464</v>
      </c>
      <c r="B358" s="65">
        <v>196</v>
      </c>
      <c r="C358" s="66">
        <v>188</v>
      </c>
      <c r="D358" s="65">
        <v>2204</v>
      </c>
      <c r="E358" s="66">
        <v>2336</v>
      </c>
      <c r="F358" s="67"/>
      <c r="G358" s="65">
        <f t="shared" si="56"/>
        <v>8</v>
      </c>
      <c r="H358" s="66">
        <f t="shared" si="57"/>
        <v>-132</v>
      </c>
      <c r="I358" s="20">
        <f t="shared" si="58"/>
        <v>4.2553191489361701E-2</v>
      </c>
      <c r="J358" s="21">
        <f t="shared" si="59"/>
        <v>-5.650684931506849E-2</v>
      </c>
    </row>
    <row r="359" spans="1:10" x14ac:dyDescent="0.2">
      <c r="A359" s="158" t="s">
        <v>387</v>
      </c>
      <c r="B359" s="65">
        <v>28</v>
      </c>
      <c r="C359" s="66">
        <v>0</v>
      </c>
      <c r="D359" s="65">
        <v>286</v>
      </c>
      <c r="E359" s="66">
        <v>0</v>
      </c>
      <c r="F359" s="67"/>
      <c r="G359" s="65">
        <f t="shared" si="56"/>
        <v>28</v>
      </c>
      <c r="H359" s="66">
        <f t="shared" si="57"/>
        <v>286</v>
      </c>
      <c r="I359" s="20" t="str">
        <f t="shared" si="58"/>
        <v>-</v>
      </c>
      <c r="J359" s="21" t="str">
        <f t="shared" si="59"/>
        <v>-</v>
      </c>
    </row>
    <row r="360" spans="1:10" x14ac:dyDescent="0.2">
      <c r="A360" s="158" t="s">
        <v>323</v>
      </c>
      <c r="B360" s="65">
        <v>11</v>
      </c>
      <c r="C360" s="66">
        <v>11</v>
      </c>
      <c r="D360" s="65">
        <v>237</v>
      </c>
      <c r="E360" s="66">
        <v>148</v>
      </c>
      <c r="F360" s="67"/>
      <c r="G360" s="65">
        <f t="shared" si="56"/>
        <v>0</v>
      </c>
      <c r="H360" s="66">
        <f t="shared" si="57"/>
        <v>89</v>
      </c>
      <c r="I360" s="20">
        <f t="shared" si="58"/>
        <v>0</v>
      </c>
      <c r="J360" s="21">
        <f t="shared" si="59"/>
        <v>0.60135135135135132</v>
      </c>
    </row>
    <row r="361" spans="1:10" x14ac:dyDescent="0.2">
      <c r="A361" s="158" t="s">
        <v>208</v>
      </c>
      <c r="B361" s="65">
        <v>92</v>
      </c>
      <c r="C361" s="66">
        <v>174</v>
      </c>
      <c r="D361" s="65">
        <v>1418</v>
      </c>
      <c r="E361" s="66">
        <v>1303</v>
      </c>
      <c r="F361" s="67"/>
      <c r="G361" s="65">
        <f t="shared" si="56"/>
        <v>-82</v>
      </c>
      <c r="H361" s="66">
        <f t="shared" si="57"/>
        <v>115</v>
      </c>
      <c r="I361" s="20">
        <f t="shared" si="58"/>
        <v>-0.47126436781609193</v>
      </c>
      <c r="J361" s="21">
        <f t="shared" si="59"/>
        <v>8.8257866462010739E-2</v>
      </c>
    </row>
    <row r="362" spans="1:10" x14ac:dyDescent="0.2">
      <c r="A362" s="158" t="s">
        <v>229</v>
      </c>
      <c r="B362" s="65">
        <v>171</v>
      </c>
      <c r="C362" s="66">
        <v>422</v>
      </c>
      <c r="D362" s="65">
        <v>4655</v>
      </c>
      <c r="E362" s="66">
        <v>5001</v>
      </c>
      <c r="F362" s="67"/>
      <c r="G362" s="65">
        <f t="shared" si="56"/>
        <v>-251</v>
      </c>
      <c r="H362" s="66">
        <f t="shared" si="57"/>
        <v>-346</v>
      </c>
      <c r="I362" s="20">
        <f t="shared" si="58"/>
        <v>-0.59478672985781988</v>
      </c>
      <c r="J362" s="21">
        <f t="shared" si="59"/>
        <v>-6.9186162767446505E-2</v>
      </c>
    </row>
    <row r="363" spans="1:10" x14ac:dyDescent="0.2">
      <c r="A363" s="158" t="s">
        <v>254</v>
      </c>
      <c r="B363" s="65">
        <v>21</v>
      </c>
      <c r="C363" s="66">
        <v>39</v>
      </c>
      <c r="D363" s="65">
        <v>396</v>
      </c>
      <c r="E363" s="66">
        <v>522</v>
      </c>
      <c r="F363" s="67"/>
      <c r="G363" s="65">
        <f t="shared" si="56"/>
        <v>-18</v>
      </c>
      <c r="H363" s="66">
        <f t="shared" si="57"/>
        <v>-126</v>
      </c>
      <c r="I363" s="20">
        <f t="shared" si="58"/>
        <v>-0.46153846153846156</v>
      </c>
      <c r="J363" s="21">
        <f t="shared" si="59"/>
        <v>-0.2413793103448276</v>
      </c>
    </row>
    <row r="364" spans="1:10" s="160" customFormat="1" x14ac:dyDescent="0.2">
      <c r="A364" s="178" t="s">
        <v>704</v>
      </c>
      <c r="B364" s="71">
        <v>1905</v>
      </c>
      <c r="C364" s="72">
        <v>2638</v>
      </c>
      <c r="D364" s="71">
        <v>31410</v>
      </c>
      <c r="E364" s="72">
        <v>27972</v>
      </c>
      <c r="F364" s="73"/>
      <c r="G364" s="71">
        <f t="shared" si="56"/>
        <v>-733</v>
      </c>
      <c r="H364" s="72">
        <f t="shared" si="57"/>
        <v>3438</v>
      </c>
      <c r="I364" s="37">
        <f t="shared" si="58"/>
        <v>-0.27786201667930249</v>
      </c>
      <c r="J364" s="38">
        <f t="shared" si="59"/>
        <v>0.12290862290862291</v>
      </c>
    </row>
    <row r="365" spans="1:10" x14ac:dyDescent="0.2">
      <c r="A365" s="177"/>
      <c r="B365" s="143"/>
      <c r="C365" s="144"/>
      <c r="D365" s="143"/>
      <c r="E365" s="144"/>
      <c r="F365" s="145"/>
      <c r="G365" s="143"/>
      <c r="H365" s="144"/>
      <c r="I365" s="151"/>
      <c r="J365" s="152"/>
    </row>
    <row r="366" spans="1:10" s="139" customFormat="1" x14ac:dyDescent="0.2">
      <c r="A366" s="159" t="s">
        <v>75</v>
      </c>
      <c r="B366" s="65"/>
      <c r="C366" s="66"/>
      <c r="D366" s="65"/>
      <c r="E366" s="66"/>
      <c r="F366" s="67"/>
      <c r="G366" s="65"/>
      <c r="H366" s="66"/>
      <c r="I366" s="20"/>
      <c r="J366" s="21"/>
    </row>
    <row r="367" spans="1:10" x14ac:dyDescent="0.2">
      <c r="A367" s="158" t="s">
        <v>356</v>
      </c>
      <c r="B367" s="65">
        <v>5</v>
      </c>
      <c r="C367" s="66">
        <v>2</v>
      </c>
      <c r="D367" s="65">
        <v>37</v>
      </c>
      <c r="E367" s="66">
        <v>36</v>
      </c>
      <c r="F367" s="67"/>
      <c r="G367" s="65">
        <f>B367-C367</f>
        <v>3</v>
      </c>
      <c r="H367" s="66">
        <f>D367-E367</f>
        <v>1</v>
      </c>
      <c r="I367" s="20">
        <f>IF(C367=0, "-", IF(G367/C367&lt;10, G367/C367, "&gt;999%"))</f>
        <v>1.5</v>
      </c>
      <c r="J367" s="21">
        <f>IF(E367=0, "-", IF(H367/E367&lt;10, H367/E367, "&gt;999%"))</f>
        <v>2.7777777777777776E-2</v>
      </c>
    </row>
    <row r="368" spans="1:10" s="160" customFormat="1" x14ac:dyDescent="0.2">
      <c r="A368" s="178" t="s">
        <v>705</v>
      </c>
      <c r="B368" s="71">
        <v>5</v>
      </c>
      <c r="C368" s="72">
        <v>2</v>
      </c>
      <c r="D368" s="71">
        <v>37</v>
      </c>
      <c r="E368" s="72">
        <v>36</v>
      </c>
      <c r="F368" s="73"/>
      <c r="G368" s="71">
        <f>B368-C368</f>
        <v>3</v>
      </c>
      <c r="H368" s="72">
        <f>D368-E368</f>
        <v>1</v>
      </c>
      <c r="I368" s="37">
        <f>IF(C368=0, "-", IF(G368/C368&lt;10, G368/C368, "&gt;999%"))</f>
        <v>1.5</v>
      </c>
      <c r="J368" s="38">
        <f>IF(E368=0, "-", IF(H368/E368&lt;10, H368/E368, "&gt;999%"))</f>
        <v>2.7777777777777776E-2</v>
      </c>
    </row>
    <row r="369" spans="1:10" x14ac:dyDescent="0.2">
      <c r="A369" s="177"/>
      <c r="B369" s="143"/>
      <c r="C369" s="144"/>
      <c r="D369" s="143"/>
      <c r="E369" s="144"/>
      <c r="F369" s="145"/>
      <c r="G369" s="143"/>
      <c r="H369" s="144"/>
      <c r="I369" s="151"/>
      <c r="J369" s="152"/>
    </row>
    <row r="370" spans="1:10" s="139" customFormat="1" x14ac:dyDescent="0.2">
      <c r="A370" s="159" t="s">
        <v>76</v>
      </c>
      <c r="B370" s="65"/>
      <c r="C370" s="66"/>
      <c r="D370" s="65"/>
      <c r="E370" s="66"/>
      <c r="F370" s="67"/>
      <c r="G370" s="65"/>
      <c r="H370" s="66"/>
      <c r="I370" s="20"/>
      <c r="J370" s="21"/>
    </row>
    <row r="371" spans="1:10" x14ac:dyDescent="0.2">
      <c r="A371" s="158" t="s">
        <v>300</v>
      </c>
      <c r="B371" s="65">
        <v>1</v>
      </c>
      <c r="C371" s="66">
        <v>0</v>
      </c>
      <c r="D371" s="65">
        <v>7</v>
      </c>
      <c r="E371" s="66">
        <v>14</v>
      </c>
      <c r="F371" s="67"/>
      <c r="G371" s="65">
        <f t="shared" ref="G371:G396" si="60">B371-C371</f>
        <v>1</v>
      </c>
      <c r="H371" s="66">
        <f t="shared" ref="H371:H396" si="61">D371-E371</f>
        <v>-7</v>
      </c>
      <c r="I371" s="20" t="str">
        <f t="shared" ref="I371:I396" si="62">IF(C371=0, "-", IF(G371/C371&lt;10, G371/C371, "&gt;999%"))</f>
        <v>-</v>
      </c>
      <c r="J371" s="21">
        <f t="shared" ref="J371:J396" si="63">IF(E371=0, "-", IF(H371/E371&lt;10, H371/E371, "&gt;999%"))</f>
        <v>-0.5</v>
      </c>
    </row>
    <row r="372" spans="1:10" x14ac:dyDescent="0.2">
      <c r="A372" s="158" t="s">
        <v>357</v>
      </c>
      <c r="B372" s="65">
        <v>4</v>
      </c>
      <c r="C372" s="66">
        <v>3</v>
      </c>
      <c r="D372" s="65">
        <v>25</v>
      </c>
      <c r="E372" s="66">
        <v>26</v>
      </c>
      <c r="F372" s="67"/>
      <c r="G372" s="65">
        <f t="shared" si="60"/>
        <v>1</v>
      </c>
      <c r="H372" s="66">
        <f t="shared" si="61"/>
        <v>-1</v>
      </c>
      <c r="I372" s="20">
        <f t="shared" si="62"/>
        <v>0.33333333333333331</v>
      </c>
      <c r="J372" s="21">
        <f t="shared" si="63"/>
        <v>-3.8461538461538464E-2</v>
      </c>
    </row>
    <row r="373" spans="1:10" x14ac:dyDescent="0.2">
      <c r="A373" s="158" t="s">
        <v>246</v>
      </c>
      <c r="B373" s="65">
        <v>46</v>
      </c>
      <c r="C373" s="66">
        <v>151</v>
      </c>
      <c r="D373" s="65">
        <v>1201</v>
      </c>
      <c r="E373" s="66">
        <v>2164</v>
      </c>
      <c r="F373" s="67"/>
      <c r="G373" s="65">
        <f t="shared" si="60"/>
        <v>-105</v>
      </c>
      <c r="H373" s="66">
        <f t="shared" si="61"/>
        <v>-963</v>
      </c>
      <c r="I373" s="20">
        <f t="shared" si="62"/>
        <v>-0.69536423841059603</v>
      </c>
      <c r="J373" s="21">
        <f t="shared" si="63"/>
        <v>-0.44500924214417747</v>
      </c>
    </row>
    <row r="374" spans="1:10" x14ac:dyDescent="0.2">
      <c r="A374" s="158" t="s">
        <v>247</v>
      </c>
      <c r="B374" s="65">
        <v>2</v>
      </c>
      <c r="C374" s="66">
        <v>14</v>
      </c>
      <c r="D374" s="65">
        <v>122</v>
      </c>
      <c r="E374" s="66">
        <v>171</v>
      </c>
      <c r="F374" s="67"/>
      <c r="G374" s="65">
        <f t="shared" si="60"/>
        <v>-12</v>
      </c>
      <c r="H374" s="66">
        <f t="shared" si="61"/>
        <v>-49</v>
      </c>
      <c r="I374" s="20">
        <f t="shared" si="62"/>
        <v>-0.8571428571428571</v>
      </c>
      <c r="J374" s="21">
        <f t="shared" si="63"/>
        <v>-0.28654970760233917</v>
      </c>
    </row>
    <row r="375" spans="1:10" x14ac:dyDescent="0.2">
      <c r="A375" s="158" t="s">
        <v>271</v>
      </c>
      <c r="B375" s="65">
        <v>35</v>
      </c>
      <c r="C375" s="66">
        <v>170</v>
      </c>
      <c r="D375" s="65">
        <v>955</v>
      </c>
      <c r="E375" s="66">
        <v>1079</v>
      </c>
      <c r="F375" s="67"/>
      <c r="G375" s="65">
        <f t="shared" si="60"/>
        <v>-135</v>
      </c>
      <c r="H375" s="66">
        <f t="shared" si="61"/>
        <v>-124</v>
      </c>
      <c r="I375" s="20">
        <f t="shared" si="62"/>
        <v>-0.79411764705882348</v>
      </c>
      <c r="J375" s="21">
        <f t="shared" si="63"/>
        <v>-0.11492122335495829</v>
      </c>
    </row>
    <row r="376" spans="1:10" x14ac:dyDescent="0.2">
      <c r="A376" s="158" t="s">
        <v>341</v>
      </c>
      <c r="B376" s="65">
        <v>28</v>
      </c>
      <c r="C376" s="66">
        <v>49</v>
      </c>
      <c r="D376" s="65">
        <v>389</v>
      </c>
      <c r="E376" s="66">
        <v>438</v>
      </c>
      <c r="F376" s="67"/>
      <c r="G376" s="65">
        <f t="shared" si="60"/>
        <v>-21</v>
      </c>
      <c r="H376" s="66">
        <f t="shared" si="61"/>
        <v>-49</v>
      </c>
      <c r="I376" s="20">
        <f t="shared" si="62"/>
        <v>-0.42857142857142855</v>
      </c>
      <c r="J376" s="21">
        <f t="shared" si="63"/>
        <v>-0.11187214611872145</v>
      </c>
    </row>
    <row r="377" spans="1:10" x14ac:dyDescent="0.2">
      <c r="A377" s="158" t="s">
        <v>272</v>
      </c>
      <c r="B377" s="65">
        <v>49</v>
      </c>
      <c r="C377" s="66">
        <v>54</v>
      </c>
      <c r="D377" s="65">
        <v>450</v>
      </c>
      <c r="E377" s="66">
        <v>808</v>
      </c>
      <c r="F377" s="67"/>
      <c r="G377" s="65">
        <f t="shared" si="60"/>
        <v>-5</v>
      </c>
      <c r="H377" s="66">
        <f t="shared" si="61"/>
        <v>-358</v>
      </c>
      <c r="I377" s="20">
        <f t="shared" si="62"/>
        <v>-9.2592592592592587E-2</v>
      </c>
      <c r="J377" s="21">
        <f t="shared" si="63"/>
        <v>-0.44306930693069307</v>
      </c>
    </row>
    <row r="378" spans="1:10" x14ac:dyDescent="0.2">
      <c r="A378" s="158" t="s">
        <v>287</v>
      </c>
      <c r="B378" s="65">
        <v>0</v>
      </c>
      <c r="C378" s="66">
        <v>13</v>
      </c>
      <c r="D378" s="65">
        <v>12</v>
      </c>
      <c r="E378" s="66">
        <v>65</v>
      </c>
      <c r="F378" s="67"/>
      <c r="G378" s="65">
        <f t="shared" si="60"/>
        <v>-13</v>
      </c>
      <c r="H378" s="66">
        <f t="shared" si="61"/>
        <v>-53</v>
      </c>
      <c r="I378" s="20">
        <f t="shared" si="62"/>
        <v>-1</v>
      </c>
      <c r="J378" s="21">
        <f t="shared" si="63"/>
        <v>-0.81538461538461537</v>
      </c>
    </row>
    <row r="379" spans="1:10" x14ac:dyDescent="0.2">
      <c r="A379" s="158" t="s">
        <v>288</v>
      </c>
      <c r="B379" s="65">
        <v>33</v>
      </c>
      <c r="C379" s="66">
        <v>30</v>
      </c>
      <c r="D379" s="65">
        <v>323</v>
      </c>
      <c r="E379" s="66">
        <v>268</v>
      </c>
      <c r="F379" s="67"/>
      <c r="G379" s="65">
        <f t="shared" si="60"/>
        <v>3</v>
      </c>
      <c r="H379" s="66">
        <f t="shared" si="61"/>
        <v>55</v>
      </c>
      <c r="I379" s="20">
        <f t="shared" si="62"/>
        <v>0.1</v>
      </c>
      <c r="J379" s="21">
        <f t="shared" si="63"/>
        <v>0.20522388059701493</v>
      </c>
    </row>
    <row r="380" spans="1:10" x14ac:dyDescent="0.2">
      <c r="A380" s="158" t="s">
        <v>342</v>
      </c>
      <c r="B380" s="65">
        <v>7</v>
      </c>
      <c r="C380" s="66">
        <v>11</v>
      </c>
      <c r="D380" s="65">
        <v>124</v>
      </c>
      <c r="E380" s="66">
        <v>181</v>
      </c>
      <c r="F380" s="67"/>
      <c r="G380" s="65">
        <f t="shared" si="60"/>
        <v>-4</v>
      </c>
      <c r="H380" s="66">
        <f t="shared" si="61"/>
        <v>-57</v>
      </c>
      <c r="I380" s="20">
        <f t="shared" si="62"/>
        <v>-0.36363636363636365</v>
      </c>
      <c r="J380" s="21">
        <f t="shared" si="63"/>
        <v>-0.31491712707182318</v>
      </c>
    </row>
    <row r="381" spans="1:10" x14ac:dyDescent="0.2">
      <c r="A381" s="158" t="s">
        <v>409</v>
      </c>
      <c r="B381" s="65">
        <v>9</v>
      </c>
      <c r="C381" s="66">
        <v>0</v>
      </c>
      <c r="D381" s="65">
        <v>98</v>
      </c>
      <c r="E381" s="66">
        <v>0</v>
      </c>
      <c r="F381" s="67"/>
      <c r="G381" s="65">
        <f t="shared" si="60"/>
        <v>9</v>
      </c>
      <c r="H381" s="66">
        <f t="shared" si="61"/>
        <v>98</v>
      </c>
      <c r="I381" s="20" t="str">
        <f t="shared" si="62"/>
        <v>-</v>
      </c>
      <c r="J381" s="21" t="str">
        <f t="shared" si="63"/>
        <v>-</v>
      </c>
    </row>
    <row r="382" spans="1:10" x14ac:dyDescent="0.2">
      <c r="A382" s="158" t="s">
        <v>445</v>
      </c>
      <c r="B382" s="65">
        <v>14</v>
      </c>
      <c r="C382" s="66">
        <v>20</v>
      </c>
      <c r="D382" s="65">
        <v>75</v>
      </c>
      <c r="E382" s="66">
        <v>56</v>
      </c>
      <c r="F382" s="67"/>
      <c r="G382" s="65">
        <f t="shared" si="60"/>
        <v>-6</v>
      </c>
      <c r="H382" s="66">
        <f t="shared" si="61"/>
        <v>19</v>
      </c>
      <c r="I382" s="20">
        <f t="shared" si="62"/>
        <v>-0.3</v>
      </c>
      <c r="J382" s="21">
        <f t="shared" si="63"/>
        <v>0.3392857142857143</v>
      </c>
    </row>
    <row r="383" spans="1:10" x14ac:dyDescent="0.2">
      <c r="A383" s="158" t="s">
        <v>506</v>
      </c>
      <c r="B383" s="65">
        <v>3</v>
      </c>
      <c r="C383" s="66">
        <v>31</v>
      </c>
      <c r="D383" s="65">
        <v>234</v>
      </c>
      <c r="E383" s="66">
        <v>111</v>
      </c>
      <c r="F383" s="67"/>
      <c r="G383" s="65">
        <f t="shared" si="60"/>
        <v>-28</v>
      </c>
      <c r="H383" s="66">
        <f t="shared" si="61"/>
        <v>123</v>
      </c>
      <c r="I383" s="20">
        <f t="shared" si="62"/>
        <v>-0.90322580645161288</v>
      </c>
      <c r="J383" s="21">
        <f t="shared" si="63"/>
        <v>1.1081081081081081</v>
      </c>
    </row>
    <row r="384" spans="1:10" x14ac:dyDescent="0.2">
      <c r="A384" s="158" t="s">
        <v>410</v>
      </c>
      <c r="B384" s="65">
        <v>52</v>
      </c>
      <c r="C384" s="66">
        <v>173</v>
      </c>
      <c r="D384" s="65">
        <v>855</v>
      </c>
      <c r="E384" s="66">
        <v>1153</v>
      </c>
      <c r="F384" s="67"/>
      <c r="G384" s="65">
        <f t="shared" si="60"/>
        <v>-121</v>
      </c>
      <c r="H384" s="66">
        <f t="shared" si="61"/>
        <v>-298</v>
      </c>
      <c r="I384" s="20">
        <f t="shared" si="62"/>
        <v>-0.69942196531791911</v>
      </c>
      <c r="J384" s="21">
        <f t="shared" si="63"/>
        <v>-0.25845620121422375</v>
      </c>
    </row>
    <row r="385" spans="1:10" x14ac:dyDescent="0.2">
      <c r="A385" s="158" t="s">
        <v>446</v>
      </c>
      <c r="B385" s="65">
        <v>65</v>
      </c>
      <c r="C385" s="66">
        <v>97</v>
      </c>
      <c r="D385" s="65">
        <v>1180</v>
      </c>
      <c r="E385" s="66">
        <v>366</v>
      </c>
      <c r="F385" s="67"/>
      <c r="G385" s="65">
        <f t="shared" si="60"/>
        <v>-32</v>
      </c>
      <c r="H385" s="66">
        <f t="shared" si="61"/>
        <v>814</v>
      </c>
      <c r="I385" s="20">
        <f t="shared" si="62"/>
        <v>-0.32989690721649484</v>
      </c>
      <c r="J385" s="21">
        <f t="shared" si="63"/>
        <v>2.2240437158469946</v>
      </c>
    </row>
    <row r="386" spans="1:10" x14ac:dyDescent="0.2">
      <c r="A386" s="158" t="s">
        <v>447</v>
      </c>
      <c r="B386" s="65">
        <v>9</v>
      </c>
      <c r="C386" s="66">
        <v>24</v>
      </c>
      <c r="D386" s="65">
        <v>264</v>
      </c>
      <c r="E386" s="66">
        <v>505</v>
      </c>
      <c r="F386" s="67"/>
      <c r="G386" s="65">
        <f t="shared" si="60"/>
        <v>-15</v>
      </c>
      <c r="H386" s="66">
        <f t="shared" si="61"/>
        <v>-241</v>
      </c>
      <c r="I386" s="20">
        <f t="shared" si="62"/>
        <v>-0.625</v>
      </c>
      <c r="J386" s="21">
        <f t="shared" si="63"/>
        <v>-0.47722772277227721</v>
      </c>
    </row>
    <row r="387" spans="1:10" x14ac:dyDescent="0.2">
      <c r="A387" s="158" t="s">
        <v>448</v>
      </c>
      <c r="B387" s="65">
        <v>150</v>
      </c>
      <c r="C387" s="66">
        <v>86</v>
      </c>
      <c r="D387" s="65">
        <v>1112</v>
      </c>
      <c r="E387" s="66">
        <v>1474</v>
      </c>
      <c r="F387" s="67"/>
      <c r="G387" s="65">
        <f t="shared" si="60"/>
        <v>64</v>
      </c>
      <c r="H387" s="66">
        <f t="shared" si="61"/>
        <v>-362</v>
      </c>
      <c r="I387" s="20">
        <f t="shared" si="62"/>
        <v>0.7441860465116279</v>
      </c>
      <c r="J387" s="21">
        <f t="shared" si="63"/>
        <v>-0.24559023066485752</v>
      </c>
    </row>
    <row r="388" spans="1:10" x14ac:dyDescent="0.2">
      <c r="A388" s="158" t="s">
        <v>490</v>
      </c>
      <c r="B388" s="65">
        <v>59</v>
      </c>
      <c r="C388" s="66">
        <v>40</v>
      </c>
      <c r="D388" s="65">
        <v>422</v>
      </c>
      <c r="E388" s="66">
        <v>160</v>
      </c>
      <c r="F388" s="67"/>
      <c r="G388" s="65">
        <f t="shared" si="60"/>
        <v>19</v>
      </c>
      <c r="H388" s="66">
        <f t="shared" si="61"/>
        <v>262</v>
      </c>
      <c r="I388" s="20">
        <f t="shared" si="62"/>
        <v>0.47499999999999998</v>
      </c>
      <c r="J388" s="21">
        <f t="shared" si="63"/>
        <v>1.6375</v>
      </c>
    </row>
    <row r="389" spans="1:10" x14ac:dyDescent="0.2">
      <c r="A389" s="158" t="s">
        <v>491</v>
      </c>
      <c r="B389" s="65">
        <v>156</v>
      </c>
      <c r="C389" s="66">
        <v>51</v>
      </c>
      <c r="D389" s="65">
        <v>1232</v>
      </c>
      <c r="E389" s="66">
        <v>966</v>
      </c>
      <c r="F389" s="67"/>
      <c r="G389" s="65">
        <f t="shared" si="60"/>
        <v>105</v>
      </c>
      <c r="H389" s="66">
        <f t="shared" si="61"/>
        <v>266</v>
      </c>
      <c r="I389" s="20">
        <f t="shared" si="62"/>
        <v>2.0588235294117645</v>
      </c>
      <c r="J389" s="21">
        <f t="shared" si="63"/>
        <v>0.27536231884057971</v>
      </c>
    </row>
    <row r="390" spans="1:10" x14ac:dyDescent="0.2">
      <c r="A390" s="158" t="s">
        <v>507</v>
      </c>
      <c r="B390" s="65">
        <v>36</v>
      </c>
      <c r="C390" s="66">
        <v>11</v>
      </c>
      <c r="D390" s="65">
        <v>393</v>
      </c>
      <c r="E390" s="66">
        <v>305</v>
      </c>
      <c r="F390" s="67"/>
      <c r="G390" s="65">
        <f t="shared" si="60"/>
        <v>25</v>
      </c>
      <c r="H390" s="66">
        <f t="shared" si="61"/>
        <v>88</v>
      </c>
      <c r="I390" s="20">
        <f t="shared" si="62"/>
        <v>2.2727272727272729</v>
      </c>
      <c r="J390" s="21">
        <f t="shared" si="63"/>
        <v>0.28852459016393445</v>
      </c>
    </row>
    <row r="391" spans="1:10" x14ac:dyDescent="0.2">
      <c r="A391" s="158" t="s">
        <v>552</v>
      </c>
      <c r="B391" s="65">
        <v>0</v>
      </c>
      <c r="C391" s="66">
        <v>0</v>
      </c>
      <c r="D391" s="65">
        <v>0</v>
      </c>
      <c r="E391" s="66">
        <v>2</v>
      </c>
      <c r="F391" s="67"/>
      <c r="G391" s="65">
        <f t="shared" si="60"/>
        <v>0</v>
      </c>
      <c r="H391" s="66">
        <f t="shared" si="61"/>
        <v>-2</v>
      </c>
      <c r="I391" s="20" t="str">
        <f t="shared" si="62"/>
        <v>-</v>
      </c>
      <c r="J391" s="21">
        <f t="shared" si="63"/>
        <v>-1</v>
      </c>
    </row>
    <row r="392" spans="1:10" x14ac:dyDescent="0.2">
      <c r="A392" s="158" t="s">
        <v>301</v>
      </c>
      <c r="B392" s="65">
        <v>19</v>
      </c>
      <c r="C392" s="66">
        <v>4</v>
      </c>
      <c r="D392" s="65">
        <v>95</v>
      </c>
      <c r="E392" s="66">
        <v>67</v>
      </c>
      <c r="F392" s="67"/>
      <c r="G392" s="65">
        <f t="shared" si="60"/>
        <v>15</v>
      </c>
      <c r="H392" s="66">
        <f t="shared" si="61"/>
        <v>28</v>
      </c>
      <c r="I392" s="20">
        <f t="shared" si="62"/>
        <v>3.75</v>
      </c>
      <c r="J392" s="21">
        <f t="shared" si="63"/>
        <v>0.41791044776119401</v>
      </c>
    </row>
    <row r="393" spans="1:10" x14ac:dyDescent="0.2">
      <c r="A393" s="158" t="s">
        <v>358</v>
      </c>
      <c r="B393" s="65">
        <v>0</v>
      </c>
      <c r="C393" s="66">
        <v>0</v>
      </c>
      <c r="D393" s="65">
        <v>0</v>
      </c>
      <c r="E393" s="66">
        <v>6</v>
      </c>
      <c r="F393" s="67"/>
      <c r="G393" s="65">
        <f t="shared" si="60"/>
        <v>0</v>
      </c>
      <c r="H393" s="66">
        <f t="shared" si="61"/>
        <v>-6</v>
      </c>
      <c r="I393" s="20" t="str">
        <f t="shared" si="62"/>
        <v>-</v>
      </c>
      <c r="J393" s="21">
        <f t="shared" si="63"/>
        <v>-1</v>
      </c>
    </row>
    <row r="394" spans="1:10" x14ac:dyDescent="0.2">
      <c r="A394" s="158" t="s">
        <v>343</v>
      </c>
      <c r="B394" s="65">
        <v>0</v>
      </c>
      <c r="C394" s="66">
        <v>1</v>
      </c>
      <c r="D394" s="65">
        <v>0</v>
      </c>
      <c r="E394" s="66">
        <v>21</v>
      </c>
      <c r="F394" s="67"/>
      <c r="G394" s="65">
        <f t="shared" si="60"/>
        <v>-1</v>
      </c>
      <c r="H394" s="66">
        <f t="shared" si="61"/>
        <v>-21</v>
      </c>
      <c r="I394" s="20">
        <f t="shared" si="62"/>
        <v>-1</v>
      </c>
      <c r="J394" s="21">
        <f t="shared" si="63"/>
        <v>-1</v>
      </c>
    </row>
    <row r="395" spans="1:10" x14ac:dyDescent="0.2">
      <c r="A395" s="158" t="s">
        <v>359</v>
      </c>
      <c r="B395" s="65">
        <v>0</v>
      </c>
      <c r="C395" s="66">
        <v>0</v>
      </c>
      <c r="D395" s="65">
        <v>0</v>
      </c>
      <c r="E395" s="66">
        <v>2</v>
      </c>
      <c r="F395" s="67"/>
      <c r="G395" s="65">
        <f t="shared" si="60"/>
        <v>0</v>
      </c>
      <c r="H395" s="66">
        <f t="shared" si="61"/>
        <v>-2</v>
      </c>
      <c r="I395" s="20" t="str">
        <f t="shared" si="62"/>
        <v>-</v>
      </c>
      <c r="J395" s="21">
        <f t="shared" si="63"/>
        <v>-1</v>
      </c>
    </row>
    <row r="396" spans="1:10" s="160" customFormat="1" x14ac:dyDescent="0.2">
      <c r="A396" s="178" t="s">
        <v>706</v>
      </c>
      <c r="B396" s="71">
        <v>777</v>
      </c>
      <c r="C396" s="72">
        <v>1033</v>
      </c>
      <c r="D396" s="71">
        <v>9568</v>
      </c>
      <c r="E396" s="72">
        <v>10408</v>
      </c>
      <c r="F396" s="73"/>
      <c r="G396" s="71">
        <f t="shared" si="60"/>
        <v>-256</v>
      </c>
      <c r="H396" s="72">
        <f t="shared" si="61"/>
        <v>-840</v>
      </c>
      <c r="I396" s="37">
        <f t="shared" si="62"/>
        <v>-0.24782187802516942</v>
      </c>
      <c r="J396" s="38">
        <f t="shared" si="63"/>
        <v>-8.0707148347425053E-2</v>
      </c>
    </row>
    <row r="397" spans="1:10" x14ac:dyDescent="0.2">
      <c r="A397" s="177"/>
      <c r="B397" s="143"/>
      <c r="C397" s="144"/>
      <c r="D397" s="143"/>
      <c r="E397" s="144"/>
      <c r="F397" s="145"/>
      <c r="G397" s="143"/>
      <c r="H397" s="144"/>
      <c r="I397" s="151"/>
      <c r="J397" s="152"/>
    </row>
    <row r="398" spans="1:10" s="139" customFormat="1" x14ac:dyDescent="0.2">
      <c r="A398" s="159" t="s">
        <v>77</v>
      </c>
      <c r="B398" s="65"/>
      <c r="C398" s="66"/>
      <c r="D398" s="65"/>
      <c r="E398" s="66"/>
      <c r="F398" s="67"/>
      <c r="G398" s="65"/>
      <c r="H398" s="66"/>
      <c r="I398" s="20"/>
      <c r="J398" s="21"/>
    </row>
    <row r="399" spans="1:10" x14ac:dyDescent="0.2">
      <c r="A399" s="158" t="s">
        <v>599</v>
      </c>
      <c r="B399" s="65">
        <v>27</v>
      </c>
      <c r="C399" s="66">
        <v>11</v>
      </c>
      <c r="D399" s="65">
        <v>282</v>
      </c>
      <c r="E399" s="66">
        <v>230</v>
      </c>
      <c r="F399" s="67"/>
      <c r="G399" s="65">
        <f>B399-C399</f>
        <v>16</v>
      </c>
      <c r="H399" s="66">
        <f>D399-E399</f>
        <v>52</v>
      </c>
      <c r="I399" s="20">
        <f>IF(C399=0, "-", IF(G399/C399&lt;10, G399/C399, "&gt;999%"))</f>
        <v>1.4545454545454546</v>
      </c>
      <c r="J399" s="21">
        <f>IF(E399=0, "-", IF(H399/E399&lt;10, H399/E399, "&gt;999%"))</f>
        <v>0.22608695652173913</v>
      </c>
    </row>
    <row r="400" spans="1:10" x14ac:dyDescent="0.2">
      <c r="A400" s="158" t="s">
        <v>586</v>
      </c>
      <c r="B400" s="65">
        <v>7</v>
      </c>
      <c r="C400" s="66">
        <v>0</v>
      </c>
      <c r="D400" s="65">
        <v>40</v>
      </c>
      <c r="E400" s="66">
        <v>10</v>
      </c>
      <c r="F400" s="67"/>
      <c r="G400" s="65">
        <f>B400-C400</f>
        <v>7</v>
      </c>
      <c r="H400" s="66">
        <f>D400-E400</f>
        <v>30</v>
      </c>
      <c r="I400" s="20" t="str">
        <f>IF(C400=0, "-", IF(G400/C400&lt;10, G400/C400, "&gt;999%"))</f>
        <v>-</v>
      </c>
      <c r="J400" s="21">
        <f>IF(E400=0, "-", IF(H400/E400&lt;10, H400/E400, "&gt;999%"))</f>
        <v>3</v>
      </c>
    </row>
    <row r="401" spans="1:10" s="160" customFormat="1" x14ac:dyDescent="0.2">
      <c r="A401" s="178" t="s">
        <v>707</v>
      </c>
      <c r="B401" s="71">
        <v>34</v>
      </c>
      <c r="C401" s="72">
        <v>11</v>
      </c>
      <c r="D401" s="71">
        <v>322</v>
      </c>
      <c r="E401" s="72">
        <v>240</v>
      </c>
      <c r="F401" s="73"/>
      <c r="G401" s="71">
        <f>B401-C401</f>
        <v>23</v>
      </c>
      <c r="H401" s="72">
        <f>D401-E401</f>
        <v>82</v>
      </c>
      <c r="I401" s="37">
        <f>IF(C401=0, "-", IF(G401/C401&lt;10, G401/C401, "&gt;999%"))</f>
        <v>2.0909090909090908</v>
      </c>
      <c r="J401" s="38">
        <f>IF(E401=0, "-", IF(H401/E401&lt;10, H401/E401, "&gt;999%"))</f>
        <v>0.34166666666666667</v>
      </c>
    </row>
    <row r="402" spans="1:10" x14ac:dyDescent="0.2">
      <c r="A402" s="177"/>
      <c r="B402" s="143"/>
      <c r="C402" s="144"/>
      <c r="D402" s="143"/>
      <c r="E402" s="144"/>
      <c r="F402" s="145"/>
      <c r="G402" s="143"/>
      <c r="H402" s="144"/>
      <c r="I402" s="151"/>
      <c r="J402" s="152"/>
    </row>
    <row r="403" spans="1:10" s="139" customFormat="1" x14ac:dyDescent="0.2">
      <c r="A403" s="159" t="s">
        <v>78</v>
      </c>
      <c r="B403" s="65"/>
      <c r="C403" s="66"/>
      <c r="D403" s="65"/>
      <c r="E403" s="66"/>
      <c r="F403" s="67"/>
      <c r="G403" s="65"/>
      <c r="H403" s="66"/>
      <c r="I403" s="20"/>
      <c r="J403" s="21"/>
    </row>
    <row r="404" spans="1:10" x14ac:dyDescent="0.2">
      <c r="A404" s="158" t="s">
        <v>313</v>
      </c>
      <c r="B404" s="65">
        <v>2</v>
      </c>
      <c r="C404" s="66">
        <v>0</v>
      </c>
      <c r="D404" s="65">
        <v>16</v>
      </c>
      <c r="E404" s="66">
        <v>15</v>
      </c>
      <c r="F404" s="67"/>
      <c r="G404" s="65">
        <f t="shared" ref="G404:G412" si="64">B404-C404</f>
        <v>2</v>
      </c>
      <c r="H404" s="66">
        <f t="shared" ref="H404:H412" si="65">D404-E404</f>
        <v>1</v>
      </c>
      <c r="I404" s="20" t="str">
        <f t="shared" ref="I404:I412" si="66">IF(C404=0, "-", IF(G404/C404&lt;10, G404/C404, "&gt;999%"))</f>
        <v>-</v>
      </c>
      <c r="J404" s="21">
        <f t="shared" ref="J404:J412" si="67">IF(E404=0, "-", IF(H404/E404&lt;10, H404/E404, "&gt;999%"))</f>
        <v>6.6666666666666666E-2</v>
      </c>
    </row>
    <row r="405" spans="1:10" x14ac:dyDescent="0.2">
      <c r="A405" s="158" t="s">
        <v>573</v>
      </c>
      <c r="B405" s="65">
        <v>84</v>
      </c>
      <c r="C405" s="66">
        <v>60</v>
      </c>
      <c r="D405" s="65">
        <v>728</v>
      </c>
      <c r="E405" s="66">
        <v>727</v>
      </c>
      <c r="F405" s="67"/>
      <c r="G405" s="65">
        <f t="shared" si="64"/>
        <v>24</v>
      </c>
      <c r="H405" s="66">
        <f t="shared" si="65"/>
        <v>1</v>
      </c>
      <c r="I405" s="20">
        <f t="shared" si="66"/>
        <v>0.4</v>
      </c>
      <c r="J405" s="21">
        <f t="shared" si="67"/>
        <v>1.375515818431912E-3</v>
      </c>
    </row>
    <row r="406" spans="1:10" x14ac:dyDescent="0.2">
      <c r="A406" s="158" t="s">
        <v>512</v>
      </c>
      <c r="B406" s="65">
        <v>1</v>
      </c>
      <c r="C406" s="66">
        <v>2</v>
      </c>
      <c r="D406" s="65">
        <v>19</v>
      </c>
      <c r="E406" s="66">
        <v>35</v>
      </c>
      <c r="F406" s="67"/>
      <c r="G406" s="65">
        <f t="shared" si="64"/>
        <v>-1</v>
      </c>
      <c r="H406" s="66">
        <f t="shared" si="65"/>
        <v>-16</v>
      </c>
      <c r="I406" s="20">
        <f t="shared" si="66"/>
        <v>-0.5</v>
      </c>
      <c r="J406" s="21">
        <f t="shared" si="67"/>
        <v>-0.45714285714285713</v>
      </c>
    </row>
    <row r="407" spans="1:10" x14ac:dyDescent="0.2">
      <c r="A407" s="158" t="s">
        <v>314</v>
      </c>
      <c r="B407" s="65">
        <v>7</v>
      </c>
      <c r="C407" s="66">
        <v>8</v>
      </c>
      <c r="D407" s="65">
        <v>54</v>
      </c>
      <c r="E407" s="66">
        <v>80</v>
      </c>
      <c r="F407" s="67"/>
      <c r="G407" s="65">
        <f t="shared" si="64"/>
        <v>-1</v>
      </c>
      <c r="H407" s="66">
        <f t="shared" si="65"/>
        <v>-26</v>
      </c>
      <c r="I407" s="20">
        <f t="shared" si="66"/>
        <v>-0.125</v>
      </c>
      <c r="J407" s="21">
        <f t="shared" si="67"/>
        <v>-0.32500000000000001</v>
      </c>
    </row>
    <row r="408" spans="1:10" x14ac:dyDescent="0.2">
      <c r="A408" s="158" t="s">
        <v>315</v>
      </c>
      <c r="B408" s="65">
        <v>17</v>
      </c>
      <c r="C408" s="66">
        <v>16</v>
      </c>
      <c r="D408" s="65">
        <v>119</v>
      </c>
      <c r="E408" s="66">
        <v>161</v>
      </c>
      <c r="F408" s="67"/>
      <c r="G408" s="65">
        <f t="shared" si="64"/>
        <v>1</v>
      </c>
      <c r="H408" s="66">
        <f t="shared" si="65"/>
        <v>-42</v>
      </c>
      <c r="I408" s="20">
        <f t="shared" si="66"/>
        <v>6.25E-2</v>
      </c>
      <c r="J408" s="21">
        <f t="shared" si="67"/>
        <v>-0.2608695652173913</v>
      </c>
    </row>
    <row r="409" spans="1:10" x14ac:dyDescent="0.2">
      <c r="A409" s="158" t="s">
        <v>526</v>
      </c>
      <c r="B409" s="65">
        <v>26</v>
      </c>
      <c r="C409" s="66">
        <v>12</v>
      </c>
      <c r="D409" s="65">
        <v>258</v>
      </c>
      <c r="E409" s="66">
        <v>287</v>
      </c>
      <c r="F409" s="67"/>
      <c r="G409" s="65">
        <f t="shared" si="64"/>
        <v>14</v>
      </c>
      <c r="H409" s="66">
        <f t="shared" si="65"/>
        <v>-29</v>
      </c>
      <c r="I409" s="20">
        <f t="shared" si="66"/>
        <v>1.1666666666666667</v>
      </c>
      <c r="J409" s="21">
        <f t="shared" si="67"/>
        <v>-0.10104529616724739</v>
      </c>
    </row>
    <row r="410" spans="1:10" x14ac:dyDescent="0.2">
      <c r="A410" s="158" t="s">
        <v>538</v>
      </c>
      <c r="B410" s="65">
        <v>0</v>
      </c>
      <c r="C410" s="66">
        <v>0</v>
      </c>
      <c r="D410" s="65">
        <v>0</v>
      </c>
      <c r="E410" s="66">
        <v>15</v>
      </c>
      <c r="F410" s="67"/>
      <c r="G410" s="65">
        <f t="shared" si="64"/>
        <v>0</v>
      </c>
      <c r="H410" s="66">
        <f t="shared" si="65"/>
        <v>-15</v>
      </c>
      <c r="I410" s="20" t="str">
        <f t="shared" si="66"/>
        <v>-</v>
      </c>
      <c r="J410" s="21">
        <f t="shared" si="67"/>
        <v>-1</v>
      </c>
    </row>
    <row r="411" spans="1:10" x14ac:dyDescent="0.2">
      <c r="A411" s="158" t="s">
        <v>553</v>
      </c>
      <c r="B411" s="65">
        <v>0</v>
      </c>
      <c r="C411" s="66">
        <v>44</v>
      </c>
      <c r="D411" s="65">
        <v>5</v>
      </c>
      <c r="E411" s="66">
        <v>637</v>
      </c>
      <c r="F411" s="67"/>
      <c r="G411" s="65">
        <f t="shared" si="64"/>
        <v>-44</v>
      </c>
      <c r="H411" s="66">
        <f t="shared" si="65"/>
        <v>-632</v>
      </c>
      <c r="I411" s="20">
        <f t="shared" si="66"/>
        <v>-1</v>
      </c>
      <c r="J411" s="21">
        <f t="shared" si="67"/>
        <v>-0.99215070643642067</v>
      </c>
    </row>
    <row r="412" spans="1:10" s="160" customFormat="1" x14ac:dyDescent="0.2">
      <c r="A412" s="178" t="s">
        <v>708</v>
      </c>
      <c r="B412" s="71">
        <v>137</v>
      </c>
      <c r="C412" s="72">
        <v>142</v>
      </c>
      <c r="D412" s="71">
        <v>1199</v>
      </c>
      <c r="E412" s="72">
        <v>1957</v>
      </c>
      <c r="F412" s="73"/>
      <c r="G412" s="71">
        <f t="shared" si="64"/>
        <v>-5</v>
      </c>
      <c r="H412" s="72">
        <f t="shared" si="65"/>
        <v>-758</v>
      </c>
      <c r="I412" s="37">
        <f t="shared" si="66"/>
        <v>-3.5211267605633804E-2</v>
      </c>
      <c r="J412" s="38">
        <f t="shared" si="67"/>
        <v>-0.38732754215636178</v>
      </c>
    </row>
    <row r="413" spans="1:10" x14ac:dyDescent="0.2">
      <c r="A413" s="177"/>
      <c r="B413" s="143"/>
      <c r="C413" s="144"/>
      <c r="D413" s="143"/>
      <c r="E413" s="144"/>
      <c r="F413" s="145"/>
      <c r="G413" s="143"/>
      <c r="H413" s="144"/>
      <c r="I413" s="151"/>
      <c r="J413" s="152"/>
    </row>
    <row r="414" spans="1:10" s="139" customFormat="1" x14ac:dyDescent="0.2">
      <c r="A414" s="159" t="s">
        <v>79</v>
      </c>
      <c r="B414" s="65"/>
      <c r="C414" s="66"/>
      <c r="D414" s="65"/>
      <c r="E414" s="66"/>
      <c r="F414" s="67"/>
      <c r="G414" s="65"/>
      <c r="H414" s="66"/>
      <c r="I414" s="20"/>
      <c r="J414" s="21"/>
    </row>
    <row r="415" spans="1:10" x14ac:dyDescent="0.2">
      <c r="A415" s="158" t="s">
        <v>422</v>
      </c>
      <c r="B415" s="65">
        <v>0</v>
      </c>
      <c r="C415" s="66">
        <v>0</v>
      </c>
      <c r="D415" s="65">
        <v>0</v>
      </c>
      <c r="E415" s="66">
        <v>1</v>
      </c>
      <c r="F415" s="67"/>
      <c r="G415" s="65">
        <f>B415-C415</f>
        <v>0</v>
      </c>
      <c r="H415" s="66">
        <f>D415-E415</f>
        <v>-1</v>
      </c>
      <c r="I415" s="20" t="str">
        <f>IF(C415=0, "-", IF(G415/C415&lt;10, G415/C415, "&gt;999%"))</f>
        <v>-</v>
      </c>
      <c r="J415" s="21">
        <f>IF(E415=0, "-", IF(H415/E415&lt;10, H415/E415, "&gt;999%"))</f>
        <v>-1</v>
      </c>
    </row>
    <row r="416" spans="1:10" x14ac:dyDescent="0.2">
      <c r="A416" s="158" t="s">
        <v>423</v>
      </c>
      <c r="B416" s="65">
        <v>189</v>
      </c>
      <c r="C416" s="66">
        <v>43</v>
      </c>
      <c r="D416" s="65">
        <v>2570</v>
      </c>
      <c r="E416" s="66">
        <v>991</v>
      </c>
      <c r="F416" s="67"/>
      <c r="G416" s="65">
        <f>B416-C416</f>
        <v>146</v>
      </c>
      <c r="H416" s="66">
        <f>D416-E416</f>
        <v>1579</v>
      </c>
      <c r="I416" s="20">
        <f>IF(C416=0, "-", IF(G416/C416&lt;10, G416/C416, "&gt;999%"))</f>
        <v>3.3953488372093021</v>
      </c>
      <c r="J416" s="21">
        <f>IF(E416=0, "-", IF(H416/E416&lt;10, H416/E416, "&gt;999%"))</f>
        <v>1.5933400605449042</v>
      </c>
    </row>
    <row r="417" spans="1:10" x14ac:dyDescent="0.2">
      <c r="A417" s="158" t="s">
        <v>209</v>
      </c>
      <c r="B417" s="65">
        <v>215</v>
      </c>
      <c r="C417" s="66">
        <v>255</v>
      </c>
      <c r="D417" s="65">
        <v>4157</v>
      </c>
      <c r="E417" s="66">
        <v>2541</v>
      </c>
      <c r="F417" s="67"/>
      <c r="G417" s="65">
        <f>B417-C417</f>
        <v>-40</v>
      </c>
      <c r="H417" s="66">
        <f>D417-E417</f>
        <v>1616</v>
      </c>
      <c r="I417" s="20">
        <f>IF(C417=0, "-", IF(G417/C417&lt;10, G417/C417, "&gt;999%"))</f>
        <v>-0.15686274509803921</v>
      </c>
      <c r="J417" s="21">
        <f>IF(E417=0, "-", IF(H417/E417&lt;10, H417/E417, "&gt;999%"))</f>
        <v>0.63597009051554509</v>
      </c>
    </row>
    <row r="418" spans="1:10" x14ac:dyDescent="0.2">
      <c r="A418" s="158" t="s">
        <v>388</v>
      </c>
      <c r="B418" s="65">
        <v>765</v>
      </c>
      <c r="C418" s="66">
        <v>322</v>
      </c>
      <c r="D418" s="65">
        <v>6241</v>
      </c>
      <c r="E418" s="66">
        <v>2037</v>
      </c>
      <c r="F418" s="67"/>
      <c r="G418" s="65">
        <f>B418-C418</f>
        <v>443</v>
      </c>
      <c r="H418" s="66">
        <f>D418-E418</f>
        <v>4204</v>
      </c>
      <c r="I418" s="20">
        <f>IF(C418=0, "-", IF(G418/C418&lt;10, G418/C418, "&gt;999%"))</f>
        <v>1.3757763975155279</v>
      </c>
      <c r="J418" s="21">
        <f>IF(E418=0, "-", IF(H418/E418&lt;10, H418/E418, "&gt;999%"))</f>
        <v>2.0638193421698579</v>
      </c>
    </row>
    <row r="419" spans="1:10" s="160" customFormat="1" x14ac:dyDescent="0.2">
      <c r="A419" s="178" t="s">
        <v>709</v>
      </c>
      <c r="B419" s="71">
        <v>1169</v>
      </c>
      <c r="C419" s="72">
        <v>620</v>
      </c>
      <c r="D419" s="71">
        <v>12968</v>
      </c>
      <c r="E419" s="72">
        <v>5570</v>
      </c>
      <c r="F419" s="73"/>
      <c r="G419" s="71">
        <f>B419-C419</f>
        <v>549</v>
      </c>
      <c r="H419" s="72">
        <f>D419-E419</f>
        <v>7398</v>
      </c>
      <c r="I419" s="37">
        <f>IF(C419=0, "-", IF(G419/C419&lt;10, G419/C419, "&gt;999%"))</f>
        <v>0.88548387096774195</v>
      </c>
      <c r="J419" s="38">
        <f>IF(E419=0, "-", IF(H419/E419&lt;10, H419/E419, "&gt;999%"))</f>
        <v>1.3281867145421904</v>
      </c>
    </row>
    <row r="420" spans="1:10" x14ac:dyDescent="0.2">
      <c r="A420" s="177"/>
      <c r="B420" s="143"/>
      <c r="C420" s="144"/>
      <c r="D420" s="143"/>
      <c r="E420" s="144"/>
      <c r="F420" s="145"/>
      <c r="G420" s="143"/>
      <c r="H420" s="144"/>
      <c r="I420" s="151"/>
      <c r="J420" s="152"/>
    </row>
    <row r="421" spans="1:10" s="139" customFormat="1" x14ac:dyDescent="0.2">
      <c r="A421" s="159" t="s">
        <v>80</v>
      </c>
      <c r="B421" s="65"/>
      <c r="C421" s="66"/>
      <c r="D421" s="65"/>
      <c r="E421" s="66"/>
      <c r="F421" s="67"/>
      <c r="G421" s="65"/>
      <c r="H421" s="66"/>
      <c r="I421" s="20"/>
      <c r="J421" s="21"/>
    </row>
    <row r="422" spans="1:10" x14ac:dyDescent="0.2">
      <c r="A422" s="158" t="s">
        <v>324</v>
      </c>
      <c r="B422" s="65">
        <v>1</v>
      </c>
      <c r="C422" s="66">
        <v>9</v>
      </c>
      <c r="D422" s="65">
        <v>83</v>
      </c>
      <c r="E422" s="66">
        <v>91</v>
      </c>
      <c r="F422" s="67"/>
      <c r="G422" s="65">
        <f>B422-C422</f>
        <v>-8</v>
      </c>
      <c r="H422" s="66">
        <f>D422-E422</f>
        <v>-8</v>
      </c>
      <c r="I422" s="20">
        <f>IF(C422=0, "-", IF(G422/C422&lt;10, G422/C422, "&gt;999%"))</f>
        <v>-0.88888888888888884</v>
      </c>
      <c r="J422" s="21">
        <f>IF(E422=0, "-", IF(H422/E422&lt;10, H422/E422, "&gt;999%"))</f>
        <v>-8.7912087912087919E-2</v>
      </c>
    </row>
    <row r="423" spans="1:10" x14ac:dyDescent="0.2">
      <c r="A423" s="158" t="s">
        <v>248</v>
      </c>
      <c r="B423" s="65">
        <v>1</v>
      </c>
      <c r="C423" s="66">
        <v>10</v>
      </c>
      <c r="D423" s="65">
        <v>105</v>
      </c>
      <c r="E423" s="66">
        <v>125</v>
      </c>
      <c r="F423" s="67"/>
      <c r="G423" s="65">
        <f>B423-C423</f>
        <v>-9</v>
      </c>
      <c r="H423" s="66">
        <f>D423-E423</f>
        <v>-20</v>
      </c>
      <c r="I423" s="20">
        <f>IF(C423=0, "-", IF(G423/C423&lt;10, G423/C423, "&gt;999%"))</f>
        <v>-0.9</v>
      </c>
      <c r="J423" s="21">
        <f>IF(E423=0, "-", IF(H423/E423&lt;10, H423/E423, "&gt;999%"))</f>
        <v>-0.16</v>
      </c>
    </row>
    <row r="424" spans="1:10" x14ac:dyDescent="0.2">
      <c r="A424" s="158" t="s">
        <v>411</v>
      </c>
      <c r="B424" s="65">
        <v>11</v>
      </c>
      <c r="C424" s="66">
        <v>29</v>
      </c>
      <c r="D424" s="65">
        <v>403</v>
      </c>
      <c r="E424" s="66">
        <v>318</v>
      </c>
      <c r="F424" s="67"/>
      <c r="G424" s="65">
        <f>B424-C424</f>
        <v>-18</v>
      </c>
      <c r="H424" s="66">
        <f>D424-E424</f>
        <v>85</v>
      </c>
      <c r="I424" s="20">
        <f>IF(C424=0, "-", IF(G424/C424&lt;10, G424/C424, "&gt;999%"))</f>
        <v>-0.62068965517241381</v>
      </c>
      <c r="J424" s="21">
        <f>IF(E424=0, "-", IF(H424/E424&lt;10, H424/E424, "&gt;999%"))</f>
        <v>0.26729559748427673</v>
      </c>
    </row>
    <row r="425" spans="1:10" x14ac:dyDescent="0.2">
      <c r="A425" s="158" t="s">
        <v>219</v>
      </c>
      <c r="B425" s="65">
        <v>28</v>
      </c>
      <c r="C425" s="66">
        <v>65</v>
      </c>
      <c r="D425" s="65">
        <v>635</v>
      </c>
      <c r="E425" s="66">
        <v>607</v>
      </c>
      <c r="F425" s="67"/>
      <c r="G425" s="65">
        <f>B425-C425</f>
        <v>-37</v>
      </c>
      <c r="H425" s="66">
        <f>D425-E425</f>
        <v>28</v>
      </c>
      <c r="I425" s="20">
        <f>IF(C425=0, "-", IF(G425/C425&lt;10, G425/C425, "&gt;999%"))</f>
        <v>-0.56923076923076921</v>
      </c>
      <c r="J425" s="21">
        <f>IF(E425=0, "-", IF(H425/E425&lt;10, H425/E425, "&gt;999%"))</f>
        <v>4.6128500823723231E-2</v>
      </c>
    </row>
    <row r="426" spans="1:10" s="160" customFormat="1" x14ac:dyDescent="0.2">
      <c r="A426" s="178" t="s">
        <v>710</v>
      </c>
      <c r="B426" s="71">
        <v>41</v>
      </c>
      <c r="C426" s="72">
        <v>113</v>
      </c>
      <c r="D426" s="71">
        <v>1226</v>
      </c>
      <c r="E426" s="72">
        <v>1141</v>
      </c>
      <c r="F426" s="73"/>
      <c r="G426" s="71">
        <f>B426-C426</f>
        <v>-72</v>
      </c>
      <c r="H426" s="72">
        <f>D426-E426</f>
        <v>85</v>
      </c>
      <c r="I426" s="37">
        <f>IF(C426=0, "-", IF(G426/C426&lt;10, G426/C426, "&gt;999%"))</f>
        <v>-0.63716814159292035</v>
      </c>
      <c r="J426" s="38">
        <f>IF(E426=0, "-", IF(H426/E426&lt;10, H426/E426, "&gt;999%"))</f>
        <v>7.4496056091148122E-2</v>
      </c>
    </row>
    <row r="427" spans="1:10" x14ac:dyDescent="0.2">
      <c r="A427" s="177"/>
      <c r="B427" s="143"/>
      <c r="C427" s="144"/>
      <c r="D427" s="143"/>
      <c r="E427" s="144"/>
      <c r="F427" s="145"/>
      <c r="G427" s="143"/>
      <c r="H427" s="144"/>
      <c r="I427" s="151"/>
      <c r="J427" s="152"/>
    </row>
    <row r="428" spans="1:10" s="139" customFormat="1" x14ac:dyDescent="0.2">
      <c r="A428" s="159" t="s">
        <v>81</v>
      </c>
      <c r="B428" s="65"/>
      <c r="C428" s="66"/>
      <c r="D428" s="65"/>
      <c r="E428" s="66"/>
      <c r="F428" s="67"/>
      <c r="G428" s="65"/>
      <c r="H428" s="66"/>
      <c r="I428" s="20"/>
      <c r="J428" s="21"/>
    </row>
    <row r="429" spans="1:10" x14ac:dyDescent="0.2">
      <c r="A429" s="158" t="s">
        <v>389</v>
      </c>
      <c r="B429" s="65">
        <v>377</v>
      </c>
      <c r="C429" s="66">
        <v>445</v>
      </c>
      <c r="D429" s="65">
        <v>4168</v>
      </c>
      <c r="E429" s="66">
        <v>4170</v>
      </c>
      <c r="F429" s="67"/>
      <c r="G429" s="65">
        <f t="shared" ref="G429:G438" si="68">B429-C429</f>
        <v>-68</v>
      </c>
      <c r="H429" s="66">
        <f t="shared" ref="H429:H438" si="69">D429-E429</f>
        <v>-2</v>
      </c>
      <c r="I429" s="20">
        <f t="shared" ref="I429:I438" si="70">IF(C429=0, "-", IF(G429/C429&lt;10, G429/C429, "&gt;999%"))</f>
        <v>-0.15280898876404495</v>
      </c>
      <c r="J429" s="21">
        <f t="shared" ref="J429:J438" si="71">IF(E429=0, "-", IF(H429/E429&lt;10, H429/E429, "&gt;999%"))</f>
        <v>-4.7961630695443646E-4</v>
      </c>
    </row>
    <row r="430" spans="1:10" x14ac:dyDescent="0.2">
      <c r="A430" s="158" t="s">
        <v>390</v>
      </c>
      <c r="B430" s="65">
        <v>174</v>
      </c>
      <c r="C430" s="66">
        <v>141</v>
      </c>
      <c r="D430" s="65">
        <v>1615</v>
      </c>
      <c r="E430" s="66">
        <v>1292</v>
      </c>
      <c r="F430" s="67"/>
      <c r="G430" s="65">
        <f t="shared" si="68"/>
        <v>33</v>
      </c>
      <c r="H430" s="66">
        <f t="shared" si="69"/>
        <v>323</v>
      </c>
      <c r="I430" s="20">
        <f t="shared" si="70"/>
        <v>0.23404255319148937</v>
      </c>
      <c r="J430" s="21">
        <f t="shared" si="71"/>
        <v>0.25</v>
      </c>
    </row>
    <row r="431" spans="1:10" x14ac:dyDescent="0.2">
      <c r="A431" s="158" t="s">
        <v>527</v>
      </c>
      <c r="B431" s="65">
        <v>59</v>
      </c>
      <c r="C431" s="66">
        <v>15</v>
      </c>
      <c r="D431" s="65">
        <v>469</v>
      </c>
      <c r="E431" s="66">
        <v>117</v>
      </c>
      <c r="F431" s="67"/>
      <c r="G431" s="65">
        <f t="shared" si="68"/>
        <v>44</v>
      </c>
      <c r="H431" s="66">
        <f t="shared" si="69"/>
        <v>352</v>
      </c>
      <c r="I431" s="20">
        <f t="shared" si="70"/>
        <v>2.9333333333333331</v>
      </c>
      <c r="J431" s="21">
        <f t="shared" si="71"/>
        <v>3.0085470085470085</v>
      </c>
    </row>
    <row r="432" spans="1:10" x14ac:dyDescent="0.2">
      <c r="A432" s="158" t="s">
        <v>201</v>
      </c>
      <c r="B432" s="65">
        <v>124</v>
      </c>
      <c r="C432" s="66">
        <v>5</v>
      </c>
      <c r="D432" s="65">
        <v>650</v>
      </c>
      <c r="E432" s="66">
        <v>151</v>
      </c>
      <c r="F432" s="67"/>
      <c r="G432" s="65">
        <f t="shared" si="68"/>
        <v>119</v>
      </c>
      <c r="H432" s="66">
        <f t="shared" si="69"/>
        <v>499</v>
      </c>
      <c r="I432" s="20" t="str">
        <f t="shared" si="70"/>
        <v>&gt;999%</v>
      </c>
      <c r="J432" s="21">
        <f t="shared" si="71"/>
        <v>3.3046357615894038</v>
      </c>
    </row>
    <row r="433" spans="1:10" x14ac:dyDescent="0.2">
      <c r="A433" s="158" t="s">
        <v>424</v>
      </c>
      <c r="B433" s="65">
        <v>361</v>
      </c>
      <c r="C433" s="66">
        <v>315</v>
      </c>
      <c r="D433" s="65">
        <v>3968</v>
      </c>
      <c r="E433" s="66">
        <v>3277</v>
      </c>
      <c r="F433" s="67"/>
      <c r="G433" s="65">
        <f t="shared" si="68"/>
        <v>46</v>
      </c>
      <c r="H433" s="66">
        <f t="shared" si="69"/>
        <v>691</v>
      </c>
      <c r="I433" s="20">
        <f t="shared" si="70"/>
        <v>0.14603174603174604</v>
      </c>
      <c r="J433" s="21">
        <f t="shared" si="71"/>
        <v>0.21086359475129693</v>
      </c>
    </row>
    <row r="434" spans="1:10" x14ac:dyDescent="0.2">
      <c r="A434" s="158" t="s">
        <v>465</v>
      </c>
      <c r="B434" s="65">
        <v>10</v>
      </c>
      <c r="C434" s="66">
        <v>119</v>
      </c>
      <c r="D434" s="65">
        <v>600</v>
      </c>
      <c r="E434" s="66">
        <v>619</v>
      </c>
      <c r="F434" s="67"/>
      <c r="G434" s="65">
        <f t="shared" si="68"/>
        <v>-109</v>
      </c>
      <c r="H434" s="66">
        <f t="shared" si="69"/>
        <v>-19</v>
      </c>
      <c r="I434" s="20">
        <f t="shared" si="70"/>
        <v>-0.91596638655462181</v>
      </c>
      <c r="J434" s="21">
        <f t="shared" si="71"/>
        <v>-3.0694668820678513E-2</v>
      </c>
    </row>
    <row r="435" spans="1:10" x14ac:dyDescent="0.2">
      <c r="A435" s="158" t="s">
        <v>466</v>
      </c>
      <c r="B435" s="65">
        <v>19</v>
      </c>
      <c r="C435" s="66">
        <v>98</v>
      </c>
      <c r="D435" s="65">
        <v>1694</v>
      </c>
      <c r="E435" s="66">
        <v>1489</v>
      </c>
      <c r="F435" s="67"/>
      <c r="G435" s="65">
        <f t="shared" si="68"/>
        <v>-79</v>
      </c>
      <c r="H435" s="66">
        <f t="shared" si="69"/>
        <v>205</v>
      </c>
      <c r="I435" s="20">
        <f t="shared" si="70"/>
        <v>-0.80612244897959184</v>
      </c>
      <c r="J435" s="21">
        <f t="shared" si="71"/>
        <v>0.13767629281396912</v>
      </c>
    </row>
    <row r="436" spans="1:10" x14ac:dyDescent="0.2">
      <c r="A436" s="158" t="s">
        <v>539</v>
      </c>
      <c r="B436" s="65">
        <v>99</v>
      </c>
      <c r="C436" s="66">
        <v>39</v>
      </c>
      <c r="D436" s="65">
        <v>804</v>
      </c>
      <c r="E436" s="66">
        <v>678</v>
      </c>
      <c r="F436" s="67"/>
      <c r="G436" s="65">
        <f t="shared" si="68"/>
        <v>60</v>
      </c>
      <c r="H436" s="66">
        <f t="shared" si="69"/>
        <v>126</v>
      </c>
      <c r="I436" s="20">
        <f t="shared" si="70"/>
        <v>1.5384615384615385</v>
      </c>
      <c r="J436" s="21">
        <f t="shared" si="71"/>
        <v>0.18584070796460178</v>
      </c>
    </row>
    <row r="437" spans="1:10" x14ac:dyDescent="0.2">
      <c r="A437" s="158" t="s">
        <v>554</v>
      </c>
      <c r="B437" s="65">
        <v>378</v>
      </c>
      <c r="C437" s="66">
        <v>383</v>
      </c>
      <c r="D437" s="65">
        <v>4320</v>
      </c>
      <c r="E437" s="66">
        <v>4747</v>
      </c>
      <c r="F437" s="67"/>
      <c r="G437" s="65">
        <f t="shared" si="68"/>
        <v>-5</v>
      </c>
      <c r="H437" s="66">
        <f t="shared" si="69"/>
        <v>-427</v>
      </c>
      <c r="I437" s="20">
        <f t="shared" si="70"/>
        <v>-1.3054830287206266E-2</v>
      </c>
      <c r="J437" s="21">
        <f t="shared" si="71"/>
        <v>-8.995154834632399E-2</v>
      </c>
    </row>
    <row r="438" spans="1:10" s="160" customFormat="1" x14ac:dyDescent="0.2">
      <c r="A438" s="178" t="s">
        <v>711</v>
      </c>
      <c r="B438" s="71">
        <v>1601</v>
      </c>
      <c r="C438" s="72">
        <v>1560</v>
      </c>
      <c r="D438" s="71">
        <v>18288</v>
      </c>
      <c r="E438" s="72">
        <v>16540</v>
      </c>
      <c r="F438" s="73"/>
      <c r="G438" s="71">
        <f t="shared" si="68"/>
        <v>41</v>
      </c>
      <c r="H438" s="72">
        <f t="shared" si="69"/>
        <v>1748</v>
      </c>
      <c r="I438" s="37">
        <f t="shared" si="70"/>
        <v>2.6282051282051282E-2</v>
      </c>
      <c r="J438" s="38">
        <f t="shared" si="71"/>
        <v>0.105683192261185</v>
      </c>
    </row>
    <row r="439" spans="1:10" x14ac:dyDescent="0.2">
      <c r="A439" s="177"/>
      <c r="B439" s="143"/>
      <c r="C439" s="144"/>
      <c r="D439" s="143"/>
      <c r="E439" s="144"/>
      <c r="F439" s="145"/>
      <c r="G439" s="143"/>
      <c r="H439" s="144"/>
      <c r="I439" s="151"/>
      <c r="J439" s="152"/>
    </row>
    <row r="440" spans="1:10" s="139" customFormat="1" x14ac:dyDescent="0.2">
      <c r="A440" s="159" t="s">
        <v>82</v>
      </c>
      <c r="B440" s="65"/>
      <c r="C440" s="66"/>
      <c r="D440" s="65"/>
      <c r="E440" s="66"/>
      <c r="F440" s="67"/>
      <c r="G440" s="65"/>
      <c r="H440" s="66"/>
      <c r="I440" s="20"/>
      <c r="J440" s="21"/>
    </row>
    <row r="441" spans="1:10" x14ac:dyDescent="0.2">
      <c r="A441" s="158" t="s">
        <v>344</v>
      </c>
      <c r="B441" s="65">
        <v>0</v>
      </c>
      <c r="C441" s="66">
        <v>1</v>
      </c>
      <c r="D441" s="65">
        <v>0</v>
      </c>
      <c r="E441" s="66">
        <v>5</v>
      </c>
      <c r="F441" s="67"/>
      <c r="G441" s="65">
        <f>B441-C441</f>
        <v>-1</v>
      </c>
      <c r="H441" s="66">
        <f>D441-E441</f>
        <v>-5</v>
      </c>
      <c r="I441" s="20">
        <f>IF(C441=0, "-", IF(G441/C441&lt;10, G441/C441, "&gt;999%"))</f>
        <v>-1</v>
      </c>
      <c r="J441" s="21">
        <f>IF(E441=0, "-", IF(H441/E441&lt;10, H441/E441, "&gt;999%"))</f>
        <v>-1</v>
      </c>
    </row>
    <row r="442" spans="1:10" s="160" customFormat="1" x14ac:dyDescent="0.2">
      <c r="A442" s="178" t="s">
        <v>712</v>
      </c>
      <c r="B442" s="71">
        <v>0</v>
      </c>
      <c r="C442" s="72">
        <v>1</v>
      </c>
      <c r="D442" s="71">
        <v>0</v>
      </c>
      <c r="E442" s="72">
        <v>5</v>
      </c>
      <c r="F442" s="73"/>
      <c r="G442" s="71">
        <f>B442-C442</f>
        <v>-1</v>
      </c>
      <c r="H442" s="72">
        <f>D442-E442</f>
        <v>-5</v>
      </c>
      <c r="I442" s="37">
        <f>IF(C442=0, "-", IF(G442/C442&lt;10, G442/C442, "&gt;999%"))</f>
        <v>-1</v>
      </c>
      <c r="J442" s="38">
        <f>IF(E442=0, "-", IF(H442/E442&lt;10, H442/E442, "&gt;999%"))</f>
        <v>-1</v>
      </c>
    </row>
    <row r="443" spans="1:10" x14ac:dyDescent="0.2">
      <c r="A443" s="177"/>
      <c r="B443" s="143"/>
      <c r="C443" s="144"/>
      <c r="D443" s="143"/>
      <c r="E443" s="144"/>
      <c r="F443" s="145"/>
      <c r="G443" s="143"/>
      <c r="H443" s="144"/>
      <c r="I443" s="151"/>
      <c r="J443" s="152"/>
    </row>
    <row r="444" spans="1:10" s="139" customFormat="1" x14ac:dyDescent="0.2">
      <c r="A444" s="159" t="s">
        <v>83</v>
      </c>
      <c r="B444" s="65"/>
      <c r="C444" s="66"/>
      <c r="D444" s="65"/>
      <c r="E444" s="66"/>
      <c r="F444" s="67"/>
      <c r="G444" s="65"/>
      <c r="H444" s="66"/>
      <c r="I444" s="20"/>
      <c r="J444" s="21"/>
    </row>
    <row r="445" spans="1:10" x14ac:dyDescent="0.2">
      <c r="A445" s="158" t="s">
        <v>325</v>
      </c>
      <c r="B445" s="65">
        <v>11</v>
      </c>
      <c r="C445" s="66">
        <v>3</v>
      </c>
      <c r="D445" s="65">
        <v>78</v>
      </c>
      <c r="E445" s="66">
        <v>25</v>
      </c>
      <c r="F445" s="67"/>
      <c r="G445" s="65">
        <f t="shared" ref="G445:G455" si="72">B445-C445</f>
        <v>8</v>
      </c>
      <c r="H445" s="66">
        <f t="shared" ref="H445:H455" si="73">D445-E445</f>
        <v>53</v>
      </c>
      <c r="I445" s="20">
        <f t="shared" ref="I445:I455" si="74">IF(C445=0, "-", IF(G445/C445&lt;10, G445/C445, "&gt;999%"))</f>
        <v>2.6666666666666665</v>
      </c>
      <c r="J445" s="21">
        <f t="shared" ref="J445:J455" si="75">IF(E445=0, "-", IF(H445/E445&lt;10, H445/E445, "&gt;999%"))</f>
        <v>2.12</v>
      </c>
    </row>
    <row r="446" spans="1:10" x14ac:dyDescent="0.2">
      <c r="A446" s="158" t="s">
        <v>360</v>
      </c>
      <c r="B446" s="65">
        <v>2</v>
      </c>
      <c r="C446" s="66">
        <v>1</v>
      </c>
      <c r="D446" s="65">
        <v>21</v>
      </c>
      <c r="E446" s="66">
        <v>12</v>
      </c>
      <c r="F446" s="67"/>
      <c r="G446" s="65">
        <f t="shared" si="72"/>
        <v>1</v>
      </c>
      <c r="H446" s="66">
        <f t="shared" si="73"/>
        <v>9</v>
      </c>
      <c r="I446" s="20">
        <f t="shared" si="74"/>
        <v>1</v>
      </c>
      <c r="J446" s="21">
        <f t="shared" si="75"/>
        <v>0.75</v>
      </c>
    </row>
    <row r="447" spans="1:10" x14ac:dyDescent="0.2">
      <c r="A447" s="158" t="s">
        <v>370</v>
      </c>
      <c r="B447" s="65">
        <v>57</v>
      </c>
      <c r="C447" s="66">
        <v>32</v>
      </c>
      <c r="D447" s="65">
        <v>585</v>
      </c>
      <c r="E447" s="66">
        <v>260</v>
      </c>
      <c r="F447" s="67"/>
      <c r="G447" s="65">
        <f t="shared" si="72"/>
        <v>25</v>
      </c>
      <c r="H447" s="66">
        <f t="shared" si="73"/>
        <v>325</v>
      </c>
      <c r="I447" s="20">
        <f t="shared" si="74"/>
        <v>0.78125</v>
      </c>
      <c r="J447" s="21">
        <f t="shared" si="75"/>
        <v>1.25</v>
      </c>
    </row>
    <row r="448" spans="1:10" x14ac:dyDescent="0.2">
      <c r="A448" s="158" t="s">
        <v>249</v>
      </c>
      <c r="B448" s="65">
        <v>4</v>
      </c>
      <c r="C448" s="66">
        <v>5</v>
      </c>
      <c r="D448" s="65">
        <v>58</v>
      </c>
      <c r="E448" s="66">
        <v>69</v>
      </c>
      <c r="F448" s="67"/>
      <c r="G448" s="65">
        <f t="shared" si="72"/>
        <v>-1</v>
      </c>
      <c r="H448" s="66">
        <f t="shared" si="73"/>
        <v>-11</v>
      </c>
      <c r="I448" s="20">
        <f t="shared" si="74"/>
        <v>-0.2</v>
      </c>
      <c r="J448" s="21">
        <f t="shared" si="75"/>
        <v>-0.15942028985507245</v>
      </c>
    </row>
    <row r="449" spans="1:10" x14ac:dyDescent="0.2">
      <c r="A449" s="158" t="s">
        <v>540</v>
      </c>
      <c r="B449" s="65">
        <v>44</v>
      </c>
      <c r="C449" s="66">
        <v>20</v>
      </c>
      <c r="D449" s="65">
        <v>511</v>
      </c>
      <c r="E449" s="66">
        <v>510</v>
      </c>
      <c r="F449" s="67"/>
      <c r="G449" s="65">
        <f t="shared" si="72"/>
        <v>24</v>
      </c>
      <c r="H449" s="66">
        <f t="shared" si="73"/>
        <v>1</v>
      </c>
      <c r="I449" s="20">
        <f t="shared" si="74"/>
        <v>1.2</v>
      </c>
      <c r="J449" s="21">
        <f t="shared" si="75"/>
        <v>1.9607843137254902E-3</v>
      </c>
    </row>
    <row r="450" spans="1:10" x14ac:dyDescent="0.2">
      <c r="A450" s="158" t="s">
        <v>555</v>
      </c>
      <c r="B450" s="65">
        <v>393</v>
      </c>
      <c r="C450" s="66">
        <v>297</v>
      </c>
      <c r="D450" s="65">
        <v>3794</v>
      </c>
      <c r="E450" s="66">
        <v>2756</v>
      </c>
      <c r="F450" s="67"/>
      <c r="G450" s="65">
        <f t="shared" si="72"/>
        <v>96</v>
      </c>
      <c r="H450" s="66">
        <f t="shared" si="73"/>
        <v>1038</v>
      </c>
      <c r="I450" s="20">
        <f t="shared" si="74"/>
        <v>0.32323232323232326</v>
      </c>
      <c r="J450" s="21">
        <f t="shared" si="75"/>
        <v>0.37663280116110304</v>
      </c>
    </row>
    <row r="451" spans="1:10" x14ac:dyDescent="0.2">
      <c r="A451" s="158" t="s">
        <v>467</v>
      </c>
      <c r="B451" s="65">
        <v>0</v>
      </c>
      <c r="C451" s="66">
        <v>19</v>
      </c>
      <c r="D451" s="65">
        <v>30</v>
      </c>
      <c r="E451" s="66">
        <v>354</v>
      </c>
      <c r="F451" s="67"/>
      <c r="G451" s="65">
        <f t="shared" si="72"/>
        <v>-19</v>
      </c>
      <c r="H451" s="66">
        <f t="shared" si="73"/>
        <v>-324</v>
      </c>
      <c r="I451" s="20">
        <f t="shared" si="74"/>
        <v>-1</v>
      </c>
      <c r="J451" s="21">
        <f t="shared" si="75"/>
        <v>-0.9152542372881356</v>
      </c>
    </row>
    <row r="452" spans="1:10" x14ac:dyDescent="0.2">
      <c r="A452" s="158" t="s">
        <v>496</v>
      </c>
      <c r="B452" s="65">
        <v>4</v>
      </c>
      <c r="C452" s="66">
        <v>83</v>
      </c>
      <c r="D452" s="65">
        <v>796</v>
      </c>
      <c r="E452" s="66">
        <v>668</v>
      </c>
      <c r="F452" s="67"/>
      <c r="G452" s="65">
        <f t="shared" si="72"/>
        <v>-79</v>
      </c>
      <c r="H452" s="66">
        <f t="shared" si="73"/>
        <v>128</v>
      </c>
      <c r="I452" s="20">
        <f t="shared" si="74"/>
        <v>-0.95180722891566261</v>
      </c>
      <c r="J452" s="21">
        <f t="shared" si="75"/>
        <v>0.19161676646706588</v>
      </c>
    </row>
    <row r="453" spans="1:10" x14ac:dyDescent="0.2">
      <c r="A453" s="158" t="s">
        <v>391</v>
      </c>
      <c r="B453" s="65">
        <v>1</v>
      </c>
      <c r="C453" s="66">
        <v>125</v>
      </c>
      <c r="D453" s="65">
        <v>1613</v>
      </c>
      <c r="E453" s="66">
        <v>1967</v>
      </c>
      <c r="F453" s="67"/>
      <c r="G453" s="65">
        <f t="shared" si="72"/>
        <v>-124</v>
      </c>
      <c r="H453" s="66">
        <f t="shared" si="73"/>
        <v>-354</v>
      </c>
      <c r="I453" s="20">
        <f t="shared" si="74"/>
        <v>-0.99199999999999999</v>
      </c>
      <c r="J453" s="21">
        <f t="shared" si="75"/>
        <v>-0.17996949669547535</v>
      </c>
    </row>
    <row r="454" spans="1:10" x14ac:dyDescent="0.2">
      <c r="A454" s="158" t="s">
        <v>425</v>
      </c>
      <c r="B454" s="65">
        <v>248</v>
      </c>
      <c r="C454" s="66">
        <v>419</v>
      </c>
      <c r="D454" s="65">
        <v>3589</v>
      </c>
      <c r="E454" s="66">
        <v>4169</v>
      </c>
      <c r="F454" s="67"/>
      <c r="G454" s="65">
        <f t="shared" si="72"/>
        <v>-171</v>
      </c>
      <c r="H454" s="66">
        <f t="shared" si="73"/>
        <v>-580</v>
      </c>
      <c r="I454" s="20">
        <f t="shared" si="74"/>
        <v>-0.40811455847255368</v>
      </c>
      <c r="J454" s="21">
        <f t="shared" si="75"/>
        <v>-0.13912209162868794</v>
      </c>
    </row>
    <row r="455" spans="1:10" s="160" customFormat="1" x14ac:dyDescent="0.2">
      <c r="A455" s="178" t="s">
        <v>713</v>
      </c>
      <c r="B455" s="71">
        <v>764</v>
      </c>
      <c r="C455" s="72">
        <v>1004</v>
      </c>
      <c r="D455" s="71">
        <v>11075</v>
      </c>
      <c r="E455" s="72">
        <v>10790</v>
      </c>
      <c r="F455" s="73"/>
      <c r="G455" s="71">
        <f t="shared" si="72"/>
        <v>-240</v>
      </c>
      <c r="H455" s="72">
        <f t="shared" si="73"/>
        <v>285</v>
      </c>
      <c r="I455" s="37">
        <f t="shared" si="74"/>
        <v>-0.23904382470119523</v>
      </c>
      <c r="J455" s="38">
        <f t="shared" si="75"/>
        <v>2.6413345690454126E-2</v>
      </c>
    </row>
    <row r="456" spans="1:10" x14ac:dyDescent="0.2">
      <c r="A456" s="177"/>
      <c r="B456" s="143"/>
      <c r="C456" s="144"/>
      <c r="D456" s="143"/>
      <c r="E456" s="144"/>
      <c r="F456" s="145"/>
      <c r="G456" s="143"/>
      <c r="H456" s="144"/>
      <c r="I456" s="151"/>
      <c r="J456" s="152"/>
    </row>
    <row r="457" spans="1:10" s="139" customFormat="1" x14ac:dyDescent="0.2">
      <c r="A457" s="159" t="s">
        <v>84</v>
      </c>
      <c r="B457" s="65"/>
      <c r="C457" s="66"/>
      <c r="D457" s="65"/>
      <c r="E457" s="66"/>
      <c r="F457" s="67"/>
      <c r="G457" s="65"/>
      <c r="H457" s="66"/>
      <c r="I457" s="20"/>
      <c r="J457" s="21"/>
    </row>
    <row r="458" spans="1:10" x14ac:dyDescent="0.2">
      <c r="A458" s="158" t="s">
        <v>392</v>
      </c>
      <c r="B458" s="65">
        <v>88</v>
      </c>
      <c r="C458" s="66">
        <v>0</v>
      </c>
      <c r="D458" s="65">
        <v>290</v>
      </c>
      <c r="E458" s="66">
        <v>66</v>
      </c>
      <c r="F458" s="67"/>
      <c r="G458" s="65">
        <f t="shared" ref="G458:G466" si="76">B458-C458</f>
        <v>88</v>
      </c>
      <c r="H458" s="66">
        <f t="shared" ref="H458:H466" si="77">D458-E458</f>
        <v>224</v>
      </c>
      <c r="I458" s="20" t="str">
        <f t="shared" ref="I458:I466" si="78">IF(C458=0, "-", IF(G458/C458&lt;10, G458/C458, "&gt;999%"))</f>
        <v>-</v>
      </c>
      <c r="J458" s="21">
        <f t="shared" ref="J458:J466" si="79">IF(E458=0, "-", IF(H458/E458&lt;10, H458/E458, "&gt;999%"))</f>
        <v>3.393939393939394</v>
      </c>
    </row>
    <row r="459" spans="1:10" x14ac:dyDescent="0.2">
      <c r="A459" s="158" t="s">
        <v>426</v>
      </c>
      <c r="B459" s="65">
        <v>24</v>
      </c>
      <c r="C459" s="66">
        <v>11</v>
      </c>
      <c r="D459" s="65">
        <v>643</v>
      </c>
      <c r="E459" s="66">
        <v>315</v>
      </c>
      <c r="F459" s="67"/>
      <c r="G459" s="65">
        <f t="shared" si="76"/>
        <v>13</v>
      </c>
      <c r="H459" s="66">
        <f t="shared" si="77"/>
        <v>328</v>
      </c>
      <c r="I459" s="20">
        <f t="shared" si="78"/>
        <v>1.1818181818181819</v>
      </c>
      <c r="J459" s="21">
        <f t="shared" si="79"/>
        <v>1.0412698412698413</v>
      </c>
    </row>
    <row r="460" spans="1:10" x14ac:dyDescent="0.2">
      <c r="A460" s="158" t="s">
        <v>230</v>
      </c>
      <c r="B460" s="65">
        <v>0</v>
      </c>
      <c r="C460" s="66">
        <v>24</v>
      </c>
      <c r="D460" s="65">
        <v>6</v>
      </c>
      <c r="E460" s="66">
        <v>113</v>
      </c>
      <c r="F460" s="67"/>
      <c r="G460" s="65">
        <f t="shared" si="76"/>
        <v>-24</v>
      </c>
      <c r="H460" s="66">
        <f t="shared" si="77"/>
        <v>-107</v>
      </c>
      <c r="I460" s="20">
        <f t="shared" si="78"/>
        <v>-1</v>
      </c>
      <c r="J460" s="21">
        <f t="shared" si="79"/>
        <v>-0.94690265486725667</v>
      </c>
    </row>
    <row r="461" spans="1:10" x14ac:dyDescent="0.2">
      <c r="A461" s="158" t="s">
        <v>427</v>
      </c>
      <c r="B461" s="65">
        <v>7</v>
      </c>
      <c r="C461" s="66">
        <v>7</v>
      </c>
      <c r="D461" s="65">
        <v>72</v>
      </c>
      <c r="E461" s="66">
        <v>109</v>
      </c>
      <c r="F461" s="67"/>
      <c r="G461" s="65">
        <f t="shared" si="76"/>
        <v>0</v>
      </c>
      <c r="H461" s="66">
        <f t="shared" si="77"/>
        <v>-37</v>
      </c>
      <c r="I461" s="20">
        <f t="shared" si="78"/>
        <v>0</v>
      </c>
      <c r="J461" s="21">
        <f t="shared" si="79"/>
        <v>-0.33944954128440369</v>
      </c>
    </row>
    <row r="462" spans="1:10" x14ac:dyDescent="0.2">
      <c r="A462" s="158" t="s">
        <v>255</v>
      </c>
      <c r="B462" s="65">
        <v>69</v>
      </c>
      <c r="C462" s="66">
        <v>18</v>
      </c>
      <c r="D462" s="65">
        <v>195</v>
      </c>
      <c r="E462" s="66">
        <v>97</v>
      </c>
      <c r="F462" s="67"/>
      <c r="G462" s="65">
        <f t="shared" si="76"/>
        <v>51</v>
      </c>
      <c r="H462" s="66">
        <f t="shared" si="77"/>
        <v>98</v>
      </c>
      <c r="I462" s="20">
        <f t="shared" si="78"/>
        <v>2.8333333333333335</v>
      </c>
      <c r="J462" s="21">
        <f t="shared" si="79"/>
        <v>1.0103092783505154</v>
      </c>
    </row>
    <row r="463" spans="1:10" x14ac:dyDescent="0.2">
      <c r="A463" s="158" t="s">
        <v>574</v>
      </c>
      <c r="B463" s="65">
        <v>2</v>
      </c>
      <c r="C463" s="66">
        <v>1</v>
      </c>
      <c r="D463" s="65">
        <v>24</v>
      </c>
      <c r="E463" s="66">
        <v>11</v>
      </c>
      <c r="F463" s="67"/>
      <c r="G463" s="65">
        <f t="shared" si="76"/>
        <v>1</v>
      </c>
      <c r="H463" s="66">
        <f t="shared" si="77"/>
        <v>13</v>
      </c>
      <c r="I463" s="20">
        <f t="shared" si="78"/>
        <v>1</v>
      </c>
      <c r="J463" s="21">
        <f t="shared" si="79"/>
        <v>1.1818181818181819</v>
      </c>
    </row>
    <row r="464" spans="1:10" x14ac:dyDescent="0.2">
      <c r="A464" s="158" t="s">
        <v>528</v>
      </c>
      <c r="B464" s="65">
        <v>7</v>
      </c>
      <c r="C464" s="66">
        <v>5</v>
      </c>
      <c r="D464" s="65">
        <v>92</v>
      </c>
      <c r="E464" s="66">
        <v>241</v>
      </c>
      <c r="F464" s="67"/>
      <c r="G464" s="65">
        <f t="shared" si="76"/>
        <v>2</v>
      </c>
      <c r="H464" s="66">
        <f t="shared" si="77"/>
        <v>-149</v>
      </c>
      <c r="I464" s="20">
        <f t="shared" si="78"/>
        <v>0.4</v>
      </c>
      <c r="J464" s="21">
        <f t="shared" si="79"/>
        <v>-0.61825726141078841</v>
      </c>
    </row>
    <row r="465" spans="1:10" x14ac:dyDescent="0.2">
      <c r="A465" s="158" t="s">
        <v>518</v>
      </c>
      <c r="B465" s="65">
        <v>4</v>
      </c>
      <c r="C465" s="66">
        <v>8</v>
      </c>
      <c r="D465" s="65">
        <v>98</v>
      </c>
      <c r="E465" s="66">
        <v>83</v>
      </c>
      <c r="F465" s="67"/>
      <c r="G465" s="65">
        <f t="shared" si="76"/>
        <v>-4</v>
      </c>
      <c r="H465" s="66">
        <f t="shared" si="77"/>
        <v>15</v>
      </c>
      <c r="I465" s="20">
        <f t="shared" si="78"/>
        <v>-0.5</v>
      </c>
      <c r="J465" s="21">
        <f t="shared" si="79"/>
        <v>0.18072289156626506</v>
      </c>
    </row>
    <row r="466" spans="1:10" s="160" customFormat="1" x14ac:dyDescent="0.2">
      <c r="A466" s="178" t="s">
        <v>714</v>
      </c>
      <c r="B466" s="71">
        <v>201</v>
      </c>
      <c r="C466" s="72">
        <v>74</v>
      </c>
      <c r="D466" s="71">
        <v>1420</v>
      </c>
      <c r="E466" s="72">
        <v>1035</v>
      </c>
      <c r="F466" s="73"/>
      <c r="G466" s="71">
        <f t="shared" si="76"/>
        <v>127</v>
      </c>
      <c r="H466" s="72">
        <f t="shared" si="77"/>
        <v>385</v>
      </c>
      <c r="I466" s="37">
        <f t="shared" si="78"/>
        <v>1.7162162162162162</v>
      </c>
      <c r="J466" s="38">
        <f t="shared" si="79"/>
        <v>0.3719806763285024</v>
      </c>
    </row>
    <row r="467" spans="1:10" x14ac:dyDescent="0.2">
      <c r="A467" s="177"/>
      <c r="B467" s="143"/>
      <c r="C467" s="144"/>
      <c r="D467" s="143"/>
      <c r="E467" s="144"/>
      <c r="F467" s="145"/>
      <c r="G467" s="143"/>
      <c r="H467" s="144"/>
      <c r="I467" s="151"/>
      <c r="J467" s="152"/>
    </row>
    <row r="468" spans="1:10" s="139" customFormat="1" x14ac:dyDescent="0.2">
      <c r="A468" s="159" t="s">
        <v>85</v>
      </c>
      <c r="B468" s="65"/>
      <c r="C468" s="66"/>
      <c r="D468" s="65"/>
      <c r="E468" s="66"/>
      <c r="F468" s="67"/>
      <c r="G468" s="65"/>
      <c r="H468" s="66"/>
      <c r="I468" s="20"/>
      <c r="J468" s="21"/>
    </row>
    <row r="469" spans="1:10" x14ac:dyDescent="0.2">
      <c r="A469" s="158" t="s">
        <v>361</v>
      </c>
      <c r="B469" s="65">
        <v>22</v>
      </c>
      <c r="C469" s="66">
        <v>8</v>
      </c>
      <c r="D469" s="65">
        <v>173</v>
      </c>
      <c r="E469" s="66">
        <v>181</v>
      </c>
      <c r="F469" s="67"/>
      <c r="G469" s="65">
        <f t="shared" ref="G469:G477" si="80">B469-C469</f>
        <v>14</v>
      </c>
      <c r="H469" s="66">
        <f t="shared" ref="H469:H477" si="81">D469-E469</f>
        <v>-8</v>
      </c>
      <c r="I469" s="20">
        <f t="shared" ref="I469:I477" si="82">IF(C469=0, "-", IF(G469/C469&lt;10, G469/C469, "&gt;999%"))</f>
        <v>1.75</v>
      </c>
      <c r="J469" s="21">
        <f t="shared" ref="J469:J477" si="83">IF(E469=0, "-", IF(H469/E469&lt;10, H469/E469, "&gt;999%"))</f>
        <v>-4.4198895027624308E-2</v>
      </c>
    </row>
    <row r="470" spans="1:10" x14ac:dyDescent="0.2">
      <c r="A470" s="158" t="s">
        <v>345</v>
      </c>
      <c r="B470" s="65">
        <v>5</v>
      </c>
      <c r="C470" s="66">
        <v>3</v>
      </c>
      <c r="D470" s="65">
        <v>37</v>
      </c>
      <c r="E470" s="66">
        <v>30</v>
      </c>
      <c r="F470" s="67"/>
      <c r="G470" s="65">
        <f t="shared" si="80"/>
        <v>2</v>
      </c>
      <c r="H470" s="66">
        <f t="shared" si="81"/>
        <v>7</v>
      </c>
      <c r="I470" s="20">
        <f t="shared" si="82"/>
        <v>0.66666666666666663</v>
      </c>
      <c r="J470" s="21">
        <f t="shared" si="83"/>
        <v>0.23333333333333334</v>
      </c>
    </row>
    <row r="471" spans="1:10" x14ac:dyDescent="0.2">
      <c r="A471" s="158" t="s">
        <v>492</v>
      </c>
      <c r="B471" s="65">
        <v>19</v>
      </c>
      <c r="C471" s="66">
        <v>29</v>
      </c>
      <c r="D471" s="65">
        <v>162</v>
      </c>
      <c r="E471" s="66">
        <v>232</v>
      </c>
      <c r="F471" s="67"/>
      <c r="G471" s="65">
        <f t="shared" si="80"/>
        <v>-10</v>
      </c>
      <c r="H471" s="66">
        <f t="shared" si="81"/>
        <v>-70</v>
      </c>
      <c r="I471" s="20">
        <f t="shared" si="82"/>
        <v>-0.34482758620689657</v>
      </c>
      <c r="J471" s="21">
        <f t="shared" si="83"/>
        <v>-0.30172413793103448</v>
      </c>
    </row>
    <row r="472" spans="1:10" x14ac:dyDescent="0.2">
      <c r="A472" s="158" t="s">
        <v>493</v>
      </c>
      <c r="B472" s="65">
        <v>16</v>
      </c>
      <c r="C472" s="66">
        <v>30</v>
      </c>
      <c r="D472" s="65">
        <v>132</v>
      </c>
      <c r="E472" s="66">
        <v>293</v>
      </c>
      <c r="F472" s="67"/>
      <c r="G472" s="65">
        <f t="shared" si="80"/>
        <v>-14</v>
      </c>
      <c r="H472" s="66">
        <f t="shared" si="81"/>
        <v>-161</v>
      </c>
      <c r="I472" s="20">
        <f t="shared" si="82"/>
        <v>-0.46666666666666667</v>
      </c>
      <c r="J472" s="21">
        <f t="shared" si="83"/>
        <v>-0.54948805460750849</v>
      </c>
    </row>
    <row r="473" spans="1:10" x14ac:dyDescent="0.2">
      <c r="A473" s="158" t="s">
        <v>346</v>
      </c>
      <c r="B473" s="65">
        <v>2</v>
      </c>
      <c r="C473" s="66">
        <v>6</v>
      </c>
      <c r="D473" s="65">
        <v>55</v>
      </c>
      <c r="E473" s="66">
        <v>68</v>
      </c>
      <c r="F473" s="67"/>
      <c r="G473" s="65">
        <f t="shared" si="80"/>
        <v>-4</v>
      </c>
      <c r="H473" s="66">
        <f t="shared" si="81"/>
        <v>-13</v>
      </c>
      <c r="I473" s="20">
        <f t="shared" si="82"/>
        <v>-0.66666666666666663</v>
      </c>
      <c r="J473" s="21">
        <f t="shared" si="83"/>
        <v>-0.19117647058823528</v>
      </c>
    </row>
    <row r="474" spans="1:10" x14ac:dyDescent="0.2">
      <c r="A474" s="158" t="s">
        <v>449</v>
      </c>
      <c r="B474" s="65">
        <v>112</v>
      </c>
      <c r="C474" s="66">
        <v>59</v>
      </c>
      <c r="D474" s="65">
        <v>830</v>
      </c>
      <c r="E474" s="66">
        <v>774</v>
      </c>
      <c r="F474" s="67"/>
      <c r="G474" s="65">
        <f t="shared" si="80"/>
        <v>53</v>
      </c>
      <c r="H474" s="66">
        <f t="shared" si="81"/>
        <v>56</v>
      </c>
      <c r="I474" s="20">
        <f t="shared" si="82"/>
        <v>0.89830508474576276</v>
      </c>
      <c r="J474" s="21">
        <f t="shared" si="83"/>
        <v>7.2351421188630485E-2</v>
      </c>
    </row>
    <row r="475" spans="1:10" x14ac:dyDescent="0.2">
      <c r="A475" s="158" t="s">
        <v>302</v>
      </c>
      <c r="B475" s="65">
        <v>0</v>
      </c>
      <c r="C475" s="66">
        <v>1</v>
      </c>
      <c r="D475" s="65">
        <v>15</v>
      </c>
      <c r="E475" s="66">
        <v>8</v>
      </c>
      <c r="F475" s="67"/>
      <c r="G475" s="65">
        <f t="shared" si="80"/>
        <v>-1</v>
      </c>
      <c r="H475" s="66">
        <f t="shared" si="81"/>
        <v>7</v>
      </c>
      <c r="I475" s="20">
        <f t="shared" si="82"/>
        <v>-1</v>
      </c>
      <c r="J475" s="21">
        <f t="shared" si="83"/>
        <v>0.875</v>
      </c>
    </row>
    <row r="476" spans="1:10" x14ac:dyDescent="0.2">
      <c r="A476" s="158" t="s">
        <v>289</v>
      </c>
      <c r="B476" s="65">
        <v>22</v>
      </c>
      <c r="C476" s="66">
        <v>0</v>
      </c>
      <c r="D476" s="65">
        <v>200</v>
      </c>
      <c r="E476" s="66">
        <v>0</v>
      </c>
      <c r="F476" s="67"/>
      <c r="G476" s="65">
        <f t="shared" si="80"/>
        <v>22</v>
      </c>
      <c r="H476" s="66">
        <f t="shared" si="81"/>
        <v>200</v>
      </c>
      <c r="I476" s="20" t="str">
        <f t="shared" si="82"/>
        <v>-</v>
      </c>
      <c r="J476" s="21" t="str">
        <f t="shared" si="83"/>
        <v>-</v>
      </c>
    </row>
    <row r="477" spans="1:10" s="160" customFormat="1" x14ac:dyDescent="0.2">
      <c r="A477" s="178" t="s">
        <v>715</v>
      </c>
      <c r="B477" s="71">
        <v>198</v>
      </c>
      <c r="C477" s="72">
        <v>136</v>
      </c>
      <c r="D477" s="71">
        <v>1604</v>
      </c>
      <c r="E477" s="72">
        <v>1586</v>
      </c>
      <c r="F477" s="73"/>
      <c r="G477" s="71">
        <f t="shared" si="80"/>
        <v>62</v>
      </c>
      <c r="H477" s="72">
        <f t="shared" si="81"/>
        <v>18</v>
      </c>
      <c r="I477" s="37">
        <f t="shared" si="82"/>
        <v>0.45588235294117646</v>
      </c>
      <c r="J477" s="38">
        <f t="shared" si="83"/>
        <v>1.1349306431273645E-2</v>
      </c>
    </row>
    <row r="478" spans="1:10" x14ac:dyDescent="0.2">
      <c r="A478" s="177"/>
      <c r="B478" s="143"/>
      <c r="C478" s="144"/>
      <c r="D478" s="143"/>
      <c r="E478" s="144"/>
      <c r="F478" s="145"/>
      <c r="G478" s="143"/>
      <c r="H478" s="144"/>
      <c r="I478" s="151"/>
      <c r="J478" s="152"/>
    </row>
    <row r="479" spans="1:10" s="139" customFormat="1" x14ac:dyDescent="0.2">
      <c r="A479" s="159" t="s">
        <v>86</v>
      </c>
      <c r="B479" s="65"/>
      <c r="C479" s="66"/>
      <c r="D479" s="65"/>
      <c r="E479" s="66"/>
      <c r="F479" s="67"/>
      <c r="G479" s="65"/>
      <c r="H479" s="66"/>
      <c r="I479" s="20"/>
      <c r="J479" s="21"/>
    </row>
    <row r="480" spans="1:10" x14ac:dyDescent="0.2">
      <c r="A480" s="158" t="s">
        <v>556</v>
      </c>
      <c r="B480" s="65">
        <v>100</v>
      </c>
      <c r="C480" s="66">
        <v>86</v>
      </c>
      <c r="D480" s="65">
        <v>1126</v>
      </c>
      <c r="E480" s="66">
        <v>979</v>
      </c>
      <c r="F480" s="67"/>
      <c r="G480" s="65">
        <f>B480-C480</f>
        <v>14</v>
      </c>
      <c r="H480" s="66">
        <f>D480-E480</f>
        <v>147</v>
      </c>
      <c r="I480" s="20">
        <f>IF(C480=0, "-", IF(G480/C480&lt;10, G480/C480, "&gt;999%"))</f>
        <v>0.16279069767441862</v>
      </c>
      <c r="J480" s="21">
        <f>IF(E480=0, "-", IF(H480/E480&lt;10, H480/E480, "&gt;999%"))</f>
        <v>0.15015321756894789</v>
      </c>
    </row>
    <row r="481" spans="1:10" x14ac:dyDescent="0.2">
      <c r="A481" s="158" t="s">
        <v>557</v>
      </c>
      <c r="B481" s="65">
        <v>20</v>
      </c>
      <c r="C481" s="66">
        <v>0</v>
      </c>
      <c r="D481" s="65">
        <v>59</v>
      </c>
      <c r="E481" s="66">
        <v>7</v>
      </c>
      <c r="F481" s="67"/>
      <c r="G481" s="65">
        <f>B481-C481</f>
        <v>20</v>
      </c>
      <c r="H481" s="66">
        <f>D481-E481</f>
        <v>52</v>
      </c>
      <c r="I481" s="20" t="str">
        <f>IF(C481=0, "-", IF(G481/C481&lt;10, G481/C481, "&gt;999%"))</f>
        <v>-</v>
      </c>
      <c r="J481" s="21">
        <f>IF(E481=0, "-", IF(H481/E481&lt;10, H481/E481, "&gt;999%"))</f>
        <v>7.4285714285714288</v>
      </c>
    </row>
    <row r="482" spans="1:10" x14ac:dyDescent="0.2">
      <c r="A482" s="158" t="s">
        <v>558</v>
      </c>
      <c r="B482" s="65">
        <v>2</v>
      </c>
      <c r="C482" s="66">
        <v>0</v>
      </c>
      <c r="D482" s="65">
        <v>2</v>
      </c>
      <c r="E482" s="66">
        <v>2</v>
      </c>
      <c r="F482" s="67"/>
      <c r="G482" s="65">
        <f>B482-C482</f>
        <v>2</v>
      </c>
      <c r="H482" s="66">
        <f>D482-E482</f>
        <v>0</v>
      </c>
      <c r="I482" s="20" t="str">
        <f>IF(C482=0, "-", IF(G482/C482&lt;10, G482/C482, "&gt;999%"))</f>
        <v>-</v>
      </c>
      <c r="J482" s="21">
        <f>IF(E482=0, "-", IF(H482/E482&lt;10, H482/E482, "&gt;999%"))</f>
        <v>0</v>
      </c>
    </row>
    <row r="483" spans="1:10" s="160" customFormat="1" x14ac:dyDescent="0.2">
      <c r="A483" s="178" t="s">
        <v>716</v>
      </c>
      <c r="B483" s="71">
        <v>122</v>
      </c>
      <c r="C483" s="72">
        <v>86</v>
      </c>
      <c r="D483" s="71">
        <v>1187</v>
      </c>
      <c r="E483" s="72">
        <v>988</v>
      </c>
      <c r="F483" s="73"/>
      <c r="G483" s="71">
        <f>B483-C483</f>
        <v>36</v>
      </c>
      <c r="H483" s="72">
        <f>D483-E483</f>
        <v>199</v>
      </c>
      <c r="I483" s="37">
        <f>IF(C483=0, "-", IF(G483/C483&lt;10, G483/C483, "&gt;999%"))</f>
        <v>0.41860465116279072</v>
      </c>
      <c r="J483" s="38">
        <f>IF(E483=0, "-", IF(H483/E483&lt;10, H483/E483, "&gt;999%"))</f>
        <v>0.20141700404858301</v>
      </c>
    </row>
    <row r="484" spans="1:10" x14ac:dyDescent="0.2">
      <c r="A484" s="177"/>
      <c r="B484" s="143"/>
      <c r="C484" s="144"/>
      <c r="D484" s="143"/>
      <c r="E484" s="144"/>
      <c r="F484" s="145"/>
      <c r="G484" s="143"/>
      <c r="H484" s="144"/>
      <c r="I484" s="151"/>
      <c r="J484" s="152"/>
    </row>
    <row r="485" spans="1:10" s="139" customFormat="1" x14ac:dyDescent="0.2">
      <c r="A485" s="159" t="s">
        <v>87</v>
      </c>
      <c r="B485" s="65"/>
      <c r="C485" s="66"/>
      <c r="D485" s="65"/>
      <c r="E485" s="66"/>
      <c r="F485" s="67"/>
      <c r="G485" s="65"/>
      <c r="H485" s="66"/>
      <c r="I485" s="20"/>
      <c r="J485" s="21"/>
    </row>
    <row r="486" spans="1:10" x14ac:dyDescent="0.2">
      <c r="A486" s="158" t="s">
        <v>393</v>
      </c>
      <c r="B486" s="65">
        <v>10</v>
      </c>
      <c r="C486" s="66">
        <v>0</v>
      </c>
      <c r="D486" s="65">
        <v>71</v>
      </c>
      <c r="E486" s="66">
        <v>0</v>
      </c>
      <c r="F486" s="67"/>
      <c r="G486" s="65">
        <f t="shared" ref="G486:G497" si="84">B486-C486</f>
        <v>10</v>
      </c>
      <c r="H486" s="66">
        <f t="shared" ref="H486:H497" si="85">D486-E486</f>
        <v>71</v>
      </c>
      <c r="I486" s="20" t="str">
        <f t="shared" ref="I486:I497" si="86">IF(C486=0, "-", IF(G486/C486&lt;10, G486/C486, "&gt;999%"))</f>
        <v>-</v>
      </c>
      <c r="J486" s="21" t="str">
        <f t="shared" ref="J486:J497" si="87">IF(E486=0, "-", IF(H486/E486&lt;10, H486/E486, "&gt;999%"))</f>
        <v>-</v>
      </c>
    </row>
    <row r="487" spans="1:10" x14ac:dyDescent="0.2">
      <c r="A487" s="158" t="s">
        <v>371</v>
      </c>
      <c r="B487" s="65">
        <v>6</v>
      </c>
      <c r="C487" s="66">
        <v>0</v>
      </c>
      <c r="D487" s="65">
        <v>91</v>
      </c>
      <c r="E487" s="66">
        <v>11</v>
      </c>
      <c r="F487" s="67"/>
      <c r="G487" s="65">
        <f t="shared" si="84"/>
        <v>6</v>
      </c>
      <c r="H487" s="66">
        <f t="shared" si="85"/>
        <v>80</v>
      </c>
      <c r="I487" s="20" t="str">
        <f t="shared" si="86"/>
        <v>-</v>
      </c>
      <c r="J487" s="21">
        <f t="shared" si="87"/>
        <v>7.2727272727272725</v>
      </c>
    </row>
    <row r="488" spans="1:10" x14ac:dyDescent="0.2">
      <c r="A488" s="158" t="s">
        <v>210</v>
      </c>
      <c r="B488" s="65">
        <v>0</v>
      </c>
      <c r="C488" s="66">
        <v>0</v>
      </c>
      <c r="D488" s="65">
        <v>0</v>
      </c>
      <c r="E488" s="66">
        <v>4</v>
      </c>
      <c r="F488" s="67"/>
      <c r="G488" s="65">
        <f t="shared" si="84"/>
        <v>0</v>
      </c>
      <c r="H488" s="66">
        <f t="shared" si="85"/>
        <v>-4</v>
      </c>
      <c r="I488" s="20" t="str">
        <f t="shared" si="86"/>
        <v>-</v>
      </c>
      <c r="J488" s="21">
        <f t="shared" si="87"/>
        <v>-1</v>
      </c>
    </row>
    <row r="489" spans="1:10" x14ac:dyDescent="0.2">
      <c r="A489" s="158" t="s">
        <v>394</v>
      </c>
      <c r="B489" s="65">
        <v>0</v>
      </c>
      <c r="C489" s="66">
        <v>5</v>
      </c>
      <c r="D489" s="65">
        <v>0</v>
      </c>
      <c r="E489" s="66">
        <v>106</v>
      </c>
      <c r="F489" s="67"/>
      <c r="G489" s="65">
        <f t="shared" si="84"/>
        <v>-5</v>
      </c>
      <c r="H489" s="66">
        <f t="shared" si="85"/>
        <v>-106</v>
      </c>
      <c r="I489" s="20">
        <f t="shared" si="86"/>
        <v>-1</v>
      </c>
      <c r="J489" s="21">
        <f t="shared" si="87"/>
        <v>-1</v>
      </c>
    </row>
    <row r="490" spans="1:10" x14ac:dyDescent="0.2">
      <c r="A490" s="158" t="s">
        <v>519</v>
      </c>
      <c r="B490" s="65">
        <v>10</v>
      </c>
      <c r="C490" s="66">
        <v>6</v>
      </c>
      <c r="D490" s="65">
        <v>207</v>
      </c>
      <c r="E490" s="66">
        <v>130</v>
      </c>
      <c r="F490" s="67"/>
      <c r="G490" s="65">
        <f t="shared" si="84"/>
        <v>4</v>
      </c>
      <c r="H490" s="66">
        <f t="shared" si="85"/>
        <v>77</v>
      </c>
      <c r="I490" s="20">
        <f t="shared" si="86"/>
        <v>0.66666666666666663</v>
      </c>
      <c r="J490" s="21">
        <f t="shared" si="87"/>
        <v>0.59230769230769231</v>
      </c>
    </row>
    <row r="491" spans="1:10" x14ac:dyDescent="0.2">
      <c r="A491" s="158" t="s">
        <v>428</v>
      </c>
      <c r="B491" s="65">
        <v>19</v>
      </c>
      <c r="C491" s="66">
        <v>65</v>
      </c>
      <c r="D491" s="65">
        <v>477</v>
      </c>
      <c r="E491" s="66">
        <v>875</v>
      </c>
      <c r="F491" s="67"/>
      <c r="G491" s="65">
        <f t="shared" si="84"/>
        <v>-46</v>
      </c>
      <c r="H491" s="66">
        <f t="shared" si="85"/>
        <v>-398</v>
      </c>
      <c r="I491" s="20">
        <f t="shared" si="86"/>
        <v>-0.70769230769230773</v>
      </c>
      <c r="J491" s="21">
        <f t="shared" si="87"/>
        <v>-0.45485714285714285</v>
      </c>
    </row>
    <row r="492" spans="1:10" x14ac:dyDescent="0.2">
      <c r="A492" s="158" t="s">
        <v>575</v>
      </c>
      <c r="B492" s="65">
        <v>11</v>
      </c>
      <c r="C492" s="66">
        <v>44</v>
      </c>
      <c r="D492" s="65">
        <v>360</v>
      </c>
      <c r="E492" s="66">
        <v>359</v>
      </c>
      <c r="F492" s="67"/>
      <c r="G492" s="65">
        <f t="shared" si="84"/>
        <v>-33</v>
      </c>
      <c r="H492" s="66">
        <f t="shared" si="85"/>
        <v>1</v>
      </c>
      <c r="I492" s="20">
        <f t="shared" si="86"/>
        <v>-0.75</v>
      </c>
      <c r="J492" s="21">
        <f t="shared" si="87"/>
        <v>2.7855153203342618E-3</v>
      </c>
    </row>
    <row r="493" spans="1:10" x14ac:dyDescent="0.2">
      <c r="A493" s="158" t="s">
        <v>513</v>
      </c>
      <c r="B493" s="65">
        <v>1</v>
      </c>
      <c r="C493" s="66">
        <v>0</v>
      </c>
      <c r="D493" s="65">
        <v>41</v>
      </c>
      <c r="E493" s="66">
        <v>12</v>
      </c>
      <c r="F493" s="67"/>
      <c r="G493" s="65">
        <f t="shared" si="84"/>
        <v>1</v>
      </c>
      <c r="H493" s="66">
        <f t="shared" si="85"/>
        <v>29</v>
      </c>
      <c r="I493" s="20" t="str">
        <f t="shared" si="86"/>
        <v>-</v>
      </c>
      <c r="J493" s="21">
        <f t="shared" si="87"/>
        <v>2.4166666666666665</v>
      </c>
    </row>
    <row r="494" spans="1:10" x14ac:dyDescent="0.2">
      <c r="A494" s="158" t="s">
        <v>231</v>
      </c>
      <c r="B494" s="65">
        <v>5</v>
      </c>
      <c r="C494" s="66">
        <v>11</v>
      </c>
      <c r="D494" s="65">
        <v>49</v>
      </c>
      <c r="E494" s="66">
        <v>59</v>
      </c>
      <c r="F494" s="67"/>
      <c r="G494" s="65">
        <f t="shared" si="84"/>
        <v>-6</v>
      </c>
      <c r="H494" s="66">
        <f t="shared" si="85"/>
        <v>-10</v>
      </c>
      <c r="I494" s="20">
        <f t="shared" si="86"/>
        <v>-0.54545454545454541</v>
      </c>
      <c r="J494" s="21">
        <f t="shared" si="87"/>
        <v>-0.16949152542372881</v>
      </c>
    </row>
    <row r="495" spans="1:10" x14ac:dyDescent="0.2">
      <c r="A495" s="158" t="s">
        <v>529</v>
      </c>
      <c r="B495" s="65">
        <v>32</v>
      </c>
      <c r="C495" s="66">
        <v>59</v>
      </c>
      <c r="D495" s="65">
        <v>514</v>
      </c>
      <c r="E495" s="66">
        <v>390</v>
      </c>
      <c r="F495" s="67"/>
      <c r="G495" s="65">
        <f t="shared" si="84"/>
        <v>-27</v>
      </c>
      <c r="H495" s="66">
        <f t="shared" si="85"/>
        <v>124</v>
      </c>
      <c r="I495" s="20">
        <f t="shared" si="86"/>
        <v>-0.4576271186440678</v>
      </c>
      <c r="J495" s="21">
        <f t="shared" si="87"/>
        <v>0.31794871794871793</v>
      </c>
    </row>
    <row r="496" spans="1:10" x14ac:dyDescent="0.2">
      <c r="A496" s="158" t="s">
        <v>220</v>
      </c>
      <c r="B496" s="65">
        <v>0</v>
      </c>
      <c r="C496" s="66">
        <v>0</v>
      </c>
      <c r="D496" s="65">
        <v>0</v>
      </c>
      <c r="E496" s="66">
        <v>2</v>
      </c>
      <c r="F496" s="67"/>
      <c r="G496" s="65">
        <f t="shared" si="84"/>
        <v>0</v>
      </c>
      <c r="H496" s="66">
        <f t="shared" si="85"/>
        <v>-2</v>
      </c>
      <c r="I496" s="20" t="str">
        <f t="shared" si="86"/>
        <v>-</v>
      </c>
      <c r="J496" s="21">
        <f t="shared" si="87"/>
        <v>-1</v>
      </c>
    </row>
    <row r="497" spans="1:10" s="160" customFormat="1" x14ac:dyDescent="0.2">
      <c r="A497" s="178" t="s">
        <v>717</v>
      </c>
      <c r="B497" s="71">
        <v>94</v>
      </c>
      <c r="C497" s="72">
        <v>190</v>
      </c>
      <c r="D497" s="71">
        <v>1810</v>
      </c>
      <c r="E497" s="72">
        <v>1948</v>
      </c>
      <c r="F497" s="73"/>
      <c r="G497" s="71">
        <f t="shared" si="84"/>
        <v>-96</v>
      </c>
      <c r="H497" s="72">
        <f t="shared" si="85"/>
        <v>-138</v>
      </c>
      <c r="I497" s="37">
        <f t="shared" si="86"/>
        <v>-0.50526315789473686</v>
      </c>
      <c r="J497" s="38">
        <f t="shared" si="87"/>
        <v>-7.0841889117043116E-2</v>
      </c>
    </row>
    <row r="498" spans="1:10" x14ac:dyDescent="0.2">
      <c r="A498" s="177"/>
      <c r="B498" s="143"/>
      <c r="C498" s="144"/>
      <c r="D498" s="143"/>
      <c r="E498" s="144"/>
      <c r="F498" s="145"/>
      <c r="G498" s="143"/>
      <c r="H498" s="144"/>
      <c r="I498" s="151"/>
      <c r="J498" s="152"/>
    </row>
    <row r="499" spans="1:10" s="139" customFormat="1" x14ac:dyDescent="0.2">
      <c r="A499" s="159" t="s">
        <v>88</v>
      </c>
      <c r="B499" s="65"/>
      <c r="C499" s="66"/>
      <c r="D499" s="65"/>
      <c r="E499" s="66"/>
      <c r="F499" s="67"/>
      <c r="G499" s="65"/>
      <c r="H499" s="66"/>
      <c r="I499" s="20"/>
      <c r="J499" s="21"/>
    </row>
    <row r="500" spans="1:10" x14ac:dyDescent="0.2">
      <c r="A500" s="158" t="s">
        <v>362</v>
      </c>
      <c r="B500" s="65">
        <v>1</v>
      </c>
      <c r="C500" s="66">
        <v>0</v>
      </c>
      <c r="D500" s="65">
        <v>7</v>
      </c>
      <c r="E500" s="66">
        <v>4</v>
      </c>
      <c r="F500" s="67"/>
      <c r="G500" s="65">
        <f>B500-C500</f>
        <v>1</v>
      </c>
      <c r="H500" s="66">
        <f>D500-E500</f>
        <v>3</v>
      </c>
      <c r="I500" s="20" t="str">
        <f>IF(C500=0, "-", IF(G500/C500&lt;10, G500/C500, "&gt;999%"))</f>
        <v>-</v>
      </c>
      <c r="J500" s="21">
        <f>IF(E500=0, "-", IF(H500/E500&lt;10, H500/E500, "&gt;999%"))</f>
        <v>0.75</v>
      </c>
    </row>
    <row r="501" spans="1:10" x14ac:dyDescent="0.2">
      <c r="A501" s="158" t="s">
        <v>508</v>
      </c>
      <c r="B501" s="65">
        <v>0</v>
      </c>
      <c r="C501" s="66">
        <v>0</v>
      </c>
      <c r="D501" s="65">
        <v>6</v>
      </c>
      <c r="E501" s="66">
        <v>5</v>
      </c>
      <c r="F501" s="67"/>
      <c r="G501" s="65">
        <f>B501-C501</f>
        <v>0</v>
      </c>
      <c r="H501" s="66">
        <f>D501-E501</f>
        <v>1</v>
      </c>
      <c r="I501" s="20" t="str">
        <f>IF(C501=0, "-", IF(G501/C501&lt;10, G501/C501, "&gt;999%"))</f>
        <v>-</v>
      </c>
      <c r="J501" s="21">
        <f>IF(E501=0, "-", IF(H501/E501&lt;10, H501/E501, "&gt;999%"))</f>
        <v>0.2</v>
      </c>
    </row>
    <row r="502" spans="1:10" x14ac:dyDescent="0.2">
      <c r="A502" s="158" t="s">
        <v>303</v>
      </c>
      <c r="B502" s="65">
        <v>0</v>
      </c>
      <c r="C502" s="66">
        <v>1</v>
      </c>
      <c r="D502" s="65">
        <v>2</v>
      </c>
      <c r="E502" s="66">
        <v>8</v>
      </c>
      <c r="F502" s="67"/>
      <c r="G502" s="65">
        <f>B502-C502</f>
        <v>-1</v>
      </c>
      <c r="H502" s="66">
        <f>D502-E502</f>
        <v>-6</v>
      </c>
      <c r="I502" s="20">
        <f>IF(C502=0, "-", IF(G502/C502&lt;10, G502/C502, "&gt;999%"))</f>
        <v>-1</v>
      </c>
      <c r="J502" s="21">
        <f>IF(E502=0, "-", IF(H502/E502&lt;10, H502/E502, "&gt;999%"))</f>
        <v>-0.75</v>
      </c>
    </row>
    <row r="503" spans="1:10" s="160" customFormat="1" x14ac:dyDescent="0.2">
      <c r="A503" s="178" t="s">
        <v>718</v>
      </c>
      <c r="B503" s="71">
        <v>1</v>
      </c>
      <c r="C503" s="72">
        <v>1</v>
      </c>
      <c r="D503" s="71">
        <v>15</v>
      </c>
      <c r="E503" s="72">
        <v>17</v>
      </c>
      <c r="F503" s="73"/>
      <c r="G503" s="71">
        <f>B503-C503</f>
        <v>0</v>
      </c>
      <c r="H503" s="72">
        <f>D503-E503</f>
        <v>-2</v>
      </c>
      <c r="I503" s="37">
        <f>IF(C503=0, "-", IF(G503/C503&lt;10, G503/C503, "&gt;999%"))</f>
        <v>0</v>
      </c>
      <c r="J503" s="38">
        <f>IF(E503=0, "-", IF(H503/E503&lt;10, H503/E503, "&gt;999%"))</f>
        <v>-0.11764705882352941</v>
      </c>
    </row>
    <row r="504" spans="1:10" x14ac:dyDescent="0.2">
      <c r="A504" s="177"/>
      <c r="B504" s="143"/>
      <c r="C504" s="144"/>
      <c r="D504" s="143"/>
      <c r="E504" s="144"/>
      <c r="F504" s="145"/>
      <c r="G504" s="143"/>
      <c r="H504" s="144"/>
      <c r="I504" s="151"/>
      <c r="J504" s="152"/>
    </row>
    <row r="505" spans="1:10" s="139" customFormat="1" x14ac:dyDescent="0.2">
      <c r="A505" s="159" t="s">
        <v>89</v>
      </c>
      <c r="B505" s="65"/>
      <c r="C505" s="66"/>
      <c r="D505" s="65"/>
      <c r="E505" s="66"/>
      <c r="F505" s="67"/>
      <c r="G505" s="65"/>
      <c r="H505" s="66"/>
      <c r="I505" s="20"/>
      <c r="J505" s="21"/>
    </row>
    <row r="506" spans="1:10" x14ac:dyDescent="0.2">
      <c r="A506" s="158" t="s">
        <v>600</v>
      </c>
      <c r="B506" s="65">
        <v>10</v>
      </c>
      <c r="C506" s="66">
        <v>15</v>
      </c>
      <c r="D506" s="65">
        <v>226</v>
      </c>
      <c r="E506" s="66">
        <v>238</v>
      </c>
      <c r="F506" s="67"/>
      <c r="G506" s="65">
        <f>B506-C506</f>
        <v>-5</v>
      </c>
      <c r="H506" s="66">
        <f>D506-E506</f>
        <v>-12</v>
      </c>
      <c r="I506" s="20">
        <f>IF(C506=0, "-", IF(G506/C506&lt;10, G506/C506, "&gt;999%"))</f>
        <v>-0.33333333333333331</v>
      </c>
      <c r="J506" s="21">
        <f>IF(E506=0, "-", IF(H506/E506&lt;10, H506/E506, "&gt;999%"))</f>
        <v>-5.0420168067226892E-2</v>
      </c>
    </row>
    <row r="507" spans="1:10" s="160" customFormat="1" x14ac:dyDescent="0.2">
      <c r="A507" s="178" t="s">
        <v>719</v>
      </c>
      <c r="B507" s="71">
        <v>10</v>
      </c>
      <c r="C507" s="72">
        <v>15</v>
      </c>
      <c r="D507" s="71">
        <v>226</v>
      </c>
      <c r="E507" s="72">
        <v>238</v>
      </c>
      <c r="F507" s="73"/>
      <c r="G507" s="71">
        <f>B507-C507</f>
        <v>-5</v>
      </c>
      <c r="H507" s="72">
        <f>D507-E507</f>
        <v>-12</v>
      </c>
      <c r="I507" s="37">
        <f>IF(C507=0, "-", IF(G507/C507&lt;10, G507/C507, "&gt;999%"))</f>
        <v>-0.33333333333333331</v>
      </c>
      <c r="J507" s="38">
        <f>IF(E507=0, "-", IF(H507/E507&lt;10, H507/E507, "&gt;999%"))</f>
        <v>-5.0420168067226892E-2</v>
      </c>
    </row>
    <row r="508" spans="1:10" x14ac:dyDescent="0.2">
      <c r="A508" s="177"/>
      <c r="B508" s="143"/>
      <c r="C508" s="144"/>
      <c r="D508" s="143"/>
      <c r="E508" s="144"/>
      <c r="F508" s="145"/>
      <c r="G508" s="143"/>
      <c r="H508" s="144"/>
      <c r="I508" s="151"/>
      <c r="J508" s="152"/>
    </row>
    <row r="509" spans="1:10" s="139" customFormat="1" x14ac:dyDescent="0.2">
      <c r="A509" s="159" t="s">
        <v>90</v>
      </c>
      <c r="B509" s="65"/>
      <c r="C509" s="66"/>
      <c r="D509" s="65"/>
      <c r="E509" s="66"/>
      <c r="F509" s="67"/>
      <c r="G509" s="65"/>
      <c r="H509" s="66"/>
      <c r="I509" s="20"/>
      <c r="J509" s="21"/>
    </row>
    <row r="510" spans="1:10" x14ac:dyDescent="0.2">
      <c r="A510" s="158" t="s">
        <v>211</v>
      </c>
      <c r="B510" s="65">
        <v>11</v>
      </c>
      <c r="C510" s="66">
        <v>22</v>
      </c>
      <c r="D510" s="65">
        <v>259</v>
      </c>
      <c r="E510" s="66">
        <v>300</v>
      </c>
      <c r="F510" s="67"/>
      <c r="G510" s="65">
        <f t="shared" ref="G510:G518" si="88">B510-C510</f>
        <v>-11</v>
      </c>
      <c r="H510" s="66">
        <f t="shared" ref="H510:H518" si="89">D510-E510</f>
        <v>-41</v>
      </c>
      <c r="I510" s="20">
        <f t="shared" ref="I510:I518" si="90">IF(C510=0, "-", IF(G510/C510&lt;10, G510/C510, "&gt;999%"))</f>
        <v>-0.5</v>
      </c>
      <c r="J510" s="21">
        <f t="shared" ref="J510:J518" si="91">IF(E510=0, "-", IF(H510/E510&lt;10, H510/E510, "&gt;999%"))</f>
        <v>-0.13666666666666666</v>
      </c>
    </row>
    <row r="511" spans="1:10" x14ac:dyDescent="0.2">
      <c r="A511" s="158" t="s">
        <v>395</v>
      </c>
      <c r="B511" s="65">
        <v>48</v>
      </c>
      <c r="C511" s="66">
        <v>47</v>
      </c>
      <c r="D511" s="65">
        <v>658</v>
      </c>
      <c r="E511" s="66">
        <v>139</v>
      </c>
      <c r="F511" s="67"/>
      <c r="G511" s="65">
        <f t="shared" si="88"/>
        <v>1</v>
      </c>
      <c r="H511" s="66">
        <f t="shared" si="89"/>
        <v>519</v>
      </c>
      <c r="I511" s="20">
        <f t="shared" si="90"/>
        <v>2.1276595744680851E-2</v>
      </c>
      <c r="J511" s="21">
        <f t="shared" si="91"/>
        <v>3.7338129496402876</v>
      </c>
    </row>
    <row r="512" spans="1:10" x14ac:dyDescent="0.2">
      <c r="A512" s="158" t="s">
        <v>429</v>
      </c>
      <c r="B512" s="65">
        <v>24</v>
      </c>
      <c r="C512" s="66">
        <v>47</v>
      </c>
      <c r="D512" s="65">
        <v>496</v>
      </c>
      <c r="E512" s="66">
        <v>528</v>
      </c>
      <c r="F512" s="67"/>
      <c r="G512" s="65">
        <f t="shared" si="88"/>
        <v>-23</v>
      </c>
      <c r="H512" s="66">
        <f t="shared" si="89"/>
        <v>-32</v>
      </c>
      <c r="I512" s="20">
        <f t="shared" si="90"/>
        <v>-0.48936170212765956</v>
      </c>
      <c r="J512" s="21">
        <f t="shared" si="91"/>
        <v>-6.0606060606060608E-2</v>
      </c>
    </row>
    <row r="513" spans="1:10" x14ac:dyDescent="0.2">
      <c r="A513" s="158" t="s">
        <v>468</v>
      </c>
      <c r="B513" s="65">
        <v>7</v>
      </c>
      <c r="C513" s="66">
        <v>61</v>
      </c>
      <c r="D513" s="65">
        <v>631</v>
      </c>
      <c r="E513" s="66">
        <v>709</v>
      </c>
      <c r="F513" s="67"/>
      <c r="G513" s="65">
        <f t="shared" si="88"/>
        <v>-54</v>
      </c>
      <c r="H513" s="66">
        <f t="shared" si="89"/>
        <v>-78</v>
      </c>
      <c r="I513" s="20">
        <f t="shared" si="90"/>
        <v>-0.88524590163934425</v>
      </c>
      <c r="J513" s="21">
        <f t="shared" si="91"/>
        <v>-0.11001410437235543</v>
      </c>
    </row>
    <row r="514" spans="1:10" x14ac:dyDescent="0.2">
      <c r="A514" s="158" t="s">
        <v>256</v>
      </c>
      <c r="B514" s="65">
        <v>16</v>
      </c>
      <c r="C514" s="66">
        <v>93</v>
      </c>
      <c r="D514" s="65">
        <v>473</v>
      </c>
      <c r="E514" s="66">
        <v>808</v>
      </c>
      <c r="F514" s="67"/>
      <c r="G514" s="65">
        <f t="shared" si="88"/>
        <v>-77</v>
      </c>
      <c r="H514" s="66">
        <f t="shared" si="89"/>
        <v>-335</v>
      </c>
      <c r="I514" s="20">
        <f t="shared" si="90"/>
        <v>-0.82795698924731187</v>
      </c>
      <c r="J514" s="21">
        <f t="shared" si="91"/>
        <v>-0.41460396039603958</v>
      </c>
    </row>
    <row r="515" spans="1:10" x14ac:dyDescent="0.2">
      <c r="A515" s="158" t="s">
        <v>232</v>
      </c>
      <c r="B515" s="65">
        <v>0</v>
      </c>
      <c r="C515" s="66">
        <v>0</v>
      </c>
      <c r="D515" s="65">
        <v>0</v>
      </c>
      <c r="E515" s="66">
        <v>42</v>
      </c>
      <c r="F515" s="67"/>
      <c r="G515" s="65">
        <f t="shared" si="88"/>
        <v>0</v>
      </c>
      <c r="H515" s="66">
        <f t="shared" si="89"/>
        <v>-42</v>
      </c>
      <c r="I515" s="20" t="str">
        <f t="shared" si="90"/>
        <v>-</v>
      </c>
      <c r="J515" s="21">
        <f t="shared" si="91"/>
        <v>-1</v>
      </c>
    </row>
    <row r="516" spans="1:10" x14ac:dyDescent="0.2">
      <c r="A516" s="158" t="s">
        <v>233</v>
      </c>
      <c r="B516" s="65">
        <v>3</v>
      </c>
      <c r="C516" s="66">
        <v>0</v>
      </c>
      <c r="D516" s="65">
        <v>317</v>
      </c>
      <c r="E516" s="66">
        <v>21</v>
      </c>
      <c r="F516" s="67"/>
      <c r="G516" s="65">
        <f t="shared" si="88"/>
        <v>3</v>
      </c>
      <c r="H516" s="66">
        <f t="shared" si="89"/>
        <v>296</v>
      </c>
      <c r="I516" s="20" t="str">
        <f t="shared" si="90"/>
        <v>-</v>
      </c>
      <c r="J516" s="21" t="str">
        <f t="shared" si="91"/>
        <v>&gt;999%</v>
      </c>
    </row>
    <row r="517" spans="1:10" x14ac:dyDescent="0.2">
      <c r="A517" s="158" t="s">
        <v>279</v>
      </c>
      <c r="B517" s="65">
        <v>10</v>
      </c>
      <c r="C517" s="66">
        <v>18</v>
      </c>
      <c r="D517" s="65">
        <v>222</v>
      </c>
      <c r="E517" s="66">
        <v>125</v>
      </c>
      <c r="F517" s="67"/>
      <c r="G517" s="65">
        <f t="shared" si="88"/>
        <v>-8</v>
      </c>
      <c r="H517" s="66">
        <f t="shared" si="89"/>
        <v>97</v>
      </c>
      <c r="I517" s="20">
        <f t="shared" si="90"/>
        <v>-0.44444444444444442</v>
      </c>
      <c r="J517" s="21">
        <f t="shared" si="91"/>
        <v>0.77600000000000002</v>
      </c>
    </row>
    <row r="518" spans="1:10" s="160" customFormat="1" x14ac:dyDescent="0.2">
      <c r="A518" s="178" t="s">
        <v>720</v>
      </c>
      <c r="B518" s="71">
        <v>119</v>
      </c>
      <c r="C518" s="72">
        <v>288</v>
      </c>
      <c r="D518" s="71">
        <v>3056</v>
      </c>
      <c r="E518" s="72">
        <v>2672</v>
      </c>
      <c r="F518" s="73"/>
      <c r="G518" s="71">
        <f t="shared" si="88"/>
        <v>-169</v>
      </c>
      <c r="H518" s="72">
        <f t="shared" si="89"/>
        <v>384</v>
      </c>
      <c r="I518" s="37">
        <f t="shared" si="90"/>
        <v>-0.58680555555555558</v>
      </c>
      <c r="J518" s="38">
        <f t="shared" si="91"/>
        <v>0.1437125748502994</v>
      </c>
    </row>
    <row r="519" spans="1:10" x14ac:dyDescent="0.2">
      <c r="A519" s="177"/>
      <c r="B519" s="143"/>
      <c r="C519" s="144"/>
      <c r="D519" s="143"/>
      <c r="E519" s="144"/>
      <c r="F519" s="145"/>
      <c r="G519" s="143"/>
      <c r="H519" s="144"/>
      <c r="I519" s="151"/>
      <c r="J519" s="152"/>
    </row>
    <row r="520" spans="1:10" s="139" customFormat="1" x14ac:dyDescent="0.2">
      <c r="A520" s="159" t="s">
        <v>91</v>
      </c>
      <c r="B520" s="65"/>
      <c r="C520" s="66"/>
      <c r="D520" s="65"/>
      <c r="E520" s="66"/>
      <c r="F520" s="67"/>
      <c r="G520" s="65"/>
      <c r="H520" s="66"/>
      <c r="I520" s="20"/>
      <c r="J520" s="21"/>
    </row>
    <row r="521" spans="1:10" x14ac:dyDescent="0.2">
      <c r="A521" s="158" t="s">
        <v>430</v>
      </c>
      <c r="B521" s="65">
        <v>4</v>
      </c>
      <c r="C521" s="66">
        <v>9</v>
      </c>
      <c r="D521" s="65">
        <v>73</v>
      </c>
      <c r="E521" s="66">
        <v>54</v>
      </c>
      <c r="F521" s="67"/>
      <c r="G521" s="65">
        <f t="shared" ref="G521:G526" si="92">B521-C521</f>
        <v>-5</v>
      </c>
      <c r="H521" s="66">
        <f t="shared" ref="H521:H526" si="93">D521-E521</f>
        <v>19</v>
      </c>
      <c r="I521" s="20">
        <f t="shared" ref="I521:I526" si="94">IF(C521=0, "-", IF(G521/C521&lt;10, G521/C521, "&gt;999%"))</f>
        <v>-0.55555555555555558</v>
      </c>
      <c r="J521" s="21">
        <f t="shared" ref="J521:J526" si="95">IF(E521=0, "-", IF(H521/E521&lt;10, H521/E521, "&gt;999%"))</f>
        <v>0.35185185185185186</v>
      </c>
    </row>
    <row r="522" spans="1:10" x14ac:dyDescent="0.2">
      <c r="A522" s="158" t="s">
        <v>559</v>
      </c>
      <c r="B522" s="65">
        <v>40</v>
      </c>
      <c r="C522" s="66">
        <v>49</v>
      </c>
      <c r="D522" s="65">
        <v>448</v>
      </c>
      <c r="E522" s="66">
        <v>282</v>
      </c>
      <c r="F522" s="67"/>
      <c r="G522" s="65">
        <f t="shared" si="92"/>
        <v>-9</v>
      </c>
      <c r="H522" s="66">
        <f t="shared" si="93"/>
        <v>166</v>
      </c>
      <c r="I522" s="20">
        <f t="shared" si="94"/>
        <v>-0.18367346938775511</v>
      </c>
      <c r="J522" s="21">
        <f t="shared" si="95"/>
        <v>0.58865248226950351</v>
      </c>
    </row>
    <row r="523" spans="1:10" x14ac:dyDescent="0.2">
      <c r="A523" s="158" t="s">
        <v>469</v>
      </c>
      <c r="B523" s="65">
        <v>13</v>
      </c>
      <c r="C523" s="66">
        <v>18</v>
      </c>
      <c r="D523" s="65">
        <v>159</v>
      </c>
      <c r="E523" s="66">
        <v>89</v>
      </c>
      <c r="F523" s="67"/>
      <c r="G523" s="65">
        <f t="shared" si="92"/>
        <v>-5</v>
      </c>
      <c r="H523" s="66">
        <f t="shared" si="93"/>
        <v>70</v>
      </c>
      <c r="I523" s="20">
        <f t="shared" si="94"/>
        <v>-0.27777777777777779</v>
      </c>
      <c r="J523" s="21">
        <f t="shared" si="95"/>
        <v>0.7865168539325843</v>
      </c>
    </row>
    <row r="524" spans="1:10" x14ac:dyDescent="0.2">
      <c r="A524" s="158" t="s">
        <v>372</v>
      </c>
      <c r="B524" s="65">
        <v>0</v>
      </c>
      <c r="C524" s="66">
        <v>0</v>
      </c>
      <c r="D524" s="65">
        <v>0</v>
      </c>
      <c r="E524" s="66">
        <v>23</v>
      </c>
      <c r="F524" s="67"/>
      <c r="G524" s="65">
        <f t="shared" si="92"/>
        <v>0</v>
      </c>
      <c r="H524" s="66">
        <f t="shared" si="93"/>
        <v>-23</v>
      </c>
      <c r="I524" s="20" t="str">
        <f t="shared" si="94"/>
        <v>-</v>
      </c>
      <c r="J524" s="21">
        <f t="shared" si="95"/>
        <v>-1</v>
      </c>
    </row>
    <row r="525" spans="1:10" x14ac:dyDescent="0.2">
      <c r="A525" s="158" t="s">
        <v>396</v>
      </c>
      <c r="B525" s="65">
        <v>0</v>
      </c>
      <c r="C525" s="66">
        <v>0</v>
      </c>
      <c r="D525" s="65">
        <v>0</v>
      </c>
      <c r="E525" s="66">
        <v>7</v>
      </c>
      <c r="F525" s="67"/>
      <c r="G525" s="65">
        <f t="shared" si="92"/>
        <v>0</v>
      </c>
      <c r="H525" s="66">
        <f t="shared" si="93"/>
        <v>-7</v>
      </c>
      <c r="I525" s="20" t="str">
        <f t="shared" si="94"/>
        <v>-</v>
      </c>
      <c r="J525" s="21">
        <f t="shared" si="95"/>
        <v>-1</v>
      </c>
    </row>
    <row r="526" spans="1:10" s="160" customFormat="1" x14ac:dyDescent="0.2">
      <c r="A526" s="178" t="s">
        <v>721</v>
      </c>
      <c r="B526" s="71">
        <v>57</v>
      </c>
      <c r="C526" s="72">
        <v>76</v>
      </c>
      <c r="D526" s="71">
        <v>680</v>
      </c>
      <c r="E526" s="72">
        <v>455</v>
      </c>
      <c r="F526" s="73"/>
      <c r="G526" s="71">
        <f t="shared" si="92"/>
        <v>-19</v>
      </c>
      <c r="H526" s="72">
        <f t="shared" si="93"/>
        <v>225</v>
      </c>
      <c r="I526" s="37">
        <f t="shared" si="94"/>
        <v>-0.25</v>
      </c>
      <c r="J526" s="38">
        <f t="shared" si="95"/>
        <v>0.49450549450549453</v>
      </c>
    </row>
    <row r="527" spans="1:10" x14ac:dyDescent="0.2">
      <c r="A527" s="177"/>
      <c r="B527" s="143"/>
      <c r="C527" s="144"/>
      <c r="D527" s="143"/>
      <c r="E527" s="144"/>
      <c r="F527" s="145"/>
      <c r="G527" s="143"/>
      <c r="H527" s="144"/>
      <c r="I527" s="151"/>
      <c r="J527" s="152"/>
    </row>
    <row r="528" spans="1:10" s="139" customFormat="1" x14ac:dyDescent="0.2">
      <c r="A528" s="159" t="s">
        <v>92</v>
      </c>
      <c r="B528" s="65"/>
      <c r="C528" s="66"/>
      <c r="D528" s="65"/>
      <c r="E528" s="66"/>
      <c r="F528" s="67"/>
      <c r="G528" s="65"/>
      <c r="H528" s="66"/>
      <c r="I528" s="20"/>
      <c r="J528" s="21"/>
    </row>
    <row r="529" spans="1:10" x14ac:dyDescent="0.2">
      <c r="A529" s="158" t="s">
        <v>326</v>
      </c>
      <c r="B529" s="65">
        <v>0</v>
      </c>
      <c r="C529" s="66">
        <v>22</v>
      </c>
      <c r="D529" s="65">
        <v>93</v>
      </c>
      <c r="E529" s="66">
        <v>163</v>
      </c>
      <c r="F529" s="67"/>
      <c r="G529" s="65">
        <f t="shared" ref="G529:G537" si="96">B529-C529</f>
        <v>-22</v>
      </c>
      <c r="H529" s="66">
        <f t="shared" ref="H529:H537" si="97">D529-E529</f>
        <v>-70</v>
      </c>
      <c r="I529" s="20">
        <f t="shared" ref="I529:I537" si="98">IF(C529=0, "-", IF(G529/C529&lt;10, G529/C529, "&gt;999%"))</f>
        <v>-1</v>
      </c>
      <c r="J529" s="21">
        <f t="shared" ref="J529:J537" si="99">IF(E529=0, "-", IF(H529/E529&lt;10, H529/E529, "&gt;999%"))</f>
        <v>-0.42944785276073622</v>
      </c>
    </row>
    <row r="530" spans="1:10" x14ac:dyDescent="0.2">
      <c r="A530" s="158" t="s">
        <v>431</v>
      </c>
      <c r="B530" s="65">
        <v>475</v>
      </c>
      <c r="C530" s="66">
        <v>521</v>
      </c>
      <c r="D530" s="65">
        <v>4151</v>
      </c>
      <c r="E530" s="66">
        <v>4627</v>
      </c>
      <c r="F530" s="67"/>
      <c r="G530" s="65">
        <f t="shared" si="96"/>
        <v>-46</v>
      </c>
      <c r="H530" s="66">
        <f t="shared" si="97"/>
        <v>-476</v>
      </c>
      <c r="I530" s="20">
        <f t="shared" si="98"/>
        <v>-8.829174664107485E-2</v>
      </c>
      <c r="J530" s="21">
        <f t="shared" si="99"/>
        <v>-0.10287443267776097</v>
      </c>
    </row>
    <row r="531" spans="1:10" x14ac:dyDescent="0.2">
      <c r="A531" s="158" t="s">
        <v>234</v>
      </c>
      <c r="B531" s="65">
        <v>42</v>
      </c>
      <c r="C531" s="66">
        <v>132</v>
      </c>
      <c r="D531" s="65">
        <v>1416</v>
      </c>
      <c r="E531" s="66">
        <v>1473</v>
      </c>
      <c r="F531" s="67"/>
      <c r="G531" s="65">
        <f t="shared" si="96"/>
        <v>-90</v>
      </c>
      <c r="H531" s="66">
        <f t="shared" si="97"/>
        <v>-57</v>
      </c>
      <c r="I531" s="20">
        <f t="shared" si="98"/>
        <v>-0.68181818181818177</v>
      </c>
      <c r="J531" s="21">
        <f t="shared" si="99"/>
        <v>-3.8696537678207736E-2</v>
      </c>
    </row>
    <row r="532" spans="1:10" x14ac:dyDescent="0.2">
      <c r="A532" s="158" t="s">
        <v>257</v>
      </c>
      <c r="B532" s="65">
        <v>0</v>
      </c>
      <c r="C532" s="66">
        <v>1</v>
      </c>
      <c r="D532" s="65">
        <v>2</v>
      </c>
      <c r="E532" s="66">
        <v>139</v>
      </c>
      <c r="F532" s="67"/>
      <c r="G532" s="65">
        <f t="shared" si="96"/>
        <v>-1</v>
      </c>
      <c r="H532" s="66">
        <f t="shared" si="97"/>
        <v>-137</v>
      </c>
      <c r="I532" s="20">
        <f t="shared" si="98"/>
        <v>-1</v>
      </c>
      <c r="J532" s="21">
        <f t="shared" si="99"/>
        <v>-0.98561151079136688</v>
      </c>
    </row>
    <row r="533" spans="1:10" x14ac:dyDescent="0.2">
      <c r="A533" s="158" t="s">
        <v>258</v>
      </c>
      <c r="B533" s="65">
        <v>0</v>
      </c>
      <c r="C533" s="66">
        <v>73</v>
      </c>
      <c r="D533" s="65">
        <v>86</v>
      </c>
      <c r="E533" s="66">
        <v>344</v>
      </c>
      <c r="F533" s="67"/>
      <c r="G533" s="65">
        <f t="shared" si="96"/>
        <v>-73</v>
      </c>
      <c r="H533" s="66">
        <f t="shared" si="97"/>
        <v>-258</v>
      </c>
      <c r="I533" s="20">
        <f t="shared" si="98"/>
        <v>-1</v>
      </c>
      <c r="J533" s="21">
        <f t="shared" si="99"/>
        <v>-0.75</v>
      </c>
    </row>
    <row r="534" spans="1:10" x14ac:dyDescent="0.2">
      <c r="A534" s="158" t="s">
        <v>470</v>
      </c>
      <c r="B534" s="65">
        <v>259</v>
      </c>
      <c r="C534" s="66">
        <v>115</v>
      </c>
      <c r="D534" s="65">
        <v>3863</v>
      </c>
      <c r="E534" s="66">
        <v>1758</v>
      </c>
      <c r="F534" s="67"/>
      <c r="G534" s="65">
        <f t="shared" si="96"/>
        <v>144</v>
      </c>
      <c r="H534" s="66">
        <f t="shared" si="97"/>
        <v>2105</v>
      </c>
      <c r="I534" s="20">
        <f t="shared" si="98"/>
        <v>1.2521739130434784</v>
      </c>
      <c r="J534" s="21">
        <f t="shared" si="99"/>
        <v>1.1973833902161548</v>
      </c>
    </row>
    <row r="535" spans="1:10" x14ac:dyDescent="0.2">
      <c r="A535" s="158" t="s">
        <v>235</v>
      </c>
      <c r="B535" s="65">
        <v>10</v>
      </c>
      <c r="C535" s="66">
        <v>57</v>
      </c>
      <c r="D535" s="65">
        <v>528</v>
      </c>
      <c r="E535" s="66">
        <v>639</v>
      </c>
      <c r="F535" s="67"/>
      <c r="G535" s="65">
        <f t="shared" si="96"/>
        <v>-47</v>
      </c>
      <c r="H535" s="66">
        <f t="shared" si="97"/>
        <v>-111</v>
      </c>
      <c r="I535" s="20">
        <f t="shared" si="98"/>
        <v>-0.82456140350877194</v>
      </c>
      <c r="J535" s="21">
        <f t="shared" si="99"/>
        <v>-0.17370892018779344</v>
      </c>
    </row>
    <row r="536" spans="1:10" x14ac:dyDescent="0.2">
      <c r="A536" s="158" t="s">
        <v>397</v>
      </c>
      <c r="B536" s="65">
        <v>166</v>
      </c>
      <c r="C536" s="66">
        <v>454</v>
      </c>
      <c r="D536" s="65">
        <v>3423</v>
      </c>
      <c r="E536" s="66">
        <v>3121</v>
      </c>
      <c r="F536" s="67"/>
      <c r="G536" s="65">
        <f t="shared" si="96"/>
        <v>-288</v>
      </c>
      <c r="H536" s="66">
        <f t="shared" si="97"/>
        <v>302</v>
      </c>
      <c r="I536" s="20">
        <f t="shared" si="98"/>
        <v>-0.63436123348017626</v>
      </c>
      <c r="J536" s="21">
        <f t="shared" si="99"/>
        <v>9.6763857737904524E-2</v>
      </c>
    </row>
    <row r="537" spans="1:10" s="160" customFormat="1" x14ac:dyDescent="0.2">
      <c r="A537" s="178" t="s">
        <v>722</v>
      </c>
      <c r="B537" s="71">
        <v>952</v>
      </c>
      <c r="C537" s="72">
        <v>1375</v>
      </c>
      <c r="D537" s="71">
        <v>13562</v>
      </c>
      <c r="E537" s="72">
        <v>12264</v>
      </c>
      <c r="F537" s="73"/>
      <c r="G537" s="71">
        <f t="shared" si="96"/>
        <v>-423</v>
      </c>
      <c r="H537" s="72">
        <f t="shared" si="97"/>
        <v>1298</v>
      </c>
      <c r="I537" s="37">
        <f t="shared" si="98"/>
        <v>-0.30763636363636365</v>
      </c>
      <c r="J537" s="38">
        <f t="shared" si="99"/>
        <v>0.10583822570123939</v>
      </c>
    </row>
    <row r="538" spans="1:10" x14ac:dyDescent="0.2">
      <c r="A538" s="177"/>
      <c r="B538" s="143"/>
      <c r="C538" s="144"/>
      <c r="D538" s="143"/>
      <c r="E538" s="144"/>
      <c r="F538" s="145"/>
      <c r="G538" s="143"/>
      <c r="H538" s="144"/>
      <c r="I538" s="151"/>
      <c r="J538" s="152"/>
    </row>
    <row r="539" spans="1:10" s="139" customFormat="1" x14ac:dyDescent="0.2">
      <c r="A539" s="159" t="s">
        <v>93</v>
      </c>
      <c r="B539" s="65"/>
      <c r="C539" s="66"/>
      <c r="D539" s="65"/>
      <c r="E539" s="66"/>
      <c r="F539" s="67"/>
      <c r="G539" s="65"/>
      <c r="H539" s="66"/>
      <c r="I539" s="20"/>
      <c r="J539" s="21"/>
    </row>
    <row r="540" spans="1:10" x14ac:dyDescent="0.2">
      <c r="A540" s="158" t="s">
        <v>212</v>
      </c>
      <c r="B540" s="65">
        <v>109</v>
      </c>
      <c r="C540" s="66">
        <v>85</v>
      </c>
      <c r="D540" s="65">
        <v>1116</v>
      </c>
      <c r="E540" s="66">
        <v>970</v>
      </c>
      <c r="F540" s="67"/>
      <c r="G540" s="65">
        <f t="shared" ref="G540:G546" si="100">B540-C540</f>
        <v>24</v>
      </c>
      <c r="H540" s="66">
        <f t="shared" ref="H540:H546" si="101">D540-E540</f>
        <v>146</v>
      </c>
      <c r="I540" s="20">
        <f t="shared" ref="I540:I546" si="102">IF(C540=0, "-", IF(G540/C540&lt;10, G540/C540, "&gt;999%"))</f>
        <v>0.28235294117647058</v>
      </c>
      <c r="J540" s="21">
        <f t="shared" ref="J540:J546" si="103">IF(E540=0, "-", IF(H540/E540&lt;10, H540/E540, "&gt;999%"))</f>
        <v>0.15051546391752577</v>
      </c>
    </row>
    <row r="541" spans="1:10" x14ac:dyDescent="0.2">
      <c r="A541" s="158" t="s">
        <v>373</v>
      </c>
      <c r="B541" s="65">
        <v>66</v>
      </c>
      <c r="C541" s="66">
        <v>46</v>
      </c>
      <c r="D541" s="65">
        <v>540</v>
      </c>
      <c r="E541" s="66">
        <v>179</v>
      </c>
      <c r="F541" s="67"/>
      <c r="G541" s="65">
        <f t="shared" si="100"/>
        <v>20</v>
      </c>
      <c r="H541" s="66">
        <f t="shared" si="101"/>
        <v>361</v>
      </c>
      <c r="I541" s="20">
        <f t="shared" si="102"/>
        <v>0.43478260869565216</v>
      </c>
      <c r="J541" s="21">
        <f t="shared" si="103"/>
        <v>2.016759776536313</v>
      </c>
    </row>
    <row r="542" spans="1:10" x14ac:dyDescent="0.2">
      <c r="A542" s="158" t="s">
        <v>374</v>
      </c>
      <c r="B542" s="65">
        <v>167</v>
      </c>
      <c r="C542" s="66">
        <v>32</v>
      </c>
      <c r="D542" s="65">
        <v>928</v>
      </c>
      <c r="E542" s="66">
        <v>616</v>
      </c>
      <c r="F542" s="67"/>
      <c r="G542" s="65">
        <f t="shared" si="100"/>
        <v>135</v>
      </c>
      <c r="H542" s="66">
        <f t="shared" si="101"/>
        <v>312</v>
      </c>
      <c r="I542" s="20">
        <f t="shared" si="102"/>
        <v>4.21875</v>
      </c>
      <c r="J542" s="21">
        <f t="shared" si="103"/>
        <v>0.50649350649350644</v>
      </c>
    </row>
    <row r="543" spans="1:10" x14ac:dyDescent="0.2">
      <c r="A543" s="158" t="s">
        <v>398</v>
      </c>
      <c r="B543" s="65">
        <v>16</v>
      </c>
      <c r="C543" s="66">
        <v>14</v>
      </c>
      <c r="D543" s="65">
        <v>122</v>
      </c>
      <c r="E543" s="66">
        <v>180</v>
      </c>
      <c r="F543" s="67"/>
      <c r="G543" s="65">
        <f t="shared" si="100"/>
        <v>2</v>
      </c>
      <c r="H543" s="66">
        <f t="shared" si="101"/>
        <v>-58</v>
      </c>
      <c r="I543" s="20">
        <f t="shared" si="102"/>
        <v>0.14285714285714285</v>
      </c>
      <c r="J543" s="21">
        <f t="shared" si="103"/>
        <v>-0.32222222222222224</v>
      </c>
    </row>
    <row r="544" spans="1:10" x14ac:dyDescent="0.2">
      <c r="A544" s="158" t="s">
        <v>213</v>
      </c>
      <c r="B544" s="65">
        <v>75</v>
      </c>
      <c r="C544" s="66">
        <v>126</v>
      </c>
      <c r="D544" s="65">
        <v>1048</v>
      </c>
      <c r="E544" s="66">
        <v>1227</v>
      </c>
      <c r="F544" s="67"/>
      <c r="G544" s="65">
        <f t="shared" si="100"/>
        <v>-51</v>
      </c>
      <c r="H544" s="66">
        <f t="shared" si="101"/>
        <v>-179</v>
      </c>
      <c r="I544" s="20">
        <f t="shared" si="102"/>
        <v>-0.40476190476190477</v>
      </c>
      <c r="J544" s="21">
        <f t="shared" si="103"/>
        <v>-0.14588427057864711</v>
      </c>
    </row>
    <row r="545" spans="1:10" x14ac:dyDescent="0.2">
      <c r="A545" s="158" t="s">
        <v>399</v>
      </c>
      <c r="B545" s="65">
        <v>66</v>
      </c>
      <c r="C545" s="66">
        <v>68</v>
      </c>
      <c r="D545" s="65">
        <v>1021</v>
      </c>
      <c r="E545" s="66">
        <v>1459</v>
      </c>
      <c r="F545" s="67"/>
      <c r="G545" s="65">
        <f t="shared" si="100"/>
        <v>-2</v>
      </c>
      <c r="H545" s="66">
        <f t="shared" si="101"/>
        <v>-438</v>
      </c>
      <c r="I545" s="20">
        <f t="shared" si="102"/>
        <v>-2.9411764705882353E-2</v>
      </c>
      <c r="J545" s="21">
        <f t="shared" si="103"/>
        <v>-0.3002056202878684</v>
      </c>
    </row>
    <row r="546" spans="1:10" s="160" customFormat="1" x14ac:dyDescent="0.2">
      <c r="A546" s="178" t="s">
        <v>723</v>
      </c>
      <c r="B546" s="71">
        <v>499</v>
      </c>
      <c r="C546" s="72">
        <v>371</v>
      </c>
      <c r="D546" s="71">
        <v>4775</v>
      </c>
      <c r="E546" s="72">
        <v>4631</v>
      </c>
      <c r="F546" s="73"/>
      <c r="G546" s="71">
        <f t="shared" si="100"/>
        <v>128</v>
      </c>
      <c r="H546" s="72">
        <f t="shared" si="101"/>
        <v>144</v>
      </c>
      <c r="I546" s="37">
        <f t="shared" si="102"/>
        <v>0.34501347708894881</v>
      </c>
      <c r="J546" s="38">
        <f t="shared" si="103"/>
        <v>3.109479594040164E-2</v>
      </c>
    </row>
    <row r="547" spans="1:10" x14ac:dyDescent="0.2">
      <c r="A547" s="177"/>
      <c r="B547" s="143"/>
      <c r="C547" s="144"/>
      <c r="D547" s="143"/>
      <c r="E547" s="144"/>
      <c r="F547" s="145"/>
      <c r="G547" s="143"/>
      <c r="H547" s="144"/>
      <c r="I547" s="151"/>
      <c r="J547" s="152"/>
    </row>
    <row r="548" spans="1:10" s="139" customFormat="1" x14ac:dyDescent="0.2">
      <c r="A548" s="159" t="s">
        <v>94</v>
      </c>
      <c r="B548" s="65"/>
      <c r="C548" s="66"/>
      <c r="D548" s="65"/>
      <c r="E548" s="66"/>
      <c r="F548" s="67"/>
      <c r="G548" s="65"/>
      <c r="H548" s="66"/>
      <c r="I548" s="20"/>
      <c r="J548" s="21"/>
    </row>
    <row r="549" spans="1:10" x14ac:dyDescent="0.2">
      <c r="A549" s="158" t="s">
        <v>327</v>
      </c>
      <c r="B549" s="65">
        <v>0</v>
      </c>
      <c r="C549" s="66">
        <v>11</v>
      </c>
      <c r="D549" s="65">
        <v>76</v>
      </c>
      <c r="E549" s="66">
        <v>128</v>
      </c>
      <c r="F549" s="67"/>
      <c r="G549" s="65">
        <f t="shared" ref="G549:G572" si="104">B549-C549</f>
        <v>-11</v>
      </c>
      <c r="H549" s="66">
        <f t="shared" ref="H549:H572" si="105">D549-E549</f>
        <v>-52</v>
      </c>
      <c r="I549" s="20">
        <f t="shared" ref="I549:I572" si="106">IF(C549=0, "-", IF(G549/C549&lt;10, G549/C549, "&gt;999%"))</f>
        <v>-1</v>
      </c>
      <c r="J549" s="21">
        <f t="shared" ref="J549:J572" si="107">IF(E549=0, "-", IF(H549/E549&lt;10, H549/E549, "&gt;999%"))</f>
        <v>-0.40625</v>
      </c>
    </row>
    <row r="550" spans="1:10" x14ac:dyDescent="0.2">
      <c r="A550" s="158" t="s">
        <v>259</v>
      </c>
      <c r="B550" s="65">
        <v>327</v>
      </c>
      <c r="C550" s="66">
        <v>377</v>
      </c>
      <c r="D550" s="65">
        <v>4248</v>
      </c>
      <c r="E550" s="66">
        <v>4546</v>
      </c>
      <c r="F550" s="67"/>
      <c r="G550" s="65">
        <f t="shared" si="104"/>
        <v>-50</v>
      </c>
      <c r="H550" s="66">
        <f t="shared" si="105"/>
        <v>-298</v>
      </c>
      <c r="I550" s="20">
        <f t="shared" si="106"/>
        <v>-0.13262599469496023</v>
      </c>
      <c r="J550" s="21">
        <f t="shared" si="107"/>
        <v>-6.5552133743950719E-2</v>
      </c>
    </row>
    <row r="551" spans="1:10" x14ac:dyDescent="0.2">
      <c r="A551" s="158" t="s">
        <v>400</v>
      </c>
      <c r="B551" s="65">
        <v>175</v>
      </c>
      <c r="C551" s="66">
        <v>337</v>
      </c>
      <c r="D551" s="65">
        <v>2313</v>
      </c>
      <c r="E551" s="66">
        <v>3082</v>
      </c>
      <c r="F551" s="67"/>
      <c r="G551" s="65">
        <f t="shared" si="104"/>
        <v>-162</v>
      </c>
      <c r="H551" s="66">
        <f t="shared" si="105"/>
        <v>-769</v>
      </c>
      <c r="I551" s="20">
        <f t="shared" si="106"/>
        <v>-0.48071216617210683</v>
      </c>
      <c r="J551" s="21">
        <f t="shared" si="107"/>
        <v>-0.24951330304996755</v>
      </c>
    </row>
    <row r="552" spans="1:10" x14ac:dyDescent="0.2">
      <c r="A552" s="158" t="s">
        <v>516</v>
      </c>
      <c r="B552" s="65">
        <v>4</v>
      </c>
      <c r="C552" s="66">
        <v>3</v>
      </c>
      <c r="D552" s="65">
        <v>53</v>
      </c>
      <c r="E552" s="66">
        <v>53</v>
      </c>
      <c r="F552" s="67"/>
      <c r="G552" s="65">
        <f t="shared" si="104"/>
        <v>1</v>
      </c>
      <c r="H552" s="66">
        <f t="shared" si="105"/>
        <v>0</v>
      </c>
      <c r="I552" s="20">
        <f t="shared" si="106"/>
        <v>0.33333333333333331</v>
      </c>
      <c r="J552" s="21">
        <f t="shared" si="107"/>
        <v>0</v>
      </c>
    </row>
    <row r="553" spans="1:10" x14ac:dyDescent="0.2">
      <c r="A553" s="158" t="s">
        <v>236</v>
      </c>
      <c r="B553" s="65">
        <v>513</v>
      </c>
      <c r="C553" s="66">
        <v>1040</v>
      </c>
      <c r="D553" s="65">
        <v>10803</v>
      </c>
      <c r="E553" s="66">
        <v>10512</v>
      </c>
      <c r="F553" s="67"/>
      <c r="G553" s="65">
        <f t="shared" si="104"/>
        <v>-527</v>
      </c>
      <c r="H553" s="66">
        <f t="shared" si="105"/>
        <v>291</v>
      </c>
      <c r="I553" s="20">
        <f t="shared" si="106"/>
        <v>-0.50673076923076921</v>
      </c>
      <c r="J553" s="21">
        <f t="shared" si="107"/>
        <v>2.7682648401826482E-2</v>
      </c>
    </row>
    <row r="554" spans="1:10" x14ac:dyDescent="0.2">
      <c r="A554" s="158" t="s">
        <v>471</v>
      </c>
      <c r="B554" s="65">
        <v>47</v>
      </c>
      <c r="C554" s="66">
        <v>92</v>
      </c>
      <c r="D554" s="65">
        <v>1082</v>
      </c>
      <c r="E554" s="66">
        <v>910</v>
      </c>
      <c r="F554" s="67"/>
      <c r="G554" s="65">
        <f t="shared" si="104"/>
        <v>-45</v>
      </c>
      <c r="H554" s="66">
        <f t="shared" si="105"/>
        <v>172</v>
      </c>
      <c r="I554" s="20">
        <f t="shared" si="106"/>
        <v>-0.4891304347826087</v>
      </c>
      <c r="J554" s="21">
        <f t="shared" si="107"/>
        <v>0.18901098901098901</v>
      </c>
    </row>
    <row r="555" spans="1:10" x14ac:dyDescent="0.2">
      <c r="A555" s="158" t="s">
        <v>316</v>
      </c>
      <c r="B555" s="65">
        <v>4</v>
      </c>
      <c r="C555" s="66">
        <v>9</v>
      </c>
      <c r="D555" s="65">
        <v>43</v>
      </c>
      <c r="E555" s="66">
        <v>97</v>
      </c>
      <c r="F555" s="67"/>
      <c r="G555" s="65">
        <f t="shared" si="104"/>
        <v>-5</v>
      </c>
      <c r="H555" s="66">
        <f t="shared" si="105"/>
        <v>-54</v>
      </c>
      <c r="I555" s="20">
        <f t="shared" si="106"/>
        <v>-0.55555555555555558</v>
      </c>
      <c r="J555" s="21">
        <f t="shared" si="107"/>
        <v>-0.55670103092783507</v>
      </c>
    </row>
    <row r="556" spans="1:10" x14ac:dyDescent="0.2">
      <c r="A556" s="158" t="s">
        <v>514</v>
      </c>
      <c r="B556" s="65">
        <v>47</v>
      </c>
      <c r="C556" s="66">
        <v>37</v>
      </c>
      <c r="D556" s="65">
        <v>534</v>
      </c>
      <c r="E556" s="66">
        <v>538</v>
      </c>
      <c r="F556" s="67"/>
      <c r="G556" s="65">
        <f t="shared" si="104"/>
        <v>10</v>
      </c>
      <c r="H556" s="66">
        <f t="shared" si="105"/>
        <v>-4</v>
      </c>
      <c r="I556" s="20">
        <f t="shared" si="106"/>
        <v>0.27027027027027029</v>
      </c>
      <c r="J556" s="21">
        <f t="shared" si="107"/>
        <v>-7.4349442379182153E-3</v>
      </c>
    </row>
    <row r="557" spans="1:10" x14ac:dyDescent="0.2">
      <c r="A557" s="158" t="s">
        <v>530</v>
      </c>
      <c r="B557" s="65">
        <v>326</v>
      </c>
      <c r="C557" s="66">
        <v>349</v>
      </c>
      <c r="D557" s="65">
        <v>3703</v>
      </c>
      <c r="E557" s="66">
        <v>2514</v>
      </c>
      <c r="F557" s="67"/>
      <c r="G557" s="65">
        <f t="shared" si="104"/>
        <v>-23</v>
      </c>
      <c r="H557" s="66">
        <f t="shared" si="105"/>
        <v>1189</v>
      </c>
      <c r="I557" s="20">
        <f t="shared" si="106"/>
        <v>-6.5902578796561598E-2</v>
      </c>
      <c r="J557" s="21">
        <f t="shared" si="107"/>
        <v>0.47295147175815433</v>
      </c>
    </row>
    <row r="558" spans="1:10" x14ac:dyDescent="0.2">
      <c r="A558" s="158" t="s">
        <v>541</v>
      </c>
      <c r="B558" s="65">
        <v>370</v>
      </c>
      <c r="C558" s="66">
        <v>356</v>
      </c>
      <c r="D558" s="65">
        <v>4336</v>
      </c>
      <c r="E558" s="66">
        <v>3656</v>
      </c>
      <c r="F558" s="67"/>
      <c r="G558" s="65">
        <f t="shared" si="104"/>
        <v>14</v>
      </c>
      <c r="H558" s="66">
        <f t="shared" si="105"/>
        <v>680</v>
      </c>
      <c r="I558" s="20">
        <f t="shared" si="106"/>
        <v>3.9325842696629212E-2</v>
      </c>
      <c r="J558" s="21">
        <f t="shared" si="107"/>
        <v>0.18599562363238512</v>
      </c>
    </row>
    <row r="559" spans="1:10" x14ac:dyDescent="0.2">
      <c r="A559" s="158" t="s">
        <v>560</v>
      </c>
      <c r="B559" s="65">
        <v>696</v>
      </c>
      <c r="C559" s="66">
        <v>1180</v>
      </c>
      <c r="D559" s="65">
        <v>11266</v>
      </c>
      <c r="E559" s="66">
        <v>9706</v>
      </c>
      <c r="F559" s="67"/>
      <c r="G559" s="65">
        <f t="shared" si="104"/>
        <v>-484</v>
      </c>
      <c r="H559" s="66">
        <f t="shared" si="105"/>
        <v>1560</v>
      </c>
      <c r="I559" s="20">
        <f t="shared" si="106"/>
        <v>-0.4101694915254237</v>
      </c>
      <c r="J559" s="21">
        <f t="shared" si="107"/>
        <v>0.16072532454152072</v>
      </c>
    </row>
    <row r="560" spans="1:10" x14ac:dyDescent="0.2">
      <c r="A560" s="158" t="s">
        <v>472</v>
      </c>
      <c r="B560" s="65">
        <v>274</v>
      </c>
      <c r="C560" s="66">
        <v>102</v>
      </c>
      <c r="D560" s="65">
        <v>3093</v>
      </c>
      <c r="E560" s="66">
        <v>2993</v>
      </c>
      <c r="F560" s="67"/>
      <c r="G560" s="65">
        <f t="shared" si="104"/>
        <v>172</v>
      </c>
      <c r="H560" s="66">
        <f t="shared" si="105"/>
        <v>100</v>
      </c>
      <c r="I560" s="20">
        <f t="shared" si="106"/>
        <v>1.6862745098039216</v>
      </c>
      <c r="J560" s="21">
        <f t="shared" si="107"/>
        <v>3.341129301703976E-2</v>
      </c>
    </row>
    <row r="561" spans="1:10" x14ac:dyDescent="0.2">
      <c r="A561" s="158" t="s">
        <v>561</v>
      </c>
      <c r="B561" s="65">
        <v>242</v>
      </c>
      <c r="C561" s="66">
        <v>305</v>
      </c>
      <c r="D561" s="65">
        <v>3081</v>
      </c>
      <c r="E561" s="66">
        <v>2411</v>
      </c>
      <c r="F561" s="67"/>
      <c r="G561" s="65">
        <f t="shared" si="104"/>
        <v>-63</v>
      </c>
      <c r="H561" s="66">
        <f t="shared" si="105"/>
        <v>670</v>
      </c>
      <c r="I561" s="20">
        <f t="shared" si="106"/>
        <v>-0.20655737704918034</v>
      </c>
      <c r="J561" s="21">
        <f t="shared" si="107"/>
        <v>0.2778929904603899</v>
      </c>
    </row>
    <row r="562" spans="1:10" x14ac:dyDescent="0.2">
      <c r="A562" s="158" t="s">
        <v>497</v>
      </c>
      <c r="B562" s="65">
        <v>192</v>
      </c>
      <c r="C562" s="66">
        <v>656</v>
      </c>
      <c r="D562" s="65">
        <v>3736</v>
      </c>
      <c r="E562" s="66">
        <v>4030</v>
      </c>
      <c r="F562" s="67"/>
      <c r="G562" s="65">
        <f t="shared" si="104"/>
        <v>-464</v>
      </c>
      <c r="H562" s="66">
        <f t="shared" si="105"/>
        <v>-294</v>
      </c>
      <c r="I562" s="20">
        <f t="shared" si="106"/>
        <v>-0.70731707317073167</v>
      </c>
      <c r="J562" s="21">
        <f t="shared" si="107"/>
        <v>-7.2952853598014886E-2</v>
      </c>
    </row>
    <row r="563" spans="1:10" x14ac:dyDescent="0.2">
      <c r="A563" s="158" t="s">
        <v>473</v>
      </c>
      <c r="B563" s="65">
        <v>530</v>
      </c>
      <c r="C563" s="66">
        <v>617</v>
      </c>
      <c r="D563" s="65">
        <v>5225</v>
      </c>
      <c r="E563" s="66">
        <v>4460</v>
      </c>
      <c r="F563" s="67"/>
      <c r="G563" s="65">
        <f t="shared" si="104"/>
        <v>-87</v>
      </c>
      <c r="H563" s="66">
        <f t="shared" si="105"/>
        <v>765</v>
      </c>
      <c r="I563" s="20">
        <f t="shared" si="106"/>
        <v>-0.14100486223662884</v>
      </c>
      <c r="J563" s="21">
        <f t="shared" si="107"/>
        <v>0.17152466367713004</v>
      </c>
    </row>
    <row r="564" spans="1:10" x14ac:dyDescent="0.2">
      <c r="A564" s="158" t="s">
        <v>237</v>
      </c>
      <c r="B564" s="65">
        <v>1</v>
      </c>
      <c r="C564" s="66">
        <v>0</v>
      </c>
      <c r="D564" s="65">
        <v>23</v>
      </c>
      <c r="E564" s="66">
        <v>35</v>
      </c>
      <c r="F564" s="67"/>
      <c r="G564" s="65">
        <f t="shared" si="104"/>
        <v>1</v>
      </c>
      <c r="H564" s="66">
        <f t="shared" si="105"/>
        <v>-12</v>
      </c>
      <c r="I564" s="20" t="str">
        <f t="shared" si="106"/>
        <v>-</v>
      </c>
      <c r="J564" s="21">
        <f t="shared" si="107"/>
        <v>-0.34285714285714286</v>
      </c>
    </row>
    <row r="565" spans="1:10" x14ac:dyDescent="0.2">
      <c r="A565" s="158" t="s">
        <v>214</v>
      </c>
      <c r="B565" s="65">
        <v>0</v>
      </c>
      <c r="C565" s="66">
        <v>0</v>
      </c>
      <c r="D565" s="65">
        <v>0</v>
      </c>
      <c r="E565" s="66">
        <v>8</v>
      </c>
      <c r="F565" s="67"/>
      <c r="G565" s="65">
        <f t="shared" si="104"/>
        <v>0</v>
      </c>
      <c r="H565" s="66">
        <f t="shared" si="105"/>
        <v>-8</v>
      </c>
      <c r="I565" s="20" t="str">
        <f t="shared" si="106"/>
        <v>-</v>
      </c>
      <c r="J565" s="21">
        <f t="shared" si="107"/>
        <v>-1</v>
      </c>
    </row>
    <row r="566" spans="1:10" x14ac:dyDescent="0.2">
      <c r="A566" s="158" t="s">
        <v>238</v>
      </c>
      <c r="B566" s="65">
        <v>8</v>
      </c>
      <c r="C566" s="66">
        <v>6</v>
      </c>
      <c r="D566" s="65">
        <v>67</v>
      </c>
      <c r="E566" s="66">
        <v>92</v>
      </c>
      <c r="F566" s="67"/>
      <c r="G566" s="65">
        <f t="shared" si="104"/>
        <v>2</v>
      </c>
      <c r="H566" s="66">
        <f t="shared" si="105"/>
        <v>-25</v>
      </c>
      <c r="I566" s="20">
        <f t="shared" si="106"/>
        <v>0.33333333333333331</v>
      </c>
      <c r="J566" s="21">
        <f t="shared" si="107"/>
        <v>-0.27173913043478259</v>
      </c>
    </row>
    <row r="567" spans="1:10" x14ac:dyDescent="0.2">
      <c r="A567" s="158" t="s">
        <v>432</v>
      </c>
      <c r="B567" s="65">
        <v>984</v>
      </c>
      <c r="C567" s="66">
        <v>1247</v>
      </c>
      <c r="D567" s="65">
        <v>12089</v>
      </c>
      <c r="E567" s="66">
        <v>12917</v>
      </c>
      <c r="F567" s="67"/>
      <c r="G567" s="65">
        <f t="shared" si="104"/>
        <v>-263</v>
      </c>
      <c r="H567" s="66">
        <f t="shared" si="105"/>
        <v>-828</v>
      </c>
      <c r="I567" s="20">
        <f t="shared" si="106"/>
        <v>-0.21090617481956697</v>
      </c>
      <c r="J567" s="21">
        <f t="shared" si="107"/>
        <v>-6.4101571572346513E-2</v>
      </c>
    </row>
    <row r="568" spans="1:10" x14ac:dyDescent="0.2">
      <c r="A568" s="158" t="s">
        <v>347</v>
      </c>
      <c r="B568" s="65">
        <v>3</v>
      </c>
      <c r="C568" s="66">
        <v>5</v>
      </c>
      <c r="D568" s="65">
        <v>36</v>
      </c>
      <c r="E568" s="66">
        <v>60</v>
      </c>
      <c r="F568" s="67"/>
      <c r="G568" s="65">
        <f t="shared" si="104"/>
        <v>-2</v>
      </c>
      <c r="H568" s="66">
        <f t="shared" si="105"/>
        <v>-24</v>
      </c>
      <c r="I568" s="20">
        <f t="shared" si="106"/>
        <v>-0.4</v>
      </c>
      <c r="J568" s="21">
        <f t="shared" si="107"/>
        <v>-0.4</v>
      </c>
    </row>
    <row r="569" spans="1:10" x14ac:dyDescent="0.2">
      <c r="A569" s="158" t="s">
        <v>309</v>
      </c>
      <c r="B569" s="65">
        <v>0</v>
      </c>
      <c r="C569" s="66">
        <v>1</v>
      </c>
      <c r="D569" s="65">
        <v>1</v>
      </c>
      <c r="E569" s="66">
        <v>53</v>
      </c>
      <c r="F569" s="67"/>
      <c r="G569" s="65">
        <f t="shared" si="104"/>
        <v>-1</v>
      </c>
      <c r="H569" s="66">
        <f t="shared" si="105"/>
        <v>-52</v>
      </c>
      <c r="I569" s="20">
        <f t="shared" si="106"/>
        <v>-1</v>
      </c>
      <c r="J569" s="21">
        <f t="shared" si="107"/>
        <v>-0.98113207547169812</v>
      </c>
    </row>
    <row r="570" spans="1:10" x14ac:dyDescent="0.2">
      <c r="A570" s="158" t="s">
        <v>215</v>
      </c>
      <c r="B570" s="65">
        <v>70</v>
      </c>
      <c r="C570" s="66">
        <v>188</v>
      </c>
      <c r="D570" s="65">
        <v>1614</v>
      </c>
      <c r="E570" s="66">
        <v>1829</v>
      </c>
      <c r="F570" s="67"/>
      <c r="G570" s="65">
        <f t="shared" si="104"/>
        <v>-118</v>
      </c>
      <c r="H570" s="66">
        <f t="shared" si="105"/>
        <v>-215</v>
      </c>
      <c r="I570" s="20">
        <f t="shared" si="106"/>
        <v>-0.62765957446808507</v>
      </c>
      <c r="J570" s="21">
        <f t="shared" si="107"/>
        <v>-0.11755057408419901</v>
      </c>
    </row>
    <row r="571" spans="1:10" x14ac:dyDescent="0.2">
      <c r="A571" s="158" t="s">
        <v>375</v>
      </c>
      <c r="B571" s="65">
        <v>164</v>
      </c>
      <c r="C571" s="66">
        <v>164</v>
      </c>
      <c r="D571" s="65">
        <v>2609</v>
      </c>
      <c r="E571" s="66">
        <v>456</v>
      </c>
      <c r="F571" s="67"/>
      <c r="G571" s="65">
        <f t="shared" si="104"/>
        <v>0</v>
      </c>
      <c r="H571" s="66">
        <f t="shared" si="105"/>
        <v>2153</v>
      </c>
      <c r="I571" s="20">
        <f t="shared" si="106"/>
        <v>0</v>
      </c>
      <c r="J571" s="21">
        <f t="shared" si="107"/>
        <v>4.7214912280701755</v>
      </c>
    </row>
    <row r="572" spans="1:10" s="160" customFormat="1" x14ac:dyDescent="0.2">
      <c r="A572" s="178" t="s">
        <v>724</v>
      </c>
      <c r="B572" s="71">
        <v>4977</v>
      </c>
      <c r="C572" s="72">
        <v>7082</v>
      </c>
      <c r="D572" s="71">
        <v>70031</v>
      </c>
      <c r="E572" s="72">
        <v>65086</v>
      </c>
      <c r="F572" s="73"/>
      <c r="G572" s="71">
        <f t="shared" si="104"/>
        <v>-2105</v>
      </c>
      <c r="H572" s="72">
        <f t="shared" si="105"/>
        <v>4945</v>
      </c>
      <c r="I572" s="37">
        <f t="shared" si="106"/>
        <v>-0.29723242022027674</v>
      </c>
      <c r="J572" s="38">
        <f t="shared" si="107"/>
        <v>7.5976400454782905E-2</v>
      </c>
    </row>
    <row r="573" spans="1:10" x14ac:dyDescent="0.2">
      <c r="A573" s="177"/>
      <c r="B573" s="143"/>
      <c r="C573" s="144"/>
      <c r="D573" s="143"/>
      <c r="E573" s="144"/>
      <c r="F573" s="145"/>
      <c r="G573" s="143"/>
      <c r="H573" s="144"/>
      <c r="I573" s="151"/>
      <c r="J573" s="152"/>
    </row>
    <row r="574" spans="1:10" s="139" customFormat="1" x14ac:dyDescent="0.2">
      <c r="A574" s="159" t="s">
        <v>95</v>
      </c>
      <c r="B574" s="65"/>
      <c r="C574" s="66"/>
      <c r="D574" s="65"/>
      <c r="E574" s="66"/>
      <c r="F574" s="67"/>
      <c r="G574" s="65"/>
      <c r="H574" s="66"/>
      <c r="I574" s="20"/>
      <c r="J574" s="21"/>
    </row>
    <row r="575" spans="1:10" x14ac:dyDescent="0.2">
      <c r="A575" s="158" t="s">
        <v>601</v>
      </c>
      <c r="B575" s="65">
        <v>14</v>
      </c>
      <c r="C575" s="66">
        <v>6</v>
      </c>
      <c r="D575" s="65">
        <v>131</v>
      </c>
      <c r="E575" s="66">
        <v>73</v>
      </c>
      <c r="F575" s="67"/>
      <c r="G575" s="65">
        <f>B575-C575</f>
        <v>8</v>
      </c>
      <c r="H575" s="66">
        <f>D575-E575</f>
        <v>58</v>
      </c>
      <c r="I575" s="20">
        <f>IF(C575=0, "-", IF(G575/C575&lt;10, G575/C575, "&gt;999%"))</f>
        <v>1.3333333333333333</v>
      </c>
      <c r="J575" s="21">
        <f>IF(E575=0, "-", IF(H575/E575&lt;10, H575/E575, "&gt;999%"))</f>
        <v>0.79452054794520544</v>
      </c>
    </row>
    <row r="576" spans="1:10" x14ac:dyDescent="0.2">
      <c r="A576" s="158" t="s">
        <v>587</v>
      </c>
      <c r="B576" s="65">
        <v>3</v>
      </c>
      <c r="C576" s="66">
        <v>1</v>
      </c>
      <c r="D576" s="65">
        <v>33</v>
      </c>
      <c r="E576" s="66">
        <v>27</v>
      </c>
      <c r="F576" s="67"/>
      <c r="G576" s="65">
        <f>B576-C576</f>
        <v>2</v>
      </c>
      <c r="H576" s="66">
        <f>D576-E576</f>
        <v>6</v>
      </c>
      <c r="I576" s="20">
        <f>IF(C576=0, "-", IF(G576/C576&lt;10, G576/C576, "&gt;999%"))</f>
        <v>2</v>
      </c>
      <c r="J576" s="21">
        <f>IF(E576=0, "-", IF(H576/E576&lt;10, H576/E576, "&gt;999%"))</f>
        <v>0.22222222222222221</v>
      </c>
    </row>
    <row r="577" spans="1:10" s="160" customFormat="1" x14ac:dyDescent="0.2">
      <c r="A577" s="178" t="s">
        <v>725</v>
      </c>
      <c r="B577" s="71">
        <v>17</v>
      </c>
      <c r="C577" s="72">
        <v>7</v>
      </c>
      <c r="D577" s="71">
        <v>164</v>
      </c>
      <c r="E577" s="72">
        <v>100</v>
      </c>
      <c r="F577" s="73"/>
      <c r="G577" s="71">
        <f>B577-C577</f>
        <v>10</v>
      </c>
      <c r="H577" s="72">
        <f>D577-E577</f>
        <v>64</v>
      </c>
      <c r="I577" s="37">
        <f>IF(C577=0, "-", IF(G577/C577&lt;10, G577/C577, "&gt;999%"))</f>
        <v>1.4285714285714286</v>
      </c>
      <c r="J577" s="38">
        <f>IF(E577=0, "-", IF(H577/E577&lt;10, H577/E577, "&gt;999%"))</f>
        <v>0.64</v>
      </c>
    </row>
    <row r="578" spans="1:10" x14ac:dyDescent="0.2">
      <c r="A578" s="177"/>
      <c r="B578" s="143"/>
      <c r="C578" s="144"/>
      <c r="D578" s="143"/>
      <c r="E578" s="144"/>
      <c r="F578" s="145"/>
      <c r="G578" s="143"/>
      <c r="H578" s="144"/>
      <c r="I578" s="151"/>
      <c r="J578" s="152"/>
    </row>
    <row r="579" spans="1:10" s="139" customFormat="1" x14ac:dyDescent="0.2">
      <c r="A579" s="159" t="s">
        <v>96</v>
      </c>
      <c r="B579" s="65"/>
      <c r="C579" s="66"/>
      <c r="D579" s="65"/>
      <c r="E579" s="66"/>
      <c r="F579" s="67"/>
      <c r="G579" s="65"/>
      <c r="H579" s="66"/>
      <c r="I579" s="20"/>
      <c r="J579" s="21"/>
    </row>
    <row r="580" spans="1:10" x14ac:dyDescent="0.2">
      <c r="A580" s="158" t="s">
        <v>542</v>
      </c>
      <c r="B580" s="65">
        <v>0</v>
      </c>
      <c r="C580" s="66">
        <v>0</v>
      </c>
      <c r="D580" s="65">
        <v>0</v>
      </c>
      <c r="E580" s="66">
        <v>25</v>
      </c>
      <c r="F580" s="67"/>
      <c r="G580" s="65">
        <f t="shared" ref="G580:G601" si="108">B580-C580</f>
        <v>0</v>
      </c>
      <c r="H580" s="66">
        <f t="shared" ref="H580:H601" si="109">D580-E580</f>
        <v>-25</v>
      </c>
      <c r="I580" s="20" t="str">
        <f t="shared" ref="I580:I601" si="110">IF(C580=0, "-", IF(G580/C580&lt;10, G580/C580, "&gt;999%"))</f>
        <v>-</v>
      </c>
      <c r="J580" s="21">
        <f t="shared" ref="J580:J601" si="111">IF(E580=0, "-", IF(H580/E580&lt;10, H580/E580, "&gt;999%"))</f>
        <v>-1</v>
      </c>
    </row>
    <row r="581" spans="1:10" x14ac:dyDescent="0.2">
      <c r="A581" s="158" t="s">
        <v>562</v>
      </c>
      <c r="B581" s="65">
        <v>79</v>
      </c>
      <c r="C581" s="66">
        <v>37</v>
      </c>
      <c r="D581" s="65">
        <v>2405</v>
      </c>
      <c r="E581" s="66">
        <v>2078</v>
      </c>
      <c r="F581" s="67"/>
      <c r="G581" s="65">
        <f t="shared" si="108"/>
        <v>42</v>
      </c>
      <c r="H581" s="66">
        <f t="shared" si="109"/>
        <v>327</v>
      </c>
      <c r="I581" s="20">
        <f t="shared" si="110"/>
        <v>1.1351351351351351</v>
      </c>
      <c r="J581" s="21">
        <f t="shared" si="111"/>
        <v>0.15736284889316651</v>
      </c>
    </row>
    <row r="582" spans="1:10" x14ac:dyDescent="0.2">
      <c r="A582" s="158" t="s">
        <v>273</v>
      </c>
      <c r="B582" s="65">
        <v>25</v>
      </c>
      <c r="C582" s="66">
        <v>0</v>
      </c>
      <c r="D582" s="65">
        <v>34</v>
      </c>
      <c r="E582" s="66">
        <v>7</v>
      </c>
      <c r="F582" s="67"/>
      <c r="G582" s="65">
        <f t="shared" si="108"/>
        <v>25</v>
      </c>
      <c r="H582" s="66">
        <f t="shared" si="109"/>
        <v>27</v>
      </c>
      <c r="I582" s="20" t="str">
        <f t="shared" si="110"/>
        <v>-</v>
      </c>
      <c r="J582" s="21">
        <f t="shared" si="111"/>
        <v>3.8571428571428572</v>
      </c>
    </row>
    <row r="583" spans="1:10" x14ac:dyDescent="0.2">
      <c r="A583" s="158" t="s">
        <v>310</v>
      </c>
      <c r="B583" s="65">
        <v>6</v>
      </c>
      <c r="C583" s="66">
        <v>14</v>
      </c>
      <c r="D583" s="65">
        <v>59</v>
      </c>
      <c r="E583" s="66">
        <v>99</v>
      </c>
      <c r="F583" s="67"/>
      <c r="G583" s="65">
        <f t="shared" si="108"/>
        <v>-8</v>
      </c>
      <c r="H583" s="66">
        <f t="shared" si="109"/>
        <v>-40</v>
      </c>
      <c r="I583" s="20">
        <f t="shared" si="110"/>
        <v>-0.5714285714285714</v>
      </c>
      <c r="J583" s="21">
        <f t="shared" si="111"/>
        <v>-0.40404040404040403</v>
      </c>
    </row>
    <row r="584" spans="1:10" x14ac:dyDescent="0.2">
      <c r="A584" s="158" t="s">
        <v>520</v>
      </c>
      <c r="B584" s="65">
        <v>16</v>
      </c>
      <c r="C584" s="66">
        <v>85</v>
      </c>
      <c r="D584" s="65">
        <v>270</v>
      </c>
      <c r="E584" s="66">
        <v>704</v>
      </c>
      <c r="F584" s="67"/>
      <c r="G584" s="65">
        <f t="shared" si="108"/>
        <v>-69</v>
      </c>
      <c r="H584" s="66">
        <f t="shared" si="109"/>
        <v>-434</v>
      </c>
      <c r="I584" s="20">
        <f t="shared" si="110"/>
        <v>-0.81176470588235294</v>
      </c>
      <c r="J584" s="21">
        <f t="shared" si="111"/>
        <v>-0.61647727272727271</v>
      </c>
    </row>
    <row r="585" spans="1:10" x14ac:dyDescent="0.2">
      <c r="A585" s="158" t="s">
        <v>317</v>
      </c>
      <c r="B585" s="65">
        <v>0</v>
      </c>
      <c r="C585" s="66">
        <v>1</v>
      </c>
      <c r="D585" s="65">
        <v>82</v>
      </c>
      <c r="E585" s="66">
        <v>2</v>
      </c>
      <c r="F585" s="67"/>
      <c r="G585" s="65">
        <f t="shared" si="108"/>
        <v>-1</v>
      </c>
      <c r="H585" s="66">
        <f t="shared" si="109"/>
        <v>80</v>
      </c>
      <c r="I585" s="20">
        <f t="shared" si="110"/>
        <v>-1</v>
      </c>
      <c r="J585" s="21" t="str">
        <f t="shared" si="111"/>
        <v>&gt;999%</v>
      </c>
    </row>
    <row r="586" spans="1:10" x14ac:dyDescent="0.2">
      <c r="A586" s="158" t="s">
        <v>311</v>
      </c>
      <c r="B586" s="65">
        <v>4</v>
      </c>
      <c r="C586" s="66">
        <v>0</v>
      </c>
      <c r="D586" s="65">
        <v>50</v>
      </c>
      <c r="E586" s="66">
        <v>1</v>
      </c>
      <c r="F586" s="67"/>
      <c r="G586" s="65">
        <f t="shared" si="108"/>
        <v>4</v>
      </c>
      <c r="H586" s="66">
        <f t="shared" si="109"/>
        <v>49</v>
      </c>
      <c r="I586" s="20" t="str">
        <f t="shared" si="110"/>
        <v>-</v>
      </c>
      <c r="J586" s="21" t="str">
        <f t="shared" si="111"/>
        <v>&gt;999%</v>
      </c>
    </row>
    <row r="587" spans="1:10" x14ac:dyDescent="0.2">
      <c r="A587" s="158" t="s">
        <v>576</v>
      </c>
      <c r="B587" s="65">
        <v>12</v>
      </c>
      <c r="C587" s="66">
        <v>40</v>
      </c>
      <c r="D587" s="65">
        <v>338</v>
      </c>
      <c r="E587" s="66">
        <v>433</v>
      </c>
      <c r="F587" s="67"/>
      <c r="G587" s="65">
        <f t="shared" si="108"/>
        <v>-28</v>
      </c>
      <c r="H587" s="66">
        <f t="shared" si="109"/>
        <v>-95</v>
      </c>
      <c r="I587" s="20">
        <f t="shared" si="110"/>
        <v>-0.7</v>
      </c>
      <c r="J587" s="21">
        <f t="shared" si="111"/>
        <v>-0.21939953810623555</v>
      </c>
    </row>
    <row r="588" spans="1:10" x14ac:dyDescent="0.2">
      <c r="A588" s="158" t="s">
        <v>515</v>
      </c>
      <c r="B588" s="65">
        <v>5</v>
      </c>
      <c r="C588" s="66">
        <v>0</v>
      </c>
      <c r="D588" s="65">
        <v>28</v>
      </c>
      <c r="E588" s="66">
        <v>7</v>
      </c>
      <c r="F588" s="67"/>
      <c r="G588" s="65">
        <f t="shared" si="108"/>
        <v>5</v>
      </c>
      <c r="H588" s="66">
        <f t="shared" si="109"/>
        <v>21</v>
      </c>
      <c r="I588" s="20" t="str">
        <f t="shared" si="110"/>
        <v>-</v>
      </c>
      <c r="J588" s="21">
        <f t="shared" si="111"/>
        <v>3</v>
      </c>
    </row>
    <row r="589" spans="1:10" x14ac:dyDescent="0.2">
      <c r="A589" s="158" t="s">
        <v>239</v>
      </c>
      <c r="B589" s="65">
        <v>67</v>
      </c>
      <c r="C589" s="66">
        <v>174</v>
      </c>
      <c r="D589" s="65">
        <v>764</v>
      </c>
      <c r="E589" s="66">
        <v>3876</v>
      </c>
      <c r="F589" s="67"/>
      <c r="G589" s="65">
        <f t="shared" si="108"/>
        <v>-107</v>
      </c>
      <c r="H589" s="66">
        <f t="shared" si="109"/>
        <v>-3112</v>
      </c>
      <c r="I589" s="20">
        <f t="shared" si="110"/>
        <v>-0.61494252873563215</v>
      </c>
      <c r="J589" s="21">
        <f t="shared" si="111"/>
        <v>-0.80288957688338491</v>
      </c>
    </row>
    <row r="590" spans="1:10" x14ac:dyDescent="0.2">
      <c r="A590" s="158" t="s">
        <v>433</v>
      </c>
      <c r="B590" s="65">
        <v>0</v>
      </c>
      <c r="C590" s="66">
        <v>5</v>
      </c>
      <c r="D590" s="65">
        <v>1</v>
      </c>
      <c r="E590" s="66">
        <v>127</v>
      </c>
      <c r="F590" s="67"/>
      <c r="G590" s="65">
        <f t="shared" si="108"/>
        <v>-5</v>
      </c>
      <c r="H590" s="66">
        <f t="shared" si="109"/>
        <v>-126</v>
      </c>
      <c r="I590" s="20">
        <f t="shared" si="110"/>
        <v>-1</v>
      </c>
      <c r="J590" s="21">
        <f t="shared" si="111"/>
        <v>-0.99212598425196852</v>
      </c>
    </row>
    <row r="591" spans="1:10" x14ac:dyDescent="0.2">
      <c r="A591" s="158" t="s">
        <v>312</v>
      </c>
      <c r="B591" s="65">
        <v>13</v>
      </c>
      <c r="C591" s="66">
        <v>24</v>
      </c>
      <c r="D591" s="65">
        <v>446</v>
      </c>
      <c r="E591" s="66">
        <v>133</v>
      </c>
      <c r="F591" s="67"/>
      <c r="G591" s="65">
        <f t="shared" si="108"/>
        <v>-11</v>
      </c>
      <c r="H591" s="66">
        <f t="shared" si="109"/>
        <v>313</v>
      </c>
      <c r="I591" s="20">
        <f t="shared" si="110"/>
        <v>-0.45833333333333331</v>
      </c>
      <c r="J591" s="21">
        <f t="shared" si="111"/>
        <v>2.3533834586466167</v>
      </c>
    </row>
    <row r="592" spans="1:10" x14ac:dyDescent="0.2">
      <c r="A592" s="158" t="s">
        <v>260</v>
      </c>
      <c r="B592" s="65">
        <v>31</v>
      </c>
      <c r="C592" s="66">
        <v>13</v>
      </c>
      <c r="D592" s="65">
        <v>278</v>
      </c>
      <c r="E592" s="66">
        <v>159</v>
      </c>
      <c r="F592" s="67"/>
      <c r="G592" s="65">
        <f t="shared" si="108"/>
        <v>18</v>
      </c>
      <c r="H592" s="66">
        <f t="shared" si="109"/>
        <v>119</v>
      </c>
      <c r="I592" s="20">
        <f t="shared" si="110"/>
        <v>1.3846153846153846</v>
      </c>
      <c r="J592" s="21">
        <f t="shared" si="111"/>
        <v>0.74842767295597479</v>
      </c>
    </row>
    <row r="593" spans="1:10" x14ac:dyDescent="0.2">
      <c r="A593" s="158" t="s">
        <v>474</v>
      </c>
      <c r="B593" s="65">
        <v>5</v>
      </c>
      <c r="C593" s="66">
        <v>0</v>
      </c>
      <c r="D593" s="65">
        <v>99</v>
      </c>
      <c r="E593" s="66">
        <v>1</v>
      </c>
      <c r="F593" s="67"/>
      <c r="G593" s="65">
        <f t="shared" si="108"/>
        <v>5</v>
      </c>
      <c r="H593" s="66">
        <f t="shared" si="109"/>
        <v>98</v>
      </c>
      <c r="I593" s="20" t="str">
        <f t="shared" si="110"/>
        <v>-</v>
      </c>
      <c r="J593" s="21" t="str">
        <f t="shared" si="111"/>
        <v>&gt;999%</v>
      </c>
    </row>
    <row r="594" spans="1:10" x14ac:dyDescent="0.2">
      <c r="A594" s="158" t="s">
        <v>216</v>
      </c>
      <c r="B594" s="65">
        <v>175</v>
      </c>
      <c r="C594" s="66">
        <v>172</v>
      </c>
      <c r="D594" s="65">
        <v>1833</v>
      </c>
      <c r="E594" s="66">
        <v>1385</v>
      </c>
      <c r="F594" s="67"/>
      <c r="G594" s="65">
        <f t="shared" si="108"/>
        <v>3</v>
      </c>
      <c r="H594" s="66">
        <f t="shared" si="109"/>
        <v>448</v>
      </c>
      <c r="I594" s="20">
        <f t="shared" si="110"/>
        <v>1.7441860465116279E-2</v>
      </c>
      <c r="J594" s="21">
        <f t="shared" si="111"/>
        <v>0.32346570397111912</v>
      </c>
    </row>
    <row r="595" spans="1:10" x14ac:dyDescent="0.2">
      <c r="A595" s="158" t="s">
        <v>376</v>
      </c>
      <c r="B595" s="65">
        <v>134</v>
      </c>
      <c r="C595" s="66">
        <v>168</v>
      </c>
      <c r="D595" s="65">
        <v>1962</v>
      </c>
      <c r="E595" s="66">
        <v>956</v>
      </c>
      <c r="F595" s="67"/>
      <c r="G595" s="65">
        <f t="shared" si="108"/>
        <v>-34</v>
      </c>
      <c r="H595" s="66">
        <f t="shared" si="109"/>
        <v>1006</v>
      </c>
      <c r="I595" s="20">
        <f t="shared" si="110"/>
        <v>-0.20238095238095238</v>
      </c>
      <c r="J595" s="21">
        <f t="shared" si="111"/>
        <v>1.0523012552301256</v>
      </c>
    </row>
    <row r="596" spans="1:10" x14ac:dyDescent="0.2">
      <c r="A596" s="158" t="s">
        <v>434</v>
      </c>
      <c r="B596" s="65">
        <v>85</v>
      </c>
      <c r="C596" s="66">
        <v>97</v>
      </c>
      <c r="D596" s="65">
        <v>1427</v>
      </c>
      <c r="E596" s="66">
        <v>2193</v>
      </c>
      <c r="F596" s="67"/>
      <c r="G596" s="65">
        <f t="shared" si="108"/>
        <v>-12</v>
      </c>
      <c r="H596" s="66">
        <f t="shared" si="109"/>
        <v>-766</v>
      </c>
      <c r="I596" s="20">
        <f t="shared" si="110"/>
        <v>-0.12371134020618557</v>
      </c>
      <c r="J596" s="21">
        <f t="shared" si="111"/>
        <v>-0.34929320565435479</v>
      </c>
    </row>
    <row r="597" spans="1:10" x14ac:dyDescent="0.2">
      <c r="A597" s="158" t="s">
        <v>475</v>
      </c>
      <c r="B597" s="65">
        <v>29</v>
      </c>
      <c r="C597" s="66">
        <v>111</v>
      </c>
      <c r="D597" s="65">
        <v>1347</v>
      </c>
      <c r="E597" s="66">
        <v>1452</v>
      </c>
      <c r="F597" s="67"/>
      <c r="G597" s="65">
        <f t="shared" si="108"/>
        <v>-82</v>
      </c>
      <c r="H597" s="66">
        <f t="shared" si="109"/>
        <v>-105</v>
      </c>
      <c r="I597" s="20">
        <f t="shared" si="110"/>
        <v>-0.73873873873873874</v>
      </c>
      <c r="J597" s="21">
        <f t="shared" si="111"/>
        <v>-7.2314049586776855E-2</v>
      </c>
    </row>
    <row r="598" spans="1:10" x14ac:dyDescent="0.2">
      <c r="A598" s="158" t="s">
        <v>494</v>
      </c>
      <c r="B598" s="65">
        <v>21</v>
      </c>
      <c r="C598" s="66">
        <v>52</v>
      </c>
      <c r="D598" s="65">
        <v>407</v>
      </c>
      <c r="E598" s="66">
        <v>436</v>
      </c>
      <c r="F598" s="67"/>
      <c r="G598" s="65">
        <f t="shared" si="108"/>
        <v>-31</v>
      </c>
      <c r="H598" s="66">
        <f t="shared" si="109"/>
        <v>-29</v>
      </c>
      <c r="I598" s="20">
        <f t="shared" si="110"/>
        <v>-0.59615384615384615</v>
      </c>
      <c r="J598" s="21">
        <f t="shared" si="111"/>
        <v>-6.6513761467889912E-2</v>
      </c>
    </row>
    <row r="599" spans="1:10" x14ac:dyDescent="0.2">
      <c r="A599" s="158" t="s">
        <v>531</v>
      </c>
      <c r="B599" s="65">
        <v>34</v>
      </c>
      <c r="C599" s="66">
        <v>45</v>
      </c>
      <c r="D599" s="65">
        <v>765</v>
      </c>
      <c r="E599" s="66">
        <v>290</v>
      </c>
      <c r="F599" s="67"/>
      <c r="G599" s="65">
        <f t="shared" si="108"/>
        <v>-11</v>
      </c>
      <c r="H599" s="66">
        <f t="shared" si="109"/>
        <v>475</v>
      </c>
      <c r="I599" s="20">
        <f t="shared" si="110"/>
        <v>-0.24444444444444444</v>
      </c>
      <c r="J599" s="21">
        <f t="shared" si="111"/>
        <v>1.6379310344827587</v>
      </c>
    </row>
    <row r="600" spans="1:10" x14ac:dyDescent="0.2">
      <c r="A600" s="158" t="s">
        <v>401</v>
      </c>
      <c r="B600" s="65">
        <v>92</v>
      </c>
      <c r="C600" s="66">
        <v>112</v>
      </c>
      <c r="D600" s="65">
        <v>1612</v>
      </c>
      <c r="E600" s="66">
        <v>445</v>
      </c>
      <c r="F600" s="67"/>
      <c r="G600" s="65">
        <f t="shared" si="108"/>
        <v>-20</v>
      </c>
      <c r="H600" s="66">
        <f t="shared" si="109"/>
        <v>1167</v>
      </c>
      <c r="I600" s="20">
        <f t="shared" si="110"/>
        <v>-0.17857142857142858</v>
      </c>
      <c r="J600" s="21">
        <f t="shared" si="111"/>
        <v>2.6224719101123597</v>
      </c>
    </row>
    <row r="601" spans="1:10" s="160" customFormat="1" x14ac:dyDescent="0.2">
      <c r="A601" s="178" t="s">
        <v>726</v>
      </c>
      <c r="B601" s="71">
        <v>833</v>
      </c>
      <c r="C601" s="72">
        <v>1150</v>
      </c>
      <c r="D601" s="71">
        <v>14207</v>
      </c>
      <c r="E601" s="72">
        <v>14809</v>
      </c>
      <c r="F601" s="73"/>
      <c r="G601" s="71">
        <f t="shared" si="108"/>
        <v>-317</v>
      </c>
      <c r="H601" s="72">
        <f t="shared" si="109"/>
        <v>-602</v>
      </c>
      <c r="I601" s="37">
        <f t="shared" si="110"/>
        <v>-0.27565217391304347</v>
      </c>
      <c r="J601" s="38">
        <f t="shared" si="111"/>
        <v>-4.065095550003376E-2</v>
      </c>
    </row>
    <row r="602" spans="1:10" x14ac:dyDescent="0.2">
      <c r="A602" s="177"/>
      <c r="B602" s="143"/>
      <c r="C602" s="144"/>
      <c r="D602" s="143"/>
      <c r="E602" s="144"/>
      <c r="F602" s="145"/>
      <c r="G602" s="143"/>
      <c r="H602" s="144"/>
      <c r="I602" s="151"/>
      <c r="J602" s="152"/>
    </row>
    <row r="603" spans="1:10" s="139" customFormat="1" x14ac:dyDescent="0.2">
      <c r="A603" s="159" t="s">
        <v>97</v>
      </c>
      <c r="B603" s="65"/>
      <c r="C603" s="66"/>
      <c r="D603" s="65"/>
      <c r="E603" s="66"/>
      <c r="F603" s="67"/>
      <c r="G603" s="65"/>
      <c r="H603" s="66"/>
      <c r="I603" s="20"/>
      <c r="J603" s="21"/>
    </row>
    <row r="604" spans="1:10" x14ac:dyDescent="0.2">
      <c r="A604" s="158" t="s">
        <v>274</v>
      </c>
      <c r="B604" s="65">
        <v>10</v>
      </c>
      <c r="C604" s="66">
        <v>6</v>
      </c>
      <c r="D604" s="65">
        <v>72</v>
      </c>
      <c r="E604" s="66">
        <v>165</v>
      </c>
      <c r="F604" s="67"/>
      <c r="G604" s="65">
        <f t="shared" ref="G604:G611" si="112">B604-C604</f>
        <v>4</v>
      </c>
      <c r="H604" s="66">
        <f t="shared" ref="H604:H611" si="113">D604-E604</f>
        <v>-93</v>
      </c>
      <c r="I604" s="20">
        <f t="shared" ref="I604:I611" si="114">IF(C604=0, "-", IF(G604/C604&lt;10, G604/C604, "&gt;999%"))</f>
        <v>0.66666666666666663</v>
      </c>
      <c r="J604" s="21">
        <f t="shared" ref="J604:J611" si="115">IF(E604=0, "-", IF(H604/E604&lt;10, H604/E604, "&gt;999%"))</f>
        <v>-0.5636363636363636</v>
      </c>
    </row>
    <row r="605" spans="1:10" x14ac:dyDescent="0.2">
      <c r="A605" s="158" t="s">
        <v>275</v>
      </c>
      <c r="B605" s="65">
        <v>0</v>
      </c>
      <c r="C605" s="66">
        <v>0</v>
      </c>
      <c r="D605" s="65">
        <v>5</v>
      </c>
      <c r="E605" s="66">
        <v>143</v>
      </c>
      <c r="F605" s="67"/>
      <c r="G605" s="65">
        <f t="shared" si="112"/>
        <v>0</v>
      </c>
      <c r="H605" s="66">
        <f t="shared" si="113"/>
        <v>-138</v>
      </c>
      <c r="I605" s="20" t="str">
        <f t="shared" si="114"/>
        <v>-</v>
      </c>
      <c r="J605" s="21">
        <f t="shared" si="115"/>
        <v>-0.965034965034965</v>
      </c>
    </row>
    <row r="606" spans="1:10" x14ac:dyDescent="0.2">
      <c r="A606" s="158" t="s">
        <v>276</v>
      </c>
      <c r="B606" s="65">
        <v>11</v>
      </c>
      <c r="C606" s="66">
        <v>0</v>
      </c>
      <c r="D606" s="65">
        <v>66</v>
      </c>
      <c r="E606" s="66">
        <v>0</v>
      </c>
      <c r="F606" s="67"/>
      <c r="G606" s="65">
        <f t="shared" si="112"/>
        <v>11</v>
      </c>
      <c r="H606" s="66">
        <f t="shared" si="113"/>
        <v>66</v>
      </c>
      <c r="I606" s="20" t="str">
        <f t="shared" si="114"/>
        <v>-</v>
      </c>
      <c r="J606" s="21" t="str">
        <f t="shared" si="115"/>
        <v>-</v>
      </c>
    </row>
    <row r="607" spans="1:10" x14ac:dyDescent="0.2">
      <c r="A607" s="158" t="s">
        <v>290</v>
      </c>
      <c r="B607" s="65">
        <v>0</v>
      </c>
      <c r="C607" s="66">
        <v>0</v>
      </c>
      <c r="D607" s="65">
        <v>0</v>
      </c>
      <c r="E607" s="66">
        <v>53</v>
      </c>
      <c r="F607" s="67"/>
      <c r="G607" s="65">
        <f t="shared" si="112"/>
        <v>0</v>
      </c>
      <c r="H607" s="66">
        <f t="shared" si="113"/>
        <v>-53</v>
      </c>
      <c r="I607" s="20" t="str">
        <f t="shared" si="114"/>
        <v>-</v>
      </c>
      <c r="J607" s="21">
        <f t="shared" si="115"/>
        <v>-1</v>
      </c>
    </row>
    <row r="608" spans="1:10" x14ac:dyDescent="0.2">
      <c r="A608" s="158" t="s">
        <v>412</v>
      </c>
      <c r="B608" s="65">
        <v>80</v>
      </c>
      <c r="C608" s="66">
        <v>198</v>
      </c>
      <c r="D608" s="65">
        <v>1454</v>
      </c>
      <c r="E608" s="66">
        <v>1431</v>
      </c>
      <c r="F608" s="67"/>
      <c r="G608" s="65">
        <f t="shared" si="112"/>
        <v>-118</v>
      </c>
      <c r="H608" s="66">
        <f t="shared" si="113"/>
        <v>23</v>
      </c>
      <c r="I608" s="20">
        <f t="shared" si="114"/>
        <v>-0.59595959595959591</v>
      </c>
      <c r="J608" s="21">
        <f t="shared" si="115"/>
        <v>1.6072676450034941E-2</v>
      </c>
    </row>
    <row r="609" spans="1:10" x14ac:dyDescent="0.2">
      <c r="A609" s="158" t="s">
        <v>450</v>
      </c>
      <c r="B609" s="65">
        <v>143</v>
      </c>
      <c r="C609" s="66">
        <v>86</v>
      </c>
      <c r="D609" s="65">
        <v>1609</v>
      </c>
      <c r="E609" s="66">
        <v>1347</v>
      </c>
      <c r="F609" s="67"/>
      <c r="G609" s="65">
        <f t="shared" si="112"/>
        <v>57</v>
      </c>
      <c r="H609" s="66">
        <f t="shared" si="113"/>
        <v>262</v>
      </c>
      <c r="I609" s="20">
        <f t="shared" si="114"/>
        <v>0.66279069767441856</v>
      </c>
      <c r="J609" s="21">
        <f t="shared" si="115"/>
        <v>0.19450631031922791</v>
      </c>
    </row>
    <row r="610" spans="1:10" x14ac:dyDescent="0.2">
      <c r="A610" s="158" t="s">
        <v>495</v>
      </c>
      <c r="B610" s="65">
        <v>24</v>
      </c>
      <c r="C610" s="66">
        <v>79</v>
      </c>
      <c r="D610" s="65">
        <v>605</v>
      </c>
      <c r="E610" s="66">
        <v>479</v>
      </c>
      <c r="F610" s="67"/>
      <c r="G610" s="65">
        <f t="shared" si="112"/>
        <v>-55</v>
      </c>
      <c r="H610" s="66">
        <f t="shared" si="113"/>
        <v>126</v>
      </c>
      <c r="I610" s="20">
        <f t="shared" si="114"/>
        <v>-0.69620253164556967</v>
      </c>
      <c r="J610" s="21">
        <f t="shared" si="115"/>
        <v>0.26304801670146138</v>
      </c>
    </row>
    <row r="611" spans="1:10" s="160" customFormat="1" x14ac:dyDescent="0.2">
      <c r="A611" s="178" t="s">
        <v>727</v>
      </c>
      <c r="B611" s="71">
        <v>268</v>
      </c>
      <c r="C611" s="72">
        <v>369</v>
      </c>
      <c r="D611" s="71">
        <v>3811</v>
      </c>
      <c r="E611" s="72">
        <v>3618</v>
      </c>
      <c r="F611" s="73"/>
      <c r="G611" s="71">
        <f t="shared" si="112"/>
        <v>-101</v>
      </c>
      <c r="H611" s="72">
        <f t="shared" si="113"/>
        <v>193</v>
      </c>
      <c r="I611" s="37">
        <f t="shared" si="114"/>
        <v>-0.27371273712737126</v>
      </c>
      <c r="J611" s="38">
        <f t="shared" si="115"/>
        <v>5.3344389165284688E-2</v>
      </c>
    </row>
    <row r="612" spans="1:10" x14ac:dyDescent="0.2">
      <c r="A612" s="177"/>
      <c r="B612" s="143"/>
      <c r="C612" s="144"/>
      <c r="D612" s="143"/>
      <c r="E612" s="144"/>
      <c r="F612" s="145"/>
      <c r="G612" s="143"/>
      <c r="H612" s="144"/>
      <c r="I612" s="151"/>
      <c r="J612" s="152"/>
    </row>
    <row r="613" spans="1:10" s="139" customFormat="1" x14ac:dyDescent="0.2">
      <c r="A613" s="159" t="s">
        <v>98</v>
      </c>
      <c r="B613" s="65"/>
      <c r="C613" s="66"/>
      <c r="D613" s="65"/>
      <c r="E613" s="66"/>
      <c r="F613" s="67"/>
      <c r="G613" s="65"/>
      <c r="H613" s="66"/>
      <c r="I613" s="20"/>
      <c r="J613" s="21"/>
    </row>
    <row r="614" spans="1:10" x14ac:dyDescent="0.2">
      <c r="A614" s="158" t="s">
        <v>602</v>
      </c>
      <c r="B614" s="65">
        <v>26</v>
      </c>
      <c r="C614" s="66">
        <v>23</v>
      </c>
      <c r="D614" s="65">
        <v>329</v>
      </c>
      <c r="E614" s="66">
        <v>353</v>
      </c>
      <c r="F614" s="67"/>
      <c r="G614" s="65">
        <f>B614-C614</f>
        <v>3</v>
      </c>
      <c r="H614" s="66">
        <f>D614-E614</f>
        <v>-24</v>
      </c>
      <c r="I614" s="20">
        <f>IF(C614=0, "-", IF(G614/C614&lt;10, G614/C614, "&gt;999%"))</f>
        <v>0.13043478260869565</v>
      </c>
      <c r="J614" s="21">
        <f>IF(E614=0, "-", IF(H614/E614&lt;10, H614/E614, "&gt;999%"))</f>
        <v>-6.79886685552408E-2</v>
      </c>
    </row>
    <row r="615" spans="1:10" x14ac:dyDescent="0.2">
      <c r="A615" s="158" t="s">
        <v>588</v>
      </c>
      <c r="B615" s="65">
        <v>0</v>
      </c>
      <c r="C615" s="66">
        <v>1</v>
      </c>
      <c r="D615" s="65">
        <v>8</v>
      </c>
      <c r="E615" s="66">
        <v>40</v>
      </c>
      <c r="F615" s="67"/>
      <c r="G615" s="65">
        <f>B615-C615</f>
        <v>-1</v>
      </c>
      <c r="H615" s="66">
        <f>D615-E615</f>
        <v>-32</v>
      </c>
      <c r="I615" s="20">
        <f>IF(C615=0, "-", IF(G615/C615&lt;10, G615/C615, "&gt;999%"))</f>
        <v>-1</v>
      </c>
      <c r="J615" s="21">
        <f>IF(E615=0, "-", IF(H615/E615&lt;10, H615/E615, "&gt;999%"))</f>
        <v>-0.8</v>
      </c>
    </row>
    <row r="616" spans="1:10" s="160" customFormat="1" x14ac:dyDescent="0.2">
      <c r="A616" s="178" t="s">
        <v>728</v>
      </c>
      <c r="B616" s="71">
        <v>26</v>
      </c>
      <c r="C616" s="72">
        <v>24</v>
      </c>
      <c r="D616" s="71">
        <v>337</v>
      </c>
      <c r="E616" s="72">
        <v>393</v>
      </c>
      <c r="F616" s="73"/>
      <c r="G616" s="71">
        <f>B616-C616</f>
        <v>2</v>
      </c>
      <c r="H616" s="72">
        <f>D616-E616</f>
        <v>-56</v>
      </c>
      <c r="I616" s="37">
        <f>IF(C616=0, "-", IF(G616/C616&lt;10, G616/C616, "&gt;999%"))</f>
        <v>8.3333333333333329E-2</v>
      </c>
      <c r="J616" s="38">
        <f>IF(E616=0, "-", IF(H616/E616&lt;10, H616/E616, "&gt;999%"))</f>
        <v>-0.14249363867684478</v>
      </c>
    </row>
    <row r="617" spans="1:10" x14ac:dyDescent="0.2">
      <c r="A617" s="177"/>
      <c r="B617" s="143"/>
      <c r="C617" s="144"/>
      <c r="D617" s="143"/>
      <c r="E617" s="144"/>
      <c r="F617" s="145"/>
      <c r="G617" s="143"/>
      <c r="H617" s="144"/>
      <c r="I617" s="151"/>
      <c r="J617" s="152"/>
    </row>
    <row r="618" spans="1:10" s="139" customFormat="1" x14ac:dyDescent="0.2">
      <c r="A618" s="159" t="s">
        <v>99</v>
      </c>
      <c r="B618" s="65"/>
      <c r="C618" s="66"/>
      <c r="D618" s="65"/>
      <c r="E618" s="66"/>
      <c r="F618" s="67"/>
      <c r="G618" s="65"/>
      <c r="H618" s="66"/>
      <c r="I618" s="20"/>
      <c r="J618" s="21"/>
    </row>
    <row r="619" spans="1:10" x14ac:dyDescent="0.2">
      <c r="A619" s="158" t="s">
        <v>603</v>
      </c>
      <c r="B619" s="65">
        <v>6</v>
      </c>
      <c r="C619" s="66">
        <v>4</v>
      </c>
      <c r="D619" s="65">
        <v>88</v>
      </c>
      <c r="E619" s="66">
        <v>53</v>
      </c>
      <c r="F619" s="67"/>
      <c r="G619" s="65">
        <f>B619-C619</f>
        <v>2</v>
      </c>
      <c r="H619" s="66">
        <f>D619-E619</f>
        <v>35</v>
      </c>
      <c r="I619" s="20">
        <f>IF(C619=0, "-", IF(G619/C619&lt;10, G619/C619, "&gt;999%"))</f>
        <v>0.5</v>
      </c>
      <c r="J619" s="21">
        <f>IF(E619=0, "-", IF(H619/E619&lt;10, H619/E619, "&gt;999%"))</f>
        <v>0.660377358490566</v>
      </c>
    </row>
    <row r="620" spans="1:10" s="160" customFormat="1" x14ac:dyDescent="0.2">
      <c r="A620" s="165" t="s">
        <v>729</v>
      </c>
      <c r="B620" s="166">
        <v>6</v>
      </c>
      <c r="C620" s="167">
        <v>4</v>
      </c>
      <c r="D620" s="166">
        <v>88</v>
      </c>
      <c r="E620" s="167">
        <v>53</v>
      </c>
      <c r="F620" s="168"/>
      <c r="G620" s="166">
        <f>B620-C620</f>
        <v>2</v>
      </c>
      <c r="H620" s="167">
        <f>D620-E620</f>
        <v>35</v>
      </c>
      <c r="I620" s="169">
        <f>IF(C620=0, "-", IF(G620/C620&lt;10, G620/C620, "&gt;999%"))</f>
        <v>0.5</v>
      </c>
      <c r="J620" s="170">
        <f>IF(E620=0, "-", IF(H620/E620&lt;10, H620/E620, "&gt;999%"))</f>
        <v>0.660377358490566</v>
      </c>
    </row>
    <row r="621" spans="1:10" x14ac:dyDescent="0.2">
      <c r="A621" s="171"/>
      <c r="B621" s="172"/>
      <c r="C621" s="173"/>
      <c r="D621" s="172"/>
      <c r="E621" s="173"/>
      <c r="F621" s="174"/>
      <c r="G621" s="172"/>
      <c r="H621" s="173"/>
      <c r="I621" s="175"/>
      <c r="J621" s="176"/>
    </row>
    <row r="622" spans="1:10" x14ac:dyDescent="0.2">
      <c r="A622" s="27" t="s">
        <v>16</v>
      </c>
      <c r="B622" s="71">
        <f>SUM(B7:B621)/2</f>
        <v>24733</v>
      </c>
      <c r="C622" s="77">
        <f>SUM(C7:C621)/2</f>
        <v>29335</v>
      </c>
      <c r="D622" s="71">
        <f>SUM(D7:D621)/2</f>
        <v>328185</v>
      </c>
      <c r="E622" s="77">
        <f>SUM(E7:E621)/2</f>
        <v>302117</v>
      </c>
      <c r="F622" s="73"/>
      <c r="G622" s="71">
        <f>B622-C622</f>
        <v>-4602</v>
      </c>
      <c r="H622" s="72">
        <f>D622-E622</f>
        <v>26068</v>
      </c>
      <c r="I622" s="37">
        <f>IF(C622=0, 0, G622/C622)</f>
        <v>-0.15687745014487814</v>
      </c>
      <c r="J622" s="38">
        <f>IF(E622=0, 0, H622/E622)</f>
        <v>8.6284452712028781E-2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7" max="16383" man="1"/>
    <brk id="105" max="16383" man="1"/>
    <brk id="167" max="16383" man="1"/>
    <brk id="229" max="16383" man="1"/>
    <brk id="288" max="16383" man="1"/>
    <brk id="349" max="16383" man="1"/>
    <brk id="401" max="16383" man="1"/>
    <brk id="455" max="16383" man="1"/>
    <brk id="507" max="16383" man="1"/>
    <brk id="546" max="16383" man="1"/>
    <brk id="6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112</v>
      </c>
      <c r="B7" s="65">
        <v>4859</v>
      </c>
      <c r="C7" s="66">
        <v>6732</v>
      </c>
      <c r="D7" s="65">
        <v>74050</v>
      </c>
      <c r="E7" s="66">
        <v>80834</v>
      </c>
      <c r="F7" s="67"/>
      <c r="G7" s="65">
        <f>B7-C7</f>
        <v>-1873</v>
      </c>
      <c r="H7" s="66">
        <f>D7-E7</f>
        <v>-6784</v>
      </c>
      <c r="I7" s="28">
        <f>IF(C7=0, "-", IF(G7/C7&lt;10, G7/C7*100, "&gt;999"))</f>
        <v>-27.822341057635175</v>
      </c>
      <c r="J7" s="29">
        <f>IF(E7=0, "-", IF(H7/E7&lt;10, H7/E7*100, "&gt;999"))</f>
        <v>-8.3925081030259552</v>
      </c>
    </row>
    <row r="8" spans="1:10" x14ac:dyDescent="0.2">
      <c r="A8" s="7" t="s">
        <v>121</v>
      </c>
      <c r="B8" s="65">
        <v>12925</v>
      </c>
      <c r="C8" s="66">
        <v>15100</v>
      </c>
      <c r="D8" s="65">
        <v>166700</v>
      </c>
      <c r="E8" s="66">
        <v>149695</v>
      </c>
      <c r="F8" s="67"/>
      <c r="G8" s="65">
        <f>B8-C8</f>
        <v>-2175</v>
      </c>
      <c r="H8" s="66">
        <f>D8-E8</f>
        <v>17005</v>
      </c>
      <c r="I8" s="28">
        <f>IF(C8=0, "-", IF(G8/C8&lt;10, G8/C8*100, "&gt;999"))</f>
        <v>-14.403973509933774</v>
      </c>
      <c r="J8" s="29">
        <f>IF(E8=0, "-", IF(H8/E8&lt;10, H8/E8*100, "&gt;999"))</f>
        <v>11.359764855205585</v>
      </c>
    </row>
    <row r="9" spans="1:10" x14ac:dyDescent="0.2">
      <c r="A9" s="7" t="s">
        <v>127</v>
      </c>
      <c r="B9" s="65">
        <v>5733</v>
      </c>
      <c r="C9" s="66">
        <v>6386</v>
      </c>
      <c r="D9" s="65">
        <v>73990</v>
      </c>
      <c r="E9" s="66">
        <v>61139</v>
      </c>
      <c r="F9" s="67"/>
      <c r="G9" s="65">
        <f>B9-C9</f>
        <v>-653</v>
      </c>
      <c r="H9" s="66">
        <f>D9-E9</f>
        <v>12851</v>
      </c>
      <c r="I9" s="28">
        <f>IF(C9=0, "-", IF(G9/C9&lt;10, G9/C9*100, "&gt;999"))</f>
        <v>-10.225493266520512</v>
      </c>
      <c r="J9" s="29">
        <f>IF(E9=0, "-", IF(H9/E9&lt;10, H9/E9*100, "&gt;999"))</f>
        <v>21.019316639133777</v>
      </c>
    </row>
    <row r="10" spans="1:10" x14ac:dyDescent="0.2">
      <c r="A10" s="7" t="s">
        <v>128</v>
      </c>
      <c r="B10" s="65">
        <v>1216</v>
      </c>
      <c r="C10" s="66">
        <v>1117</v>
      </c>
      <c r="D10" s="65">
        <v>13445</v>
      </c>
      <c r="E10" s="66">
        <v>10449</v>
      </c>
      <c r="F10" s="67"/>
      <c r="G10" s="65">
        <f>B10-C10</f>
        <v>99</v>
      </c>
      <c r="H10" s="66">
        <f>D10-E10</f>
        <v>2996</v>
      </c>
      <c r="I10" s="28">
        <f>IF(C10=0, "-", IF(G10/C10&lt;10, G10/C10*100, "&gt;999"))</f>
        <v>8.8630259623992824</v>
      </c>
      <c r="J10" s="29">
        <f>IF(E10=0, "-", IF(H10/E10&lt;10, H10/E10*100, "&gt;999"))</f>
        <v>28.672600248827639</v>
      </c>
    </row>
    <row r="11" spans="1:10" s="43" customFormat="1" x14ac:dyDescent="0.2">
      <c r="A11" s="27" t="s">
        <v>0</v>
      </c>
      <c r="B11" s="71">
        <f>SUM(B7:B10)</f>
        <v>24733</v>
      </c>
      <c r="C11" s="72">
        <f>SUM(C7:C10)</f>
        <v>29335</v>
      </c>
      <c r="D11" s="71">
        <f>SUM(D7:D10)</f>
        <v>328185</v>
      </c>
      <c r="E11" s="72">
        <f>SUM(E7:E10)</f>
        <v>302117</v>
      </c>
      <c r="F11" s="73"/>
      <c r="G11" s="71">
        <f>B11-C11</f>
        <v>-4602</v>
      </c>
      <c r="H11" s="72">
        <f>D11-E11</f>
        <v>26068</v>
      </c>
      <c r="I11" s="44">
        <f>IF(C11=0, 0, G11/C11*100)</f>
        <v>-15.687745014487813</v>
      </c>
      <c r="J11" s="45">
        <f>IF(E11=0, 0, H11/E11*100)</f>
        <v>8.6284452712028781</v>
      </c>
    </row>
    <row r="13" spans="1:10" x14ac:dyDescent="0.2">
      <c r="A13" s="3"/>
      <c r="B13" s="196" t="s">
        <v>1</v>
      </c>
      <c r="C13" s="197"/>
      <c r="D13" s="196" t="s">
        <v>2</v>
      </c>
      <c r="E13" s="197"/>
      <c r="F13" s="59"/>
      <c r="G13" s="196" t="s">
        <v>3</v>
      </c>
      <c r="H13" s="200"/>
      <c r="I13" s="200"/>
      <c r="J13" s="197"/>
    </row>
    <row r="14" spans="1:10" x14ac:dyDescent="0.2">
      <c r="A14" s="7" t="s">
        <v>113</v>
      </c>
      <c r="B14" s="65">
        <v>354</v>
      </c>
      <c r="C14" s="66">
        <v>99</v>
      </c>
      <c r="D14" s="65">
        <v>2849</v>
      </c>
      <c r="E14" s="66">
        <v>1782</v>
      </c>
      <c r="F14" s="67"/>
      <c r="G14" s="65">
        <f t="shared" ref="G14:G34" si="0">B14-C14</f>
        <v>255</v>
      </c>
      <c r="H14" s="66">
        <f t="shared" ref="H14:H34" si="1">D14-E14</f>
        <v>1067</v>
      </c>
      <c r="I14" s="28">
        <f t="shared" ref="I14:I33" si="2">IF(C14=0, "-", IF(G14/C14&lt;10, G14/C14*100, "&gt;999"))</f>
        <v>257.57575757575756</v>
      </c>
      <c r="J14" s="29">
        <f t="shared" ref="J14:J33" si="3">IF(E14=0, "-", IF(H14/E14&lt;10, H14/E14*100, "&gt;999"))</f>
        <v>59.876543209876544</v>
      </c>
    </row>
    <row r="15" spans="1:10" x14ac:dyDescent="0.2">
      <c r="A15" s="7" t="s">
        <v>114</v>
      </c>
      <c r="B15" s="65">
        <v>975</v>
      </c>
      <c r="C15" s="66">
        <v>1371</v>
      </c>
      <c r="D15" s="65">
        <v>14531</v>
      </c>
      <c r="E15" s="66">
        <v>13127</v>
      </c>
      <c r="F15" s="67"/>
      <c r="G15" s="65">
        <f t="shared" si="0"/>
        <v>-396</v>
      </c>
      <c r="H15" s="66">
        <f t="shared" si="1"/>
        <v>1404</v>
      </c>
      <c r="I15" s="28">
        <f t="shared" si="2"/>
        <v>-28.88402625820569</v>
      </c>
      <c r="J15" s="29">
        <f t="shared" si="3"/>
        <v>10.695513064675859</v>
      </c>
    </row>
    <row r="16" spans="1:10" x14ac:dyDescent="0.2">
      <c r="A16" s="7" t="s">
        <v>115</v>
      </c>
      <c r="B16" s="65">
        <v>2119</v>
      </c>
      <c r="C16" s="66">
        <v>3489</v>
      </c>
      <c r="D16" s="65">
        <v>36999</v>
      </c>
      <c r="E16" s="66">
        <v>45303</v>
      </c>
      <c r="F16" s="67"/>
      <c r="G16" s="65">
        <f t="shared" si="0"/>
        <v>-1370</v>
      </c>
      <c r="H16" s="66">
        <f t="shared" si="1"/>
        <v>-8304</v>
      </c>
      <c r="I16" s="28">
        <f t="shared" si="2"/>
        <v>-39.266265405560333</v>
      </c>
      <c r="J16" s="29">
        <f t="shared" si="3"/>
        <v>-18.329911926362495</v>
      </c>
    </row>
    <row r="17" spans="1:10" x14ac:dyDescent="0.2">
      <c r="A17" s="7" t="s">
        <v>116</v>
      </c>
      <c r="B17" s="65">
        <v>819</v>
      </c>
      <c r="C17" s="66">
        <v>1090</v>
      </c>
      <c r="D17" s="65">
        <v>10518</v>
      </c>
      <c r="E17" s="66">
        <v>11800</v>
      </c>
      <c r="F17" s="67"/>
      <c r="G17" s="65">
        <f t="shared" si="0"/>
        <v>-271</v>
      </c>
      <c r="H17" s="66">
        <f t="shared" si="1"/>
        <v>-1282</v>
      </c>
      <c r="I17" s="28">
        <f t="shared" si="2"/>
        <v>-24.86238532110092</v>
      </c>
      <c r="J17" s="29">
        <f t="shared" si="3"/>
        <v>-10.864406779661016</v>
      </c>
    </row>
    <row r="18" spans="1:10" x14ac:dyDescent="0.2">
      <c r="A18" s="7" t="s">
        <v>117</v>
      </c>
      <c r="B18" s="65">
        <v>113</v>
      </c>
      <c r="C18" s="66">
        <v>173</v>
      </c>
      <c r="D18" s="65">
        <v>1676</v>
      </c>
      <c r="E18" s="66">
        <v>1860</v>
      </c>
      <c r="F18" s="67"/>
      <c r="G18" s="65">
        <f t="shared" si="0"/>
        <v>-60</v>
      </c>
      <c r="H18" s="66">
        <f t="shared" si="1"/>
        <v>-184</v>
      </c>
      <c r="I18" s="28">
        <f t="shared" si="2"/>
        <v>-34.682080924855491</v>
      </c>
      <c r="J18" s="29">
        <f t="shared" si="3"/>
        <v>-9.89247311827957</v>
      </c>
    </row>
    <row r="19" spans="1:10" x14ac:dyDescent="0.2">
      <c r="A19" s="7" t="s">
        <v>118</v>
      </c>
      <c r="B19" s="65">
        <v>32</v>
      </c>
      <c r="C19" s="66">
        <v>22</v>
      </c>
      <c r="D19" s="65">
        <v>321</v>
      </c>
      <c r="E19" s="66">
        <v>306</v>
      </c>
      <c r="F19" s="67"/>
      <c r="G19" s="65">
        <f t="shared" si="0"/>
        <v>10</v>
      </c>
      <c r="H19" s="66">
        <f t="shared" si="1"/>
        <v>15</v>
      </c>
      <c r="I19" s="28">
        <f t="shared" si="2"/>
        <v>45.454545454545453</v>
      </c>
      <c r="J19" s="29">
        <f t="shared" si="3"/>
        <v>4.9019607843137258</v>
      </c>
    </row>
    <row r="20" spans="1:10" x14ac:dyDescent="0.2">
      <c r="A20" s="7" t="s">
        <v>119</v>
      </c>
      <c r="B20" s="65">
        <v>266</v>
      </c>
      <c r="C20" s="66">
        <v>184</v>
      </c>
      <c r="D20" s="65">
        <v>3869</v>
      </c>
      <c r="E20" s="66">
        <v>3029</v>
      </c>
      <c r="F20" s="67"/>
      <c r="G20" s="65">
        <f t="shared" si="0"/>
        <v>82</v>
      </c>
      <c r="H20" s="66">
        <f t="shared" si="1"/>
        <v>840</v>
      </c>
      <c r="I20" s="28">
        <f t="shared" si="2"/>
        <v>44.565217391304344</v>
      </c>
      <c r="J20" s="29">
        <f t="shared" si="3"/>
        <v>27.731924727632883</v>
      </c>
    </row>
    <row r="21" spans="1:10" x14ac:dyDescent="0.2">
      <c r="A21" s="7" t="s">
        <v>120</v>
      </c>
      <c r="B21" s="65">
        <v>181</v>
      </c>
      <c r="C21" s="66">
        <v>304</v>
      </c>
      <c r="D21" s="65">
        <v>3287</v>
      </c>
      <c r="E21" s="66">
        <v>3627</v>
      </c>
      <c r="F21" s="67"/>
      <c r="G21" s="65">
        <f t="shared" si="0"/>
        <v>-123</v>
      </c>
      <c r="H21" s="66">
        <f t="shared" si="1"/>
        <v>-340</v>
      </c>
      <c r="I21" s="28">
        <f t="shared" si="2"/>
        <v>-40.460526315789473</v>
      </c>
      <c r="J21" s="29">
        <f t="shared" si="3"/>
        <v>-9.3741384063964706</v>
      </c>
    </row>
    <row r="22" spans="1:10" x14ac:dyDescent="0.2">
      <c r="A22" s="142" t="s">
        <v>122</v>
      </c>
      <c r="B22" s="143">
        <v>1187</v>
      </c>
      <c r="C22" s="144">
        <v>942</v>
      </c>
      <c r="D22" s="143">
        <v>15220</v>
      </c>
      <c r="E22" s="144">
        <v>8974</v>
      </c>
      <c r="F22" s="145"/>
      <c r="G22" s="143">
        <f t="shared" si="0"/>
        <v>245</v>
      </c>
      <c r="H22" s="144">
        <f t="shared" si="1"/>
        <v>6246</v>
      </c>
      <c r="I22" s="146">
        <f t="shared" si="2"/>
        <v>26.008492569002122</v>
      </c>
      <c r="J22" s="147">
        <f t="shared" si="3"/>
        <v>69.60106975707599</v>
      </c>
    </row>
    <row r="23" spans="1:10" x14ac:dyDescent="0.2">
      <c r="A23" s="7" t="s">
        <v>123</v>
      </c>
      <c r="B23" s="65">
        <v>3516</v>
      </c>
      <c r="C23" s="66">
        <v>4274</v>
      </c>
      <c r="D23" s="65">
        <v>45621</v>
      </c>
      <c r="E23" s="66">
        <v>39027</v>
      </c>
      <c r="F23" s="67"/>
      <c r="G23" s="65">
        <f t="shared" si="0"/>
        <v>-758</v>
      </c>
      <c r="H23" s="66">
        <f t="shared" si="1"/>
        <v>6594</v>
      </c>
      <c r="I23" s="28">
        <f t="shared" si="2"/>
        <v>-17.735142723444081</v>
      </c>
      <c r="J23" s="29">
        <f t="shared" si="3"/>
        <v>16.895995080329005</v>
      </c>
    </row>
    <row r="24" spans="1:10" x14ac:dyDescent="0.2">
      <c r="A24" s="7" t="s">
        <v>124</v>
      </c>
      <c r="B24" s="65">
        <v>4870</v>
      </c>
      <c r="C24" s="66">
        <v>5430</v>
      </c>
      <c r="D24" s="65">
        <v>58175</v>
      </c>
      <c r="E24" s="66">
        <v>60402</v>
      </c>
      <c r="F24" s="67"/>
      <c r="G24" s="65">
        <f t="shared" si="0"/>
        <v>-560</v>
      </c>
      <c r="H24" s="66">
        <f t="shared" si="1"/>
        <v>-2227</v>
      </c>
      <c r="I24" s="28">
        <f t="shared" si="2"/>
        <v>-10.313075506445673</v>
      </c>
      <c r="J24" s="29">
        <f t="shared" si="3"/>
        <v>-3.6869640078143107</v>
      </c>
    </row>
    <row r="25" spans="1:10" x14ac:dyDescent="0.2">
      <c r="A25" s="7" t="s">
        <v>125</v>
      </c>
      <c r="B25" s="65">
        <v>3076</v>
      </c>
      <c r="C25" s="66">
        <v>3555</v>
      </c>
      <c r="D25" s="65">
        <v>41551</v>
      </c>
      <c r="E25" s="66">
        <v>35033</v>
      </c>
      <c r="F25" s="67"/>
      <c r="G25" s="65">
        <f t="shared" si="0"/>
        <v>-479</v>
      </c>
      <c r="H25" s="66">
        <f t="shared" si="1"/>
        <v>6518</v>
      </c>
      <c r="I25" s="28">
        <f t="shared" si="2"/>
        <v>-13.473980309423347</v>
      </c>
      <c r="J25" s="29">
        <f t="shared" si="3"/>
        <v>18.605314988724917</v>
      </c>
    </row>
    <row r="26" spans="1:10" x14ac:dyDescent="0.2">
      <c r="A26" s="7" t="s">
        <v>126</v>
      </c>
      <c r="B26" s="65">
        <v>276</v>
      </c>
      <c r="C26" s="66">
        <v>899</v>
      </c>
      <c r="D26" s="65">
        <v>6133</v>
      </c>
      <c r="E26" s="66">
        <v>6259</v>
      </c>
      <c r="F26" s="67"/>
      <c r="G26" s="65">
        <f t="shared" si="0"/>
        <v>-623</v>
      </c>
      <c r="H26" s="66">
        <f t="shared" si="1"/>
        <v>-126</v>
      </c>
      <c r="I26" s="28">
        <f t="shared" si="2"/>
        <v>-69.299221357063402</v>
      </c>
      <c r="J26" s="29">
        <f t="shared" si="3"/>
        <v>-2.0131011343665119</v>
      </c>
    </row>
    <row r="27" spans="1:10" x14ac:dyDescent="0.2">
      <c r="A27" s="142" t="s">
        <v>129</v>
      </c>
      <c r="B27" s="143">
        <v>67</v>
      </c>
      <c r="C27" s="144">
        <v>39</v>
      </c>
      <c r="D27" s="143">
        <v>712</v>
      </c>
      <c r="E27" s="144">
        <v>593</v>
      </c>
      <c r="F27" s="145"/>
      <c r="G27" s="143">
        <f t="shared" si="0"/>
        <v>28</v>
      </c>
      <c r="H27" s="144">
        <f t="shared" si="1"/>
        <v>119</v>
      </c>
      <c r="I27" s="146">
        <f t="shared" si="2"/>
        <v>71.794871794871796</v>
      </c>
      <c r="J27" s="147">
        <f t="shared" si="3"/>
        <v>20.067453625632378</v>
      </c>
    </row>
    <row r="28" spans="1:10" x14ac:dyDescent="0.2">
      <c r="A28" s="7" t="s">
        <v>130</v>
      </c>
      <c r="B28" s="65">
        <v>4</v>
      </c>
      <c r="C28" s="66">
        <v>3</v>
      </c>
      <c r="D28" s="65">
        <v>53</v>
      </c>
      <c r="E28" s="66">
        <v>53</v>
      </c>
      <c r="F28" s="67"/>
      <c r="G28" s="65">
        <f t="shared" si="0"/>
        <v>1</v>
      </c>
      <c r="H28" s="66">
        <f t="shared" si="1"/>
        <v>0</v>
      </c>
      <c r="I28" s="28">
        <f t="shared" si="2"/>
        <v>33.333333333333329</v>
      </c>
      <c r="J28" s="29">
        <f t="shared" si="3"/>
        <v>0</v>
      </c>
    </row>
    <row r="29" spans="1:10" x14ac:dyDescent="0.2">
      <c r="A29" s="7" t="s">
        <v>131</v>
      </c>
      <c r="B29" s="65">
        <v>30</v>
      </c>
      <c r="C29" s="66">
        <v>99</v>
      </c>
      <c r="D29" s="65">
        <v>575</v>
      </c>
      <c r="E29" s="66">
        <v>928</v>
      </c>
      <c r="F29" s="67"/>
      <c r="G29" s="65">
        <f t="shared" si="0"/>
        <v>-69</v>
      </c>
      <c r="H29" s="66">
        <f t="shared" si="1"/>
        <v>-353</v>
      </c>
      <c r="I29" s="28">
        <f t="shared" si="2"/>
        <v>-69.696969696969703</v>
      </c>
      <c r="J29" s="29">
        <f t="shared" si="3"/>
        <v>-38.038793103448278</v>
      </c>
    </row>
    <row r="30" spans="1:10" x14ac:dyDescent="0.2">
      <c r="A30" s="7" t="s">
        <v>132</v>
      </c>
      <c r="B30" s="65">
        <v>745</v>
      </c>
      <c r="C30" s="66">
        <v>830</v>
      </c>
      <c r="D30" s="65">
        <v>9345</v>
      </c>
      <c r="E30" s="66">
        <v>6923</v>
      </c>
      <c r="F30" s="67"/>
      <c r="G30" s="65">
        <f t="shared" si="0"/>
        <v>-85</v>
      </c>
      <c r="H30" s="66">
        <f t="shared" si="1"/>
        <v>2422</v>
      </c>
      <c r="I30" s="28">
        <f t="shared" si="2"/>
        <v>-10.240963855421686</v>
      </c>
      <c r="J30" s="29">
        <f t="shared" si="3"/>
        <v>34.984833164812947</v>
      </c>
    </row>
    <row r="31" spans="1:10" x14ac:dyDescent="0.2">
      <c r="A31" s="7" t="s">
        <v>133</v>
      </c>
      <c r="B31" s="65">
        <v>858</v>
      </c>
      <c r="C31" s="66">
        <v>812</v>
      </c>
      <c r="D31" s="65">
        <v>9895</v>
      </c>
      <c r="E31" s="66">
        <v>8593</v>
      </c>
      <c r="F31" s="67"/>
      <c r="G31" s="65">
        <f t="shared" si="0"/>
        <v>46</v>
      </c>
      <c r="H31" s="66">
        <f t="shared" si="1"/>
        <v>1302</v>
      </c>
      <c r="I31" s="28">
        <f t="shared" si="2"/>
        <v>5.6650246305418719</v>
      </c>
      <c r="J31" s="29">
        <f t="shared" si="3"/>
        <v>15.151867799371582</v>
      </c>
    </row>
    <row r="32" spans="1:10" x14ac:dyDescent="0.2">
      <c r="A32" s="7" t="s">
        <v>134</v>
      </c>
      <c r="B32" s="65">
        <v>4029</v>
      </c>
      <c r="C32" s="66">
        <v>4603</v>
      </c>
      <c r="D32" s="65">
        <v>53410</v>
      </c>
      <c r="E32" s="66">
        <v>44049</v>
      </c>
      <c r="F32" s="67"/>
      <c r="G32" s="65">
        <f t="shared" si="0"/>
        <v>-574</v>
      </c>
      <c r="H32" s="66">
        <f t="shared" si="1"/>
        <v>9361</v>
      </c>
      <c r="I32" s="28">
        <f t="shared" si="2"/>
        <v>-12.47012817727569</v>
      </c>
      <c r="J32" s="29">
        <f t="shared" si="3"/>
        <v>21.251333741969169</v>
      </c>
    </row>
    <row r="33" spans="1:10" x14ac:dyDescent="0.2">
      <c r="A33" s="142" t="s">
        <v>128</v>
      </c>
      <c r="B33" s="143">
        <v>1216</v>
      </c>
      <c r="C33" s="144">
        <v>1117</v>
      </c>
      <c r="D33" s="143">
        <v>13445</v>
      </c>
      <c r="E33" s="144">
        <v>10449</v>
      </c>
      <c r="F33" s="145"/>
      <c r="G33" s="143">
        <f t="shared" si="0"/>
        <v>99</v>
      </c>
      <c r="H33" s="144">
        <f t="shared" si="1"/>
        <v>2996</v>
      </c>
      <c r="I33" s="146">
        <f t="shared" si="2"/>
        <v>8.8630259623992824</v>
      </c>
      <c r="J33" s="147">
        <f t="shared" si="3"/>
        <v>28.672600248827639</v>
      </c>
    </row>
    <row r="34" spans="1:10" s="43" customFormat="1" x14ac:dyDescent="0.2">
      <c r="A34" s="27" t="s">
        <v>0</v>
      </c>
      <c r="B34" s="71">
        <f>SUM(B14:B33)</f>
        <v>24733</v>
      </c>
      <c r="C34" s="72">
        <f>SUM(C14:C33)</f>
        <v>29335</v>
      </c>
      <c r="D34" s="71">
        <f>SUM(D14:D33)</f>
        <v>328185</v>
      </c>
      <c r="E34" s="72">
        <f>SUM(E14:E33)</f>
        <v>302117</v>
      </c>
      <c r="F34" s="73"/>
      <c r="G34" s="71">
        <f t="shared" si="0"/>
        <v>-4602</v>
      </c>
      <c r="H34" s="72">
        <f t="shared" si="1"/>
        <v>26068</v>
      </c>
      <c r="I34" s="44">
        <f>IF(C34=0, 0, G34/C34*100)</f>
        <v>-15.687745014487813</v>
      </c>
      <c r="J34" s="45">
        <f>IF(E34=0, 0, H34/E34*100)</f>
        <v>8.6284452712028781</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112</v>
      </c>
      <c r="B39" s="30">
        <f>$B$7/$B$11*100</f>
        <v>19.645817329074518</v>
      </c>
      <c r="C39" s="31">
        <f>$C$7/$C$11*100</f>
        <v>22.948696096812682</v>
      </c>
      <c r="D39" s="30">
        <f>$D$7/$D$11*100</f>
        <v>22.563493151728444</v>
      </c>
      <c r="E39" s="31">
        <f>$E$7/$E$11*100</f>
        <v>26.755859484901546</v>
      </c>
      <c r="F39" s="32"/>
      <c r="G39" s="30">
        <f>B39-C39</f>
        <v>-3.3028787677381644</v>
      </c>
      <c r="H39" s="31">
        <f>D39-E39</f>
        <v>-4.1923663331731014</v>
      </c>
    </row>
    <row r="40" spans="1:10" x14ac:dyDescent="0.2">
      <c r="A40" s="7" t="s">
        <v>121</v>
      </c>
      <c r="B40" s="30">
        <f>$B$8/$B$11*100</f>
        <v>52.258116686208709</v>
      </c>
      <c r="C40" s="31">
        <f>$C$8/$C$11*100</f>
        <v>51.474348048406341</v>
      </c>
      <c r="D40" s="30">
        <f>$D$8/$D$11*100</f>
        <v>50.794521382756677</v>
      </c>
      <c r="E40" s="31">
        <f>$E$8/$E$11*100</f>
        <v>49.548684781061638</v>
      </c>
      <c r="F40" s="32"/>
      <c r="G40" s="30">
        <f>B40-C40</f>
        <v>0.78376863780236761</v>
      </c>
      <c r="H40" s="31">
        <f>D40-E40</f>
        <v>1.2458366016950393</v>
      </c>
    </row>
    <row r="41" spans="1:10" x14ac:dyDescent="0.2">
      <c r="A41" s="7" t="s">
        <v>127</v>
      </c>
      <c r="B41" s="30">
        <f>$B$9/$B$11*100</f>
        <v>23.179557675979463</v>
      </c>
      <c r="C41" s="31">
        <f>$C$9/$C$11*100</f>
        <v>21.769217658087609</v>
      </c>
      <c r="D41" s="30">
        <f>$D$9/$D$11*100</f>
        <v>22.545210780504899</v>
      </c>
      <c r="E41" s="31">
        <f>$E$9/$E$11*100</f>
        <v>20.23686187801415</v>
      </c>
      <c r="F41" s="32"/>
      <c r="G41" s="30">
        <f>B41-C41</f>
        <v>1.4103400178918548</v>
      </c>
      <c r="H41" s="31">
        <f>D41-E41</f>
        <v>2.3083489024907493</v>
      </c>
    </row>
    <row r="42" spans="1:10" x14ac:dyDescent="0.2">
      <c r="A42" s="7" t="s">
        <v>128</v>
      </c>
      <c r="B42" s="30">
        <f>$B$10/$B$11*100</f>
        <v>4.9165083087373143</v>
      </c>
      <c r="C42" s="31">
        <f>$C$10/$C$11*100</f>
        <v>3.8077381966933701</v>
      </c>
      <c r="D42" s="30">
        <f>$D$10/$D$11*100</f>
        <v>4.0967746850099784</v>
      </c>
      <c r="E42" s="31">
        <f>$E$10/$E$11*100</f>
        <v>3.4585938560226666</v>
      </c>
      <c r="F42" s="32"/>
      <c r="G42" s="30">
        <f>B42-C42</f>
        <v>1.1087701120439442</v>
      </c>
      <c r="H42" s="31">
        <f>D42-E42</f>
        <v>0.63818082898731188</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1.431286135931751</v>
      </c>
      <c r="C46" s="31">
        <f>$C$14/$C$34*100</f>
        <v>0.33748082495312764</v>
      </c>
      <c r="D46" s="30">
        <f>$D$14/$D$34*100</f>
        <v>0.86810792693145633</v>
      </c>
      <c r="E46" s="31">
        <f>$E$14/$E$34*100</f>
        <v>0.58983771187983458</v>
      </c>
      <c r="F46" s="32"/>
      <c r="G46" s="30">
        <f t="shared" ref="G46:G66" si="4">B46-C46</f>
        <v>1.0938053109786234</v>
      </c>
      <c r="H46" s="31">
        <f t="shared" ref="H46:H66" si="5">D46-E46</f>
        <v>0.27827021505162175</v>
      </c>
    </row>
    <row r="47" spans="1:10" x14ac:dyDescent="0.2">
      <c r="A47" s="7" t="s">
        <v>114</v>
      </c>
      <c r="B47" s="30">
        <f>$B$15/$B$34*100</f>
        <v>3.9421016455747382</v>
      </c>
      <c r="C47" s="31">
        <f>$C$15/$C$34*100</f>
        <v>4.6735980910175554</v>
      </c>
      <c r="D47" s="30">
        <f>$D$15/$D$34*100</f>
        <v>4.4276856041561921</v>
      </c>
      <c r="E47" s="31">
        <f>$E$15/$E$34*100</f>
        <v>4.3450054118106562</v>
      </c>
      <c r="F47" s="32"/>
      <c r="G47" s="30">
        <f t="shared" si="4"/>
        <v>-0.73149644544281722</v>
      </c>
      <c r="H47" s="31">
        <f t="shared" si="5"/>
        <v>8.2680192345535808E-2</v>
      </c>
    </row>
    <row r="48" spans="1:10" x14ac:dyDescent="0.2">
      <c r="A48" s="7" t="s">
        <v>115</v>
      </c>
      <c r="B48" s="30">
        <f>$B$16/$B$34*100</f>
        <v>8.5675009097157648</v>
      </c>
      <c r="C48" s="31">
        <f>$C$16/$C$34*100</f>
        <v>11.893642406681439</v>
      </c>
      <c r="D48" s="30">
        <f>$D$16/$D$34*100</f>
        <v>11.273824215000685</v>
      </c>
      <c r="E48" s="31">
        <f>$E$16/$E$34*100</f>
        <v>14.995183985012428</v>
      </c>
      <c r="F48" s="32"/>
      <c r="G48" s="30">
        <f t="shared" si="4"/>
        <v>-3.3261414969656737</v>
      </c>
      <c r="H48" s="31">
        <f t="shared" si="5"/>
        <v>-3.7213597700117429</v>
      </c>
    </row>
    <row r="49" spans="1:8" x14ac:dyDescent="0.2">
      <c r="A49" s="7" t="s">
        <v>116</v>
      </c>
      <c r="B49" s="30">
        <f>$B$17/$B$34*100</f>
        <v>3.31136538228278</v>
      </c>
      <c r="C49" s="31">
        <f>$C$17/$C$34*100</f>
        <v>3.7156979717061529</v>
      </c>
      <c r="D49" s="30">
        <f>$D$17/$D$34*100</f>
        <v>3.2048996754879107</v>
      </c>
      <c r="E49" s="31">
        <f>$E$17/$E$34*100</f>
        <v>3.9057716050404312</v>
      </c>
      <c r="F49" s="32"/>
      <c r="G49" s="30">
        <f t="shared" si="4"/>
        <v>-0.40433258942337291</v>
      </c>
      <c r="H49" s="31">
        <f t="shared" si="5"/>
        <v>-0.70087192955252053</v>
      </c>
    </row>
    <row r="50" spans="1:8" x14ac:dyDescent="0.2">
      <c r="A50" s="7" t="s">
        <v>117</v>
      </c>
      <c r="B50" s="30">
        <f>$B$18/$B$34*100</f>
        <v>0.45687947276917484</v>
      </c>
      <c r="C50" s="31">
        <f>$C$18/$C$34*100</f>
        <v>0.58973921936253615</v>
      </c>
      <c r="D50" s="30">
        <f>$D$18/$D$34*100</f>
        <v>0.51068756951109895</v>
      </c>
      <c r="E50" s="31">
        <f>$E$18/$E$34*100</f>
        <v>0.61565552418433922</v>
      </c>
      <c r="F50" s="32"/>
      <c r="G50" s="30">
        <f t="shared" si="4"/>
        <v>-0.13285974659336131</v>
      </c>
      <c r="H50" s="31">
        <f t="shared" si="5"/>
        <v>-0.10496795467324027</v>
      </c>
    </row>
    <row r="51" spans="1:8" x14ac:dyDescent="0.2">
      <c r="A51" s="7" t="s">
        <v>118</v>
      </c>
      <c r="B51" s="30">
        <f>$B$19/$B$34*100</f>
        <v>0.12938179759835039</v>
      </c>
      <c r="C51" s="31">
        <f>$C$19/$C$34*100</f>
        <v>7.4995738878472815E-2</v>
      </c>
      <c r="D51" s="30">
        <f>$D$19/$D$34*100</f>
        <v>9.7810686045980158E-2</v>
      </c>
      <c r="E51" s="31">
        <f>$E$19/$E$34*100</f>
        <v>0.10128526365613322</v>
      </c>
      <c r="F51" s="32"/>
      <c r="G51" s="30">
        <f t="shared" si="4"/>
        <v>5.4386058719877575E-2</v>
      </c>
      <c r="H51" s="31">
        <f t="shared" si="5"/>
        <v>-3.4745776101530595E-3</v>
      </c>
    </row>
    <row r="52" spans="1:8" x14ac:dyDescent="0.2">
      <c r="A52" s="7" t="s">
        <v>119</v>
      </c>
      <c r="B52" s="30">
        <f>$B$20/$B$34*100</f>
        <v>1.0754861925362875</v>
      </c>
      <c r="C52" s="31">
        <f>$C$20/$C$34*100</f>
        <v>0.62723708880177265</v>
      </c>
      <c r="D52" s="30">
        <f>$D$20/$D$34*100</f>
        <v>1.1789082377317672</v>
      </c>
      <c r="E52" s="31">
        <f>$E$20/$E$34*100</f>
        <v>1.0025917111582601</v>
      </c>
      <c r="F52" s="32"/>
      <c r="G52" s="30">
        <f t="shared" si="4"/>
        <v>0.44824910373451488</v>
      </c>
      <c r="H52" s="31">
        <f t="shared" si="5"/>
        <v>0.17631652657350716</v>
      </c>
    </row>
    <row r="53" spans="1:8" x14ac:dyDescent="0.2">
      <c r="A53" s="7" t="s">
        <v>120</v>
      </c>
      <c r="B53" s="30">
        <f>$B$21/$B$34*100</f>
        <v>0.73181579266566932</v>
      </c>
      <c r="C53" s="31">
        <f>$C$21/$C$34*100</f>
        <v>1.0363047554116243</v>
      </c>
      <c r="D53" s="30">
        <f>$D$21/$D$34*100</f>
        <v>1.0015692368633544</v>
      </c>
      <c r="E53" s="31">
        <f>$E$21/$E$34*100</f>
        <v>1.2005282721594615</v>
      </c>
      <c r="F53" s="32"/>
      <c r="G53" s="30">
        <f t="shared" si="4"/>
        <v>-0.30448896274595494</v>
      </c>
      <c r="H53" s="31">
        <f t="shared" si="5"/>
        <v>-0.19895903529610703</v>
      </c>
    </row>
    <row r="54" spans="1:8" x14ac:dyDescent="0.2">
      <c r="A54" s="142" t="s">
        <v>122</v>
      </c>
      <c r="B54" s="148">
        <f>$B$22/$B$34*100</f>
        <v>4.7992560546638092</v>
      </c>
      <c r="C54" s="149">
        <f>$C$22/$C$34*100</f>
        <v>3.2111811828873362</v>
      </c>
      <c r="D54" s="148">
        <f>$D$22/$D$34*100</f>
        <v>4.6376281670399315</v>
      </c>
      <c r="E54" s="149">
        <f>$E$22/$E$34*100</f>
        <v>2.970372405392613</v>
      </c>
      <c r="F54" s="150"/>
      <c r="G54" s="148">
        <f t="shared" si="4"/>
        <v>1.588074871776473</v>
      </c>
      <c r="H54" s="149">
        <f t="shared" si="5"/>
        <v>1.6672557616473185</v>
      </c>
    </row>
    <row r="55" spans="1:8" x14ac:dyDescent="0.2">
      <c r="A55" s="7" t="s">
        <v>123</v>
      </c>
      <c r="B55" s="30">
        <f>$B$23/$B$34*100</f>
        <v>14.215825011118749</v>
      </c>
      <c r="C55" s="31">
        <f>$C$23/$C$34*100</f>
        <v>14.569626725754217</v>
      </c>
      <c r="D55" s="30">
        <f>$D$23/$D$34*100</f>
        <v>13.901000959824488</v>
      </c>
      <c r="E55" s="31">
        <f>$E$23/$E$34*100</f>
        <v>12.917843087280756</v>
      </c>
      <c r="F55" s="32"/>
      <c r="G55" s="30">
        <f t="shared" si="4"/>
        <v>-0.35380171463546795</v>
      </c>
      <c r="H55" s="31">
        <f t="shared" si="5"/>
        <v>0.98315787254373177</v>
      </c>
    </row>
    <row r="56" spans="1:8" x14ac:dyDescent="0.2">
      <c r="A56" s="7" t="s">
        <v>124</v>
      </c>
      <c r="B56" s="30">
        <f>$B$24/$B$34*100</f>
        <v>19.690292321998946</v>
      </c>
      <c r="C56" s="31">
        <f>$C$24/$C$34*100</f>
        <v>18.510311914095791</v>
      </c>
      <c r="D56" s="30">
        <f>$D$24/$D$34*100</f>
        <v>17.726282432164787</v>
      </c>
      <c r="E56" s="31">
        <f>$E$24/$E$34*100</f>
        <v>19.992916651495943</v>
      </c>
      <c r="F56" s="32"/>
      <c r="G56" s="30">
        <f t="shared" si="4"/>
        <v>1.1799804079031553</v>
      </c>
      <c r="H56" s="31">
        <f t="shared" si="5"/>
        <v>-2.2666342193311557</v>
      </c>
    </row>
    <row r="57" spans="1:8" x14ac:dyDescent="0.2">
      <c r="A57" s="7" t="s">
        <v>125</v>
      </c>
      <c r="B57" s="30">
        <f>$B$25/$B$34*100</f>
        <v>12.43682529414143</v>
      </c>
      <c r="C57" s="31">
        <f>$C$25/$C$34*100</f>
        <v>12.118629623316856</v>
      </c>
      <c r="D57" s="30">
        <f>$D$25/$D$34*100</f>
        <v>12.660846778493836</v>
      </c>
      <c r="E57" s="31">
        <f>$E$25/$E$34*100</f>
        <v>11.595838698252663</v>
      </c>
      <c r="F57" s="32"/>
      <c r="G57" s="30">
        <f t="shared" si="4"/>
        <v>0.3181956708245739</v>
      </c>
      <c r="H57" s="31">
        <f t="shared" si="5"/>
        <v>1.0650080802411726</v>
      </c>
    </row>
    <row r="58" spans="1:8" x14ac:dyDescent="0.2">
      <c r="A58" s="7" t="s">
        <v>126</v>
      </c>
      <c r="B58" s="30">
        <f>$B$26/$B$34*100</f>
        <v>1.1159180042857719</v>
      </c>
      <c r="C58" s="31">
        <f>$C$26/$C$34*100</f>
        <v>3.064598602352139</v>
      </c>
      <c r="D58" s="30">
        <f>$D$26/$D$34*100</f>
        <v>1.8687630452336335</v>
      </c>
      <c r="E58" s="31">
        <f>$E$26/$E$34*100</f>
        <v>2.0717139386396659</v>
      </c>
      <c r="F58" s="32"/>
      <c r="G58" s="30">
        <f t="shared" si="4"/>
        <v>-1.9486805980663671</v>
      </c>
      <c r="H58" s="31">
        <f t="shared" si="5"/>
        <v>-0.20295089340603245</v>
      </c>
    </row>
    <row r="59" spans="1:8" x14ac:dyDescent="0.2">
      <c r="A59" s="142" t="s">
        <v>129</v>
      </c>
      <c r="B59" s="148">
        <f>$B$27/$B$34*100</f>
        <v>0.27089313872154608</v>
      </c>
      <c r="C59" s="149">
        <f>$C$27/$C$34*100</f>
        <v>0.13294699164820181</v>
      </c>
      <c r="D59" s="148">
        <f>$D$27/$D$34*100</f>
        <v>0.2169508051860993</v>
      </c>
      <c r="E59" s="149">
        <f>$E$27/$E$34*100</f>
        <v>0.19628157303296406</v>
      </c>
      <c r="F59" s="150"/>
      <c r="G59" s="148">
        <f t="shared" si="4"/>
        <v>0.13794614707334427</v>
      </c>
      <c r="H59" s="149">
        <f t="shared" si="5"/>
        <v>2.0669232153135236E-2</v>
      </c>
    </row>
    <row r="60" spans="1:8" x14ac:dyDescent="0.2">
      <c r="A60" s="7" t="s">
        <v>130</v>
      </c>
      <c r="B60" s="30">
        <f>$B$28/$B$34*100</f>
        <v>1.6172724699793799E-2</v>
      </c>
      <c r="C60" s="31">
        <f>$C$28/$C$34*100</f>
        <v>1.0226691665246293E-2</v>
      </c>
      <c r="D60" s="30">
        <f>$D$28/$D$34*100</f>
        <v>1.6149427914133797E-2</v>
      </c>
      <c r="E60" s="31">
        <f>$E$28/$E$34*100</f>
        <v>1.7542872463317191E-2</v>
      </c>
      <c r="F60" s="32"/>
      <c r="G60" s="30">
        <f t="shared" si="4"/>
        <v>5.9460330345475054E-3</v>
      </c>
      <c r="H60" s="31">
        <f t="shared" si="5"/>
        <v>-1.3934445491833938E-3</v>
      </c>
    </row>
    <row r="61" spans="1:8" x14ac:dyDescent="0.2">
      <c r="A61" s="7" t="s">
        <v>131</v>
      </c>
      <c r="B61" s="30">
        <f>$B$29/$B$34*100</f>
        <v>0.12129543524845349</v>
      </c>
      <c r="C61" s="31">
        <f>$C$29/$C$34*100</f>
        <v>0.33748082495312764</v>
      </c>
      <c r="D61" s="30">
        <f>$D$29/$D$34*100</f>
        <v>0.17520605755899873</v>
      </c>
      <c r="E61" s="31">
        <f>$E$29/$E$34*100</f>
        <v>0.30716576690487457</v>
      </c>
      <c r="F61" s="32"/>
      <c r="G61" s="30">
        <f t="shared" si="4"/>
        <v>-0.21618538970467416</v>
      </c>
      <c r="H61" s="31">
        <f t="shared" si="5"/>
        <v>-0.13195970934587584</v>
      </c>
    </row>
    <row r="62" spans="1:8" x14ac:dyDescent="0.2">
      <c r="A62" s="7" t="s">
        <v>132</v>
      </c>
      <c r="B62" s="30">
        <f>$B$30/$B$34*100</f>
        <v>3.0121699753365947</v>
      </c>
      <c r="C62" s="31">
        <f>$C$30/$C$34*100</f>
        <v>2.8293846940514742</v>
      </c>
      <c r="D62" s="30">
        <f>$D$30/$D$34*100</f>
        <v>2.8474793180675535</v>
      </c>
      <c r="E62" s="31">
        <f>$E$30/$E$34*100</f>
        <v>2.2914963408216025</v>
      </c>
      <c r="F62" s="32"/>
      <c r="G62" s="30">
        <f t="shared" si="4"/>
        <v>0.1827852812851205</v>
      </c>
      <c r="H62" s="31">
        <f t="shared" si="5"/>
        <v>0.55598297724595103</v>
      </c>
    </row>
    <row r="63" spans="1:8" x14ac:dyDescent="0.2">
      <c r="A63" s="7" t="s">
        <v>133</v>
      </c>
      <c r="B63" s="30">
        <f>$B$31/$B$34*100</f>
        <v>3.4690494481057694</v>
      </c>
      <c r="C63" s="31">
        <f>$C$31/$C$34*100</f>
        <v>2.7680245440599966</v>
      </c>
      <c r="D63" s="30">
        <f>$D$31/$D$34*100</f>
        <v>3.015067720950074</v>
      </c>
      <c r="E63" s="31">
        <f>$E$31/$E$34*100</f>
        <v>2.8442623222129177</v>
      </c>
      <c r="F63" s="32"/>
      <c r="G63" s="30">
        <f t="shared" si="4"/>
        <v>0.70102490404577278</v>
      </c>
      <c r="H63" s="31">
        <f t="shared" si="5"/>
        <v>0.17080539873715628</v>
      </c>
    </row>
    <row r="64" spans="1:8" x14ac:dyDescent="0.2">
      <c r="A64" s="7" t="s">
        <v>134</v>
      </c>
      <c r="B64" s="30">
        <f>$B$32/$B$34*100</f>
        <v>16.289976953867303</v>
      </c>
      <c r="C64" s="31">
        <f>$C$32/$C$34*100</f>
        <v>15.691153911709563</v>
      </c>
      <c r="D64" s="30">
        <f>$D$32/$D$34*100</f>
        <v>16.274357450828038</v>
      </c>
      <c r="E64" s="31">
        <f>$E$32/$E$34*100</f>
        <v>14.580113002578472</v>
      </c>
      <c r="F64" s="32"/>
      <c r="G64" s="30">
        <f t="shared" si="4"/>
        <v>0.59882304215773985</v>
      </c>
      <c r="H64" s="31">
        <f t="shared" si="5"/>
        <v>1.6942444482495667</v>
      </c>
    </row>
    <row r="65" spans="1:8" x14ac:dyDescent="0.2">
      <c r="A65" s="142" t="s">
        <v>128</v>
      </c>
      <c r="B65" s="148">
        <f>$B$33/$B$34*100</f>
        <v>4.9165083087373143</v>
      </c>
      <c r="C65" s="149">
        <f>$C$33/$C$34*100</f>
        <v>3.8077381966933701</v>
      </c>
      <c r="D65" s="148">
        <f>$D$33/$D$34*100</f>
        <v>4.0967746850099784</v>
      </c>
      <c r="E65" s="149">
        <f>$E$33/$E$34*100</f>
        <v>3.4585938560226666</v>
      </c>
      <c r="F65" s="150"/>
      <c r="G65" s="148">
        <f t="shared" si="4"/>
        <v>1.1087701120439442</v>
      </c>
      <c r="H65" s="149">
        <f t="shared" si="5"/>
        <v>0.63818082898731188</v>
      </c>
    </row>
    <row r="66" spans="1:8" s="43" customFormat="1" x14ac:dyDescent="0.2">
      <c r="A66" s="27" t="s">
        <v>0</v>
      </c>
      <c r="B66" s="46">
        <f>SUM(B46:B65)</f>
        <v>100</v>
      </c>
      <c r="C66" s="47">
        <f>SUM(C46:C65)</f>
        <v>100</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12</v>
      </c>
      <c r="C6" s="66">
        <v>13</v>
      </c>
      <c r="D6" s="65">
        <v>154</v>
      </c>
      <c r="E6" s="66">
        <v>226</v>
      </c>
      <c r="F6" s="67"/>
      <c r="G6" s="65">
        <f t="shared" ref="G6:G37" si="0">B6-C6</f>
        <v>-1</v>
      </c>
      <c r="H6" s="66">
        <f t="shared" ref="H6:H37" si="1">D6-E6</f>
        <v>-72</v>
      </c>
      <c r="I6" s="20">
        <f t="shared" ref="I6:I37" si="2">IF(C6=0, "-", IF(G6/C6&lt;10, G6/C6, "&gt;999%"))</f>
        <v>-7.6923076923076927E-2</v>
      </c>
      <c r="J6" s="21">
        <f t="shared" ref="J6:J37" si="3">IF(E6=0, "-", IF(H6/E6&lt;10, H6/E6, "&gt;999%"))</f>
        <v>-0.31858407079646017</v>
      </c>
    </row>
    <row r="7" spans="1:10" x14ac:dyDescent="0.2">
      <c r="A7" s="7" t="s">
        <v>32</v>
      </c>
      <c r="B7" s="65">
        <v>1</v>
      </c>
      <c r="C7" s="66">
        <v>0</v>
      </c>
      <c r="D7" s="65">
        <v>10</v>
      </c>
      <c r="E7" s="66">
        <v>1</v>
      </c>
      <c r="F7" s="67"/>
      <c r="G7" s="65">
        <f t="shared" si="0"/>
        <v>1</v>
      </c>
      <c r="H7" s="66">
        <f t="shared" si="1"/>
        <v>9</v>
      </c>
      <c r="I7" s="20" t="str">
        <f t="shared" si="2"/>
        <v>-</v>
      </c>
      <c r="J7" s="21">
        <f t="shared" si="3"/>
        <v>9</v>
      </c>
    </row>
    <row r="8" spans="1:10" x14ac:dyDescent="0.2">
      <c r="A8" s="7" t="s">
        <v>33</v>
      </c>
      <c r="B8" s="65">
        <v>5</v>
      </c>
      <c r="C8" s="66">
        <v>5</v>
      </c>
      <c r="D8" s="65">
        <v>53</v>
      </c>
      <c r="E8" s="66">
        <v>49</v>
      </c>
      <c r="F8" s="67"/>
      <c r="G8" s="65">
        <f t="shared" si="0"/>
        <v>0</v>
      </c>
      <c r="H8" s="66">
        <f t="shared" si="1"/>
        <v>4</v>
      </c>
      <c r="I8" s="20">
        <f t="shared" si="2"/>
        <v>0</v>
      </c>
      <c r="J8" s="21">
        <f t="shared" si="3"/>
        <v>8.1632653061224483E-2</v>
      </c>
    </row>
    <row r="9" spans="1:10" x14ac:dyDescent="0.2">
      <c r="A9" s="7" t="s">
        <v>34</v>
      </c>
      <c r="B9" s="65">
        <v>389</v>
      </c>
      <c r="C9" s="66">
        <v>671</v>
      </c>
      <c r="D9" s="65">
        <v>6986</v>
      </c>
      <c r="E9" s="66">
        <v>7378</v>
      </c>
      <c r="F9" s="67"/>
      <c r="G9" s="65">
        <f t="shared" si="0"/>
        <v>-282</v>
      </c>
      <c r="H9" s="66">
        <f t="shared" si="1"/>
        <v>-392</v>
      </c>
      <c r="I9" s="20">
        <f t="shared" si="2"/>
        <v>-0.42026825633383008</v>
      </c>
      <c r="J9" s="21">
        <f t="shared" si="3"/>
        <v>-5.3130929791271347E-2</v>
      </c>
    </row>
    <row r="10" spans="1:10" x14ac:dyDescent="0.2">
      <c r="A10" s="7" t="s">
        <v>35</v>
      </c>
      <c r="B10" s="65">
        <v>1</v>
      </c>
      <c r="C10" s="66">
        <v>5</v>
      </c>
      <c r="D10" s="65">
        <v>79</v>
      </c>
      <c r="E10" s="66">
        <v>54</v>
      </c>
      <c r="F10" s="67"/>
      <c r="G10" s="65">
        <f t="shared" si="0"/>
        <v>-4</v>
      </c>
      <c r="H10" s="66">
        <f t="shared" si="1"/>
        <v>25</v>
      </c>
      <c r="I10" s="20">
        <f t="shared" si="2"/>
        <v>-0.8</v>
      </c>
      <c r="J10" s="21">
        <f t="shared" si="3"/>
        <v>0.46296296296296297</v>
      </c>
    </row>
    <row r="11" spans="1:10" x14ac:dyDescent="0.2">
      <c r="A11" s="7" t="s">
        <v>36</v>
      </c>
      <c r="B11" s="65">
        <v>654</v>
      </c>
      <c r="C11" s="66">
        <v>739</v>
      </c>
      <c r="D11" s="65">
        <v>8435</v>
      </c>
      <c r="E11" s="66">
        <v>8434</v>
      </c>
      <c r="F11" s="67"/>
      <c r="G11" s="65">
        <f t="shared" si="0"/>
        <v>-85</v>
      </c>
      <c r="H11" s="66">
        <f t="shared" si="1"/>
        <v>1</v>
      </c>
      <c r="I11" s="20">
        <f t="shared" si="2"/>
        <v>-0.11502029769959404</v>
      </c>
      <c r="J11" s="21">
        <f t="shared" si="3"/>
        <v>1.1856770215793219E-4</v>
      </c>
    </row>
    <row r="12" spans="1:10" x14ac:dyDescent="0.2">
      <c r="A12" s="7" t="s">
        <v>37</v>
      </c>
      <c r="B12" s="65">
        <v>0</v>
      </c>
      <c r="C12" s="66">
        <v>0</v>
      </c>
      <c r="D12" s="65">
        <v>0</v>
      </c>
      <c r="E12" s="66">
        <v>1</v>
      </c>
      <c r="F12" s="67"/>
      <c r="G12" s="65">
        <f t="shared" si="0"/>
        <v>0</v>
      </c>
      <c r="H12" s="66">
        <f t="shared" si="1"/>
        <v>-1</v>
      </c>
      <c r="I12" s="20" t="str">
        <f t="shared" si="2"/>
        <v>-</v>
      </c>
      <c r="J12" s="21">
        <f t="shared" si="3"/>
        <v>-1</v>
      </c>
    </row>
    <row r="13" spans="1:10" x14ac:dyDescent="0.2">
      <c r="A13" s="7" t="s">
        <v>38</v>
      </c>
      <c r="B13" s="65">
        <v>71</v>
      </c>
      <c r="C13" s="66">
        <v>9</v>
      </c>
      <c r="D13" s="65">
        <v>626</v>
      </c>
      <c r="E13" s="66">
        <v>9</v>
      </c>
      <c r="F13" s="67"/>
      <c r="G13" s="65">
        <f t="shared" si="0"/>
        <v>62</v>
      </c>
      <c r="H13" s="66">
        <f t="shared" si="1"/>
        <v>617</v>
      </c>
      <c r="I13" s="20">
        <f t="shared" si="2"/>
        <v>6.8888888888888893</v>
      </c>
      <c r="J13" s="21" t="str">
        <f t="shared" si="3"/>
        <v>&gt;999%</v>
      </c>
    </row>
    <row r="14" spans="1:10" x14ac:dyDescent="0.2">
      <c r="A14" s="7" t="s">
        <v>39</v>
      </c>
      <c r="B14" s="65">
        <v>5</v>
      </c>
      <c r="C14" s="66">
        <v>6</v>
      </c>
      <c r="D14" s="65">
        <v>104</v>
      </c>
      <c r="E14" s="66">
        <v>110</v>
      </c>
      <c r="F14" s="67"/>
      <c r="G14" s="65">
        <f t="shared" si="0"/>
        <v>-1</v>
      </c>
      <c r="H14" s="66">
        <f t="shared" si="1"/>
        <v>-6</v>
      </c>
      <c r="I14" s="20">
        <f t="shared" si="2"/>
        <v>-0.16666666666666666</v>
      </c>
      <c r="J14" s="21">
        <f t="shared" si="3"/>
        <v>-5.4545454545454543E-2</v>
      </c>
    </row>
    <row r="15" spans="1:10" x14ac:dyDescent="0.2">
      <c r="A15" s="7" t="s">
        <v>40</v>
      </c>
      <c r="B15" s="65">
        <v>16</v>
      </c>
      <c r="C15" s="66">
        <v>9</v>
      </c>
      <c r="D15" s="65">
        <v>83</v>
      </c>
      <c r="E15" s="66">
        <v>102</v>
      </c>
      <c r="F15" s="67"/>
      <c r="G15" s="65">
        <f t="shared" si="0"/>
        <v>7</v>
      </c>
      <c r="H15" s="66">
        <f t="shared" si="1"/>
        <v>-19</v>
      </c>
      <c r="I15" s="20">
        <f t="shared" si="2"/>
        <v>0.77777777777777779</v>
      </c>
      <c r="J15" s="21">
        <f t="shared" si="3"/>
        <v>-0.18627450980392157</v>
      </c>
    </row>
    <row r="16" spans="1:10" x14ac:dyDescent="0.2">
      <c r="A16" s="7" t="s">
        <v>43</v>
      </c>
      <c r="B16" s="65">
        <v>5</v>
      </c>
      <c r="C16" s="66">
        <v>7</v>
      </c>
      <c r="D16" s="65">
        <v>59</v>
      </c>
      <c r="E16" s="66">
        <v>78</v>
      </c>
      <c r="F16" s="67"/>
      <c r="G16" s="65">
        <f t="shared" si="0"/>
        <v>-2</v>
      </c>
      <c r="H16" s="66">
        <f t="shared" si="1"/>
        <v>-19</v>
      </c>
      <c r="I16" s="20">
        <f t="shared" si="2"/>
        <v>-0.2857142857142857</v>
      </c>
      <c r="J16" s="21">
        <f t="shared" si="3"/>
        <v>-0.24358974358974358</v>
      </c>
    </row>
    <row r="17" spans="1:10" x14ac:dyDescent="0.2">
      <c r="A17" s="7" t="s">
        <v>44</v>
      </c>
      <c r="B17" s="65">
        <v>33</v>
      </c>
      <c r="C17" s="66">
        <v>12</v>
      </c>
      <c r="D17" s="65">
        <v>258</v>
      </c>
      <c r="E17" s="66">
        <v>237</v>
      </c>
      <c r="F17" s="67"/>
      <c r="G17" s="65">
        <f t="shared" si="0"/>
        <v>21</v>
      </c>
      <c r="H17" s="66">
        <f t="shared" si="1"/>
        <v>21</v>
      </c>
      <c r="I17" s="20">
        <f t="shared" si="2"/>
        <v>1.75</v>
      </c>
      <c r="J17" s="21">
        <f t="shared" si="3"/>
        <v>8.8607594936708861E-2</v>
      </c>
    </row>
    <row r="18" spans="1:10" x14ac:dyDescent="0.2">
      <c r="A18" s="7" t="s">
        <v>45</v>
      </c>
      <c r="B18" s="65">
        <v>64</v>
      </c>
      <c r="C18" s="66">
        <v>38</v>
      </c>
      <c r="D18" s="65">
        <v>417</v>
      </c>
      <c r="E18" s="66">
        <v>277</v>
      </c>
      <c r="F18" s="67"/>
      <c r="G18" s="65">
        <f t="shared" si="0"/>
        <v>26</v>
      </c>
      <c r="H18" s="66">
        <f t="shared" si="1"/>
        <v>140</v>
      </c>
      <c r="I18" s="20">
        <f t="shared" si="2"/>
        <v>0.68421052631578949</v>
      </c>
      <c r="J18" s="21">
        <f t="shared" si="3"/>
        <v>0.50541516245487361</v>
      </c>
    </row>
    <row r="19" spans="1:10" x14ac:dyDescent="0.2">
      <c r="A19" s="7" t="s">
        <v>46</v>
      </c>
      <c r="B19" s="65">
        <v>1502</v>
      </c>
      <c r="C19" s="66">
        <v>1660</v>
      </c>
      <c r="D19" s="65">
        <v>19113</v>
      </c>
      <c r="E19" s="66">
        <v>16436</v>
      </c>
      <c r="F19" s="67"/>
      <c r="G19" s="65">
        <f t="shared" si="0"/>
        <v>-158</v>
      </c>
      <c r="H19" s="66">
        <f t="shared" si="1"/>
        <v>2677</v>
      </c>
      <c r="I19" s="20">
        <f t="shared" si="2"/>
        <v>-9.5180722891566261E-2</v>
      </c>
      <c r="J19" s="21">
        <f t="shared" si="3"/>
        <v>0.16287417863227063</v>
      </c>
    </row>
    <row r="20" spans="1:10" x14ac:dyDescent="0.2">
      <c r="A20" s="7" t="s">
        <v>49</v>
      </c>
      <c r="B20" s="65">
        <v>80</v>
      </c>
      <c r="C20" s="66">
        <v>41</v>
      </c>
      <c r="D20" s="65">
        <v>462</v>
      </c>
      <c r="E20" s="66">
        <v>175</v>
      </c>
      <c r="F20" s="67"/>
      <c r="G20" s="65">
        <f t="shared" si="0"/>
        <v>39</v>
      </c>
      <c r="H20" s="66">
        <f t="shared" si="1"/>
        <v>287</v>
      </c>
      <c r="I20" s="20">
        <f t="shared" si="2"/>
        <v>0.95121951219512191</v>
      </c>
      <c r="J20" s="21">
        <f t="shared" si="3"/>
        <v>1.64</v>
      </c>
    </row>
    <row r="21" spans="1:10" x14ac:dyDescent="0.2">
      <c r="A21" s="7" t="s">
        <v>50</v>
      </c>
      <c r="B21" s="65">
        <v>326</v>
      </c>
      <c r="C21" s="66">
        <v>217</v>
      </c>
      <c r="D21" s="65">
        <v>4827</v>
      </c>
      <c r="E21" s="66">
        <v>1790</v>
      </c>
      <c r="F21" s="67"/>
      <c r="G21" s="65">
        <f t="shared" si="0"/>
        <v>109</v>
      </c>
      <c r="H21" s="66">
        <f t="shared" si="1"/>
        <v>3037</v>
      </c>
      <c r="I21" s="20">
        <f t="shared" si="2"/>
        <v>0.50230414746543783</v>
      </c>
      <c r="J21" s="21">
        <f t="shared" si="3"/>
        <v>1.6966480446927374</v>
      </c>
    </row>
    <row r="22" spans="1:10" x14ac:dyDescent="0.2">
      <c r="A22" s="7" t="s">
        <v>52</v>
      </c>
      <c r="B22" s="65">
        <v>0</v>
      </c>
      <c r="C22" s="66">
        <v>0</v>
      </c>
      <c r="D22" s="65">
        <v>0</v>
      </c>
      <c r="E22" s="66">
        <v>4221</v>
      </c>
      <c r="F22" s="67"/>
      <c r="G22" s="65">
        <f t="shared" si="0"/>
        <v>0</v>
      </c>
      <c r="H22" s="66">
        <f t="shared" si="1"/>
        <v>-4221</v>
      </c>
      <c r="I22" s="20" t="str">
        <f t="shared" si="2"/>
        <v>-</v>
      </c>
      <c r="J22" s="21">
        <f t="shared" si="3"/>
        <v>-1</v>
      </c>
    </row>
    <row r="23" spans="1:10" x14ac:dyDescent="0.2">
      <c r="A23" s="7" t="s">
        <v>53</v>
      </c>
      <c r="B23" s="65">
        <v>399</v>
      </c>
      <c r="C23" s="66">
        <v>760</v>
      </c>
      <c r="D23" s="65">
        <v>5115</v>
      </c>
      <c r="E23" s="66">
        <v>9591</v>
      </c>
      <c r="F23" s="67"/>
      <c r="G23" s="65">
        <f t="shared" si="0"/>
        <v>-361</v>
      </c>
      <c r="H23" s="66">
        <f t="shared" si="1"/>
        <v>-4476</v>
      </c>
      <c r="I23" s="20">
        <f t="shared" si="2"/>
        <v>-0.47499999999999998</v>
      </c>
      <c r="J23" s="21">
        <f t="shared" si="3"/>
        <v>-0.46668751954957771</v>
      </c>
    </row>
    <row r="24" spans="1:10" x14ac:dyDescent="0.2">
      <c r="A24" s="7" t="s">
        <v>54</v>
      </c>
      <c r="B24" s="65">
        <v>1850</v>
      </c>
      <c r="C24" s="66">
        <v>1889</v>
      </c>
      <c r="D24" s="65">
        <v>22174</v>
      </c>
      <c r="E24" s="66">
        <v>21708</v>
      </c>
      <c r="F24" s="67"/>
      <c r="G24" s="65">
        <f t="shared" si="0"/>
        <v>-39</v>
      </c>
      <c r="H24" s="66">
        <f t="shared" si="1"/>
        <v>466</v>
      </c>
      <c r="I24" s="20">
        <f t="shared" si="2"/>
        <v>-2.0645844362096346E-2</v>
      </c>
      <c r="J24" s="21">
        <f t="shared" si="3"/>
        <v>2.1466740372213008E-2</v>
      </c>
    </row>
    <row r="25" spans="1:10" x14ac:dyDescent="0.2">
      <c r="A25" s="7" t="s">
        <v>56</v>
      </c>
      <c r="B25" s="65">
        <v>0</v>
      </c>
      <c r="C25" s="66">
        <v>0</v>
      </c>
      <c r="D25" s="65">
        <v>0</v>
      </c>
      <c r="E25" s="66">
        <v>26</v>
      </c>
      <c r="F25" s="67"/>
      <c r="G25" s="65">
        <f t="shared" si="0"/>
        <v>0</v>
      </c>
      <c r="H25" s="66">
        <f t="shared" si="1"/>
        <v>-26</v>
      </c>
      <c r="I25" s="20" t="str">
        <f t="shared" si="2"/>
        <v>-</v>
      </c>
      <c r="J25" s="21">
        <f t="shared" si="3"/>
        <v>-1</v>
      </c>
    </row>
    <row r="26" spans="1:10" x14ac:dyDescent="0.2">
      <c r="A26" s="7" t="s">
        <v>59</v>
      </c>
      <c r="B26" s="65">
        <v>815</v>
      </c>
      <c r="C26" s="66">
        <v>947</v>
      </c>
      <c r="D26" s="65">
        <v>10020</v>
      </c>
      <c r="E26" s="66">
        <v>6444</v>
      </c>
      <c r="F26" s="67"/>
      <c r="G26" s="65">
        <f t="shared" si="0"/>
        <v>-132</v>
      </c>
      <c r="H26" s="66">
        <f t="shared" si="1"/>
        <v>3576</v>
      </c>
      <c r="I26" s="20">
        <f t="shared" si="2"/>
        <v>-0.13938753959873285</v>
      </c>
      <c r="J26" s="21">
        <f t="shared" si="3"/>
        <v>0.55493482309124764</v>
      </c>
    </row>
    <row r="27" spans="1:10" x14ac:dyDescent="0.2">
      <c r="A27" s="7" t="s">
        <v>60</v>
      </c>
      <c r="B27" s="65">
        <v>0</v>
      </c>
      <c r="C27" s="66">
        <v>0</v>
      </c>
      <c r="D27" s="65">
        <v>0</v>
      </c>
      <c r="E27" s="66">
        <v>1</v>
      </c>
      <c r="F27" s="67"/>
      <c r="G27" s="65">
        <f t="shared" si="0"/>
        <v>0</v>
      </c>
      <c r="H27" s="66">
        <f t="shared" si="1"/>
        <v>-1</v>
      </c>
      <c r="I27" s="20" t="str">
        <f t="shared" si="2"/>
        <v>-</v>
      </c>
      <c r="J27" s="21">
        <f t="shared" si="3"/>
        <v>-1</v>
      </c>
    </row>
    <row r="28" spans="1:10" x14ac:dyDescent="0.2">
      <c r="A28" s="7" t="s">
        <v>62</v>
      </c>
      <c r="B28" s="65">
        <v>14</v>
      </c>
      <c r="C28" s="66">
        <v>39</v>
      </c>
      <c r="D28" s="65">
        <v>462</v>
      </c>
      <c r="E28" s="66">
        <v>506</v>
      </c>
      <c r="F28" s="67"/>
      <c r="G28" s="65">
        <f t="shared" si="0"/>
        <v>-25</v>
      </c>
      <c r="H28" s="66">
        <f t="shared" si="1"/>
        <v>-44</v>
      </c>
      <c r="I28" s="20">
        <f t="shared" si="2"/>
        <v>-0.64102564102564108</v>
      </c>
      <c r="J28" s="21">
        <f t="shared" si="3"/>
        <v>-8.6956521739130432E-2</v>
      </c>
    </row>
    <row r="29" spans="1:10" x14ac:dyDescent="0.2">
      <c r="A29" s="7" t="s">
        <v>63</v>
      </c>
      <c r="B29" s="65">
        <v>186</v>
      </c>
      <c r="C29" s="66">
        <v>212</v>
      </c>
      <c r="D29" s="65">
        <v>2329</v>
      </c>
      <c r="E29" s="66">
        <v>1898</v>
      </c>
      <c r="F29" s="67"/>
      <c r="G29" s="65">
        <f t="shared" si="0"/>
        <v>-26</v>
      </c>
      <c r="H29" s="66">
        <f t="shared" si="1"/>
        <v>431</v>
      </c>
      <c r="I29" s="20">
        <f t="shared" si="2"/>
        <v>-0.12264150943396226</v>
      </c>
      <c r="J29" s="21">
        <f t="shared" si="3"/>
        <v>0.22708113804004215</v>
      </c>
    </row>
    <row r="30" spans="1:10" x14ac:dyDescent="0.2">
      <c r="A30" s="7" t="s">
        <v>65</v>
      </c>
      <c r="B30" s="65">
        <v>1757</v>
      </c>
      <c r="C30" s="66">
        <v>1542</v>
      </c>
      <c r="D30" s="65">
        <v>21616</v>
      </c>
      <c r="E30" s="66">
        <v>20264</v>
      </c>
      <c r="F30" s="67"/>
      <c r="G30" s="65">
        <f t="shared" si="0"/>
        <v>215</v>
      </c>
      <c r="H30" s="66">
        <f t="shared" si="1"/>
        <v>1352</v>
      </c>
      <c r="I30" s="20">
        <f t="shared" si="2"/>
        <v>0.13942931258106356</v>
      </c>
      <c r="J30" s="21">
        <f t="shared" si="3"/>
        <v>6.671930517173312E-2</v>
      </c>
    </row>
    <row r="31" spans="1:10" x14ac:dyDescent="0.2">
      <c r="A31" s="7" t="s">
        <v>66</v>
      </c>
      <c r="B31" s="65">
        <v>1</v>
      </c>
      <c r="C31" s="66">
        <v>3</v>
      </c>
      <c r="D31" s="65">
        <v>32</v>
      </c>
      <c r="E31" s="66">
        <v>34</v>
      </c>
      <c r="F31" s="67"/>
      <c r="G31" s="65">
        <f t="shared" si="0"/>
        <v>-2</v>
      </c>
      <c r="H31" s="66">
        <f t="shared" si="1"/>
        <v>-2</v>
      </c>
      <c r="I31" s="20">
        <f t="shared" si="2"/>
        <v>-0.66666666666666663</v>
      </c>
      <c r="J31" s="21">
        <f t="shared" si="3"/>
        <v>-5.8823529411764705E-2</v>
      </c>
    </row>
    <row r="32" spans="1:10" x14ac:dyDescent="0.2">
      <c r="A32" s="7" t="s">
        <v>67</v>
      </c>
      <c r="B32" s="65">
        <v>65</v>
      </c>
      <c r="C32" s="66">
        <v>302</v>
      </c>
      <c r="D32" s="65">
        <v>2440</v>
      </c>
      <c r="E32" s="66">
        <v>2484</v>
      </c>
      <c r="F32" s="67"/>
      <c r="G32" s="65">
        <f t="shared" si="0"/>
        <v>-237</v>
      </c>
      <c r="H32" s="66">
        <f t="shared" si="1"/>
        <v>-44</v>
      </c>
      <c r="I32" s="20">
        <f t="shared" si="2"/>
        <v>-0.78476821192052981</v>
      </c>
      <c r="J32" s="21">
        <f t="shared" si="3"/>
        <v>-1.7713365539452495E-2</v>
      </c>
    </row>
    <row r="33" spans="1:10" x14ac:dyDescent="0.2">
      <c r="A33" s="7" t="s">
        <v>68</v>
      </c>
      <c r="B33" s="65">
        <v>527</v>
      </c>
      <c r="C33" s="66">
        <v>495</v>
      </c>
      <c r="D33" s="65">
        <v>6051</v>
      </c>
      <c r="E33" s="66">
        <v>3749</v>
      </c>
      <c r="F33" s="67"/>
      <c r="G33" s="65">
        <f t="shared" si="0"/>
        <v>32</v>
      </c>
      <c r="H33" s="66">
        <f t="shared" si="1"/>
        <v>2302</v>
      </c>
      <c r="I33" s="20">
        <f t="shared" si="2"/>
        <v>6.4646464646464646E-2</v>
      </c>
      <c r="J33" s="21">
        <f t="shared" si="3"/>
        <v>0.61403040810882903</v>
      </c>
    </row>
    <row r="34" spans="1:10" x14ac:dyDescent="0.2">
      <c r="A34" s="7" t="s">
        <v>69</v>
      </c>
      <c r="B34" s="65">
        <v>240</v>
      </c>
      <c r="C34" s="66">
        <v>503</v>
      </c>
      <c r="D34" s="65">
        <v>3754</v>
      </c>
      <c r="E34" s="66">
        <v>3835</v>
      </c>
      <c r="F34" s="67"/>
      <c r="G34" s="65">
        <f t="shared" si="0"/>
        <v>-263</v>
      </c>
      <c r="H34" s="66">
        <f t="shared" si="1"/>
        <v>-81</v>
      </c>
      <c r="I34" s="20">
        <f t="shared" si="2"/>
        <v>-0.52286282306163023</v>
      </c>
      <c r="J34" s="21">
        <f t="shared" si="3"/>
        <v>-2.1121251629726206E-2</v>
      </c>
    </row>
    <row r="35" spans="1:10" x14ac:dyDescent="0.2">
      <c r="A35" s="7" t="s">
        <v>70</v>
      </c>
      <c r="B35" s="65">
        <v>0</v>
      </c>
      <c r="C35" s="66">
        <v>4</v>
      </c>
      <c r="D35" s="65">
        <v>12</v>
      </c>
      <c r="E35" s="66">
        <v>25</v>
      </c>
      <c r="F35" s="67"/>
      <c r="G35" s="65">
        <f t="shared" si="0"/>
        <v>-4</v>
      </c>
      <c r="H35" s="66">
        <f t="shared" si="1"/>
        <v>-13</v>
      </c>
      <c r="I35" s="20">
        <f t="shared" si="2"/>
        <v>-1</v>
      </c>
      <c r="J35" s="21">
        <f t="shared" si="3"/>
        <v>-0.52</v>
      </c>
    </row>
    <row r="36" spans="1:10" x14ac:dyDescent="0.2">
      <c r="A36" s="7" t="s">
        <v>73</v>
      </c>
      <c r="B36" s="65">
        <v>18</v>
      </c>
      <c r="C36" s="66">
        <v>18</v>
      </c>
      <c r="D36" s="65">
        <v>205</v>
      </c>
      <c r="E36" s="66">
        <v>205</v>
      </c>
      <c r="F36" s="67"/>
      <c r="G36" s="65">
        <f t="shared" si="0"/>
        <v>0</v>
      </c>
      <c r="H36" s="66">
        <f t="shared" si="1"/>
        <v>0</v>
      </c>
      <c r="I36" s="20">
        <f t="shared" si="2"/>
        <v>0</v>
      </c>
      <c r="J36" s="21">
        <f t="shared" si="3"/>
        <v>0</v>
      </c>
    </row>
    <row r="37" spans="1:10" x14ac:dyDescent="0.2">
      <c r="A37" s="7" t="s">
        <v>74</v>
      </c>
      <c r="B37" s="65">
        <v>1905</v>
      </c>
      <c r="C37" s="66">
        <v>2638</v>
      </c>
      <c r="D37" s="65">
        <v>31410</v>
      </c>
      <c r="E37" s="66">
        <v>27972</v>
      </c>
      <c r="F37" s="67"/>
      <c r="G37" s="65">
        <f t="shared" si="0"/>
        <v>-733</v>
      </c>
      <c r="H37" s="66">
        <f t="shared" si="1"/>
        <v>3438</v>
      </c>
      <c r="I37" s="20">
        <f t="shared" si="2"/>
        <v>-0.27786201667930249</v>
      </c>
      <c r="J37" s="21">
        <f t="shared" si="3"/>
        <v>0.12290862290862291</v>
      </c>
    </row>
    <row r="38" spans="1:10" x14ac:dyDescent="0.2">
      <c r="A38" s="7" t="s">
        <v>75</v>
      </c>
      <c r="B38" s="65">
        <v>5</v>
      </c>
      <c r="C38" s="66">
        <v>2</v>
      </c>
      <c r="D38" s="65">
        <v>37</v>
      </c>
      <c r="E38" s="66">
        <v>36</v>
      </c>
      <c r="F38" s="67"/>
      <c r="G38" s="65">
        <f t="shared" ref="G38:G74" si="4">B38-C38</f>
        <v>3</v>
      </c>
      <c r="H38" s="66">
        <f t="shared" ref="H38:H74" si="5">D38-E38</f>
        <v>1</v>
      </c>
      <c r="I38" s="20">
        <f t="shared" ref="I38:I74" si="6">IF(C38=0, "-", IF(G38/C38&lt;10, G38/C38, "&gt;999%"))</f>
        <v>1.5</v>
      </c>
      <c r="J38" s="21">
        <f t="shared" ref="J38:J74" si="7">IF(E38=0, "-", IF(H38/E38&lt;10, H38/E38, "&gt;999%"))</f>
        <v>2.7777777777777776E-2</v>
      </c>
    </row>
    <row r="39" spans="1:10" x14ac:dyDescent="0.2">
      <c r="A39" s="7" t="s">
        <v>76</v>
      </c>
      <c r="B39" s="65">
        <v>777</v>
      </c>
      <c r="C39" s="66">
        <v>1033</v>
      </c>
      <c r="D39" s="65">
        <v>9568</v>
      </c>
      <c r="E39" s="66">
        <v>10408</v>
      </c>
      <c r="F39" s="67"/>
      <c r="G39" s="65">
        <f t="shared" si="4"/>
        <v>-256</v>
      </c>
      <c r="H39" s="66">
        <f t="shared" si="5"/>
        <v>-840</v>
      </c>
      <c r="I39" s="20">
        <f t="shared" si="6"/>
        <v>-0.24782187802516942</v>
      </c>
      <c r="J39" s="21">
        <f t="shared" si="7"/>
        <v>-8.0707148347425053E-2</v>
      </c>
    </row>
    <row r="40" spans="1:10" x14ac:dyDescent="0.2">
      <c r="A40" s="7" t="s">
        <v>78</v>
      </c>
      <c r="B40" s="65">
        <v>137</v>
      </c>
      <c r="C40" s="66">
        <v>142</v>
      </c>
      <c r="D40" s="65">
        <v>1199</v>
      </c>
      <c r="E40" s="66">
        <v>1957</v>
      </c>
      <c r="F40" s="67"/>
      <c r="G40" s="65">
        <f t="shared" si="4"/>
        <v>-5</v>
      </c>
      <c r="H40" s="66">
        <f t="shared" si="5"/>
        <v>-758</v>
      </c>
      <c r="I40" s="20">
        <f t="shared" si="6"/>
        <v>-3.5211267605633804E-2</v>
      </c>
      <c r="J40" s="21">
        <f t="shared" si="7"/>
        <v>-0.38732754215636178</v>
      </c>
    </row>
    <row r="41" spans="1:10" x14ac:dyDescent="0.2">
      <c r="A41" s="7" t="s">
        <v>79</v>
      </c>
      <c r="B41" s="65">
        <v>1169</v>
      </c>
      <c r="C41" s="66">
        <v>620</v>
      </c>
      <c r="D41" s="65">
        <v>12968</v>
      </c>
      <c r="E41" s="66">
        <v>5570</v>
      </c>
      <c r="F41" s="67"/>
      <c r="G41" s="65">
        <f t="shared" si="4"/>
        <v>549</v>
      </c>
      <c r="H41" s="66">
        <f t="shared" si="5"/>
        <v>7398</v>
      </c>
      <c r="I41" s="20">
        <f t="shared" si="6"/>
        <v>0.88548387096774195</v>
      </c>
      <c r="J41" s="21">
        <f t="shared" si="7"/>
        <v>1.3281867145421904</v>
      </c>
    </row>
    <row r="42" spans="1:10" x14ac:dyDescent="0.2">
      <c r="A42" s="7" t="s">
        <v>80</v>
      </c>
      <c r="B42" s="65">
        <v>41</v>
      </c>
      <c r="C42" s="66">
        <v>113</v>
      </c>
      <c r="D42" s="65">
        <v>1226</v>
      </c>
      <c r="E42" s="66">
        <v>1141</v>
      </c>
      <c r="F42" s="67"/>
      <c r="G42" s="65">
        <f t="shared" si="4"/>
        <v>-72</v>
      </c>
      <c r="H42" s="66">
        <f t="shared" si="5"/>
        <v>85</v>
      </c>
      <c r="I42" s="20">
        <f t="shared" si="6"/>
        <v>-0.63716814159292035</v>
      </c>
      <c r="J42" s="21">
        <f t="shared" si="7"/>
        <v>7.4496056091148122E-2</v>
      </c>
    </row>
    <row r="43" spans="1:10" x14ac:dyDescent="0.2">
      <c r="A43" s="7" t="s">
        <v>81</v>
      </c>
      <c r="B43" s="65">
        <v>1601</v>
      </c>
      <c r="C43" s="66">
        <v>1560</v>
      </c>
      <c r="D43" s="65">
        <v>18288</v>
      </c>
      <c r="E43" s="66">
        <v>16540</v>
      </c>
      <c r="F43" s="67"/>
      <c r="G43" s="65">
        <f t="shared" si="4"/>
        <v>41</v>
      </c>
      <c r="H43" s="66">
        <f t="shared" si="5"/>
        <v>1748</v>
      </c>
      <c r="I43" s="20">
        <f t="shared" si="6"/>
        <v>2.6282051282051282E-2</v>
      </c>
      <c r="J43" s="21">
        <f t="shared" si="7"/>
        <v>0.105683192261185</v>
      </c>
    </row>
    <row r="44" spans="1:10" x14ac:dyDescent="0.2">
      <c r="A44" s="7" t="s">
        <v>82</v>
      </c>
      <c r="B44" s="65">
        <v>0</v>
      </c>
      <c r="C44" s="66">
        <v>1</v>
      </c>
      <c r="D44" s="65">
        <v>0</v>
      </c>
      <c r="E44" s="66">
        <v>5</v>
      </c>
      <c r="F44" s="67"/>
      <c r="G44" s="65">
        <f t="shared" si="4"/>
        <v>-1</v>
      </c>
      <c r="H44" s="66">
        <f t="shared" si="5"/>
        <v>-5</v>
      </c>
      <c r="I44" s="20">
        <f t="shared" si="6"/>
        <v>-1</v>
      </c>
      <c r="J44" s="21">
        <f t="shared" si="7"/>
        <v>-1</v>
      </c>
    </row>
    <row r="45" spans="1:10" x14ac:dyDescent="0.2">
      <c r="A45" s="7" t="s">
        <v>83</v>
      </c>
      <c r="B45" s="65">
        <v>764</v>
      </c>
      <c r="C45" s="66">
        <v>1004</v>
      </c>
      <c r="D45" s="65">
        <v>11075</v>
      </c>
      <c r="E45" s="66">
        <v>10790</v>
      </c>
      <c r="F45" s="67"/>
      <c r="G45" s="65">
        <f t="shared" si="4"/>
        <v>-240</v>
      </c>
      <c r="H45" s="66">
        <f t="shared" si="5"/>
        <v>285</v>
      </c>
      <c r="I45" s="20">
        <f t="shared" si="6"/>
        <v>-0.23904382470119523</v>
      </c>
      <c r="J45" s="21">
        <f t="shared" si="7"/>
        <v>2.6413345690454126E-2</v>
      </c>
    </row>
    <row r="46" spans="1:10" x14ac:dyDescent="0.2">
      <c r="A46" s="7" t="s">
        <v>84</v>
      </c>
      <c r="B46" s="65">
        <v>201</v>
      </c>
      <c r="C46" s="66">
        <v>74</v>
      </c>
      <c r="D46" s="65">
        <v>1420</v>
      </c>
      <c r="E46" s="66">
        <v>1035</v>
      </c>
      <c r="F46" s="67"/>
      <c r="G46" s="65">
        <f t="shared" si="4"/>
        <v>127</v>
      </c>
      <c r="H46" s="66">
        <f t="shared" si="5"/>
        <v>385</v>
      </c>
      <c r="I46" s="20">
        <f t="shared" si="6"/>
        <v>1.7162162162162162</v>
      </c>
      <c r="J46" s="21">
        <f t="shared" si="7"/>
        <v>0.3719806763285024</v>
      </c>
    </row>
    <row r="47" spans="1:10" x14ac:dyDescent="0.2">
      <c r="A47" s="7" t="s">
        <v>85</v>
      </c>
      <c r="B47" s="65">
        <v>198</v>
      </c>
      <c r="C47" s="66">
        <v>136</v>
      </c>
      <c r="D47" s="65">
        <v>1604</v>
      </c>
      <c r="E47" s="66">
        <v>1586</v>
      </c>
      <c r="F47" s="67"/>
      <c r="G47" s="65">
        <f t="shared" si="4"/>
        <v>62</v>
      </c>
      <c r="H47" s="66">
        <f t="shared" si="5"/>
        <v>18</v>
      </c>
      <c r="I47" s="20">
        <f t="shared" si="6"/>
        <v>0.45588235294117646</v>
      </c>
      <c r="J47" s="21">
        <f t="shared" si="7"/>
        <v>1.1349306431273645E-2</v>
      </c>
    </row>
    <row r="48" spans="1:10" x14ac:dyDescent="0.2">
      <c r="A48" s="7" t="s">
        <v>86</v>
      </c>
      <c r="B48" s="65">
        <v>122</v>
      </c>
      <c r="C48" s="66">
        <v>86</v>
      </c>
      <c r="D48" s="65">
        <v>1187</v>
      </c>
      <c r="E48" s="66">
        <v>988</v>
      </c>
      <c r="F48" s="67"/>
      <c r="G48" s="65">
        <f t="shared" si="4"/>
        <v>36</v>
      </c>
      <c r="H48" s="66">
        <f t="shared" si="5"/>
        <v>199</v>
      </c>
      <c r="I48" s="20">
        <f t="shared" si="6"/>
        <v>0.41860465116279072</v>
      </c>
      <c r="J48" s="21">
        <f t="shared" si="7"/>
        <v>0.20141700404858301</v>
      </c>
    </row>
    <row r="49" spans="1:10" x14ac:dyDescent="0.2">
      <c r="A49" s="7" t="s">
        <v>87</v>
      </c>
      <c r="B49" s="65">
        <v>94</v>
      </c>
      <c r="C49" s="66">
        <v>190</v>
      </c>
      <c r="D49" s="65">
        <v>1810</v>
      </c>
      <c r="E49" s="66">
        <v>1948</v>
      </c>
      <c r="F49" s="67"/>
      <c r="G49" s="65">
        <f t="shared" si="4"/>
        <v>-96</v>
      </c>
      <c r="H49" s="66">
        <f t="shared" si="5"/>
        <v>-138</v>
      </c>
      <c r="I49" s="20">
        <f t="shared" si="6"/>
        <v>-0.50526315789473686</v>
      </c>
      <c r="J49" s="21">
        <f t="shared" si="7"/>
        <v>-7.0841889117043116E-2</v>
      </c>
    </row>
    <row r="50" spans="1:10" x14ac:dyDescent="0.2">
      <c r="A50" s="7" t="s">
        <v>88</v>
      </c>
      <c r="B50" s="65">
        <v>1</v>
      </c>
      <c r="C50" s="66">
        <v>1</v>
      </c>
      <c r="D50" s="65">
        <v>15</v>
      </c>
      <c r="E50" s="66">
        <v>17</v>
      </c>
      <c r="F50" s="67"/>
      <c r="G50" s="65">
        <f t="shared" si="4"/>
        <v>0</v>
      </c>
      <c r="H50" s="66">
        <f t="shared" si="5"/>
        <v>-2</v>
      </c>
      <c r="I50" s="20">
        <f t="shared" si="6"/>
        <v>0</v>
      </c>
      <c r="J50" s="21">
        <f t="shared" si="7"/>
        <v>-0.11764705882352941</v>
      </c>
    </row>
    <row r="51" spans="1:10" x14ac:dyDescent="0.2">
      <c r="A51" s="7" t="s">
        <v>90</v>
      </c>
      <c r="B51" s="65">
        <v>119</v>
      </c>
      <c r="C51" s="66">
        <v>288</v>
      </c>
      <c r="D51" s="65">
        <v>3056</v>
      </c>
      <c r="E51" s="66">
        <v>2672</v>
      </c>
      <c r="F51" s="67"/>
      <c r="G51" s="65">
        <f t="shared" si="4"/>
        <v>-169</v>
      </c>
      <c r="H51" s="66">
        <f t="shared" si="5"/>
        <v>384</v>
      </c>
      <c r="I51" s="20">
        <f t="shared" si="6"/>
        <v>-0.58680555555555558</v>
      </c>
      <c r="J51" s="21">
        <f t="shared" si="7"/>
        <v>0.1437125748502994</v>
      </c>
    </row>
    <row r="52" spans="1:10" x14ac:dyDescent="0.2">
      <c r="A52" s="7" t="s">
        <v>91</v>
      </c>
      <c r="B52" s="65">
        <v>57</v>
      </c>
      <c r="C52" s="66">
        <v>76</v>
      </c>
      <c r="D52" s="65">
        <v>680</v>
      </c>
      <c r="E52" s="66">
        <v>455</v>
      </c>
      <c r="F52" s="67"/>
      <c r="G52" s="65">
        <f t="shared" si="4"/>
        <v>-19</v>
      </c>
      <c r="H52" s="66">
        <f t="shared" si="5"/>
        <v>225</v>
      </c>
      <c r="I52" s="20">
        <f t="shared" si="6"/>
        <v>-0.25</v>
      </c>
      <c r="J52" s="21">
        <f t="shared" si="7"/>
        <v>0.49450549450549453</v>
      </c>
    </row>
    <row r="53" spans="1:10" x14ac:dyDescent="0.2">
      <c r="A53" s="7" t="s">
        <v>92</v>
      </c>
      <c r="B53" s="65">
        <v>952</v>
      </c>
      <c r="C53" s="66">
        <v>1375</v>
      </c>
      <c r="D53" s="65">
        <v>13562</v>
      </c>
      <c r="E53" s="66">
        <v>12264</v>
      </c>
      <c r="F53" s="67"/>
      <c r="G53" s="65">
        <f t="shared" si="4"/>
        <v>-423</v>
      </c>
      <c r="H53" s="66">
        <f t="shared" si="5"/>
        <v>1298</v>
      </c>
      <c r="I53" s="20">
        <f t="shared" si="6"/>
        <v>-0.30763636363636365</v>
      </c>
      <c r="J53" s="21">
        <f t="shared" si="7"/>
        <v>0.10583822570123939</v>
      </c>
    </row>
    <row r="54" spans="1:10" x14ac:dyDescent="0.2">
      <c r="A54" s="7" t="s">
        <v>93</v>
      </c>
      <c r="B54" s="65">
        <v>499</v>
      </c>
      <c r="C54" s="66">
        <v>371</v>
      </c>
      <c r="D54" s="65">
        <v>4775</v>
      </c>
      <c r="E54" s="66">
        <v>4631</v>
      </c>
      <c r="F54" s="67"/>
      <c r="G54" s="65">
        <f t="shared" si="4"/>
        <v>128</v>
      </c>
      <c r="H54" s="66">
        <f t="shared" si="5"/>
        <v>144</v>
      </c>
      <c r="I54" s="20">
        <f t="shared" si="6"/>
        <v>0.34501347708894881</v>
      </c>
      <c r="J54" s="21">
        <f t="shared" si="7"/>
        <v>3.109479594040164E-2</v>
      </c>
    </row>
    <row r="55" spans="1:10" x14ac:dyDescent="0.2">
      <c r="A55" s="7" t="s">
        <v>94</v>
      </c>
      <c r="B55" s="65">
        <v>4977</v>
      </c>
      <c r="C55" s="66">
        <v>7082</v>
      </c>
      <c r="D55" s="65">
        <v>70031</v>
      </c>
      <c r="E55" s="66">
        <v>65086</v>
      </c>
      <c r="F55" s="67"/>
      <c r="G55" s="65">
        <f t="shared" si="4"/>
        <v>-2105</v>
      </c>
      <c r="H55" s="66">
        <f t="shared" si="5"/>
        <v>4945</v>
      </c>
      <c r="I55" s="20">
        <f t="shared" si="6"/>
        <v>-0.29723242022027674</v>
      </c>
      <c r="J55" s="21">
        <f t="shared" si="7"/>
        <v>7.5976400454782905E-2</v>
      </c>
    </row>
    <row r="56" spans="1:10" x14ac:dyDescent="0.2">
      <c r="A56" s="7" t="s">
        <v>96</v>
      </c>
      <c r="B56" s="65">
        <v>833</v>
      </c>
      <c r="C56" s="66">
        <v>1150</v>
      </c>
      <c r="D56" s="65">
        <v>14207</v>
      </c>
      <c r="E56" s="66">
        <v>14809</v>
      </c>
      <c r="F56" s="67"/>
      <c r="G56" s="65">
        <f t="shared" si="4"/>
        <v>-317</v>
      </c>
      <c r="H56" s="66">
        <f t="shared" si="5"/>
        <v>-602</v>
      </c>
      <c r="I56" s="20">
        <f t="shared" si="6"/>
        <v>-0.27565217391304347</v>
      </c>
      <c r="J56" s="21">
        <f t="shared" si="7"/>
        <v>-4.065095550003376E-2</v>
      </c>
    </row>
    <row r="57" spans="1:10" x14ac:dyDescent="0.2">
      <c r="A57" s="7" t="s">
        <v>97</v>
      </c>
      <c r="B57" s="65">
        <v>268</v>
      </c>
      <c r="C57" s="66">
        <v>369</v>
      </c>
      <c r="D57" s="65">
        <v>3811</v>
      </c>
      <c r="E57" s="66">
        <v>3618</v>
      </c>
      <c r="F57" s="67"/>
      <c r="G57" s="65">
        <f t="shared" si="4"/>
        <v>-101</v>
      </c>
      <c r="H57" s="66">
        <f t="shared" si="5"/>
        <v>193</v>
      </c>
      <c r="I57" s="20">
        <f t="shared" si="6"/>
        <v>-0.27371273712737126</v>
      </c>
      <c r="J57" s="21">
        <f t="shared" si="7"/>
        <v>5.3344389165284688E-2</v>
      </c>
    </row>
    <row r="58" spans="1:10" x14ac:dyDescent="0.2">
      <c r="A58" s="142" t="s">
        <v>41</v>
      </c>
      <c r="B58" s="143">
        <v>13</v>
      </c>
      <c r="C58" s="144">
        <v>17</v>
      </c>
      <c r="D58" s="143">
        <v>168</v>
      </c>
      <c r="E58" s="144">
        <v>131</v>
      </c>
      <c r="F58" s="145"/>
      <c r="G58" s="143">
        <f t="shared" si="4"/>
        <v>-4</v>
      </c>
      <c r="H58" s="144">
        <f t="shared" si="5"/>
        <v>37</v>
      </c>
      <c r="I58" s="151">
        <f t="shared" si="6"/>
        <v>-0.23529411764705882</v>
      </c>
      <c r="J58" s="152">
        <f t="shared" si="7"/>
        <v>0.28244274809160308</v>
      </c>
    </row>
    <row r="59" spans="1:10" x14ac:dyDescent="0.2">
      <c r="A59" s="7" t="s">
        <v>42</v>
      </c>
      <c r="B59" s="65">
        <v>0</v>
      </c>
      <c r="C59" s="66">
        <v>1</v>
      </c>
      <c r="D59" s="65">
        <v>73</v>
      </c>
      <c r="E59" s="66">
        <v>38</v>
      </c>
      <c r="F59" s="67"/>
      <c r="G59" s="65">
        <f t="shared" si="4"/>
        <v>-1</v>
      </c>
      <c r="H59" s="66">
        <f t="shared" si="5"/>
        <v>35</v>
      </c>
      <c r="I59" s="20">
        <f t="shared" si="6"/>
        <v>-1</v>
      </c>
      <c r="J59" s="21">
        <f t="shared" si="7"/>
        <v>0.92105263157894735</v>
      </c>
    </row>
    <row r="60" spans="1:10" x14ac:dyDescent="0.2">
      <c r="A60" s="7" t="s">
        <v>47</v>
      </c>
      <c r="B60" s="65">
        <v>18</v>
      </c>
      <c r="C60" s="66">
        <v>10</v>
      </c>
      <c r="D60" s="65">
        <v>107</v>
      </c>
      <c r="E60" s="66">
        <v>107</v>
      </c>
      <c r="F60" s="67"/>
      <c r="G60" s="65">
        <f t="shared" si="4"/>
        <v>8</v>
      </c>
      <c r="H60" s="66">
        <f t="shared" si="5"/>
        <v>0</v>
      </c>
      <c r="I60" s="20">
        <f t="shared" si="6"/>
        <v>0.8</v>
      </c>
      <c r="J60" s="21">
        <f t="shared" si="7"/>
        <v>0</v>
      </c>
    </row>
    <row r="61" spans="1:10" x14ac:dyDescent="0.2">
      <c r="A61" s="7" t="s">
        <v>48</v>
      </c>
      <c r="B61" s="65">
        <v>159</v>
      </c>
      <c r="C61" s="66">
        <v>103</v>
      </c>
      <c r="D61" s="65">
        <v>1617</v>
      </c>
      <c r="E61" s="66">
        <v>1157</v>
      </c>
      <c r="F61" s="67"/>
      <c r="G61" s="65">
        <f t="shared" si="4"/>
        <v>56</v>
      </c>
      <c r="H61" s="66">
        <f t="shared" si="5"/>
        <v>460</v>
      </c>
      <c r="I61" s="20">
        <f t="shared" si="6"/>
        <v>0.5436893203883495</v>
      </c>
      <c r="J61" s="21">
        <f t="shared" si="7"/>
        <v>0.39757994814174591</v>
      </c>
    </row>
    <row r="62" spans="1:10" x14ac:dyDescent="0.2">
      <c r="A62" s="7" t="s">
        <v>51</v>
      </c>
      <c r="B62" s="65">
        <v>254</v>
      </c>
      <c r="C62" s="66">
        <v>203</v>
      </c>
      <c r="D62" s="65">
        <v>2456</v>
      </c>
      <c r="E62" s="66">
        <v>1876</v>
      </c>
      <c r="F62" s="67"/>
      <c r="G62" s="65">
        <f t="shared" si="4"/>
        <v>51</v>
      </c>
      <c r="H62" s="66">
        <f t="shared" si="5"/>
        <v>580</v>
      </c>
      <c r="I62" s="20">
        <f t="shared" si="6"/>
        <v>0.25123152709359609</v>
      </c>
      <c r="J62" s="21">
        <f t="shared" si="7"/>
        <v>0.30916844349680173</v>
      </c>
    </row>
    <row r="63" spans="1:10" x14ac:dyDescent="0.2">
      <c r="A63" s="7" t="s">
        <v>55</v>
      </c>
      <c r="B63" s="65">
        <v>6</v>
      </c>
      <c r="C63" s="66">
        <v>8</v>
      </c>
      <c r="D63" s="65">
        <v>64</v>
      </c>
      <c r="E63" s="66">
        <v>57</v>
      </c>
      <c r="F63" s="67"/>
      <c r="G63" s="65">
        <f t="shared" si="4"/>
        <v>-2</v>
      </c>
      <c r="H63" s="66">
        <f t="shared" si="5"/>
        <v>7</v>
      </c>
      <c r="I63" s="20">
        <f t="shared" si="6"/>
        <v>-0.25</v>
      </c>
      <c r="J63" s="21">
        <f t="shared" si="7"/>
        <v>0.12280701754385964</v>
      </c>
    </row>
    <row r="64" spans="1:10" x14ac:dyDescent="0.2">
      <c r="A64" s="7" t="s">
        <v>57</v>
      </c>
      <c r="B64" s="65">
        <v>0</v>
      </c>
      <c r="C64" s="66">
        <v>0</v>
      </c>
      <c r="D64" s="65">
        <v>8</v>
      </c>
      <c r="E64" s="66">
        <v>9</v>
      </c>
      <c r="F64" s="67"/>
      <c r="G64" s="65">
        <f t="shared" si="4"/>
        <v>0</v>
      </c>
      <c r="H64" s="66">
        <f t="shared" si="5"/>
        <v>-1</v>
      </c>
      <c r="I64" s="20" t="str">
        <f t="shared" si="6"/>
        <v>-</v>
      </c>
      <c r="J64" s="21">
        <f t="shared" si="7"/>
        <v>-0.1111111111111111</v>
      </c>
    </row>
    <row r="65" spans="1:10" x14ac:dyDescent="0.2">
      <c r="A65" s="7" t="s">
        <v>58</v>
      </c>
      <c r="B65" s="65">
        <v>296</v>
      </c>
      <c r="C65" s="66">
        <v>270</v>
      </c>
      <c r="D65" s="65">
        <v>3245</v>
      </c>
      <c r="E65" s="66">
        <v>2570</v>
      </c>
      <c r="F65" s="67"/>
      <c r="G65" s="65">
        <f t="shared" si="4"/>
        <v>26</v>
      </c>
      <c r="H65" s="66">
        <f t="shared" si="5"/>
        <v>675</v>
      </c>
      <c r="I65" s="20">
        <f t="shared" si="6"/>
        <v>9.6296296296296297E-2</v>
      </c>
      <c r="J65" s="21">
        <f t="shared" si="7"/>
        <v>0.26264591439688717</v>
      </c>
    </row>
    <row r="66" spans="1:10" x14ac:dyDescent="0.2">
      <c r="A66" s="7" t="s">
        <v>61</v>
      </c>
      <c r="B66" s="65">
        <v>47</v>
      </c>
      <c r="C66" s="66">
        <v>78</v>
      </c>
      <c r="D66" s="65">
        <v>463</v>
      </c>
      <c r="E66" s="66">
        <v>491</v>
      </c>
      <c r="F66" s="67"/>
      <c r="G66" s="65">
        <f t="shared" si="4"/>
        <v>-31</v>
      </c>
      <c r="H66" s="66">
        <f t="shared" si="5"/>
        <v>-28</v>
      </c>
      <c r="I66" s="20">
        <f t="shared" si="6"/>
        <v>-0.39743589743589741</v>
      </c>
      <c r="J66" s="21">
        <f t="shared" si="7"/>
        <v>-5.7026476578411409E-2</v>
      </c>
    </row>
    <row r="67" spans="1:10" x14ac:dyDescent="0.2">
      <c r="A67" s="7" t="s">
        <v>64</v>
      </c>
      <c r="B67" s="65">
        <v>75</v>
      </c>
      <c r="C67" s="66">
        <v>99</v>
      </c>
      <c r="D67" s="65">
        <v>861</v>
      </c>
      <c r="E67" s="66">
        <v>593</v>
      </c>
      <c r="F67" s="67"/>
      <c r="G67" s="65">
        <f t="shared" si="4"/>
        <v>-24</v>
      </c>
      <c r="H67" s="66">
        <f t="shared" si="5"/>
        <v>268</v>
      </c>
      <c r="I67" s="20">
        <f t="shared" si="6"/>
        <v>-0.24242424242424243</v>
      </c>
      <c r="J67" s="21">
        <f t="shared" si="7"/>
        <v>0.45193929173693087</v>
      </c>
    </row>
    <row r="68" spans="1:10" x14ac:dyDescent="0.2">
      <c r="A68" s="7" t="s">
        <v>71</v>
      </c>
      <c r="B68" s="65">
        <v>8</v>
      </c>
      <c r="C68" s="66">
        <v>15</v>
      </c>
      <c r="D68" s="65">
        <v>126</v>
      </c>
      <c r="E68" s="66">
        <v>157</v>
      </c>
      <c r="F68" s="67"/>
      <c r="G68" s="65">
        <f t="shared" si="4"/>
        <v>-7</v>
      </c>
      <c r="H68" s="66">
        <f t="shared" si="5"/>
        <v>-31</v>
      </c>
      <c r="I68" s="20">
        <f t="shared" si="6"/>
        <v>-0.46666666666666667</v>
      </c>
      <c r="J68" s="21">
        <f t="shared" si="7"/>
        <v>-0.19745222929936307</v>
      </c>
    </row>
    <row r="69" spans="1:10" x14ac:dyDescent="0.2">
      <c r="A69" s="7" t="s">
        <v>72</v>
      </c>
      <c r="B69" s="65">
        <v>8</v>
      </c>
      <c r="C69" s="66">
        <v>13</v>
      </c>
      <c r="D69" s="65">
        <v>55</v>
      </c>
      <c r="E69" s="66">
        <v>31</v>
      </c>
      <c r="F69" s="67"/>
      <c r="G69" s="65">
        <f t="shared" si="4"/>
        <v>-5</v>
      </c>
      <c r="H69" s="66">
        <f t="shared" si="5"/>
        <v>24</v>
      </c>
      <c r="I69" s="20">
        <f t="shared" si="6"/>
        <v>-0.38461538461538464</v>
      </c>
      <c r="J69" s="21">
        <f t="shared" si="7"/>
        <v>0.77419354838709675</v>
      </c>
    </row>
    <row r="70" spans="1:10" x14ac:dyDescent="0.2">
      <c r="A70" s="7" t="s">
        <v>77</v>
      </c>
      <c r="B70" s="65">
        <v>34</v>
      </c>
      <c r="C70" s="66">
        <v>11</v>
      </c>
      <c r="D70" s="65">
        <v>322</v>
      </c>
      <c r="E70" s="66">
        <v>240</v>
      </c>
      <c r="F70" s="67"/>
      <c r="G70" s="65">
        <f t="shared" si="4"/>
        <v>23</v>
      </c>
      <c r="H70" s="66">
        <f t="shared" si="5"/>
        <v>82</v>
      </c>
      <c r="I70" s="20">
        <f t="shared" si="6"/>
        <v>2.0909090909090908</v>
      </c>
      <c r="J70" s="21">
        <f t="shared" si="7"/>
        <v>0.34166666666666667</v>
      </c>
    </row>
    <row r="71" spans="1:10" x14ac:dyDescent="0.2">
      <c r="A71" s="7" t="s">
        <v>89</v>
      </c>
      <c r="B71" s="65">
        <v>10</v>
      </c>
      <c r="C71" s="66">
        <v>15</v>
      </c>
      <c r="D71" s="65">
        <v>226</v>
      </c>
      <c r="E71" s="66">
        <v>238</v>
      </c>
      <c r="F71" s="67"/>
      <c r="G71" s="65">
        <f t="shared" si="4"/>
        <v>-5</v>
      </c>
      <c r="H71" s="66">
        <f t="shared" si="5"/>
        <v>-12</v>
      </c>
      <c r="I71" s="20">
        <f t="shared" si="6"/>
        <v>-0.33333333333333331</v>
      </c>
      <c r="J71" s="21">
        <f t="shared" si="7"/>
        <v>-5.0420168067226892E-2</v>
      </c>
    </row>
    <row r="72" spans="1:10" x14ac:dyDescent="0.2">
      <c r="A72" s="7" t="s">
        <v>95</v>
      </c>
      <c r="B72" s="65">
        <v>17</v>
      </c>
      <c r="C72" s="66">
        <v>7</v>
      </c>
      <c r="D72" s="65">
        <v>164</v>
      </c>
      <c r="E72" s="66">
        <v>100</v>
      </c>
      <c r="F72" s="67"/>
      <c r="G72" s="65">
        <f t="shared" si="4"/>
        <v>10</v>
      </c>
      <c r="H72" s="66">
        <f t="shared" si="5"/>
        <v>64</v>
      </c>
      <c r="I72" s="20">
        <f t="shared" si="6"/>
        <v>1.4285714285714286</v>
      </c>
      <c r="J72" s="21">
        <f t="shared" si="7"/>
        <v>0.64</v>
      </c>
    </row>
    <row r="73" spans="1:10" x14ac:dyDescent="0.2">
      <c r="A73" s="7" t="s">
        <v>98</v>
      </c>
      <c r="B73" s="65">
        <v>26</v>
      </c>
      <c r="C73" s="66">
        <v>24</v>
      </c>
      <c r="D73" s="65">
        <v>337</v>
      </c>
      <c r="E73" s="66">
        <v>393</v>
      </c>
      <c r="F73" s="67"/>
      <c r="G73" s="65">
        <f t="shared" si="4"/>
        <v>2</v>
      </c>
      <c r="H73" s="66">
        <f t="shared" si="5"/>
        <v>-56</v>
      </c>
      <c r="I73" s="20">
        <f t="shared" si="6"/>
        <v>8.3333333333333329E-2</v>
      </c>
      <c r="J73" s="21">
        <f t="shared" si="7"/>
        <v>-0.14249363867684478</v>
      </c>
    </row>
    <row r="74" spans="1:10" x14ac:dyDescent="0.2">
      <c r="A74" s="7" t="s">
        <v>99</v>
      </c>
      <c r="B74" s="65">
        <v>6</v>
      </c>
      <c r="C74" s="66">
        <v>4</v>
      </c>
      <c r="D74" s="65">
        <v>88</v>
      </c>
      <c r="E74" s="66">
        <v>53</v>
      </c>
      <c r="F74" s="67"/>
      <c r="G74" s="65">
        <f t="shared" si="4"/>
        <v>2</v>
      </c>
      <c r="H74" s="66">
        <f t="shared" si="5"/>
        <v>35</v>
      </c>
      <c r="I74" s="20">
        <f t="shared" si="6"/>
        <v>0.5</v>
      </c>
      <c r="J74" s="21">
        <f t="shared" si="7"/>
        <v>0.660377358490566</v>
      </c>
    </row>
    <row r="75" spans="1:10" x14ac:dyDescent="0.2">
      <c r="A75" s="1"/>
      <c r="B75" s="68"/>
      <c r="C75" s="69"/>
      <c r="D75" s="68"/>
      <c r="E75" s="69"/>
      <c r="F75" s="70"/>
      <c r="G75" s="68"/>
      <c r="H75" s="69"/>
      <c r="I75" s="5"/>
      <c r="J75" s="6"/>
    </row>
    <row r="76" spans="1:10" s="43" customFormat="1" x14ac:dyDescent="0.2">
      <c r="A76" s="27" t="s">
        <v>5</v>
      </c>
      <c r="B76" s="71">
        <f>SUM(B6:B75)</f>
        <v>24733</v>
      </c>
      <c r="C76" s="72">
        <f>SUM(C6:C75)</f>
        <v>29335</v>
      </c>
      <c r="D76" s="71">
        <f>SUM(D6:D75)</f>
        <v>328185</v>
      </c>
      <c r="E76" s="72">
        <f>SUM(E6:E75)</f>
        <v>302117</v>
      </c>
      <c r="F76" s="73"/>
      <c r="G76" s="71">
        <f>SUM(G6:G75)</f>
        <v>-4602</v>
      </c>
      <c r="H76" s="72">
        <f>SUM(H6:H75)</f>
        <v>26068</v>
      </c>
      <c r="I76" s="37">
        <f>IF(C76=0, 0, G76/C76)</f>
        <v>-0.15687745014487814</v>
      </c>
      <c r="J76" s="38">
        <f>IF(E76=0, 0, H76/E76)</f>
        <v>8.6284452712028781E-2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4.8518174099381403E-2</v>
      </c>
      <c r="C6" s="17">
        <v>4.4315663882733898E-2</v>
      </c>
      <c r="D6" s="16">
        <v>4.6924752807105702E-2</v>
      </c>
      <c r="E6" s="17">
        <v>7.4805456164333706E-2</v>
      </c>
      <c r="F6" s="12"/>
      <c r="G6" s="10">
        <f t="shared" ref="G6:G37" si="0">B6-C6</f>
        <v>4.2025102166475051E-3</v>
      </c>
      <c r="H6" s="11">
        <f t="shared" ref="H6:H37" si="1">D6-E6</f>
        <v>-2.7880703357228004E-2</v>
      </c>
    </row>
    <row r="7" spans="1:8" x14ac:dyDescent="0.2">
      <c r="A7" s="7" t="s">
        <v>32</v>
      </c>
      <c r="B7" s="16">
        <v>4.0431811749484497E-3</v>
      </c>
      <c r="C7" s="17">
        <v>0</v>
      </c>
      <c r="D7" s="16">
        <v>3.0470618705912803E-3</v>
      </c>
      <c r="E7" s="17">
        <v>3.3099759364749399E-4</v>
      </c>
      <c r="F7" s="12"/>
      <c r="G7" s="10">
        <f t="shared" si="0"/>
        <v>4.0431811749484497E-3</v>
      </c>
      <c r="H7" s="11">
        <f t="shared" si="1"/>
        <v>2.7160642769437863E-3</v>
      </c>
    </row>
    <row r="8" spans="1:8" x14ac:dyDescent="0.2">
      <c r="A8" s="7" t="s">
        <v>33</v>
      </c>
      <c r="B8" s="16">
        <v>2.0215905874742202E-2</v>
      </c>
      <c r="C8" s="17">
        <v>1.70444861087438E-2</v>
      </c>
      <c r="D8" s="16">
        <v>1.6149427914133801E-2</v>
      </c>
      <c r="E8" s="17">
        <v>1.62188820887272E-2</v>
      </c>
      <c r="F8" s="12"/>
      <c r="G8" s="10">
        <f t="shared" si="0"/>
        <v>3.1714197659984018E-3</v>
      </c>
      <c r="H8" s="11">
        <f t="shared" si="1"/>
        <v>-6.945417459339881E-5</v>
      </c>
    </row>
    <row r="9" spans="1:8" x14ac:dyDescent="0.2">
      <c r="A9" s="7" t="s">
        <v>34</v>
      </c>
      <c r="B9" s="16">
        <v>1.5727974770549502</v>
      </c>
      <c r="C9" s="17">
        <v>2.2873700357934199</v>
      </c>
      <c r="D9" s="16">
        <v>2.1286774227950702</v>
      </c>
      <c r="E9" s="17">
        <v>2.44210024593121</v>
      </c>
      <c r="F9" s="12"/>
      <c r="G9" s="10">
        <f t="shared" si="0"/>
        <v>-0.7145725587384697</v>
      </c>
      <c r="H9" s="11">
        <f t="shared" si="1"/>
        <v>-0.31342282313613978</v>
      </c>
    </row>
    <row r="10" spans="1:8" x14ac:dyDescent="0.2">
      <c r="A10" s="7" t="s">
        <v>35</v>
      </c>
      <c r="B10" s="16">
        <v>4.0431811749484497E-3</v>
      </c>
      <c r="C10" s="17">
        <v>1.70444861087438E-2</v>
      </c>
      <c r="D10" s="16">
        <v>2.4071788777671101E-2</v>
      </c>
      <c r="E10" s="17">
        <v>1.78738700569647E-2</v>
      </c>
      <c r="F10" s="12"/>
      <c r="G10" s="10">
        <f t="shared" si="0"/>
        <v>-1.300130493379535E-2</v>
      </c>
      <c r="H10" s="11">
        <f t="shared" si="1"/>
        <v>6.197918720706401E-3</v>
      </c>
    </row>
    <row r="11" spans="1:8" x14ac:dyDescent="0.2">
      <c r="A11" s="7" t="s">
        <v>36</v>
      </c>
      <c r="B11" s="16">
        <v>2.64424048841629</v>
      </c>
      <c r="C11" s="17">
        <v>2.51917504687234</v>
      </c>
      <c r="D11" s="16">
        <v>2.5701966878437501</v>
      </c>
      <c r="E11" s="17">
        <v>2.7916337048229702</v>
      </c>
      <c r="F11" s="12"/>
      <c r="G11" s="10">
        <f t="shared" si="0"/>
        <v>0.12506544154395005</v>
      </c>
      <c r="H11" s="11">
        <f t="shared" si="1"/>
        <v>-0.22143701697922014</v>
      </c>
    </row>
    <row r="12" spans="1:8" x14ac:dyDescent="0.2">
      <c r="A12" s="7" t="s">
        <v>37</v>
      </c>
      <c r="B12" s="16">
        <v>0</v>
      </c>
      <c r="C12" s="17">
        <v>0</v>
      </c>
      <c r="D12" s="16">
        <v>0</v>
      </c>
      <c r="E12" s="17">
        <v>3.3099759364749399E-4</v>
      </c>
      <c r="F12" s="12"/>
      <c r="G12" s="10">
        <f t="shared" si="0"/>
        <v>0</v>
      </c>
      <c r="H12" s="11">
        <f t="shared" si="1"/>
        <v>-3.3099759364749399E-4</v>
      </c>
    </row>
    <row r="13" spans="1:8" x14ac:dyDescent="0.2">
      <c r="A13" s="7" t="s">
        <v>38</v>
      </c>
      <c r="B13" s="16">
        <v>0.28706586342134</v>
      </c>
      <c r="C13" s="17">
        <v>3.0680074995738903E-2</v>
      </c>
      <c r="D13" s="16">
        <v>0.19074607309901401</v>
      </c>
      <c r="E13" s="17">
        <v>2.9789783428274498E-3</v>
      </c>
      <c r="F13" s="12"/>
      <c r="G13" s="10">
        <f t="shared" si="0"/>
        <v>0.25638578842560111</v>
      </c>
      <c r="H13" s="11">
        <f t="shared" si="1"/>
        <v>0.18776709475618655</v>
      </c>
    </row>
    <row r="14" spans="1:8" x14ac:dyDescent="0.2">
      <c r="A14" s="7" t="s">
        <v>39</v>
      </c>
      <c r="B14" s="16">
        <v>2.0215905874742202E-2</v>
      </c>
      <c r="C14" s="17">
        <v>2.0453383330492601E-2</v>
      </c>
      <c r="D14" s="16">
        <v>3.1689443454149299E-2</v>
      </c>
      <c r="E14" s="17">
        <v>3.6409735301224405E-2</v>
      </c>
      <c r="F14" s="12"/>
      <c r="G14" s="10">
        <f t="shared" si="0"/>
        <v>-2.3747745575039905E-4</v>
      </c>
      <c r="H14" s="11">
        <f t="shared" si="1"/>
        <v>-4.720291847075106E-3</v>
      </c>
    </row>
    <row r="15" spans="1:8" x14ac:dyDescent="0.2">
      <c r="A15" s="7" t="s">
        <v>40</v>
      </c>
      <c r="B15" s="16">
        <v>6.4690898799175195E-2</v>
      </c>
      <c r="C15" s="17">
        <v>3.0680074995738903E-2</v>
      </c>
      <c r="D15" s="16">
        <v>2.5290613525907599E-2</v>
      </c>
      <c r="E15" s="17">
        <v>3.3761754552044401E-2</v>
      </c>
      <c r="F15" s="12"/>
      <c r="G15" s="10">
        <f t="shared" si="0"/>
        <v>3.4010823803436292E-2</v>
      </c>
      <c r="H15" s="11">
        <f t="shared" si="1"/>
        <v>-8.4711410261368025E-3</v>
      </c>
    </row>
    <row r="16" spans="1:8" x14ac:dyDescent="0.2">
      <c r="A16" s="7" t="s">
        <v>43</v>
      </c>
      <c r="B16" s="16">
        <v>2.0215905874742202E-2</v>
      </c>
      <c r="C16" s="17">
        <v>2.3862280552241301E-2</v>
      </c>
      <c r="D16" s="16">
        <v>1.7977665036488601E-2</v>
      </c>
      <c r="E16" s="17">
        <v>2.5817812304504497E-2</v>
      </c>
      <c r="F16" s="12"/>
      <c r="G16" s="10">
        <f t="shared" si="0"/>
        <v>-3.6463746774990993E-3</v>
      </c>
      <c r="H16" s="11">
        <f t="shared" si="1"/>
        <v>-7.8401472680158964E-3</v>
      </c>
    </row>
    <row r="17" spans="1:8" x14ac:dyDescent="0.2">
      <c r="A17" s="7" t="s">
        <v>44</v>
      </c>
      <c r="B17" s="16">
        <v>0.13342497877329901</v>
      </c>
      <c r="C17" s="17">
        <v>4.0906766660985201E-2</v>
      </c>
      <c r="D17" s="16">
        <v>7.8614196261255098E-2</v>
      </c>
      <c r="E17" s="17">
        <v>7.8446429694456102E-2</v>
      </c>
      <c r="F17" s="12"/>
      <c r="G17" s="10">
        <f t="shared" si="0"/>
        <v>9.2518212112313813E-2</v>
      </c>
      <c r="H17" s="11">
        <f t="shared" si="1"/>
        <v>1.6776656679899637E-4</v>
      </c>
    </row>
    <row r="18" spans="1:8" x14ac:dyDescent="0.2">
      <c r="A18" s="7" t="s">
        <v>45</v>
      </c>
      <c r="B18" s="16">
        <v>0.258763595196701</v>
      </c>
      <c r="C18" s="17">
        <v>0.12953809442645298</v>
      </c>
      <c r="D18" s="16">
        <v>0.127062480003656</v>
      </c>
      <c r="E18" s="17">
        <v>9.1686333440355899E-2</v>
      </c>
      <c r="F18" s="12"/>
      <c r="G18" s="10">
        <f t="shared" si="0"/>
        <v>0.12922550077024803</v>
      </c>
      <c r="H18" s="11">
        <f t="shared" si="1"/>
        <v>3.5376146563300098E-2</v>
      </c>
    </row>
    <row r="19" spans="1:8" x14ac:dyDescent="0.2">
      <c r="A19" s="7" t="s">
        <v>46</v>
      </c>
      <c r="B19" s="16">
        <v>6.0728581247725701</v>
      </c>
      <c r="C19" s="17">
        <v>5.6587693881029502</v>
      </c>
      <c r="D19" s="16">
        <v>5.82384935326112</v>
      </c>
      <c r="E19" s="17">
        <v>5.4402764491902103</v>
      </c>
      <c r="F19" s="12"/>
      <c r="G19" s="10">
        <f t="shared" si="0"/>
        <v>0.41408873666961998</v>
      </c>
      <c r="H19" s="11">
        <f t="shared" si="1"/>
        <v>0.38357290407090971</v>
      </c>
    </row>
    <row r="20" spans="1:8" x14ac:dyDescent="0.2">
      <c r="A20" s="7" t="s">
        <v>49</v>
      </c>
      <c r="B20" s="16">
        <v>0.323454493995876</v>
      </c>
      <c r="C20" s="17">
        <v>0.13976478609169898</v>
      </c>
      <c r="D20" s="16">
        <v>0.14077425842131699</v>
      </c>
      <c r="E20" s="17">
        <v>5.7924578888311498E-2</v>
      </c>
      <c r="F20" s="12"/>
      <c r="G20" s="10">
        <f t="shared" si="0"/>
        <v>0.18368970790417702</v>
      </c>
      <c r="H20" s="11">
        <f t="shared" si="1"/>
        <v>8.2849679533005496E-2</v>
      </c>
    </row>
    <row r="21" spans="1:8" x14ac:dyDescent="0.2">
      <c r="A21" s="7" t="s">
        <v>50</v>
      </c>
      <c r="B21" s="16">
        <v>1.3180770630331899</v>
      </c>
      <c r="C21" s="17">
        <v>0.73973069711948203</v>
      </c>
      <c r="D21" s="16">
        <v>1.4708167649344102</v>
      </c>
      <c r="E21" s="17">
        <v>0.59248569262901496</v>
      </c>
      <c r="F21" s="12"/>
      <c r="G21" s="10">
        <f t="shared" si="0"/>
        <v>0.57834636591370792</v>
      </c>
      <c r="H21" s="11">
        <f t="shared" si="1"/>
        <v>0.8783310723053952</v>
      </c>
    </row>
    <row r="22" spans="1:8" x14ac:dyDescent="0.2">
      <c r="A22" s="7" t="s">
        <v>52</v>
      </c>
      <c r="B22" s="16">
        <v>0</v>
      </c>
      <c r="C22" s="17">
        <v>0</v>
      </c>
      <c r="D22" s="16">
        <v>0</v>
      </c>
      <c r="E22" s="17">
        <v>1.3971408427860699</v>
      </c>
      <c r="F22" s="12"/>
      <c r="G22" s="10">
        <f t="shared" si="0"/>
        <v>0</v>
      </c>
      <c r="H22" s="11">
        <f t="shared" si="1"/>
        <v>-1.3971408427860699</v>
      </c>
    </row>
    <row r="23" spans="1:8" x14ac:dyDescent="0.2">
      <c r="A23" s="7" t="s">
        <v>53</v>
      </c>
      <c r="B23" s="16">
        <v>1.6132292888044302</v>
      </c>
      <c r="C23" s="17">
        <v>2.5907618885290602</v>
      </c>
      <c r="D23" s="16">
        <v>1.5585721468074401</v>
      </c>
      <c r="E23" s="17">
        <v>3.1745979206731203</v>
      </c>
      <c r="F23" s="12"/>
      <c r="G23" s="10">
        <f t="shared" si="0"/>
        <v>-0.97753259972463002</v>
      </c>
      <c r="H23" s="11">
        <f t="shared" si="1"/>
        <v>-1.6160257738656802</v>
      </c>
    </row>
    <row r="24" spans="1:8" x14ac:dyDescent="0.2">
      <c r="A24" s="7" t="s">
        <v>54</v>
      </c>
      <c r="B24" s="16">
        <v>7.4798851736546297</v>
      </c>
      <c r="C24" s="17">
        <v>6.4394068518834198</v>
      </c>
      <c r="D24" s="16">
        <v>6.7565549918491108</v>
      </c>
      <c r="E24" s="17">
        <v>7.1852957628998002</v>
      </c>
      <c r="F24" s="12"/>
      <c r="G24" s="10">
        <f t="shared" si="0"/>
        <v>1.0404783217712099</v>
      </c>
      <c r="H24" s="11">
        <f t="shared" si="1"/>
        <v>-0.42874077105068942</v>
      </c>
    </row>
    <row r="25" spans="1:8" x14ac:dyDescent="0.2">
      <c r="A25" s="7" t="s">
        <v>56</v>
      </c>
      <c r="B25" s="16">
        <v>0</v>
      </c>
      <c r="C25" s="17">
        <v>0</v>
      </c>
      <c r="D25" s="16">
        <v>0</v>
      </c>
      <c r="E25" s="17">
        <v>8.6059374348348497E-3</v>
      </c>
      <c r="F25" s="12"/>
      <c r="G25" s="10">
        <f t="shared" si="0"/>
        <v>0</v>
      </c>
      <c r="H25" s="11">
        <f t="shared" si="1"/>
        <v>-8.6059374348348497E-3</v>
      </c>
    </row>
    <row r="26" spans="1:8" x14ac:dyDescent="0.2">
      <c r="A26" s="7" t="s">
        <v>59</v>
      </c>
      <c r="B26" s="16">
        <v>3.2951926575829895</v>
      </c>
      <c r="C26" s="17">
        <v>3.22822566899608</v>
      </c>
      <c r="D26" s="16">
        <v>3.05315599433247</v>
      </c>
      <c r="E26" s="17">
        <v>2.13294849346445</v>
      </c>
      <c r="F26" s="12"/>
      <c r="G26" s="10">
        <f t="shared" si="0"/>
        <v>6.6966988586909526E-2</v>
      </c>
      <c r="H26" s="11">
        <f t="shared" si="1"/>
        <v>0.92020750086801995</v>
      </c>
    </row>
    <row r="27" spans="1:8" x14ac:dyDescent="0.2">
      <c r="A27" s="7" t="s">
        <v>60</v>
      </c>
      <c r="B27" s="16">
        <v>0</v>
      </c>
      <c r="C27" s="17">
        <v>0</v>
      </c>
      <c r="D27" s="16">
        <v>0</v>
      </c>
      <c r="E27" s="17">
        <v>3.3099759364749399E-4</v>
      </c>
      <c r="F27" s="12"/>
      <c r="G27" s="10">
        <f t="shared" si="0"/>
        <v>0</v>
      </c>
      <c r="H27" s="11">
        <f t="shared" si="1"/>
        <v>-3.3099759364749399E-4</v>
      </c>
    </row>
    <row r="28" spans="1:8" x14ac:dyDescent="0.2">
      <c r="A28" s="7" t="s">
        <v>62</v>
      </c>
      <c r="B28" s="16">
        <v>5.6604536449278299E-2</v>
      </c>
      <c r="C28" s="17">
        <v>0.13294699164820201</v>
      </c>
      <c r="D28" s="16">
        <v>0.14077425842131699</v>
      </c>
      <c r="E28" s="17">
        <v>0.167484782385632</v>
      </c>
      <c r="F28" s="12"/>
      <c r="G28" s="10">
        <f t="shared" si="0"/>
        <v>-7.6342455198923714E-2</v>
      </c>
      <c r="H28" s="11">
        <f t="shared" si="1"/>
        <v>-2.6710523964315003E-2</v>
      </c>
    </row>
    <row r="29" spans="1:8" x14ac:dyDescent="0.2">
      <c r="A29" s="7" t="s">
        <v>63</v>
      </c>
      <c r="B29" s="16">
        <v>0.75203169854041207</v>
      </c>
      <c r="C29" s="17">
        <v>0.72268621101073804</v>
      </c>
      <c r="D29" s="16">
        <v>0.70966070966071004</v>
      </c>
      <c r="E29" s="17">
        <v>0.62823343274294396</v>
      </c>
      <c r="F29" s="12"/>
      <c r="G29" s="10">
        <f t="shared" si="0"/>
        <v>2.934548752967403E-2</v>
      </c>
      <c r="H29" s="11">
        <f t="shared" si="1"/>
        <v>8.1427276917766078E-2</v>
      </c>
    </row>
    <row r="30" spans="1:8" x14ac:dyDescent="0.2">
      <c r="A30" s="7" t="s">
        <v>65</v>
      </c>
      <c r="B30" s="16">
        <v>7.1038693243844309</v>
      </c>
      <c r="C30" s="17">
        <v>5.2565195159365894</v>
      </c>
      <c r="D30" s="16">
        <v>6.5865289394701199</v>
      </c>
      <c r="E30" s="17">
        <v>6.7073352376728206</v>
      </c>
      <c r="F30" s="12"/>
      <c r="G30" s="10">
        <f t="shared" si="0"/>
        <v>1.8473498084478415</v>
      </c>
      <c r="H30" s="11">
        <f t="shared" si="1"/>
        <v>-0.12080629820270072</v>
      </c>
    </row>
    <row r="31" spans="1:8" x14ac:dyDescent="0.2">
      <c r="A31" s="7" t="s">
        <v>66</v>
      </c>
      <c r="B31" s="16">
        <v>4.0431811749484497E-3</v>
      </c>
      <c r="C31" s="17">
        <v>1.02266916652463E-2</v>
      </c>
      <c r="D31" s="16">
        <v>9.7505979858920986E-3</v>
      </c>
      <c r="E31" s="17">
        <v>1.12539181840148E-2</v>
      </c>
      <c r="F31" s="12"/>
      <c r="G31" s="10">
        <f t="shared" si="0"/>
        <v>-6.1835104902978506E-3</v>
      </c>
      <c r="H31" s="11">
        <f t="shared" si="1"/>
        <v>-1.5033201981227012E-3</v>
      </c>
    </row>
    <row r="32" spans="1:8" x14ac:dyDescent="0.2">
      <c r="A32" s="7" t="s">
        <v>67</v>
      </c>
      <c r="B32" s="16">
        <v>0.26280677637164901</v>
      </c>
      <c r="C32" s="17">
        <v>1.0294869609681301</v>
      </c>
      <c r="D32" s="16">
        <v>0.74348309642427302</v>
      </c>
      <c r="E32" s="17">
        <v>0.82219802262037611</v>
      </c>
      <c r="F32" s="12"/>
      <c r="G32" s="10">
        <f t="shared" si="0"/>
        <v>-0.76668018459648102</v>
      </c>
      <c r="H32" s="11">
        <f t="shared" si="1"/>
        <v>-7.8714926196103097E-2</v>
      </c>
    </row>
    <row r="33" spans="1:8" x14ac:dyDescent="0.2">
      <c r="A33" s="7" t="s">
        <v>68</v>
      </c>
      <c r="B33" s="16">
        <v>2.1307564791978302</v>
      </c>
      <c r="C33" s="17">
        <v>1.6874041247656402</v>
      </c>
      <c r="D33" s="16">
        <v>1.84377713789479</v>
      </c>
      <c r="E33" s="17">
        <v>1.2409099785844599</v>
      </c>
      <c r="F33" s="12"/>
      <c r="G33" s="10">
        <f t="shared" si="0"/>
        <v>0.44335235443219001</v>
      </c>
      <c r="H33" s="11">
        <f t="shared" si="1"/>
        <v>0.60286715931033008</v>
      </c>
    </row>
    <row r="34" spans="1:8" x14ac:dyDescent="0.2">
      <c r="A34" s="7" t="s">
        <v>69</v>
      </c>
      <c r="B34" s="16">
        <v>0.97036348198762812</v>
      </c>
      <c r="C34" s="17">
        <v>1.71467530253963</v>
      </c>
      <c r="D34" s="16">
        <v>1.1438670262199699</v>
      </c>
      <c r="E34" s="17">
        <v>1.26937577163814</v>
      </c>
      <c r="F34" s="12"/>
      <c r="G34" s="10">
        <f t="shared" si="0"/>
        <v>-0.74431182055200185</v>
      </c>
      <c r="H34" s="11">
        <f t="shared" si="1"/>
        <v>-0.12550874541817003</v>
      </c>
    </row>
    <row r="35" spans="1:8" x14ac:dyDescent="0.2">
      <c r="A35" s="7" t="s">
        <v>70</v>
      </c>
      <c r="B35" s="16">
        <v>0</v>
      </c>
      <c r="C35" s="17">
        <v>1.3635588886995101E-2</v>
      </c>
      <c r="D35" s="16">
        <v>3.6564742447095398E-3</v>
      </c>
      <c r="E35" s="17">
        <v>8.2749398411873613E-3</v>
      </c>
      <c r="F35" s="12"/>
      <c r="G35" s="10">
        <f t="shared" si="0"/>
        <v>-1.3635588886995101E-2</v>
      </c>
      <c r="H35" s="11">
        <f t="shared" si="1"/>
        <v>-4.6184655964778215E-3</v>
      </c>
    </row>
    <row r="36" spans="1:8" x14ac:dyDescent="0.2">
      <c r="A36" s="7" t="s">
        <v>73</v>
      </c>
      <c r="B36" s="16">
        <v>7.2777261149072098E-2</v>
      </c>
      <c r="C36" s="17">
        <v>6.1360149991477805E-2</v>
      </c>
      <c r="D36" s="16">
        <v>6.2464768347121301E-2</v>
      </c>
      <c r="E36" s="17">
        <v>6.7854506697736308E-2</v>
      </c>
      <c r="F36" s="12"/>
      <c r="G36" s="10">
        <f t="shared" si="0"/>
        <v>1.1417111157594292E-2</v>
      </c>
      <c r="H36" s="11">
        <f t="shared" si="1"/>
        <v>-5.3897383506150073E-3</v>
      </c>
    </row>
    <row r="37" spans="1:8" x14ac:dyDescent="0.2">
      <c r="A37" s="7" t="s">
        <v>74</v>
      </c>
      <c r="B37" s="16">
        <v>7.7022601382767997</v>
      </c>
      <c r="C37" s="17">
        <v>8.9926708709732406</v>
      </c>
      <c r="D37" s="16">
        <v>9.5708213355272207</v>
      </c>
      <c r="E37" s="17">
        <v>9.2586646895077109</v>
      </c>
      <c r="F37" s="12"/>
      <c r="G37" s="10">
        <f t="shared" si="0"/>
        <v>-1.2904107326964409</v>
      </c>
      <c r="H37" s="11">
        <f t="shared" si="1"/>
        <v>0.31215664601950976</v>
      </c>
    </row>
    <row r="38" spans="1:8" x14ac:dyDescent="0.2">
      <c r="A38" s="7" t="s">
        <v>75</v>
      </c>
      <c r="B38" s="16">
        <v>2.0215905874742202E-2</v>
      </c>
      <c r="C38" s="17">
        <v>6.8177944434975298E-3</v>
      </c>
      <c r="D38" s="16">
        <v>1.12741289211877E-2</v>
      </c>
      <c r="E38" s="17">
        <v>1.1915913371309799E-2</v>
      </c>
      <c r="F38" s="12"/>
      <c r="G38" s="10">
        <f t="shared" ref="G38:G74" si="2">B38-C38</f>
        <v>1.3398111431244673E-2</v>
      </c>
      <c r="H38" s="11">
        <f t="shared" ref="H38:H74" si="3">D38-E38</f>
        <v>-6.4178445012209873E-4</v>
      </c>
    </row>
    <row r="39" spans="1:8" x14ac:dyDescent="0.2">
      <c r="A39" s="7" t="s">
        <v>76</v>
      </c>
      <c r="B39" s="16">
        <v>3.14155177293495</v>
      </c>
      <c r="C39" s="17">
        <v>3.5213908300664696</v>
      </c>
      <c r="D39" s="16">
        <v>2.9154287977817401</v>
      </c>
      <c r="E39" s="17">
        <v>3.4450229546831199</v>
      </c>
      <c r="F39" s="12"/>
      <c r="G39" s="10">
        <f t="shared" si="2"/>
        <v>-0.37983905713151955</v>
      </c>
      <c r="H39" s="11">
        <f t="shared" si="3"/>
        <v>-0.52959415690137979</v>
      </c>
    </row>
    <row r="40" spans="1:8" x14ac:dyDescent="0.2">
      <c r="A40" s="7" t="s">
        <v>78</v>
      </c>
      <c r="B40" s="16">
        <v>0.55391582096793801</v>
      </c>
      <c r="C40" s="17">
        <v>0.48406340548832499</v>
      </c>
      <c r="D40" s="16">
        <v>0.36534271828389503</v>
      </c>
      <c r="E40" s="17">
        <v>0.64776229076814595</v>
      </c>
      <c r="F40" s="12"/>
      <c r="G40" s="10">
        <f t="shared" si="2"/>
        <v>6.9852415479613017E-2</v>
      </c>
      <c r="H40" s="11">
        <f t="shared" si="3"/>
        <v>-0.28241957248425092</v>
      </c>
    </row>
    <row r="41" spans="1:8" x14ac:dyDescent="0.2">
      <c r="A41" s="7" t="s">
        <v>79</v>
      </c>
      <c r="B41" s="16">
        <v>4.7264787935147403</v>
      </c>
      <c r="C41" s="17">
        <v>2.11351627748423</v>
      </c>
      <c r="D41" s="16">
        <v>3.95142983378277</v>
      </c>
      <c r="E41" s="17">
        <v>1.8436565966165399</v>
      </c>
      <c r="F41" s="12"/>
      <c r="G41" s="10">
        <f t="shared" si="2"/>
        <v>2.6129625160305103</v>
      </c>
      <c r="H41" s="11">
        <f t="shared" si="3"/>
        <v>2.1077732371662301</v>
      </c>
    </row>
    <row r="42" spans="1:8" x14ac:dyDescent="0.2">
      <c r="A42" s="7" t="s">
        <v>80</v>
      </c>
      <c r="B42" s="16">
        <v>0.16577042817288598</v>
      </c>
      <c r="C42" s="17">
        <v>0.38520538605761001</v>
      </c>
      <c r="D42" s="16">
        <v>0.37356978533449098</v>
      </c>
      <c r="E42" s="17">
        <v>0.37766825435179097</v>
      </c>
      <c r="F42" s="12"/>
      <c r="G42" s="10">
        <f t="shared" si="2"/>
        <v>-0.21943495788472403</v>
      </c>
      <c r="H42" s="11">
        <f t="shared" si="3"/>
        <v>-4.0984690172999882E-3</v>
      </c>
    </row>
    <row r="43" spans="1:8" x14ac:dyDescent="0.2">
      <c r="A43" s="7" t="s">
        <v>81</v>
      </c>
      <c r="B43" s="16">
        <v>6.4731330610924704</v>
      </c>
      <c r="C43" s="17">
        <v>5.3178796659280696</v>
      </c>
      <c r="D43" s="16">
        <v>5.5724667489373401</v>
      </c>
      <c r="E43" s="17">
        <v>5.4747001989295505</v>
      </c>
      <c r="F43" s="12"/>
      <c r="G43" s="10">
        <f t="shared" si="2"/>
        <v>1.1552533951644008</v>
      </c>
      <c r="H43" s="11">
        <f t="shared" si="3"/>
        <v>9.7766550007789554E-2</v>
      </c>
    </row>
    <row r="44" spans="1:8" x14ac:dyDescent="0.2">
      <c r="A44" s="7" t="s">
        <v>82</v>
      </c>
      <c r="B44" s="16">
        <v>0</v>
      </c>
      <c r="C44" s="17">
        <v>3.4088972217487601E-3</v>
      </c>
      <c r="D44" s="16">
        <v>0</v>
      </c>
      <c r="E44" s="17">
        <v>1.6549879682374701E-3</v>
      </c>
      <c r="F44" s="12"/>
      <c r="G44" s="10">
        <f t="shared" si="2"/>
        <v>-3.4088972217487601E-3</v>
      </c>
      <c r="H44" s="11">
        <f t="shared" si="3"/>
        <v>-1.6549879682374701E-3</v>
      </c>
    </row>
    <row r="45" spans="1:8" x14ac:dyDescent="0.2">
      <c r="A45" s="7" t="s">
        <v>83</v>
      </c>
      <c r="B45" s="16">
        <v>3.0889904176606202</v>
      </c>
      <c r="C45" s="17">
        <v>3.4225328106357602</v>
      </c>
      <c r="D45" s="16">
        <v>3.3746210216798502</v>
      </c>
      <c r="E45" s="17">
        <v>3.5714640354564597</v>
      </c>
      <c r="F45" s="12"/>
      <c r="G45" s="10">
        <f t="shared" si="2"/>
        <v>-0.33354239297513999</v>
      </c>
      <c r="H45" s="11">
        <f t="shared" si="3"/>
        <v>-0.19684301377660951</v>
      </c>
    </row>
    <row r="46" spans="1:8" x14ac:dyDescent="0.2">
      <c r="A46" s="7" t="s">
        <v>84</v>
      </c>
      <c r="B46" s="16">
        <v>0.81267941616463801</v>
      </c>
      <c r="C46" s="17">
        <v>0.252258394409409</v>
      </c>
      <c r="D46" s="16">
        <v>0.43268278562396201</v>
      </c>
      <c r="E46" s="17">
        <v>0.342582509425156</v>
      </c>
      <c r="F46" s="12"/>
      <c r="G46" s="10">
        <f t="shared" si="2"/>
        <v>0.56042102175522901</v>
      </c>
      <c r="H46" s="11">
        <f t="shared" si="3"/>
        <v>9.0100276198806006E-2</v>
      </c>
    </row>
    <row r="47" spans="1:8" x14ac:dyDescent="0.2">
      <c r="A47" s="7" t="s">
        <v>85</v>
      </c>
      <c r="B47" s="16">
        <v>0.80054987263979294</v>
      </c>
      <c r="C47" s="17">
        <v>0.46361002215783198</v>
      </c>
      <c r="D47" s="16">
        <v>0.48874872404284198</v>
      </c>
      <c r="E47" s="17">
        <v>0.52496218352492596</v>
      </c>
      <c r="F47" s="12"/>
      <c r="G47" s="10">
        <f t="shared" si="2"/>
        <v>0.33693985048196096</v>
      </c>
      <c r="H47" s="11">
        <f t="shared" si="3"/>
        <v>-3.6213459482083987E-2</v>
      </c>
    </row>
    <row r="48" spans="1:8" x14ac:dyDescent="0.2">
      <c r="A48" s="7" t="s">
        <v>86</v>
      </c>
      <c r="B48" s="16">
        <v>0.49326810334371102</v>
      </c>
      <c r="C48" s="17">
        <v>0.29316516107039403</v>
      </c>
      <c r="D48" s="16">
        <v>0.36168624403918498</v>
      </c>
      <c r="E48" s="17">
        <v>0.32702562252372397</v>
      </c>
      <c r="F48" s="12"/>
      <c r="G48" s="10">
        <f t="shared" si="2"/>
        <v>0.20010294227331699</v>
      </c>
      <c r="H48" s="11">
        <f t="shared" si="3"/>
        <v>3.466062151546101E-2</v>
      </c>
    </row>
    <row r="49" spans="1:8" x14ac:dyDescent="0.2">
      <c r="A49" s="7" t="s">
        <v>87</v>
      </c>
      <c r="B49" s="16">
        <v>0.38005903044515399</v>
      </c>
      <c r="C49" s="17">
        <v>0.64769047213226505</v>
      </c>
      <c r="D49" s="16">
        <v>0.551518198577022</v>
      </c>
      <c r="E49" s="17">
        <v>0.64478331242531906</v>
      </c>
      <c r="F49" s="12"/>
      <c r="G49" s="10">
        <f t="shared" si="2"/>
        <v>-0.26763144168711106</v>
      </c>
      <c r="H49" s="11">
        <f t="shared" si="3"/>
        <v>-9.3265113848297054E-2</v>
      </c>
    </row>
    <row r="50" spans="1:8" x14ac:dyDescent="0.2">
      <c r="A50" s="7" t="s">
        <v>88</v>
      </c>
      <c r="B50" s="16">
        <v>4.0431811749484497E-3</v>
      </c>
      <c r="C50" s="17">
        <v>3.4088972217487601E-3</v>
      </c>
      <c r="D50" s="16">
        <v>4.5705928058869198E-3</v>
      </c>
      <c r="E50" s="17">
        <v>5.6269590920073999E-3</v>
      </c>
      <c r="F50" s="12"/>
      <c r="G50" s="10">
        <f t="shared" si="2"/>
        <v>6.3428395319968956E-4</v>
      </c>
      <c r="H50" s="11">
        <f t="shared" si="3"/>
        <v>-1.0563662861204802E-3</v>
      </c>
    </row>
    <row r="51" spans="1:8" x14ac:dyDescent="0.2">
      <c r="A51" s="7" t="s">
        <v>90</v>
      </c>
      <c r="B51" s="16">
        <v>0.481138559818865</v>
      </c>
      <c r="C51" s="17">
        <v>0.981762399863644</v>
      </c>
      <c r="D51" s="16">
        <v>0.93118210765269593</v>
      </c>
      <c r="E51" s="17">
        <v>0.88442557022610402</v>
      </c>
      <c r="F51" s="12"/>
      <c r="G51" s="10">
        <f t="shared" si="2"/>
        <v>-0.500623840044779</v>
      </c>
      <c r="H51" s="11">
        <f t="shared" si="3"/>
        <v>4.6756537426591915E-2</v>
      </c>
    </row>
    <row r="52" spans="1:8" x14ac:dyDescent="0.2">
      <c r="A52" s="7" t="s">
        <v>91</v>
      </c>
      <c r="B52" s="16">
        <v>0.23046132697206201</v>
      </c>
      <c r="C52" s="17">
        <v>0.25907618885290595</v>
      </c>
      <c r="D52" s="16">
        <v>0.20720020720020699</v>
      </c>
      <c r="E52" s="17">
        <v>0.15060390510961</v>
      </c>
      <c r="F52" s="12"/>
      <c r="G52" s="10">
        <f t="shared" si="2"/>
        <v>-2.8614861880843945E-2</v>
      </c>
      <c r="H52" s="11">
        <f t="shared" si="3"/>
        <v>5.6596302090596989E-2</v>
      </c>
    </row>
    <row r="53" spans="1:8" x14ac:dyDescent="0.2">
      <c r="A53" s="7" t="s">
        <v>92</v>
      </c>
      <c r="B53" s="16">
        <v>3.84910847855092</v>
      </c>
      <c r="C53" s="17">
        <v>4.6872336799045495</v>
      </c>
      <c r="D53" s="16">
        <v>4.1324253088958995</v>
      </c>
      <c r="E53" s="17">
        <v>4.0593544884928701</v>
      </c>
      <c r="F53" s="12"/>
      <c r="G53" s="10">
        <f t="shared" si="2"/>
        <v>-0.83812520135362956</v>
      </c>
      <c r="H53" s="11">
        <f t="shared" si="3"/>
        <v>7.3070820403029479E-2</v>
      </c>
    </row>
    <row r="54" spans="1:8" x14ac:dyDescent="0.2">
      <c r="A54" s="7" t="s">
        <v>93</v>
      </c>
      <c r="B54" s="16">
        <v>2.01754740629928</v>
      </c>
      <c r="C54" s="17">
        <v>1.26470086926879</v>
      </c>
      <c r="D54" s="16">
        <v>1.4549720432073401</v>
      </c>
      <c r="E54" s="17">
        <v>1.53284985618155</v>
      </c>
      <c r="F54" s="12"/>
      <c r="G54" s="10">
        <f t="shared" si="2"/>
        <v>0.75284653703048998</v>
      </c>
      <c r="H54" s="11">
        <f t="shared" si="3"/>
        <v>-7.7877812974209926E-2</v>
      </c>
    </row>
    <row r="55" spans="1:8" x14ac:dyDescent="0.2">
      <c r="A55" s="7" t="s">
        <v>94</v>
      </c>
      <c r="B55" s="16">
        <v>20.122912707718399</v>
      </c>
      <c r="C55" s="17">
        <v>24.141810124424701</v>
      </c>
      <c r="D55" s="16">
        <v>21.3388789859378</v>
      </c>
      <c r="E55" s="17">
        <v>21.543309380140798</v>
      </c>
      <c r="F55" s="12"/>
      <c r="G55" s="10">
        <f t="shared" si="2"/>
        <v>-4.0188974167063023</v>
      </c>
      <c r="H55" s="11">
        <f t="shared" si="3"/>
        <v>-0.20443039420299769</v>
      </c>
    </row>
    <row r="56" spans="1:8" x14ac:dyDescent="0.2">
      <c r="A56" s="7" t="s">
        <v>96</v>
      </c>
      <c r="B56" s="16">
        <v>3.3679699187320598</v>
      </c>
      <c r="C56" s="17">
        <v>3.9202318050110798</v>
      </c>
      <c r="D56" s="16">
        <v>4.3289607995490398</v>
      </c>
      <c r="E56" s="17">
        <v>4.90174336432574</v>
      </c>
      <c r="F56" s="12"/>
      <c r="G56" s="10">
        <f t="shared" si="2"/>
        <v>-0.55226188627902006</v>
      </c>
      <c r="H56" s="11">
        <f t="shared" si="3"/>
        <v>-0.5727825647767002</v>
      </c>
    </row>
    <row r="57" spans="1:8" x14ac:dyDescent="0.2">
      <c r="A57" s="7" t="s">
        <v>97</v>
      </c>
      <c r="B57" s="16">
        <v>1.0835725548861801</v>
      </c>
      <c r="C57" s="17">
        <v>1.25788307482529</v>
      </c>
      <c r="D57" s="16">
        <v>1.1612352788823399</v>
      </c>
      <c r="E57" s="17">
        <v>1.1975492938166301</v>
      </c>
      <c r="F57" s="12"/>
      <c r="G57" s="10">
        <f t="shared" si="2"/>
        <v>-0.17431051993910995</v>
      </c>
      <c r="H57" s="11">
        <f t="shared" si="3"/>
        <v>-3.6314014934290206E-2</v>
      </c>
    </row>
    <row r="58" spans="1:8" x14ac:dyDescent="0.2">
      <c r="A58" s="142" t="s">
        <v>41</v>
      </c>
      <c r="B58" s="153">
        <v>5.2561355274329806E-2</v>
      </c>
      <c r="C58" s="154">
        <v>5.7951252769728998E-2</v>
      </c>
      <c r="D58" s="153">
        <v>5.1190639425933507E-2</v>
      </c>
      <c r="E58" s="154">
        <v>4.3360684767821699E-2</v>
      </c>
      <c r="F58" s="155"/>
      <c r="G58" s="156">
        <f t="shared" si="2"/>
        <v>-5.3898974953991916E-3</v>
      </c>
      <c r="H58" s="157">
        <f t="shared" si="3"/>
        <v>7.8299546581118082E-3</v>
      </c>
    </row>
    <row r="59" spans="1:8" x14ac:dyDescent="0.2">
      <c r="A59" s="7" t="s">
        <v>42</v>
      </c>
      <c r="B59" s="16">
        <v>0</v>
      </c>
      <c r="C59" s="17">
        <v>3.4088972217487601E-3</v>
      </c>
      <c r="D59" s="16">
        <v>2.2243551655316402E-2</v>
      </c>
      <c r="E59" s="17">
        <v>1.25779085586048E-2</v>
      </c>
      <c r="F59" s="12"/>
      <c r="G59" s="10">
        <f t="shared" si="2"/>
        <v>-3.4088972217487601E-3</v>
      </c>
      <c r="H59" s="11">
        <f t="shared" si="3"/>
        <v>9.6656430967116021E-3</v>
      </c>
    </row>
    <row r="60" spans="1:8" x14ac:dyDescent="0.2">
      <c r="A60" s="7" t="s">
        <v>47</v>
      </c>
      <c r="B60" s="16">
        <v>7.2777261149072098E-2</v>
      </c>
      <c r="C60" s="17">
        <v>3.4088972217487599E-2</v>
      </c>
      <c r="D60" s="16">
        <v>3.2603562015326701E-2</v>
      </c>
      <c r="E60" s="17">
        <v>3.5416742520281902E-2</v>
      </c>
      <c r="F60" s="12"/>
      <c r="G60" s="10">
        <f t="shared" si="2"/>
        <v>3.8688288931584498E-2</v>
      </c>
      <c r="H60" s="11">
        <f t="shared" si="3"/>
        <v>-2.8131805049552011E-3</v>
      </c>
    </row>
    <row r="61" spans="1:8" x14ac:dyDescent="0.2">
      <c r="A61" s="7" t="s">
        <v>48</v>
      </c>
      <c r="B61" s="16">
        <v>0.64286580681680294</v>
      </c>
      <c r="C61" s="17">
        <v>0.35111641384012299</v>
      </c>
      <c r="D61" s="16">
        <v>0.49270990447460999</v>
      </c>
      <c r="E61" s="17">
        <v>0.382964215850151</v>
      </c>
      <c r="F61" s="12"/>
      <c r="G61" s="10">
        <f t="shared" si="2"/>
        <v>0.29174939297667996</v>
      </c>
      <c r="H61" s="11">
        <f t="shared" si="3"/>
        <v>0.10974568862445899</v>
      </c>
    </row>
    <row r="62" spans="1:8" x14ac:dyDescent="0.2">
      <c r="A62" s="7" t="s">
        <v>51</v>
      </c>
      <c r="B62" s="16">
        <v>1.0269680184369099</v>
      </c>
      <c r="C62" s="17">
        <v>0.69200613601499894</v>
      </c>
      <c r="D62" s="16">
        <v>0.74835839541721905</v>
      </c>
      <c r="E62" s="17">
        <v>0.62095148568269898</v>
      </c>
      <c r="F62" s="12"/>
      <c r="G62" s="10">
        <f t="shared" si="2"/>
        <v>0.33496188242191094</v>
      </c>
      <c r="H62" s="11">
        <f t="shared" si="3"/>
        <v>0.12740690973452007</v>
      </c>
    </row>
    <row r="63" spans="1:8" x14ac:dyDescent="0.2">
      <c r="A63" s="7" t="s">
        <v>55</v>
      </c>
      <c r="B63" s="16">
        <v>2.4259087049690702E-2</v>
      </c>
      <c r="C63" s="17">
        <v>2.7271177773990098E-2</v>
      </c>
      <c r="D63" s="16">
        <v>1.9501195971784197E-2</v>
      </c>
      <c r="E63" s="17">
        <v>1.88668628379072E-2</v>
      </c>
      <c r="F63" s="12"/>
      <c r="G63" s="10">
        <f t="shared" si="2"/>
        <v>-3.0120907242993968E-3</v>
      </c>
      <c r="H63" s="11">
        <f t="shared" si="3"/>
        <v>6.3433313387699711E-4</v>
      </c>
    </row>
    <row r="64" spans="1:8" x14ac:dyDescent="0.2">
      <c r="A64" s="7" t="s">
        <v>57</v>
      </c>
      <c r="B64" s="16">
        <v>0</v>
      </c>
      <c r="C64" s="17">
        <v>0</v>
      </c>
      <c r="D64" s="16">
        <v>2.4376494964730299E-3</v>
      </c>
      <c r="E64" s="17">
        <v>2.9789783428274498E-3</v>
      </c>
      <c r="F64" s="12"/>
      <c r="G64" s="10">
        <f t="shared" si="2"/>
        <v>0</v>
      </c>
      <c r="H64" s="11">
        <f t="shared" si="3"/>
        <v>-5.4132884635441992E-4</v>
      </c>
    </row>
    <row r="65" spans="1:8" x14ac:dyDescent="0.2">
      <c r="A65" s="7" t="s">
        <v>58</v>
      </c>
      <c r="B65" s="16">
        <v>1.1967816277847401</v>
      </c>
      <c r="C65" s="17">
        <v>0.92040224987216601</v>
      </c>
      <c r="D65" s="16">
        <v>0.98877157700687102</v>
      </c>
      <c r="E65" s="17">
        <v>0.85066381567406002</v>
      </c>
      <c r="F65" s="12"/>
      <c r="G65" s="10">
        <f t="shared" si="2"/>
        <v>0.27637937791257405</v>
      </c>
      <c r="H65" s="11">
        <f t="shared" si="3"/>
        <v>0.138107761332811</v>
      </c>
    </row>
    <row r="66" spans="1:8" x14ac:dyDescent="0.2">
      <c r="A66" s="7" t="s">
        <v>61</v>
      </c>
      <c r="B66" s="16">
        <v>0.19002951522257699</v>
      </c>
      <c r="C66" s="17">
        <v>0.26589398329640401</v>
      </c>
      <c r="D66" s="16">
        <v>0.14107896460837599</v>
      </c>
      <c r="E66" s="17">
        <v>0.16251981848092001</v>
      </c>
      <c r="F66" s="12"/>
      <c r="G66" s="10">
        <f t="shared" si="2"/>
        <v>-7.5864468073827018E-2</v>
      </c>
      <c r="H66" s="11">
        <f t="shared" si="3"/>
        <v>-2.1440853872544019E-2</v>
      </c>
    </row>
    <row r="67" spans="1:8" x14ac:dyDescent="0.2">
      <c r="A67" s="7" t="s">
        <v>64</v>
      </c>
      <c r="B67" s="16">
        <v>0.30323858812113397</v>
      </c>
      <c r="C67" s="17">
        <v>0.33748082495312803</v>
      </c>
      <c r="D67" s="16">
        <v>0.262352027057909</v>
      </c>
      <c r="E67" s="17">
        <v>0.19628157303296401</v>
      </c>
      <c r="F67" s="12"/>
      <c r="G67" s="10">
        <f t="shared" si="2"/>
        <v>-3.4242236831994066E-2</v>
      </c>
      <c r="H67" s="11">
        <f t="shared" si="3"/>
        <v>6.6070454024944991E-2</v>
      </c>
    </row>
    <row r="68" spans="1:8" x14ac:dyDescent="0.2">
      <c r="A68" s="7" t="s">
        <v>71</v>
      </c>
      <c r="B68" s="16">
        <v>3.2345449399587597E-2</v>
      </c>
      <c r="C68" s="17">
        <v>5.11334583262315E-2</v>
      </c>
      <c r="D68" s="16">
        <v>3.8392979569450203E-2</v>
      </c>
      <c r="E68" s="17">
        <v>5.1966622202656597E-2</v>
      </c>
      <c r="F68" s="12"/>
      <c r="G68" s="10">
        <f t="shared" si="2"/>
        <v>-1.8788008926643902E-2</v>
      </c>
      <c r="H68" s="11">
        <f t="shared" si="3"/>
        <v>-1.3573642633206394E-2</v>
      </c>
    </row>
    <row r="69" spans="1:8" x14ac:dyDescent="0.2">
      <c r="A69" s="7" t="s">
        <v>72</v>
      </c>
      <c r="B69" s="16">
        <v>3.2345449399587597E-2</v>
      </c>
      <c r="C69" s="17">
        <v>4.4315663882733898E-2</v>
      </c>
      <c r="D69" s="16">
        <v>1.67588402882521E-2</v>
      </c>
      <c r="E69" s="17">
        <v>1.02609254030723E-2</v>
      </c>
      <c r="F69" s="12"/>
      <c r="G69" s="10">
        <f t="shared" si="2"/>
        <v>-1.1970214483146301E-2</v>
      </c>
      <c r="H69" s="11">
        <f t="shared" si="3"/>
        <v>6.4979148851797997E-3</v>
      </c>
    </row>
    <row r="70" spans="1:8" x14ac:dyDescent="0.2">
      <c r="A70" s="7" t="s">
        <v>77</v>
      </c>
      <c r="B70" s="16">
        <v>0.13746815994824699</v>
      </c>
      <c r="C70" s="17">
        <v>3.74978694392364E-2</v>
      </c>
      <c r="D70" s="16">
        <v>9.8115392233039306E-2</v>
      </c>
      <c r="E70" s="17">
        <v>7.9439422475398591E-2</v>
      </c>
      <c r="F70" s="12"/>
      <c r="G70" s="10">
        <f t="shared" si="2"/>
        <v>9.9970290509010587E-2</v>
      </c>
      <c r="H70" s="11">
        <f t="shared" si="3"/>
        <v>1.8675969757640715E-2</v>
      </c>
    </row>
    <row r="71" spans="1:8" x14ac:dyDescent="0.2">
      <c r="A71" s="7" t="s">
        <v>89</v>
      </c>
      <c r="B71" s="16">
        <v>4.04318117494845E-2</v>
      </c>
      <c r="C71" s="17">
        <v>5.11334583262315E-2</v>
      </c>
      <c r="D71" s="16">
        <v>6.8863598275363008E-2</v>
      </c>
      <c r="E71" s="17">
        <v>7.8777427288103594E-2</v>
      </c>
      <c r="F71" s="12"/>
      <c r="G71" s="10">
        <f t="shared" si="2"/>
        <v>-1.0701646576747E-2</v>
      </c>
      <c r="H71" s="11">
        <f t="shared" si="3"/>
        <v>-9.9138290127405854E-3</v>
      </c>
    </row>
    <row r="72" spans="1:8" x14ac:dyDescent="0.2">
      <c r="A72" s="7" t="s">
        <v>95</v>
      </c>
      <c r="B72" s="16">
        <v>6.8734079974123591E-2</v>
      </c>
      <c r="C72" s="17">
        <v>2.3862280552241301E-2</v>
      </c>
      <c r="D72" s="16">
        <v>4.9971814677697006E-2</v>
      </c>
      <c r="E72" s="17">
        <v>3.3099759364749397E-2</v>
      </c>
      <c r="F72" s="12"/>
      <c r="G72" s="10">
        <f t="shared" si="2"/>
        <v>4.487179942188229E-2</v>
      </c>
      <c r="H72" s="11">
        <f t="shared" si="3"/>
        <v>1.6872055312947609E-2</v>
      </c>
    </row>
    <row r="73" spans="1:8" x14ac:dyDescent="0.2">
      <c r="A73" s="7" t="s">
        <v>98</v>
      </c>
      <c r="B73" s="16">
        <v>0.10512271054866</v>
      </c>
      <c r="C73" s="17">
        <v>8.1813533321970305E-2</v>
      </c>
      <c r="D73" s="16">
        <v>0.10268598503892601</v>
      </c>
      <c r="E73" s="17">
        <v>0.13008205430346501</v>
      </c>
      <c r="F73" s="12"/>
      <c r="G73" s="10">
        <f t="shared" si="2"/>
        <v>2.3309177226689695E-2</v>
      </c>
      <c r="H73" s="11">
        <f t="shared" si="3"/>
        <v>-2.7396069264538997E-2</v>
      </c>
    </row>
    <row r="74" spans="1:8" x14ac:dyDescent="0.2">
      <c r="A74" s="7" t="s">
        <v>99</v>
      </c>
      <c r="B74" s="16">
        <v>2.4259087049690702E-2</v>
      </c>
      <c r="C74" s="17">
        <v>1.3635588886995101E-2</v>
      </c>
      <c r="D74" s="16">
        <v>2.6814144461203303E-2</v>
      </c>
      <c r="E74" s="17">
        <v>1.7542872463317202E-2</v>
      </c>
      <c r="F74" s="12"/>
      <c r="G74" s="10">
        <f t="shared" si="2"/>
        <v>1.06234981626956E-2</v>
      </c>
      <c r="H74" s="11">
        <f t="shared" si="3"/>
        <v>9.2712719978861012E-3</v>
      </c>
    </row>
    <row r="75" spans="1:8" x14ac:dyDescent="0.2">
      <c r="A75" s="1"/>
      <c r="B75" s="18"/>
      <c r="C75" s="19"/>
      <c r="D75" s="18"/>
      <c r="E75" s="19"/>
      <c r="F75" s="15"/>
      <c r="G75" s="13"/>
      <c r="H75" s="14"/>
    </row>
    <row r="76" spans="1:8" s="43" customFormat="1" x14ac:dyDescent="0.2">
      <c r="A76" s="27" t="s">
        <v>5</v>
      </c>
      <c r="B76" s="44">
        <f>SUM(B6:B75)</f>
        <v>99.999999999999943</v>
      </c>
      <c r="C76" s="45">
        <f>SUM(C6:C75)</f>
        <v>99.999999999999957</v>
      </c>
      <c r="D76" s="44">
        <f>SUM(D6:D75)</f>
        <v>100.00000000000001</v>
      </c>
      <c r="E76" s="45">
        <f>SUM(E6:E75)</f>
        <v>100</v>
      </c>
      <c r="F76" s="49"/>
      <c r="G76" s="50">
        <f>SUM(G6:G75)</f>
        <v>4.3179002040538705E-14</v>
      </c>
      <c r="H76" s="51">
        <f>SUM(H6:H75)</f>
        <v>4.5134035397964567E-14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4859</v>
      </c>
      <c r="C7" s="79">
        <f>SUM($C8:$C11)</f>
        <v>6732</v>
      </c>
      <c r="D7" s="78">
        <f>SUM($D8:$D11)</f>
        <v>74050</v>
      </c>
      <c r="E7" s="79">
        <f>SUM($E8:$E11)</f>
        <v>80834</v>
      </c>
      <c r="F7" s="80"/>
      <c r="G7" s="78">
        <f>B7-C7</f>
        <v>-1873</v>
      </c>
      <c r="H7" s="79">
        <f>D7-E7</f>
        <v>-6784</v>
      </c>
      <c r="I7" s="54">
        <f>IF(C7=0, "-", IF(G7/C7&lt;10, G7/C7, "&gt;999%"))</f>
        <v>-0.27822341057635175</v>
      </c>
      <c r="J7" s="55">
        <f>IF(E7=0, "-", IF(H7/E7&lt;10, H7/E7, "&gt;999%"))</f>
        <v>-8.3925081030259543E-2</v>
      </c>
    </row>
    <row r="8" spans="1:10" x14ac:dyDescent="0.2">
      <c r="A8" s="158" t="s">
        <v>161</v>
      </c>
      <c r="B8" s="65">
        <v>2911</v>
      </c>
      <c r="C8" s="66">
        <v>3918</v>
      </c>
      <c r="D8" s="65">
        <v>44375</v>
      </c>
      <c r="E8" s="66">
        <v>46654</v>
      </c>
      <c r="F8" s="67"/>
      <c r="G8" s="65">
        <f>B8-C8</f>
        <v>-1007</v>
      </c>
      <c r="H8" s="66">
        <f>D8-E8</f>
        <v>-2279</v>
      </c>
      <c r="I8" s="8">
        <f>IF(C8=0, "-", IF(G8/C8&lt;10, G8/C8, "&gt;999%"))</f>
        <v>-0.25701888718734051</v>
      </c>
      <c r="J8" s="9">
        <f>IF(E8=0, "-", IF(H8/E8&lt;10, H8/E8, "&gt;999%"))</f>
        <v>-4.884897329275089E-2</v>
      </c>
    </row>
    <row r="9" spans="1:10" x14ac:dyDescent="0.2">
      <c r="A9" s="158" t="s">
        <v>162</v>
      </c>
      <c r="B9" s="65">
        <v>1320</v>
      </c>
      <c r="C9" s="66">
        <v>2219</v>
      </c>
      <c r="D9" s="65">
        <v>20852</v>
      </c>
      <c r="E9" s="66">
        <v>26233</v>
      </c>
      <c r="F9" s="67"/>
      <c r="G9" s="65">
        <f>B9-C9</f>
        <v>-899</v>
      </c>
      <c r="H9" s="66">
        <f>D9-E9</f>
        <v>-5381</v>
      </c>
      <c r="I9" s="8">
        <f>IF(C9=0, "-", IF(G9/C9&lt;10, G9/C9, "&gt;999%"))</f>
        <v>-0.40513744930148715</v>
      </c>
      <c r="J9" s="9">
        <f>IF(E9=0, "-", IF(H9/E9&lt;10, H9/E9, "&gt;999%"))</f>
        <v>-0.2051233179582968</v>
      </c>
    </row>
    <row r="10" spans="1:10" x14ac:dyDescent="0.2">
      <c r="A10" s="158" t="s">
        <v>163</v>
      </c>
      <c r="B10" s="65">
        <v>78</v>
      </c>
      <c r="C10" s="66">
        <v>167</v>
      </c>
      <c r="D10" s="65">
        <v>1654</v>
      </c>
      <c r="E10" s="66">
        <v>2796</v>
      </c>
      <c r="F10" s="67"/>
      <c r="G10" s="65">
        <f>B10-C10</f>
        <v>-89</v>
      </c>
      <c r="H10" s="66">
        <f>D10-E10</f>
        <v>-1142</v>
      </c>
      <c r="I10" s="8">
        <f>IF(C10=0, "-", IF(G10/C10&lt;10, G10/C10, "&gt;999%"))</f>
        <v>-0.53293413173652693</v>
      </c>
      <c r="J10" s="9">
        <f>IF(E10=0, "-", IF(H10/E10&lt;10, H10/E10, "&gt;999%"))</f>
        <v>-0.40844062947067239</v>
      </c>
    </row>
    <row r="11" spans="1:10" x14ac:dyDescent="0.2">
      <c r="A11" s="158" t="s">
        <v>164</v>
      </c>
      <c r="B11" s="65">
        <v>550</v>
      </c>
      <c r="C11" s="66">
        <v>428</v>
      </c>
      <c r="D11" s="65">
        <v>7169</v>
      </c>
      <c r="E11" s="66">
        <v>5151</v>
      </c>
      <c r="F11" s="67"/>
      <c r="G11" s="65">
        <f>B11-C11</f>
        <v>122</v>
      </c>
      <c r="H11" s="66">
        <f>D11-E11</f>
        <v>2018</v>
      </c>
      <c r="I11" s="8">
        <f>IF(C11=0, "-", IF(G11/C11&lt;10, G11/C11, "&gt;999%"))</f>
        <v>0.28504672897196259</v>
      </c>
      <c r="J11" s="9">
        <f>IF(E11=0, "-", IF(H11/E11&lt;10, H11/E11, "&gt;999%"))</f>
        <v>0.39176858862356823</v>
      </c>
    </row>
    <row r="12" spans="1:10" x14ac:dyDescent="0.2">
      <c r="A12" s="7"/>
      <c r="B12" s="65"/>
      <c r="C12" s="66"/>
      <c r="D12" s="65"/>
      <c r="E12" s="66"/>
      <c r="F12" s="67"/>
      <c r="G12" s="65"/>
      <c r="H12" s="66"/>
      <c r="I12" s="8"/>
      <c r="J12" s="9"/>
    </row>
    <row r="13" spans="1:10" s="160" customFormat="1" x14ac:dyDescent="0.2">
      <c r="A13" s="159" t="s">
        <v>121</v>
      </c>
      <c r="B13" s="78">
        <f>SUM($B14:$B17)</f>
        <v>12925</v>
      </c>
      <c r="C13" s="79">
        <f>SUM($C14:$C17)</f>
        <v>15100</v>
      </c>
      <c r="D13" s="78">
        <f>SUM($D14:$D17)</f>
        <v>166700</v>
      </c>
      <c r="E13" s="79">
        <f>SUM($E14:$E17)</f>
        <v>149695</v>
      </c>
      <c r="F13" s="80"/>
      <c r="G13" s="78">
        <f>B13-C13</f>
        <v>-2175</v>
      </c>
      <c r="H13" s="79">
        <f>D13-E13</f>
        <v>17005</v>
      </c>
      <c r="I13" s="54">
        <f>IF(C13=0, "-", IF(G13/C13&lt;10, G13/C13, "&gt;999%"))</f>
        <v>-0.14403973509933773</v>
      </c>
      <c r="J13" s="55">
        <f>IF(E13=0, "-", IF(H13/E13&lt;10, H13/E13, "&gt;999%"))</f>
        <v>0.11359764855205584</v>
      </c>
    </row>
    <row r="14" spans="1:10" x14ac:dyDescent="0.2">
      <c r="A14" s="158" t="s">
        <v>161</v>
      </c>
      <c r="B14" s="65">
        <v>8497</v>
      </c>
      <c r="C14" s="66">
        <v>9192</v>
      </c>
      <c r="D14" s="65">
        <v>106735</v>
      </c>
      <c r="E14" s="66">
        <v>90946</v>
      </c>
      <c r="F14" s="67"/>
      <c r="G14" s="65">
        <f>B14-C14</f>
        <v>-695</v>
      </c>
      <c r="H14" s="66">
        <f>D14-E14</f>
        <v>15789</v>
      </c>
      <c r="I14" s="8">
        <f>IF(C14=0, "-", IF(G14/C14&lt;10, G14/C14, "&gt;999%"))</f>
        <v>-7.5609225413402953E-2</v>
      </c>
      <c r="J14" s="9">
        <f>IF(E14=0, "-", IF(H14/E14&lt;10, H14/E14, "&gt;999%"))</f>
        <v>0.17360851494293317</v>
      </c>
    </row>
    <row r="15" spans="1:10" x14ac:dyDescent="0.2">
      <c r="A15" s="158" t="s">
        <v>162</v>
      </c>
      <c r="B15" s="65">
        <v>3666</v>
      </c>
      <c r="C15" s="66">
        <v>5105</v>
      </c>
      <c r="D15" s="65">
        <v>49905</v>
      </c>
      <c r="E15" s="66">
        <v>51370</v>
      </c>
      <c r="F15" s="67"/>
      <c r="G15" s="65">
        <f>B15-C15</f>
        <v>-1439</v>
      </c>
      <c r="H15" s="66">
        <f>D15-E15</f>
        <v>-1465</v>
      </c>
      <c r="I15" s="8">
        <f>IF(C15=0, "-", IF(G15/C15&lt;10, G15/C15, "&gt;999%"))</f>
        <v>-0.28188050930460334</v>
      </c>
      <c r="J15" s="9">
        <f>IF(E15=0, "-", IF(H15/E15&lt;10, H15/E15, "&gt;999%"))</f>
        <v>-2.8518590617091687E-2</v>
      </c>
    </row>
    <row r="16" spans="1:10" x14ac:dyDescent="0.2">
      <c r="A16" s="158" t="s">
        <v>163</v>
      </c>
      <c r="B16" s="65">
        <v>219</v>
      </c>
      <c r="C16" s="66">
        <v>219</v>
      </c>
      <c r="D16" s="65">
        <v>3038</v>
      </c>
      <c r="E16" s="66">
        <v>3383</v>
      </c>
      <c r="F16" s="67"/>
      <c r="G16" s="65">
        <f>B16-C16</f>
        <v>0</v>
      </c>
      <c r="H16" s="66">
        <f>D16-E16</f>
        <v>-345</v>
      </c>
      <c r="I16" s="8">
        <f>IF(C16=0, "-", IF(G16/C16&lt;10, G16/C16, "&gt;999%"))</f>
        <v>0</v>
      </c>
      <c r="J16" s="9">
        <f>IF(E16=0, "-", IF(H16/E16&lt;10, H16/E16, "&gt;999%"))</f>
        <v>-0.10198049068873781</v>
      </c>
    </row>
    <row r="17" spans="1:10" x14ac:dyDescent="0.2">
      <c r="A17" s="158" t="s">
        <v>164</v>
      </c>
      <c r="B17" s="65">
        <v>543</v>
      </c>
      <c r="C17" s="66">
        <v>584</v>
      </c>
      <c r="D17" s="65">
        <v>7022</v>
      </c>
      <c r="E17" s="66">
        <v>3996</v>
      </c>
      <c r="F17" s="67"/>
      <c r="G17" s="65">
        <f>B17-C17</f>
        <v>-41</v>
      </c>
      <c r="H17" s="66">
        <f>D17-E17</f>
        <v>3026</v>
      </c>
      <c r="I17" s="8">
        <f>IF(C17=0, "-", IF(G17/C17&lt;10, G17/C17, "&gt;999%"))</f>
        <v>-7.0205479452054798E-2</v>
      </c>
      <c r="J17" s="9">
        <f>IF(E17=0, "-", IF(H17/E17&lt;10, H17/E17, "&gt;999%"))</f>
        <v>0.75725725725725723</v>
      </c>
    </row>
    <row r="18" spans="1:10" x14ac:dyDescent="0.2">
      <c r="A18" s="22"/>
      <c r="B18" s="74"/>
      <c r="C18" s="75"/>
      <c r="D18" s="74"/>
      <c r="E18" s="75"/>
      <c r="F18" s="76"/>
      <c r="G18" s="74"/>
      <c r="H18" s="75"/>
      <c r="I18" s="23"/>
      <c r="J18" s="24"/>
    </row>
    <row r="19" spans="1:10" s="160" customFormat="1" x14ac:dyDescent="0.2">
      <c r="A19" s="159" t="s">
        <v>127</v>
      </c>
      <c r="B19" s="78">
        <f>SUM($B20:$B23)</f>
        <v>5733</v>
      </c>
      <c r="C19" s="79">
        <f>SUM($C20:$C23)</f>
        <v>6386</v>
      </c>
      <c r="D19" s="78">
        <f>SUM($D20:$D23)</f>
        <v>73990</v>
      </c>
      <c r="E19" s="79">
        <f>SUM($E20:$E23)</f>
        <v>61139</v>
      </c>
      <c r="F19" s="80"/>
      <c r="G19" s="78">
        <f>B19-C19</f>
        <v>-653</v>
      </c>
      <c r="H19" s="79">
        <f>D19-E19</f>
        <v>12851</v>
      </c>
      <c r="I19" s="54">
        <f>IF(C19=0, "-", IF(G19/C19&lt;10, G19/C19, "&gt;999%"))</f>
        <v>-0.10225493266520513</v>
      </c>
      <c r="J19" s="55">
        <f>IF(E19=0, "-", IF(H19/E19&lt;10, H19/E19, "&gt;999%"))</f>
        <v>0.21019316639133778</v>
      </c>
    </row>
    <row r="20" spans="1:10" x14ac:dyDescent="0.2">
      <c r="A20" s="158" t="s">
        <v>161</v>
      </c>
      <c r="B20" s="65">
        <v>1890</v>
      </c>
      <c r="C20" s="66">
        <v>1834</v>
      </c>
      <c r="D20" s="65">
        <v>23381</v>
      </c>
      <c r="E20" s="66">
        <v>17352</v>
      </c>
      <c r="F20" s="67"/>
      <c r="G20" s="65">
        <f>B20-C20</f>
        <v>56</v>
      </c>
      <c r="H20" s="66">
        <f>D20-E20</f>
        <v>6029</v>
      </c>
      <c r="I20" s="8">
        <f>IF(C20=0, "-", IF(G20/C20&lt;10, G20/C20, "&gt;999%"))</f>
        <v>3.0534351145038167E-2</v>
      </c>
      <c r="J20" s="9">
        <f>IF(E20=0, "-", IF(H20/E20&lt;10, H20/E20, "&gt;999%"))</f>
        <v>0.34745274319963115</v>
      </c>
    </row>
    <row r="21" spans="1:10" x14ac:dyDescent="0.2">
      <c r="A21" s="158" t="s">
        <v>162</v>
      </c>
      <c r="B21" s="65">
        <v>3467</v>
      </c>
      <c r="C21" s="66">
        <v>4102</v>
      </c>
      <c r="D21" s="65">
        <v>46158</v>
      </c>
      <c r="E21" s="66">
        <v>39447</v>
      </c>
      <c r="F21" s="67"/>
      <c r="G21" s="65">
        <f>B21-C21</f>
        <v>-635</v>
      </c>
      <c r="H21" s="66">
        <f>D21-E21</f>
        <v>6711</v>
      </c>
      <c r="I21" s="8">
        <f>IF(C21=0, "-", IF(G21/C21&lt;10, G21/C21, "&gt;999%"))</f>
        <v>-0.15480253534861044</v>
      </c>
      <c r="J21" s="9">
        <f>IF(E21=0, "-", IF(H21/E21&lt;10, H21/E21, "&gt;999%"))</f>
        <v>0.17012700585595864</v>
      </c>
    </row>
    <row r="22" spans="1:10" x14ac:dyDescent="0.2">
      <c r="A22" s="158" t="s">
        <v>163</v>
      </c>
      <c r="B22" s="65">
        <v>200</v>
      </c>
      <c r="C22" s="66">
        <v>365</v>
      </c>
      <c r="D22" s="65">
        <v>3139</v>
      </c>
      <c r="E22" s="66">
        <v>3531</v>
      </c>
      <c r="F22" s="67"/>
      <c r="G22" s="65">
        <f>B22-C22</f>
        <v>-165</v>
      </c>
      <c r="H22" s="66">
        <f>D22-E22</f>
        <v>-392</v>
      </c>
      <c r="I22" s="8">
        <f>IF(C22=0, "-", IF(G22/C22&lt;10, G22/C22, "&gt;999%"))</f>
        <v>-0.45205479452054792</v>
      </c>
      <c r="J22" s="9">
        <f>IF(E22=0, "-", IF(H22/E22&lt;10, H22/E22, "&gt;999%"))</f>
        <v>-0.11101670914755027</v>
      </c>
    </row>
    <row r="23" spans="1:10" x14ac:dyDescent="0.2">
      <c r="A23" s="158" t="s">
        <v>164</v>
      </c>
      <c r="B23" s="65">
        <v>176</v>
      </c>
      <c r="C23" s="66">
        <v>85</v>
      </c>
      <c r="D23" s="65">
        <v>1312</v>
      </c>
      <c r="E23" s="66">
        <v>809</v>
      </c>
      <c r="F23" s="67"/>
      <c r="G23" s="65">
        <f>B23-C23</f>
        <v>91</v>
      </c>
      <c r="H23" s="66">
        <f>D23-E23</f>
        <v>503</v>
      </c>
      <c r="I23" s="8">
        <f>IF(C23=0, "-", IF(G23/C23&lt;10, G23/C23, "&gt;999%"))</f>
        <v>1.0705882352941176</v>
      </c>
      <c r="J23" s="9">
        <f>IF(E23=0, "-", IF(H23/E23&lt;10, H23/E23, "&gt;999%"))</f>
        <v>0.6217552533992583</v>
      </c>
    </row>
    <row r="24" spans="1:10" x14ac:dyDescent="0.2">
      <c r="A24" s="7"/>
      <c r="B24" s="65"/>
      <c r="C24" s="66"/>
      <c r="D24" s="65"/>
      <c r="E24" s="66"/>
      <c r="F24" s="67"/>
      <c r="G24" s="65"/>
      <c r="H24" s="66"/>
      <c r="I24" s="8"/>
      <c r="J24" s="9"/>
    </row>
    <row r="25" spans="1:10" s="43" customFormat="1" x14ac:dyDescent="0.2">
      <c r="A25" s="53" t="s">
        <v>29</v>
      </c>
      <c r="B25" s="78">
        <f>SUM($B26:$B29)</f>
        <v>23517</v>
      </c>
      <c r="C25" s="79">
        <f>SUM($C26:$C29)</f>
        <v>28218</v>
      </c>
      <c r="D25" s="78">
        <f>SUM($D26:$D29)</f>
        <v>314740</v>
      </c>
      <c r="E25" s="79">
        <f>SUM($E26:$E29)</f>
        <v>291668</v>
      </c>
      <c r="F25" s="80"/>
      <c r="G25" s="78">
        <f>B25-C25</f>
        <v>-4701</v>
      </c>
      <c r="H25" s="79">
        <f>D25-E25</f>
        <v>23072</v>
      </c>
      <c r="I25" s="54">
        <f>IF(C25=0, "-", IF(G25/C25&lt;10, G25/C25, "&gt;999%"))</f>
        <v>-0.16659578992132681</v>
      </c>
      <c r="J25" s="55">
        <f>IF(E25=0, "-", IF(H25/E25&lt;10, H25/E25, "&gt;999%"))</f>
        <v>7.9103638383367383E-2</v>
      </c>
    </row>
    <row r="26" spans="1:10" x14ac:dyDescent="0.2">
      <c r="A26" s="158" t="s">
        <v>161</v>
      </c>
      <c r="B26" s="65">
        <v>13298</v>
      </c>
      <c r="C26" s="66">
        <v>14944</v>
      </c>
      <c r="D26" s="65">
        <v>174491</v>
      </c>
      <c r="E26" s="66">
        <v>154952</v>
      </c>
      <c r="F26" s="67"/>
      <c r="G26" s="65">
        <f>B26-C26</f>
        <v>-1646</v>
      </c>
      <c r="H26" s="66">
        <f>D26-E26</f>
        <v>19539</v>
      </c>
      <c r="I26" s="8">
        <f>IF(C26=0, "-", IF(G26/C26&lt;10, G26/C26, "&gt;999%"))</f>
        <v>-0.11014453961456103</v>
      </c>
      <c r="J26" s="9">
        <f>IF(E26=0, "-", IF(H26/E26&lt;10, H26/E26, "&gt;999%"))</f>
        <v>0.12609711394496359</v>
      </c>
    </row>
    <row r="27" spans="1:10" x14ac:dyDescent="0.2">
      <c r="A27" s="158" t="s">
        <v>162</v>
      </c>
      <c r="B27" s="65">
        <v>8453</v>
      </c>
      <c r="C27" s="66">
        <v>11426</v>
      </c>
      <c r="D27" s="65">
        <v>116915</v>
      </c>
      <c r="E27" s="66">
        <v>117050</v>
      </c>
      <c r="F27" s="67"/>
      <c r="G27" s="65">
        <f>B27-C27</f>
        <v>-2973</v>
      </c>
      <c r="H27" s="66">
        <f>D27-E27</f>
        <v>-135</v>
      </c>
      <c r="I27" s="8">
        <f>IF(C27=0, "-", IF(G27/C27&lt;10, G27/C27, "&gt;999%"))</f>
        <v>-0.26019604410992475</v>
      </c>
      <c r="J27" s="9">
        <f>IF(E27=0, "-", IF(H27/E27&lt;10, H27/E27, "&gt;999%"))</f>
        <v>-1.1533532678342589E-3</v>
      </c>
    </row>
    <row r="28" spans="1:10" x14ac:dyDescent="0.2">
      <c r="A28" s="158" t="s">
        <v>163</v>
      </c>
      <c r="B28" s="65">
        <v>497</v>
      </c>
      <c r="C28" s="66">
        <v>751</v>
      </c>
      <c r="D28" s="65">
        <v>7831</v>
      </c>
      <c r="E28" s="66">
        <v>9710</v>
      </c>
      <c r="F28" s="67"/>
      <c r="G28" s="65">
        <f>B28-C28</f>
        <v>-254</v>
      </c>
      <c r="H28" s="66">
        <f>D28-E28</f>
        <v>-1879</v>
      </c>
      <c r="I28" s="8">
        <f>IF(C28=0, "-", IF(G28/C28&lt;10, G28/C28, "&gt;999%"))</f>
        <v>-0.33821571238348869</v>
      </c>
      <c r="J28" s="9">
        <f>IF(E28=0, "-", IF(H28/E28&lt;10, H28/E28, "&gt;999%"))</f>
        <v>-0.19351184346035016</v>
      </c>
    </row>
    <row r="29" spans="1:10" x14ac:dyDescent="0.2">
      <c r="A29" s="158" t="s">
        <v>164</v>
      </c>
      <c r="B29" s="65">
        <v>1269</v>
      </c>
      <c r="C29" s="66">
        <v>1097</v>
      </c>
      <c r="D29" s="65">
        <v>15503</v>
      </c>
      <c r="E29" s="66">
        <v>9956</v>
      </c>
      <c r="F29" s="67"/>
      <c r="G29" s="65">
        <f>B29-C29</f>
        <v>172</v>
      </c>
      <c r="H29" s="66">
        <f>D29-E29</f>
        <v>5547</v>
      </c>
      <c r="I29" s="8">
        <f>IF(C29=0, "-", IF(G29/C29&lt;10, G29/C29, "&gt;999%"))</f>
        <v>0.15679124886052873</v>
      </c>
      <c r="J29" s="9">
        <f>IF(E29=0, "-", IF(H29/E29&lt;10, H29/E29, "&gt;999%"))</f>
        <v>0.55715146645239055</v>
      </c>
    </row>
    <row r="30" spans="1:10" x14ac:dyDescent="0.2">
      <c r="A30" s="7"/>
      <c r="B30" s="65"/>
      <c r="C30" s="66"/>
      <c r="D30" s="65"/>
      <c r="E30" s="66"/>
      <c r="F30" s="67"/>
      <c r="G30" s="65"/>
      <c r="H30" s="66"/>
      <c r="I30" s="8"/>
      <c r="J30" s="9"/>
    </row>
    <row r="31" spans="1:10" s="43" customFormat="1" x14ac:dyDescent="0.2">
      <c r="A31" s="22" t="s">
        <v>128</v>
      </c>
      <c r="B31" s="78">
        <v>1216</v>
      </c>
      <c r="C31" s="79">
        <v>1117</v>
      </c>
      <c r="D31" s="78">
        <v>13445</v>
      </c>
      <c r="E31" s="79">
        <v>10449</v>
      </c>
      <c r="F31" s="80"/>
      <c r="G31" s="78">
        <f>B31-C31</f>
        <v>99</v>
      </c>
      <c r="H31" s="79">
        <f>D31-E31</f>
        <v>2996</v>
      </c>
      <c r="I31" s="54">
        <f>IF(C31=0, "-", IF(G31/C31&lt;10, G31/C31, "&gt;999%"))</f>
        <v>8.8630259623992833E-2</v>
      </c>
      <c r="J31" s="55">
        <f>IF(E31=0, "-", IF(H31/E31&lt;10, H31/E31, "&gt;999%"))</f>
        <v>0.2867260024882764</v>
      </c>
    </row>
    <row r="32" spans="1:10" x14ac:dyDescent="0.2">
      <c r="A32" s="1"/>
      <c r="B32" s="68"/>
      <c r="C32" s="69"/>
      <c r="D32" s="68"/>
      <c r="E32" s="69"/>
      <c r="F32" s="70"/>
      <c r="G32" s="68"/>
      <c r="H32" s="69"/>
      <c r="I32" s="5"/>
      <c r="J32" s="6"/>
    </row>
    <row r="33" spans="1:10" s="43" customFormat="1" x14ac:dyDescent="0.2">
      <c r="A33" s="27" t="s">
        <v>5</v>
      </c>
      <c r="B33" s="71">
        <f>SUM(B26:B32)</f>
        <v>24733</v>
      </c>
      <c r="C33" s="77">
        <f>SUM(C26:C32)</f>
        <v>29335</v>
      </c>
      <c r="D33" s="71">
        <f>SUM(D26:D32)</f>
        <v>328185</v>
      </c>
      <c r="E33" s="77">
        <f>SUM(E26:E32)</f>
        <v>302117</v>
      </c>
      <c r="F33" s="73"/>
      <c r="G33" s="71">
        <f>B33-C33</f>
        <v>-4602</v>
      </c>
      <c r="H33" s="72">
        <f>D33-E33</f>
        <v>26068</v>
      </c>
      <c r="I33" s="37">
        <f>IF(C33=0, 0, G33/C33)</f>
        <v>-0.15687745014487814</v>
      </c>
      <c r="J33" s="38">
        <f>IF(E33=0, 0, H33/E33)</f>
        <v>8.6284452712028781E-2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176</v>
      </c>
      <c r="C8" s="66">
        <v>116</v>
      </c>
      <c r="D8" s="65">
        <v>2515</v>
      </c>
      <c r="E8" s="66">
        <v>1890</v>
      </c>
      <c r="F8" s="67"/>
      <c r="G8" s="65">
        <f>B8-C8</f>
        <v>60</v>
      </c>
      <c r="H8" s="66">
        <f>D8-E8</f>
        <v>625</v>
      </c>
      <c r="I8" s="20">
        <f>IF(C8=0, "-", IF(G8/C8&lt;10, G8/C8, "&gt;999%"))</f>
        <v>0.51724137931034486</v>
      </c>
      <c r="J8" s="21">
        <f>IF(E8=0, "-", IF(H8/E8&lt;10, H8/E8, "&gt;999%"))</f>
        <v>0.3306878306878307</v>
      </c>
    </row>
    <row r="9" spans="1:10" x14ac:dyDescent="0.2">
      <c r="A9" s="158" t="s">
        <v>166</v>
      </c>
      <c r="B9" s="65">
        <v>49</v>
      </c>
      <c r="C9" s="66">
        <v>15</v>
      </c>
      <c r="D9" s="65">
        <v>436</v>
      </c>
      <c r="E9" s="66">
        <v>226</v>
      </c>
      <c r="F9" s="67"/>
      <c r="G9" s="65">
        <f>B9-C9</f>
        <v>34</v>
      </c>
      <c r="H9" s="66">
        <f>D9-E9</f>
        <v>210</v>
      </c>
      <c r="I9" s="20">
        <f>IF(C9=0, "-", IF(G9/C9&lt;10, G9/C9, "&gt;999%"))</f>
        <v>2.2666666666666666</v>
      </c>
      <c r="J9" s="21">
        <f>IF(E9=0, "-", IF(H9/E9&lt;10, H9/E9, "&gt;999%"))</f>
        <v>0.92920353982300885</v>
      </c>
    </row>
    <row r="10" spans="1:10" x14ac:dyDescent="0.2">
      <c r="A10" s="158" t="s">
        <v>167</v>
      </c>
      <c r="B10" s="65">
        <v>667</v>
      </c>
      <c r="C10" s="66">
        <v>917</v>
      </c>
      <c r="D10" s="65">
        <v>9500</v>
      </c>
      <c r="E10" s="66">
        <v>9082</v>
      </c>
      <c r="F10" s="67"/>
      <c r="G10" s="65">
        <f>B10-C10</f>
        <v>-250</v>
      </c>
      <c r="H10" s="66">
        <f>D10-E10</f>
        <v>418</v>
      </c>
      <c r="I10" s="20">
        <f>IF(C10=0, "-", IF(G10/C10&lt;10, G10/C10, "&gt;999%"))</f>
        <v>-0.27262813522355506</v>
      </c>
      <c r="J10" s="21">
        <f>IF(E10=0, "-", IF(H10/E10&lt;10, H10/E10, "&gt;999%"))</f>
        <v>4.6025104602510462E-2</v>
      </c>
    </row>
    <row r="11" spans="1:10" x14ac:dyDescent="0.2">
      <c r="A11" s="158" t="s">
        <v>169</v>
      </c>
      <c r="B11" s="65">
        <v>3960</v>
      </c>
      <c r="C11" s="66">
        <v>5670</v>
      </c>
      <c r="D11" s="65">
        <v>61486</v>
      </c>
      <c r="E11" s="66">
        <v>69505</v>
      </c>
      <c r="F11" s="67"/>
      <c r="G11" s="65">
        <f>B11-C11</f>
        <v>-1710</v>
      </c>
      <c r="H11" s="66">
        <f>D11-E11</f>
        <v>-8019</v>
      </c>
      <c r="I11" s="20">
        <f>IF(C11=0, "-", IF(G11/C11&lt;10, G11/C11, "&gt;999%"))</f>
        <v>-0.30158730158730157</v>
      </c>
      <c r="J11" s="21">
        <f>IF(E11=0, "-", IF(H11/E11&lt;10, H11/E11, "&gt;999%"))</f>
        <v>-0.11537299474857923</v>
      </c>
    </row>
    <row r="12" spans="1:10" x14ac:dyDescent="0.2">
      <c r="A12" s="158" t="s">
        <v>170</v>
      </c>
      <c r="B12" s="65">
        <v>7</v>
      </c>
      <c r="C12" s="66">
        <v>14</v>
      </c>
      <c r="D12" s="65">
        <v>113</v>
      </c>
      <c r="E12" s="66">
        <v>131</v>
      </c>
      <c r="F12" s="67"/>
      <c r="G12" s="65">
        <f>B12-C12</f>
        <v>-7</v>
      </c>
      <c r="H12" s="66">
        <f>D12-E12</f>
        <v>-18</v>
      </c>
      <c r="I12" s="20">
        <f>IF(C12=0, "-", IF(G12/C12&lt;10, G12/C12, "&gt;999%"))</f>
        <v>-0.5</v>
      </c>
      <c r="J12" s="21">
        <f>IF(E12=0, "-", IF(H12/E12&lt;10, H12/E12, "&gt;999%"))</f>
        <v>-0.13740458015267176</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2355</v>
      </c>
      <c r="C15" s="66">
        <v>3332</v>
      </c>
      <c r="D15" s="65">
        <v>30420</v>
      </c>
      <c r="E15" s="66">
        <v>28984</v>
      </c>
      <c r="F15" s="67"/>
      <c r="G15" s="65">
        <f t="shared" ref="G15:G20" si="0">B15-C15</f>
        <v>-977</v>
      </c>
      <c r="H15" s="66">
        <f t="shared" ref="H15:H20" si="1">D15-E15</f>
        <v>1436</v>
      </c>
      <c r="I15" s="20">
        <f t="shared" ref="I15:I20" si="2">IF(C15=0, "-", IF(G15/C15&lt;10, G15/C15, "&gt;999%"))</f>
        <v>-0.2932172869147659</v>
      </c>
      <c r="J15" s="21">
        <f t="shared" ref="J15:J20" si="3">IF(E15=0, "-", IF(H15/E15&lt;10, H15/E15, "&gt;999%"))</f>
        <v>4.9544576317968533E-2</v>
      </c>
    </row>
    <row r="16" spans="1:10" x14ac:dyDescent="0.2">
      <c r="A16" s="158" t="s">
        <v>166</v>
      </c>
      <c r="B16" s="65">
        <v>118</v>
      </c>
      <c r="C16" s="66">
        <v>40</v>
      </c>
      <c r="D16" s="65">
        <v>1045</v>
      </c>
      <c r="E16" s="66">
        <v>278</v>
      </c>
      <c r="F16" s="67"/>
      <c r="G16" s="65">
        <f t="shared" si="0"/>
        <v>78</v>
      </c>
      <c r="H16" s="66">
        <f t="shared" si="1"/>
        <v>767</v>
      </c>
      <c r="I16" s="20">
        <f t="shared" si="2"/>
        <v>1.95</v>
      </c>
      <c r="J16" s="21">
        <f t="shared" si="3"/>
        <v>2.7589928057553958</v>
      </c>
    </row>
    <row r="17" spans="1:10" x14ac:dyDescent="0.2">
      <c r="A17" s="158" t="s">
        <v>167</v>
      </c>
      <c r="B17" s="65">
        <v>1386</v>
      </c>
      <c r="C17" s="66">
        <v>1161</v>
      </c>
      <c r="D17" s="65">
        <v>14847</v>
      </c>
      <c r="E17" s="66">
        <v>11543</v>
      </c>
      <c r="F17" s="67"/>
      <c r="G17" s="65">
        <f t="shared" si="0"/>
        <v>225</v>
      </c>
      <c r="H17" s="66">
        <f t="shared" si="1"/>
        <v>3304</v>
      </c>
      <c r="I17" s="20">
        <f t="shared" si="2"/>
        <v>0.19379844961240311</v>
      </c>
      <c r="J17" s="21">
        <f t="shared" si="3"/>
        <v>0.28623408126137051</v>
      </c>
    </row>
    <row r="18" spans="1:10" x14ac:dyDescent="0.2">
      <c r="A18" s="158" t="s">
        <v>168</v>
      </c>
      <c r="B18" s="65">
        <v>0</v>
      </c>
      <c r="C18" s="66">
        <v>0</v>
      </c>
      <c r="D18" s="65">
        <v>26</v>
      </c>
      <c r="E18" s="66">
        <v>0</v>
      </c>
      <c r="F18" s="67"/>
      <c r="G18" s="65">
        <f t="shared" si="0"/>
        <v>0</v>
      </c>
      <c r="H18" s="66">
        <f t="shared" si="1"/>
        <v>26</v>
      </c>
      <c r="I18" s="20" t="str">
        <f t="shared" si="2"/>
        <v>-</v>
      </c>
      <c r="J18" s="21" t="str">
        <f t="shared" si="3"/>
        <v>-</v>
      </c>
    </row>
    <row r="19" spans="1:10" x14ac:dyDescent="0.2">
      <c r="A19" s="158" t="s">
        <v>169</v>
      </c>
      <c r="B19" s="65">
        <v>8988</v>
      </c>
      <c r="C19" s="66">
        <v>10499</v>
      </c>
      <c r="D19" s="65">
        <v>119377</v>
      </c>
      <c r="E19" s="66">
        <v>108434</v>
      </c>
      <c r="F19" s="67"/>
      <c r="G19" s="65">
        <f t="shared" si="0"/>
        <v>-1511</v>
      </c>
      <c r="H19" s="66">
        <f t="shared" si="1"/>
        <v>10943</v>
      </c>
      <c r="I19" s="20">
        <f t="shared" si="2"/>
        <v>-0.14391846842556433</v>
      </c>
      <c r="J19" s="21">
        <f t="shared" si="3"/>
        <v>0.10091853108803511</v>
      </c>
    </row>
    <row r="20" spans="1:10" x14ac:dyDescent="0.2">
      <c r="A20" s="158" t="s">
        <v>170</v>
      </c>
      <c r="B20" s="65">
        <v>78</v>
      </c>
      <c r="C20" s="66">
        <v>68</v>
      </c>
      <c r="D20" s="65">
        <v>985</v>
      </c>
      <c r="E20" s="66">
        <v>456</v>
      </c>
      <c r="F20" s="67"/>
      <c r="G20" s="65">
        <f t="shared" si="0"/>
        <v>10</v>
      </c>
      <c r="H20" s="66">
        <f t="shared" si="1"/>
        <v>529</v>
      </c>
      <c r="I20" s="20">
        <f t="shared" si="2"/>
        <v>0.14705882352941177</v>
      </c>
      <c r="J20" s="21">
        <f t="shared" si="3"/>
        <v>1.1600877192982457</v>
      </c>
    </row>
    <row r="21" spans="1:10" x14ac:dyDescent="0.2">
      <c r="A21" s="7"/>
      <c r="B21" s="65"/>
      <c r="C21" s="66"/>
      <c r="D21" s="65"/>
      <c r="E21" s="66"/>
      <c r="F21" s="67"/>
      <c r="G21" s="65"/>
      <c r="H21" s="66"/>
      <c r="I21" s="20"/>
      <c r="J21" s="21"/>
    </row>
    <row r="22" spans="1:10" s="139" customFormat="1" x14ac:dyDescent="0.2">
      <c r="A22" s="159" t="s">
        <v>127</v>
      </c>
      <c r="B22" s="65"/>
      <c r="C22" s="66"/>
      <c r="D22" s="65"/>
      <c r="E22" s="66"/>
      <c r="F22" s="67"/>
      <c r="G22" s="65"/>
      <c r="H22" s="66"/>
      <c r="I22" s="20"/>
      <c r="J22" s="21"/>
    </row>
    <row r="23" spans="1:10" x14ac:dyDescent="0.2">
      <c r="A23" s="158" t="s">
        <v>165</v>
      </c>
      <c r="B23" s="65">
        <v>5264</v>
      </c>
      <c r="C23" s="66">
        <v>5874</v>
      </c>
      <c r="D23" s="65">
        <v>68018</v>
      </c>
      <c r="E23" s="66">
        <v>55725</v>
      </c>
      <c r="F23" s="67"/>
      <c r="G23" s="65">
        <f>B23-C23</f>
        <v>-610</v>
      </c>
      <c r="H23" s="66">
        <f>D23-E23</f>
        <v>12293</v>
      </c>
      <c r="I23" s="20">
        <f>IF(C23=0, "-", IF(G23/C23&lt;10, G23/C23, "&gt;999%"))</f>
        <v>-0.1038474633980252</v>
      </c>
      <c r="J23" s="21">
        <f>IF(E23=0, "-", IF(H23/E23&lt;10, H23/E23, "&gt;999%"))</f>
        <v>0.22060116644235084</v>
      </c>
    </row>
    <row r="24" spans="1:10" x14ac:dyDescent="0.2">
      <c r="A24" s="158" t="s">
        <v>166</v>
      </c>
      <c r="B24" s="65">
        <v>0</v>
      </c>
      <c r="C24" s="66">
        <v>0</v>
      </c>
      <c r="D24" s="65">
        <v>18</v>
      </c>
      <c r="E24" s="66">
        <v>7</v>
      </c>
      <c r="F24" s="67"/>
      <c r="G24" s="65">
        <f>B24-C24</f>
        <v>0</v>
      </c>
      <c r="H24" s="66">
        <f>D24-E24</f>
        <v>11</v>
      </c>
      <c r="I24" s="20" t="str">
        <f>IF(C24=0, "-", IF(G24/C24&lt;10, G24/C24, "&gt;999%"))</f>
        <v>-</v>
      </c>
      <c r="J24" s="21">
        <f>IF(E24=0, "-", IF(H24/E24&lt;10, H24/E24, "&gt;999%"))</f>
        <v>1.5714285714285714</v>
      </c>
    </row>
    <row r="25" spans="1:10" x14ac:dyDescent="0.2">
      <c r="A25" s="158" t="s">
        <v>169</v>
      </c>
      <c r="B25" s="65">
        <v>469</v>
      </c>
      <c r="C25" s="66">
        <v>512</v>
      </c>
      <c r="D25" s="65">
        <v>5954</v>
      </c>
      <c r="E25" s="66">
        <v>5407</v>
      </c>
      <c r="F25" s="67"/>
      <c r="G25" s="65">
        <f>B25-C25</f>
        <v>-43</v>
      </c>
      <c r="H25" s="66">
        <f>D25-E25</f>
        <v>547</v>
      </c>
      <c r="I25" s="20">
        <f>IF(C25=0, "-", IF(G25/C25&lt;10, G25/C25, "&gt;999%"))</f>
        <v>-8.3984375E-2</v>
      </c>
      <c r="J25" s="21">
        <f>IF(E25=0, "-", IF(H25/E25&lt;10, H25/E25, "&gt;999%"))</f>
        <v>0.10116515627889773</v>
      </c>
    </row>
    <row r="26" spans="1:10" x14ac:dyDescent="0.2">
      <c r="A26" s="7"/>
      <c r="B26" s="65"/>
      <c r="C26" s="66"/>
      <c r="D26" s="65"/>
      <c r="E26" s="66"/>
      <c r="F26" s="67"/>
      <c r="G26" s="65"/>
      <c r="H26" s="66"/>
      <c r="I26" s="20"/>
      <c r="J26" s="21"/>
    </row>
    <row r="27" spans="1:10" x14ac:dyDescent="0.2">
      <c r="A27" s="7" t="s">
        <v>128</v>
      </c>
      <c r="B27" s="65">
        <v>1216</v>
      </c>
      <c r="C27" s="66">
        <v>1117</v>
      </c>
      <c r="D27" s="65">
        <v>13445</v>
      </c>
      <c r="E27" s="66">
        <v>10449</v>
      </c>
      <c r="F27" s="67"/>
      <c r="G27" s="65">
        <f>B27-C27</f>
        <v>99</v>
      </c>
      <c r="H27" s="66">
        <f>D27-E27</f>
        <v>2996</v>
      </c>
      <c r="I27" s="20">
        <f>IF(C27=0, "-", IF(G27/C27&lt;10, G27/C27, "&gt;999%"))</f>
        <v>8.8630259623992833E-2</v>
      </c>
      <c r="J27" s="21">
        <f>IF(E27=0, "-", IF(H27/E27&lt;10, H27/E27, "&gt;999%"))</f>
        <v>0.2867260024882764</v>
      </c>
    </row>
    <row r="28" spans="1:10" x14ac:dyDescent="0.2">
      <c r="A28" s="1"/>
      <c r="B28" s="68"/>
      <c r="C28" s="69"/>
      <c r="D28" s="68"/>
      <c r="E28" s="69"/>
      <c r="F28" s="70"/>
      <c r="G28" s="68"/>
      <c r="H28" s="69"/>
      <c r="I28" s="5"/>
      <c r="J28" s="6"/>
    </row>
    <row r="29" spans="1:10" s="43" customFormat="1" x14ac:dyDescent="0.2">
      <c r="A29" s="27" t="s">
        <v>5</v>
      </c>
      <c r="B29" s="71">
        <f>SUM(B6:B28)</f>
        <v>24733</v>
      </c>
      <c r="C29" s="77">
        <f>SUM(C6:C28)</f>
        <v>29335</v>
      </c>
      <c r="D29" s="71">
        <f>SUM(D6:D28)</f>
        <v>328185</v>
      </c>
      <c r="E29" s="77">
        <f>SUM(E6:E28)</f>
        <v>302117</v>
      </c>
      <c r="F29" s="73"/>
      <c r="G29" s="71">
        <f>B29-C29</f>
        <v>-4602</v>
      </c>
      <c r="H29" s="72">
        <f>D29-E29</f>
        <v>26068</v>
      </c>
      <c r="I29" s="37">
        <f>IF(C29=0, 0, G29/C29)</f>
        <v>-0.15687745014487814</v>
      </c>
      <c r="J29" s="38">
        <f>IF(E29=0, 0, H29/E29)</f>
        <v>8.6284452712028781E-2</v>
      </c>
    </row>
    <row r="30" spans="1:10" s="43" customFormat="1" x14ac:dyDescent="0.2">
      <c r="A30" s="22"/>
      <c r="B30" s="78"/>
      <c r="C30" s="98"/>
      <c r="D30" s="78"/>
      <c r="E30" s="98"/>
      <c r="F30" s="80"/>
      <c r="G30" s="78"/>
      <c r="H30" s="79"/>
      <c r="I30" s="54"/>
      <c r="J30" s="55"/>
    </row>
    <row r="31" spans="1:10" s="139" customFormat="1" x14ac:dyDescent="0.2">
      <c r="A31" s="161" t="s">
        <v>171</v>
      </c>
      <c r="B31" s="74"/>
      <c r="C31" s="75"/>
      <c r="D31" s="74"/>
      <c r="E31" s="75"/>
      <c r="F31" s="76"/>
      <c r="G31" s="74"/>
      <c r="H31" s="75"/>
      <c r="I31" s="23"/>
      <c r="J31" s="24"/>
    </row>
    <row r="32" spans="1:10" x14ac:dyDescent="0.2">
      <c r="A32" s="7" t="s">
        <v>165</v>
      </c>
      <c r="B32" s="65">
        <v>7795</v>
      </c>
      <c r="C32" s="66">
        <v>9322</v>
      </c>
      <c r="D32" s="65">
        <v>100953</v>
      </c>
      <c r="E32" s="66">
        <v>86599</v>
      </c>
      <c r="F32" s="67"/>
      <c r="G32" s="65">
        <f t="shared" ref="G32:G37" si="4">B32-C32</f>
        <v>-1527</v>
      </c>
      <c r="H32" s="66">
        <f t="shared" ref="H32:H37" si="5">D32-E32</f>
        <v>14354</v>
      </c>
      <c r="I32" s="20">
        <f t="shared" ref="I32:I37" si="6">IF(C32=0, "-", IF(G32/C32&lt;10, G32/C32, "&gt;999%"))</f>
        <v>-0.16380605020381891</v>
      </c>
      <c r="J32" s="21">
        <f t="shared" ref="J32:J37" si="7">IF(E32=0, "-", IF(H32/E32&lt;10, H32/E32, "&gt;999%"))</f>
        <v>0.16575249136826059</v>
      </c>
    </row>
    <row r="33" spans="1:10" x14ac:dyDescent="0.2">
      <c r="A33" s="7" t="s">
        <v>166</v>
      </c>
      <c r="B33" s="65">
        <v>167</v>
      </c>
      <c r="C33" s="66">
        <v>55</v>
      </c>
      <c r="D33" s="65">
        <v>1499</v>
      </c>
      <c r="E33" s="66">
        <v>511</v>
      </c>
      <c r="F33" s="67"/>
      <c r="G33" s="65">
        <f t="shared" si="4"/>
        <v>112</v>
      </c>
      <c r="H33" s="66">
        <f t="shared" si="5"/>
        <v>988</v>
      </c>
      <c r="I33" s="20">
        <f t="shared" si="6"/>
        <v>2.0363636363636362</v>
      </c>
      <c r="J33" s="21">
        <f t="shared" si="7"/>
        <v>1.933463796477495</v>
      </c>
    </row>
    <row r="34" spans="1:10" x14ac:dyDescent="0.2">
      <c r="A34" s="7" t="s">
        <v>167</v>
      </c>
      <c r="B34" s="65">
        <v>2053</v>
      </c>
      <c r="C34" s="66">
        <v>2078</v>
      </c>
      <c r="D34" s="65">
        <v>24347</v>
      </c>
      <c r="E34" s="66">
        <v>20625</v>
      </c>
      <c r="F34" s="67"/>
      <c r="G34" s="65">
        <f t="shared" si="4"/>
        <v>-25</v>
      </c>
      <c r="H34" s="66">
        <f t="shared" si="5"/>
        <v>3722</v>
      </c>
      <c r="I34" s="20">
        <f t="shared" si="6"/>
        <v>-1.203079884504331E-2</v>
      </c>
      <c r="J34" s="21">
        <f t="shared" si="7"/>
        <v>0.18046060606060607</v>
      </c>
    </row>
    <row r="35" spans="1:10" x14ac:dyDescent="0.2">
      <c r="A35" s="7" t="s">
        <v>168</v>
      </c>
      <c r="B35" s="65">
        <v>0</v>
      </c>
      <c r="C35" s="66">
        <v>0</v>
      </c>
      <c r="D35" s="65">
        <v>26</v>
      </c>
      <c r="E35" s="66">
        <v>0</v>
      </c>
      <c r="F35" s="67"/>
      <c r="G35" s="65">
        <f t="shared" si="4"/>
        <v>0</v>
      </c>
      <c r="H35" s="66">
        <f t="shared" si="5"/>
        <v>26</v>
      </c>
      <c r="I35" s="20" t="str">
        <f t="shared" si="6"/>
        <v>-</v>
      </c>
      <c r="J35" s="21" t="str">
        <f t="shared" si="7"/>
        <v>-</v>
      </c>
    </row>
    <row r="36" spans="1:10" x14ac:dyDescent="0.2">
      <c r="A36" s="7" t="s">
        <v>169</v>
      </c>
      <c r="B36" s="65">
        <v>13417</v>
      </c>
      <c r="C36" s="66">
        <v>16681</v>
      </c>
      <c r="D36" s="65">
        <v>186817</v>
      </c>
      <c r="E36" s="66">
        <v>183346</v>
      </c>
      <c r="F36" s="67"/>
      <c r="G36" s="65">
        <f t="shared" si="4"/>
        <v>-3264</v>
      </c>
      <c r="H36" s="66">
        <f t="shared" si="5"/>
        <v>3471</v>
      </c>
      <c r="I36" s="20">
        <f t="shared" si="6"/>
        <v>-0.19567172231880584</v>
      </c>
      <c r="J36" s="21">
        <f t="shared" si="7"/>
        <v>1.8931419283758577E-2</v>
      </c>
    </row>
    <row r="37" spans="1:10" x14ac:dyDescent="0.2">
      <c r="A37" s="7" t="s">
        <v>170</v>
      </c>
      <c r="B37" s="65">
        <v>85</v>
      </c>
      <c r="C37" s="66">
        <v>82</v>
      </c>
      <c r="D37" s="65">
        <v>1098</v>
      </c>
      <c r="E37" s="66">
        <v>587</v>
      </c>
      <c r="F37" s="67"/>
      <c r="G37" s="65">
        <f t="shared" si="4"/>
        <v>3</v>
      </c>
      <c r="H37" s="66">
        <f t="shared" si="5"/>
        <v>511</v>
      </c>
      <c r="I37" s="20">
        <f t="shared" si="6"/>
        <v>3.6585365853658534E-2</v>
      </c>
      <c r="J37" s="21">
        <f t="shared" si="7"/>
        <v>0.87052810902896083</v>
      </c>
    </row>
    <row r="38" spans="1:10" x14ac:dyDescent="0.2">
      <c r="A38" s="7"/>
      <c r="B38" s="65"/>
      <c r="C38" s="66"/>
      <c r="D38" s="65"/>
      <c r="E38" s="66"/>
      <c r="F38" s="67"/>
      <c r="G38" s="65"/>
      <c r="H38" s="66"/>
      <c r="I38" s="20"/>
      <c r="J38" s="21"/>
    </row>
    <row r="39" spans="1:10" x14ac:dyDescent="0.2">
      <c r="A39" s="7" t="s">
        <v>128</v>
      </c>
      <c r="B39" s="65">
        <v>1216</v>
      </c>
      <c r="C39" s="66">
        <v>1117</v>
      </c>
      <c r="D39" s="65">
        <v>13445</v>
      </c>
      <c r="E39" s="66">
        <v>10449</v>
      </c>
      <c r="F39" s="67"/>
      <c r="G39" s="65">
        <f>B39-C39</f>
        <v>99</v>
      </c>
      <c r="H39" s="66">
        <f>D39-E39</f>
        <v>2996</v>
      </c>
      <c r="I39" s="20">
        <f>IF(C39=0, "-", IF(G39/C39&lt;10, G39/C39, "&gt;999%"))</f>
        <v>8.8630259623992833E-2</v>
      </c>
      <c r="J39" s="21">
        <f>IF(E39=0, "-", IF(H39/E39&lt;10, H39/E39, "&gt;999%"))</f>
        <v>0.2867260024882764</v>
      </c>
    </row>
    <row r="40" spans="1:10" x14ac:dyDescent="0.2">
      <c r="A40" s="7"/>
      <c r="B40" s="65"/>
      <c r="C40" s="66"/>
      <c r="D40" s="65"/>
      <c r="E40" s="66"/>
      <c r="F40" s="67"/>
      <c r="G40" s="65"/>
      <c r="H40" s="66"/>
      <c r="I40" s="20"/>
      <c r="J40" s="21"/>
    </row>
    <row r="41" spans="1:10" s="43" customFormat="1" x14ac:dyDescent="0.2">
      <c r="A41" s="27" t="s">
        <v>5</v>
      </c>
      <c r="B41" s="71">
        <f>SUM(B30:B40)</f>
        <v>24733</v>
      </c>
      <c r="C41" s="77">
        <f>SUM(C30:C40)</f>
        <v>29335</v>
      </c>
      <c r="D41" s="71">
        <f>SUM(D30:D40)</f>
        <v>328185</v>
      </c>
      <c r="E41" s="77">
        <f>SUM(E30:E40)</f>
        <v>302117</v>
      </c>
      <c r="F41" s="73"/>
      <c r="G41" s="71">
        <f>B41-C41</f>
        <v>-4602</v>
      </c>
      <c r="H41" s="72">
        <f>D41-E41</f>
        <v>26068</v>
      </c>
      <c r="I41" s="37">
        <f>IF(C41=0, 0, G41/C41)</f>
        <v>-0.15687745014487814</v>
      </c>
      <c r="J41" s="38">
        <f>IF(E41=0, 0, H41/E41)</f>
        <v>8.6284452712028781E-2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198</v>
      </c>
      <c r="B15" s="65">
        <v>79</v>
      </c>
      <c r="C15" s="66">
        <v>32</v>
      </c>
      <c r="D15" s="65">
        <v>2402</v>
      </c>
      <c r="E15" s="66">
        <v>1104</v>
      </c>
      <c r="F15" s="67"/>
      <c r="G15" s="65">
        <f t="shared" ref="G15:G41" si="0">B15-C15</f>
        <v>47</v>
      </c>
      <c r="H15" s="66">
        <f t="shared" ref="H15:H41" si="1">D15-E15</f>
        <v>1298</v>
      </c>
      <c r="I15" s="20">
        <f t="shared" ref="I15:I41" si="2">IF(C15=0, "-", IF(G15/C15&lt;10, G15/C15, "&gt;999%"))</f>
        <v>1.46875</v>
      </c>
      <c r="J15" s="21">
        <f t="shared" ref="J15:J41" si="3">IF(E15=0, "-", IF(H15/E15&lt;10, H15/E15, "&gt;999%"))</f>
        <v>1.1757246376811594</v>
      </c>
    </row>
    <row r="16" spans="1:10" x14ac:dyDescent="0.2">
      <c r="A16" s="7" t="s">
        <v>197</v>
      </c>
      <c r="B16" s="65">
        <v>83</v>
      </c>
      <c r="C16" s="66">
        <v>92</v>
      </c>
      <c r="D16" s="65">
        <v>898</v>
      </c>
      <c r="E16" s="66">
        <v>632</v>
      </c>
      <c r="F16" s="67"/>
      <c r="G16" s="65">
        <f t="shared" si="0"/>
        <v>-9</v>
      </c>
      <c r="H16" s="66">
        <f t="shared" si="1"/>
        <v>266</v>
      </c>
      <c r="I16" s="20">
        <f t="shared" si="2"/>
        <v>-9.7826086956521743E-2</v>
      </c>
      <c r="J16" s="21">
        <f t="shared" si="3"/>
        <v>0.42088607594936711</v>
      </c>
    </row>
    <row r="17" spans="1:10" x14ac:dyDescent="0.2">
      <c r="A17" s="7" t="s">
        <v>196</v>
      </c>
      <c r="B17" s="65">
        <v>45</v>
      </c>
      <c r="C17" s="66">
        <v>86</v>
      </c>
      <c r="D17" s="65">
        <v>666</v>
      </c>
      <c r="E17" s="66">
        <v>1049</v>
      </c>
      <c r="F17" s="67"/>
      <c r="G17" s="65">
        <f t="shared" si="0"/>
        <v>-41</v>
      </c>
      <c r="H17" s="66">
        <f t="shared" si="1"/>
        <v>-383</v>
      </c>
      <c r="I17" s="20">
        <f t="shared" si="2"/>
        <v>-0.47674418604651164</v>
      </c>
      <c r="J17" s="21">
        <f t="shared" si="3"/>
        <v>-0.36510962821734988</v>
      </c>
    </row>
    <row r="18" spans="1:10" x14ac:dyDescent="0.2">
      <c r="A18" s="7" t="s">
        <v>195</v>
      </c>
      <c r="B18" s="65">
        <v>0</v>
      </c>
      <c r="C18" s="66">
        <v>17</v>
      </c>
      <c r="D18" s="65">
        <v>2</v>
      </c>
      <c r="E18" s="66">
        <v>198</v>
      </c>
      <c r="F18" s="67"/>
      <c r="G18" s="65">
        <f t="shared" si="0"/>
        <v>-17</v>
      </c>
      <c r="H18" s="66">
        <f t="shared" si="1"/>
        <v>-196</v>
      </c>
      <c r="I18" s="20">
        <f t="shared" si="2"/>
        <v>-1</v>
      </c>
      <c r="J18" s="21">
        <f t="shared" si="3"/>
        <v>-0.98989898989898994</v>
      </c>
    </row>
    <row r="19" spans="1:10" x14ac:dyDescent="0.2">
      <c r="A19" s="7" t="s">
        <v>194</v>
      </c>
      <c r="B19" s="65">
        <v>2225</v>
      </c>
      <c r="C19" s="66">
        <v>1447</v>
      </c>
      <c r="D19" s="65">
        <v>25357</v>
      </c>
      <c r="E19" s="66">
        <v>11549</v>
      </c>
      <c r="F19" s="67"/>
      <c r="G19" s="65">
        <f t="shared" si="0"/>
        <v>778</v>
      </c>
      <c r="H19" s="66">
        <f t="shared" si="1"/>
        <v>13808</v>
      </c>
      <c r="I19" s="20">
        <f t="shared" si="2"/>
        <v>0.5376641326883207</v>
      </c>
      <c r="J19" s="21">
        <f t="shared" si="3"/>
        <v>1.1956013507663001</v>
      </c>
    </row>
    <row r="20" spans="1:10" x14ac:dyDescent="0.2">
      <c r="A20" s="7" t="s">
        <v>193</v>
      </c>
      <c r="B20" s="65">
        <v>196</v>
      </c>
      <c r="C20" s="66">
        <v>374</v>
      </c>
      <c r="D20" s="65">
        <v>3778</v>
      </c>
      <c r="E20" s="66">
        <v>4076</v>
      </c>
      <c r="F20" s="67"/>
      <c r="G20" s="65">
        <f t="shared" si="0"/>
        <v>-178</v>
      </c>
      <c r="H20" s="66">
        <f t="shared" si="1"/>
        <v>-298</v>
      </c>
      <c r="I20" s="20">
        <f t="shared" si="2"/>
        <v>-0.47593582887700536</v>
      </c>
      <c r="J20" s="21">
        <f t="shared" si="3"/>
        <v>-7.3110893032384688E-2</v>
      </c>
    </row>
    <row r="21" spans="1:10" x14ac:dyDescent="0.2">
      <c r="A21" s="7" t="s">
        <v>192</v>
      </c>
      <c r="B21" s="65">
        <v>154</v>
      </c>
      <c r="C21" s="66">
        <v>549</v>
      </c>
      <c r="D21" s="65">
        <v>5788</v>
      </c>
      <c r="E21" s="66">
        <v>6265</v>
      </c>
      <c r="F21" s="67"/>
      <c r="G21" s="65">
        <f t="shared" si="0"/>
        <v>-395</v>
      </c>
      <c r="H21" s="66">
        <f t="shared" si="1"/>
        <v>-477</v>
      </c>
      <c r="I21" s="20">
        <f t="shared" si="2"/>
        <v>-0.71948998178506374</v>
      </c>
      <c r="J21" s="21">
        <f t="shared" si="3"/>
        <v>-7.6137270550678371E-2</v>
      </c>
    </row>
    <row r="22" spans="1:10" x14ac:dyDescent="0.2">
      <c r="A22" s="7" t="s">
        <v>191</v>
      </c>
      <c r="B22" s="65">
        <v>83</v>
      </c>
      <c r="C22" s="66">
        <v>43</v>
      </c>
      <c r="D22" s="65">
        <v>663</v>
      </c>
      <c r="E22" s="66">
        <v>1131</v>
      </c>
      <c r="F22" s="67"/>
      <c r="G22" s="65">
        <f t="shared" si="0"/>
        <v>40</v>
      </c>
      <c r="H22" s="66">
        <f t="shared" si="1"/>
        <v>-468</v>
      </c>
      <c r="I22" s="20">
        <f t="shared" si="2"/>
        <v>0.93023255813953487</v>
      </c>
      <c r="J22" s="21">
        <f t="shared" si="3"/>
        <v>-0.41379310344827586</v>
      </c>
    </row>
    <row r="23" spans="1:10" x14ac:dyDescent="0.2">
      <c r="A23" s="7" t="s">
        <v>190</v>
      </c>
      <c r="B23" s="65">
        <v>311</v>
      </c>
      <c r="C23" s="66">
        <v>187</v>
      </c>
      <c r="D23" s="65">
        <v>2838</v>
      </c>
      <c r="E23" s="66">
        <v>1905</v>
      </c>
      <c r="F23" s="67"/>
      <c r="G23" s="65">
        <f t="shared" si="0"/>
        <v>124</v>
      </c>
      <c r="H23" s="66">
        <f t="shared" si="1"/>
        <v>933</v>
      </c>
      <c r="I23" s="20">
        <f t="shared" si="2"/>
        <v>0.66310160427807485</v>
      </c>
      <c r="J23" s="21">
        <f t="shared" si="3"/>
        <v>0.48976377952755906</v>
      </c>
    </row>
    <row r="24" spans="1:10" x14ac:dyDescent="0.2">
      <c r="A24" s="7" t="s">
        <v>189</v>
      </c>
      <c r="B24" s="65">
        <v>1103</v>
      </c>
      <c r="C24" s="66">
        <v>1473</v>
      </c>
      <c r="D24" s="65">
        <v>15275</v>
      </c>
      <c r="E24" s="66">
        <v>21783</v>
      </c>
      <c r="F24" s="67"/>
      <c r="G24" s="65">
        <f t="shared" si="0"/>
        <v>-370</v>
      </c>
      <c r="H24" s="66">
        <f t="shared" si="1"/>
        <v>-6508</v>
      </c>
      <c r="I24" s="20">
        <f t="shared" si="2"/>
        <v>-0.25118805159538354</v>
      </c>
      <c r="J24" s="21">
        <f t="shared" si="3"/>
        <v>-0.29876509204425472</v>
      </c>
    </row>
    <row r="25" spans="1:10" x14ac:dyDescent="0.2">
      <c r="A25" s="7" t="s">
        <v>188</v>
      </c>
      <c r="B25" s="65">
        <v>263</v>
      </c>
      <c r="C25" s="66">
        <v>417</v>
      </c>
      <c r="D25" s="65">
        <v>4393</v>
      </c>
      <c r="E25" s="66">
        <v>4923</v>
      </c>
      <c r="F25" s="67"/>
      <c r="G25" s="65">
        <f t="shared" si="0"/>
        <v>-154</v>
      </c>
      <c r="H25" s="66">
        <f t="shared" si="1"/>
        <v>-530</v>
      </c>
      <c r="I25" s="20">
        <f t="shared" si="2"/>
        <v>-0.36930455635491605</v>
      </c>
      <c r="J25" s="21">
        <f t="shared" si="3"/>
        <v>-0.10765793215518993</v>
      </c>
    </row>
    <row r="26" spans="1:10" x14ac:dyDescent="0.2">
      <c r="A26" s="7" t="s">
        <v>187</v>
      </c>
      <c r="B26" s="65">
        <v>111</v>
      </c>
      <c r="C26" s="66">
        <v>120</v>
      </c>
      <c r="D26" s="65">
        <v>1243</v>
      </c>
      <c r="E26" s="66">
        <v>1230</v>
      </c>
      <c r="F26" s="67"/>
      <c r="G26" s="65">
        <f t="shared" si="0"/>
        <v>-9</v>
      </c>
      <c r="H26" s="66">
        <f t="shared" si="1"/>
        <v>13</v>
      </c>
      <c r="I26" s="20">
        <f t="shared" si="2"/>
        <v>-7.4999999999999997E-2</v>
      </c>
      <c r="J26" s="21">
        <f t="shared" si="3"/>
        <v>1.056910569105691E-2</v>
      </c>
    </row>
    <row r="27" spans="1:10" x14ac:dyDescent="0.2">
      <c r="A27" s="7" t="s">
        <v>186</v>
      </c>
      <c r="B27" s="65">
        <v>117</v>
      </c>
      <c r="C27" s="66">
        <v>80</v>
      </c>
      <c r="D27" s="65">
        <v>972</v>
      </c>
      <c r="E27" s="66">
        <v>841</v>
      </c>
      <c r="F27" s="67"/>
      <c r="G27" s="65">
        <f t="shared" si="0"/>
        <v>37</v>
      </c>
      <c r="H27" s="66">
        <f t="shared" si="1"/>
        <v>131</v>
      </c>
      <c r="I27" s="20">
        <f t="shared" si="2"/>
        <v>0.46250000000000002</v>
      </c>
      <c r="J27" s="21">
        <f t="shared" si="3"/>
        <v>0.15576694411414982</v>
      </c>
    </row>
    <row r="28" spans="1:10" x14ac:dyDescent="0.2">
      <c r="A28" s="7" t="s">
        <v>185</v>
      </c>
      <c r="B28" s="65">
        <v>7826</v>
      </c>
      <c r="C28" s="66">
        <v>11143</v>
      </c>
      <c r="D28" s="65">
        <v>110716</v>
      </c>
      <c r="E28" s="66">
        <v>101261</v>
      </c>
      <c r="F28" s="67"/>
      <c r="G28" s="65">
        <f t="shared" si="0"/>
        <v>-3317</v>
      </c>
      <c r="H28" s="66">
        <f t="shared" si="1"/>
        <v>9455</v>
      </c>
      <c r="I28" s="20">
        <f t="shared" si="2"/>
        <v>-0.29767567082473301</v>
      </c>
      <c r="J28" s="21">
        <f t="shared" si="3"/>
        <v>9.3372571868735252E-2</v>
      </c>
    </row>
    <row r="29" spans="1:10" x14ac:dyDescent="0.2">
      <c r="A29" s="7" t="s">
        <v>184</v>
      </c>
      <c r="B29" s="65">
        <v>3633</v>
      </c>
      <c r="C29" s="66">
        <v>3535</v>
      </c>
      <c r="D29" s="65">
        <v>44725</v>
      </c>
      <c r="E29" s="66">
        <v>42762</v>
      </c>
      <c r="F29" s="67"/>
      <c r="G29" s="65">
        <f t="shared" si="0"/>
        <v>98</v>
      </c>
      <c r="H29" s="66">
        <f t="shared" si="1"/>
        <v>1963</v>
      </c>
      <c r="I29" s="20">
        <f t="shared" si="2"/>
        <v>2.7722772277227723E-2</v>
      </c>
      <c r="J29" s="21">
        <f t="shared" si="3"/>
        <v>4.5905242972732803E-2</v>
      </c>
    </row>
    <row r="30" spans="1:10" x14ac:dyDescent="0.2">
      <c r="A30" s="7" t="s">
        <v>183</v>
      </c>
      <c r="B30" s="65">
        <v>404</v>
      </c>
      <c r="C30" s="66">
        <v>422</v>
      </c>
      <c r="D30" s="65">
        <v>5924</v>
      </c>
      <c r="E30" s="66">
        <v>4491</v>
      </c>
      <c r="F30" s="67"/>
      <c r="G30" s="65">
        <f t="shared" si="0"/>
        <v>-18</v>
      </c>
      <c r="H30" s="66">
        <f t="shared" si="1"/>
        <v>1433</v>
      </c>
      <c r="I30" s="20">
        <f t="shared" si="2"/>
        <v>-4.2654028436018961E-2</v>
      </c>
      <c r="J30" s="21">
        <f t="shared" si="3"/>
        <v>0.319082609663772</v>
      </c>
    </row>
    <row r="31" spans="1:10" x14ac:dyDescent="0.2">
      <c r="A31" s="7" t="s">
        <v>181</v>
      </c>
      <c r="B31" s="65">
        <v>59</v>
      </c>
      <c r="C31" s="66">
        <v>151</v>
      </c>
      <c r="D31" s="65">
        <v>898</v>
      </c>
      <c r="E31" s="66">
        <v>1690</v>
      </c>
      <c r="F31" s="67"/>
      <c r="G31" s="65">
        <f t="shared" si="0"/>
        <v>-92</v>
      </c>
      <c r="H31" s="66">
        <f t="shared" si="1"/>
        <v>-792</v>
      </c>
      <c r="I31" s="20">
        <f t="shared" si="2"/>
        <v>-0.60927152317880795</v>
      </c>
      <c r="J31" s="21">
        <f t="shared" si="3"/>
        <v>-0.46863905325443789</v>
      </c>
    </row>
    <row r="32" spans="1:10" x14ac:dyDescent="0.2">
      <c r="A32" s="7" t="s">
        <v>180</v>
      </c>
      <c r="B32" s="65">
        <v>92</v>
      </c>
      <c r="C32" s="66">
        <v>112</v>
      </c>
      <c r="D32" s="65">
        <v>1612</v>
      </c>
      <c r="E32" s="66">
        <v>445</v>
      </c>
      <c r="F32" s="67"/>
      <c r="G32" s="65">
        <f t="shared" si="0"/>
        <v>-20</v>
      </c>
      <c r="H32" s="66">
        <f t="shared" si="1"/>
        <v>1167</v>
      </c>
      <c r="I32" s="20">
        <f t="shared" si="2"/>
        <v>-0.17857142857142858</v>
      </c>
      <c r="J32" s="21">
        <f t="shared" si="3"/>
        <v>2.6224719101123597</v>
      </c>
    </row>
    <row r="33" spans="1:10" x14ac:dyDescent="0.2">
      <c r="A33" s="7" t="s">
        <v>179</v>
      </c>
      <c r="B33" s="65">
        <v>52</v>
      </c>
      <c r="C33" s="66">
        <v>22</v>
      </c>
      <c r="D33" s="65">
        <v>725</v>
      </c>
      <c r="E33" s="66">
        <v>139</v>
      </c>
      <c r="F33" s="67"/>
      <c r="G33" s="65">
        <f t="shared" si="0"/>
        <v>30</v>
      </c>
      <c r="H33" s="66">
        <f t="shared" si="1"/>
        <v>586</v>
      </c>
      <c r="I33" s="20">
        <f t="shared" si="2"/>
        <v>1.3636363636363635</v>
      </c>
      <c r="J33" s="21">
        <f t="shared" si="3"/>
        <v>4.2158273381294968</v>
      </c>
    </row>
    <row r="34" spans="1:10" x14ac:dyDescent="0.2">
      <c r="A34" s="7" t="s">
        <v>178</v>
      </c>
      <c r="B34" s="65">
        <v>160</v>
      </c>
      <c r="C34" s="66">
        <v>312</v>
      </c>
      <c r="D34" s="65">
        <v>2511</v>
      </c>
      <c r="E34" s="66">
        <v>2381</v>
      </c>
      <c r="F34" s="67"/>
      <c r="G34" s="65">
        <f t="shared" si="0"/>
        <v>-152</v>
      </c>
      <c r="H34" s="66">
        <f t="shared" si="1"/>
        <v>130</v>
      </c>
      <c r="I34" s="20">
        <f t="shared" si="2"/>
        <v>-0.48717948717948717</v>
      </c>
      <c r="J34" s="21">
        <f t="shared" si="3"/>
        <v>5.4598908021839566E-2</v>
      </c>
    </row>
    <row r="35" spans="1:10" x14ac:dyDescent="0.2">
      <c r="A35" s="7" t="s">
        <v>177</v>
      </c>
      <c r="B35" s="65">
        <v>311</v>
      </c>
      <c r="C35" s="66">
        <v>452</v>
      </c>
      <c r="D35" s="65">
        <v>3935</v>
      </c>
      <c r="E35" s="66">
        <v>3405</v>
      </c>
      <c r="F35" s="67"/>
      <c r="G35" s="65">
        <f t="shared" si="0"/>
        <v>-141</v>
      </c>
      <c r="H35" s="66">
        <f t="shared" si="1"/>
        <v>530</v>
      </c>
      <c r="I35" s="20">
        <f t="shared" si="2"/>
        <v>-0.31194690265486724</v>
      </c>
      <c r="J35" s="21">
        <f t="shared" si="3"/>
        <v>0.15565345080763582</v>
      </c>
    </row>
    <row r="36" spans="1:10" x14ac:dyDescent="0.2">
      <c r="A36" s="7" t="s">
        <v>176</v>
      </c>
      <c r="B36" s="65">
        <v>300</v>
      </c>
      <c r="C36" s="66">
        <v>406</v>
      </c>
      <c r="D36" s="65">
        <v>3590</v>
      </c>
      <c r="E36" s="66">
        <v>3311</v>
      </c>
      <c r="F36" s="67"/>
      <c r="G36" s="65">
        <f t="shared" si="0"/>
        <v>-106</v>
      </c>
      <c r="H36" s="66">
        <f t="shared" si="1"/>
        <v>279</v>
      </c>
      <c r="I36" s="20">
        <f t="shared" si="2"/>
        <v>-0.26108374384236455</v>
      </c>
      <c r="J36" s="21">
        <f t="shared" si="3"/>
        <v>8.4264572636665661E-2</v>
      </c>
    </row>
    <row r="37" spans="1:10" x14ac:dyDescent="0.2">
      <c r="A37" s="7" t="s">
        <v>175</v>
      </c>
      <c r="B37" s="65">
        <v>24</v>
      </c>
      <c r="C37" s="66">
        <v>162</v>
      </c>
      <c r="D37" s="65">
        <v>1600</v>
      </c>
      <c r="E37" s="66">
        <v>1964</v>
      </c>
      <c r="F37" s="67"/>
      <c r="G37" s="65">
        <f t="shared" si="0"/>
        <v>-138</v>
      </c>
      <c r="H37" s="66">
        <f t="shared" si="1"/>
        <v>-364</v>
      </c>
      <c r="I37" s="20">
        <f t="shared" si="2"/>
        <v>-0.85185185185185186</v>
      </c>
      <c r="J37" s="21">
        <f t="shared" si="3"/>
        <v>-0.18533604887983707</v>
      </c>
    </row>
    <row r="38" spans="1:10" x14ac:dyDescent="0.2">
      <c r="A38" s="7" t="s">
        <v>174</v>
      </c>
      <c r="B38" s="65">
        <v>5053</v>
      </c>
      <c r="C38" s="66">
        <v>5954</v>
      </c>
      <c r="D38" s="65">
        <v>64930</v>
      </c>
      <c r="E38" s="66">
        <v>62913</v>
      </c>
      <c r="F38" s="67"/>
      <c r="G38" s="65">
        <f t="shared" si="0"/>
        <v>-901</v>
      </c>
      <c r="H38" s="66">
        <f t="shared" si="1"/>
        <v>2017</v>
      </c>
      <c r="I38" s="20">
        <f t="shared" si="2"/>
        <v>-0.15132683909976485</v>
      </c>
      <c r="J38" s="21">
        <f t="shared" si="3"/>
        <v>3.2060146551587114E-2</v>
      </c>
    </row>
    <row r="39" spans="1:10" x14ac:dyDescent="0.2">
      <c r="A39" s="7" t="s">
        <v>173</v>
      </c>
      <c r="B39" s="65">
        <v>99</v>
      </c>
      <c r="C39" s="66">
        <v>93</v>
      </c>
      <c r="D39" s="65">
        <v>1213</v>
      </c>
      <c r="E39" s="66">
        <v>1046</v>
      </c>
      <c r="F39" s="67"/>
      <c r="G39" s="65">
        <f t="shared" si="0"/>
        <v>6</v>
      </c>
      <c r="H39" s="66">
        <f t="shared" si="1"/>
        <v>167</v>
      </c>
      <c r="I39" s="20">
        <f t="shared" si="2"/>
        <v>6.4516129032258063E-2</v>
      </c>
      <c r="J39" s="21">
        <f t="shared" si="3"/>
        <v>0.15965583173996176</v>
      </c>
    </row>
    <row r="40" spans="1:10" x14ac:dyDescent="0.2">
      <c r="A40" s="7" t="s">
        <v>172</v>
      </c>
      <c r="B40" s="65">
        <v>979</v>
      </c>
      <c r="C40" s="66">
        <v>784</v>
      </c>
      <c r="D40" s="65">
        <v>11215</v>
      </c>
      <c r="E40" s="66">
        <v>11439</v>
      </c>
      <c r="F40" s="67"/>
      <c r="G40" s="65">
        <f t="shared" si="0"/>
        <v>195</v>
      </c>
      <c r="H40" s="66">
        <f t="shared" si="1"/>
        <v>-224</v>
      </c>
      <c r="I40" s="20">
        <f t="shared" si="2"/>
        <v>0.24872448979591838</v>
      </c>
      <c r="J40" s="21">
        <f t="shared" si="3"/>
        <v>-1.958213130518402E-2</v>
      </c>
    </row>
    <row r="41" spans="1:10" x14ac:dyDescent="0.2">
      <c r="A41" s="7" t="s">
        <v>182</v>
      </c>
      <c r="B41" s="65">
        <v>971</v>
      </c>
      <c r="C41" s="66">
        <v>870</v>
      </c>
      <c r="D41" s="65">
        <v>10316</v>
      </c>
      <c r="E41" s="66">
        <v>8184</v>
      </c>
      <c r="F41" s="67"/>
      <c r="G41" s="65">
        <f t="shared" si="0"/>
        <v>101</v>
      </c>
      <c r="H41" s="66">
        <f t="shared" si="1"/>
        <v>2132</v>
      </c>
      <c r="I41" s="20">
        <f t="shared" si="2"/>
        <v>0.11609195402298851</v>
      </c>
      <c r="J41" s="21">
        <f t="shared" si="3"/>
        <v>0.26050830889540566</v>
      </c>
    </row>
    <row r="42" spans="1:10" x14ac:dyDescent="0.2">
      <c r="A42" s="7"/>
      <c r="B42" s="65"/>
      <c r="C42" s="66"/>
      <c r="D42" s="65"/>
      <c r="E42" s="66"/>
      <c r="F42" s="67"/>
      <c r="G42" s="65"/>
      <c r="H42" s="66"/>
      <c r="I42" s="20"/>
      <c r="J42" s="21"/>
    </row>
    <row r="43" spans="1:10" s="43" customFormat="1" x14ac:dyDescent="0.2">
      <c r="A43" s="27" t="s">
        <v>28</v>
      </c>
      <c r="B43" s="71">
        <f>SUM(B15:B42)</f>
        <v>24733</v>
      </c>
      <c r="C43" s="72">
        <f>SUM(C15:C42)</f>
        <v>29335</v>
      </c>
      <c r="D43" s="71">
        <f>SUM(D15:D42)</f>
        <v>328185</v>
      </c>
      <c r="E43" s="72">
        <f>SUM(E15:E42)</f>
        <v>302117</v>
      </c>
      <c r="F43" s="73"/>
      <c r="G43" s="71">
        <f>B43-C43</f>
        <v>-4602</v>
      </c>
      <c r="H43" s="72">
        <f>D43-E43</f>
        <v>26068</v>
      </c>
      <c r="I43" s="37">
        <f>IF(C43=0, "-", G43/C43)</f>
        <v>-0.15687745014487814</v>
      </c>
      <c r="J43" s="38">
        <f>IF(E43=0, "-", H43/E43)</f>
        <v>8.6284452712028781E-2</v>
      </c>
    </row>
    <row r="44" spans="1:10" s="43" customFormat="1" x14ac:dyDescent="0.2">
      <c r="A44" s="27" t="s">
        <v>0</v>
      </c>
      <c r="B44" s="71">
        <f>B11+B43</f>
        <v>24733</v>
      </c>
      <c r="C44" s="77">
        <f>C11+C43</f>
        <v>29335</v>
      </c>
      <c r="D44" s="71">
        <f>D11+D43</f>
        <v>328185</v>
      </c>
      <c r="E44" s="77">
        <f>E11+E43</f>
        <v>302117</v>
      </c>
      <c r="F44" s="73"/>
      <c r="G44" s="71">
        <f>B44-C44</f>
        <v>-4602</v>
      </c>
      <c r="H44" s="72">
        <f>D44-E44</f>
        <v>26068</v>
      </c>
      <c r="I44" s="37">
        <f>IF(C44=0, "-", G44/C44)</f>
        <v>-0.15687745014487814</v>
      </c>
      <c r="J44" s="38">
        <f>IF(E44=0, "-", H44/E44)</f>
        <v>8.6284452712028781E-2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9"/>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199</v>
      </c>
      <c r="B7" s="65">
        <v>33</v>
      </c>
      <c r="C7" s="34">
        <f>IF(B11=0, "-", B7/B11)</f>
        <v>9.3220338983050849E-2</v>
      </c>
      <c r="D7" s="65">
        <v>11</v>
      </c>
      <c r="E7" s="9">
        <f>IF(D11=0, "-", D7/D11)</f>
        <v>0.1111111111111111</v>
      </c>
      <c r="F7" s="81">
        <v>258</v>
      </c>
      <c r="G7" s="34">
        <f>IF(F11=0, "-", F7/F11)</f>
        <v>9.0558090558090554E-2</v>
      </c>
      <c r="H7" s="65">
        <v>193</v>
      </c>
      <c r="I7" s="9">
        <f>IF(H11=0, "-", H7/H11)</f>
        <v>0.10830527497194165</v>
      </c>
      <c r="J7" s="8">
        <f>IF(D7=0, "-", IF((B7-D7)/D7&lt;10, (B7-D7)/D7, "&gt;999%"))</f>
        <v>2</v>
      </c>
      <c r="K7" s="9">
        <f>IF(H7=0, "-", IF((F7-H7)/H7&lt;10, (F7-H7)/H7, "&gt;999%"))</f>
        <v>0.33678756476683935</v>
      </c>
    </row>
    <row r="8" spans="1:11" x14ac:dyDescent="0.2">
      <c r="A8" s="7" t="s">
        <v>200</v>
      </c>
      <c r="B8" s="65">
        <v>197</v>
      </c>
      <c r="C8" s="34">
        <f>IF(B11=0, "-", B8/B11)</f>
        <v>0.55649717514124297</v>
      </c>
      <c r="D8" s="65">
        <v>83</v>
      </c>
      <c r="E8" s="9">
        <f>IF(D11=0, "-", D8/D11)</f>
        <v>0.83838383838383834</v>
      </c>
      <c r="F8" s="81">
        <v>1941</v>
      </c>
      <c r="G8" s="34">
        <f>IF(F11=0, "-", F8/F11)</f>
        <v>0.68129168129168127</v>
      </c>
      <c r="H8" s="65">
        <v>1438</v>
      </c>
      <c r="I8" s="9">
        <f>IF(H11=0, "-", H8/H11)</f>
        <v>0.80695847362514028</v>
      </c>
      <c r="J8" s="8">
        <f>IF(D8=0, "-", IF((B8-D8)/D8&lt;10, (B8-D8)/D8, "&gt;999%"))</f>
        <v>1.3734939759036144</v>
      </c>
      <c r="K8" s="9">
        <f>IF(H8=0, "-", IF((F8-H8)/H8&lt;10, (F8-H8)/H8, "&gt;999%"))</f>
        <v>0.34979137691237833</v>
      </c>
    </row>
    <row r="9" spans="1:11" x14ac:dyDescent="0.2">
      <c r="A9" s="7" t="s">
        <v>201</v>
      </c>
      <c r="B9" s="65">
        <v>124</v>
      </c>
      <c r="C9" s="34">
        <f>IF(B11=0, "-", B9/B11)</f>
        <v>0.35028248587570621</v>
      </c>
      <c r="D9" s="65">
        <v>5</v>
      </c>
      <c r="E9" s="9">
        <f>IF(D11=0, "-", D9/D11)</f>
        <v>5.0505050505050504E-2</v>
      </c>
      <c r="F9" s="81">
        <v>650</v>
      </c>
      <c r="G9" s="34">
        <f>IF(F11=0, "-", F9/F11)</f>
        <v>0.22815022815022815</v>
      </c>
      <c r="H9" s="65">
        <v>151</v>
      </c>
      <c r="I9" s="9">
        <f>IF(H11=0, "-", H9/H11)</f>
        <v>8.4736251402918072E-2</v>
      </c>
      <c r="J9" s="8" t="str">
        <f>IF(D9=0, "-", IF((B9-D9)/D9&lt;10, (B9-D9)/D9, "&gt;999%"))</f>
        <v>&gt;999%</v>
      </c>
      <c r="K9" s="9">
        <f>IF(H9=0, "-", IF((F9-H9)/H9&lt;10, (F9-H9)/H9, "&gt;999%"))</f>
        <v>3.3046357615894038</v>
      </c>
    </row>
    <row r="10" spans="1:11" x14ac:dyDescent="0.2">
      <c r="A10" s="2"/>
      <c r="B10" s="68"/>
      <c r="C10" s="33"/>
      <c r="D10" s="68"/>
      <c r="E10" s="6"/>
      <c r="F10" s="82"/>
      <c r="G10" s="33"/>
      <c r="H10" s="68"/>
      <c r="I10" s="6"/>
      <c r="J10" s="5"/>
      <c r="K10" s="6"/>
    </row>
    <row r="11" spans="1:11" s="43" customFormat="1" x14ac:dyDescent="0.2">
      <c r="A11" s="162" t="s">
        <v>629</v>
      </c>
      <c r="B11" s="71">
        <f>SUM(B7:B10)</f>
        <v>354</v>
      </c>
      <c r="C11" s="40">
        <f>B11/24733</f>
        <v>1.4312861359317511E-2</v>
      </c>
      <c r="D11" s="71">
        <f>SUM(D7:D10)</f>
        <v>99</v>
      </c>
      <c r="E11" s="41">
        <f>D11/29335</f>
        <v>3.3748082495312767E-3</v>
      </c>
      <c r="F11" s="77">
        <f>SUM(F7:F10)</f>
        <v>2849</v>
      </c>
      <c r="G11" s="42">
        <f>F11/328185</f>
        <v>8.6810792693145632E-3</v>
      </c>
      <c r="H11" s="71">
        <f>SUM(H7:H10)</f>
        <v>1782</v>
      </c>
      <c r="I11" s="41">
        <f>H11/302117</f>
        <v>5.8983771187983459E-3</v>
      </c>
      <c r="J11" s="37">
        <f>IF(D11=0, "-", IF((B11-D11)/D11&lt;10, (B11-D11)/D11, "&gt;999%"))</f>
        <v>2.5757575757575757</v>
      </c>
      <c r="K11" s="38">
        <f>IF(H11=0, "-", IF((F11-H11)/H11&lt;10, (F11-H11)/H11, "&gt;999%"))</f>
        <v>0.59876543209876543</v>
      </c>
    </row>
    <row r="12" spans="1:11" x14ac:dyDescent="0.2">
      <c r="B12" s="83"/>
      <c r="D12" s="83"/>
      <c r="F12" s="83"/>
      <c r="H12" s="83"/>
    </row>
    <row r="13" spans="1:11" s="43" customFormat="1" x14ac:dyDescent="0.2">
      <c r="A13" s="162" t="s">
        <v>629</v>
      </c>
      <c r="B13" s="71">
        <v>354</v>
      </c>
      <c r="C13" s="40">
        <f>B13/24733</f>
        <v>1.4312861359317511E-2</v>
      </c>
      <c r="D13" s="71">
        <v>99</v>
      </c>
      <c r="E13" s="41">
        <f>D13/29335</f>
        <v>3.3748082495312767E-3</v>
      </c>
      <c r="F13" s="77">
        <v>2849</v>
      </c>
      <c r="G13" s="42">
        <f>F13/328185</f>
        <v>8.6810792693145632E-3</v>
      </c>
      <c r="H13" s="71">
        <v>1782</v>
      </c>
      <c r="I13" s="41">
        <f>H13/302117</f>
        <v>5.8983771187983459E-3</v>
      </c>
      <c r="J13" s="37">
        <f>IF(D13=0, "-", IF((B13-D13)/D13&lt;10, (B13-D13)/D13, "&gt;999%"))</f>
        <v>2.5757575757575757</v>
      </c>
      <c r="K13" s="38">
        <f>IF(H13=0, "-", IF((F13-H13)/H13&lt;10, (F13-H13)/H13, "&gt;999%"))</f>
        <v>0.59876543209876543</v>
      </c>
    </row>
    <row r="14" spans="1:11" x14ac:dyDescent="0.2">
      <c r="B14" s="83"/>
      <c r="D14" s="83"/>
      <c r="F14" s="83"/>
      <c r="H14" s="83"/>
    </row>
    <row r="15" spans="1:11" ht="15.75" x14ac:dyDescent="0.25">
      <c r="A15" s="164" t="s">
        <v>114</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138</v>
      </c>
      <c r="B17" s="61" t="s">
        <v>12</v>
      </c>
      <c r="C17" s="62" t="s">
        <v>13</v>
      </c>
      <c r="D17" s="61" t="s">
        <v>12</v>
      </c>
      <c r="E17" s="63" t="s">
        <v>13</v>
      </c>
      <c r="F17" s="62" t="s">
        <v>12</v>
      </c>
      <c r="G17" s="62" t="s">
        <v>13</v>
      </c>
      <c r="H17" s="61" t="s">
        <v>12</v>
      </c>
      <c r="I17" s="63" t="s">
        <v>13</v>
      </c>
      <c r="J17" s="61"/>
      <c r="K17" s="63"/>
    </row>
    <row r="18" spans="1:11" x14ac:dyDescent="0.2">
      <c r="A18" s="7" t="s">
        <v>202</v>
      </c>
      <c r="B18" s="65">
        <v>2</v>
      </c>
      <c r="C18" s="34">
        <f>IF(B34=0, "-", B18/B34)</f>
        <v>2.1276595744680851E-3</v>
      </c>
      <c r="D18" s="65">
        <v>12</v>
      </c>
      <c r="E18" s="9">
        <f>IF(D34=0, "-", D18/D34)</f>
        <v>9.2664092664092659E-3</v>
      </c>
      <c r="F18" s="81">
        <v>111</v>
      </c>
      <c r="G18" s="34">
        <f>IF(F34=0, "-", F18/F34)</f>
        <v>8.2258781680747007E-3</v>
      </c>
      <c r="H18" s="65">
        <v>68</v>
      </c>
      <c r="I18" s="9">
        <f>IF(H34=0, "-", H18/H34)</f>
        <v>5.5483028720626631E-3</v>
      </c>
      <c r="J18" s="8">
        <f t="shared" ref="J18:J32" si="0">IF(D18=0, "-", IF((B18-D18)/D18&lt;10, (B18-D18)/D18, "&gt;999%"))</f>
        <v>-0.83333333333333337</v>
      </c>
      <c r="K18" s="9">
        <f t="shared" ref="K18:K32" si="1">IF(H18=0, "-", IF((F18-H18)/H18&lt;10, (F18-H18)/H18, "&gt;999%"))</f>
        <v>0.63235294117647056</v>
      </c>
    </row>
    <row r="19" spans="1:11" x14ac:dyDescent="0.2">
      <c r="A19" s="7" t="s">
        <v>203</v>
      </c>
      <c r="B19" s="65">
        <v>0</v>
      </c>
      <c r="C19" s="34">
        <f>IF(B34=0, "-", B19/B34)</f>
        <v>0</v>
      </c>
      <c r="D19" s="65">
        <v>0</v>
      </c>
      <c r="E19" s="9">
        <f>IF(D34=0, "-", D19/D34)</f>
        <v>0</v>
      </c>
      <c r="F19" s="81">
        <v>1</v>
      </c>
      <c r="G19" s="34">
        <f>IF(F34=0, "-", F19/F34)</f>
        <v>7.4107010523195488E-5</v>
      </c>
      <c r="H19" s="65">
        <v>62</v>
      </c>
      <c r="I19" s="9">
        <f>IF(H34=0, "-", H19/H34)</f>
        <v>5.0587467362924283E-3</v>
      </c>
      <c r="J19" s="8" t="str">
        <f t="shared" si="0"/>
        <v>-</v>
      </c>
      <c r="K19" s="9">
        <f t="shared" si="1"/>
        <v>-0.9838709677419355</v>
      </c>
    </row>
    <row r="20" spans="1:11" x14ac:dyDescent="0.2">
      <c r="A20" s="7" t="s">
        <v>204</v>
      </c>
      <c r="B20" s="65">
        <v>0</v>
      </c>
      <c r="C20" s="34">
        <f>IF(B34=0, "-", B20/B34)</f>
        <v>0</v>
      </c>
      <c r="D20" s="65">
        <v>95</v>
      </c>
      <c r="E20" s="9">
        <f>IF(D34=0, "-", D20/D34)</f>
        <v>7.3359073359073365E-2</v>
      </c>
      <c r="F20" s="81">
        <v>120</v>
      </c>
      <c r="G20" s="34">
        <f>IF(F34=0, "-", F20/F34)</f>
        <v>8.8928412627834585E-3</v>
      </c>
      <c r="H20" s="65">
        <v>925</v>
      </c>
      <c r="I20" s="9">
        <f>IF(H34=0, "-", H20/H34)</f>
        <v>7.5473237597911233E-2</v>
      </c>
      <c r="J20" s="8">
        <f t="shared" si="0"/>
        <v>-1</v>
      </c>
      <c r="K20" s="9">
        <f t="shared" si="1"/>
        <v>-0.87027027027027026</v>
      </c>
    </row>
    <row r="21" spans="1:11" x14ac:dyDescent="0.2">
      <c r="A21" s="7" t="s">
        <v>205</v>
      </c>
      <c r="B21" s="65">
        <v>0</v>
      </c>
      <c r="C21" s="34">
        <f>IF(B34=0, "-", B21/B34)</f>
        <v>0</v>
      </c>
      <c r="D21" s="65">
        <v>0</v>
      </c>
      <c r="E21" s="9">
        <f>IF(D34=0, "-", D21/D34)</f>
        <v>0</v>
      </c>
      <c r="F21" s="81">
        <v>0</v>
      </c>
      <c r="G21" s="34">
        <f>IF(F34=0, "-", F21/F34)</f>
        <v>0</v>
      </c>
      <c r="H21" s="65">
        <v>10</v>
      </c>
      <c r="I21" s="9">
        <f>IF(H34=0, "-", H21/H34)</f>
        <v>8.159268929503916E-4</v>
      </c>
      <c r="J21" s="8" t="str">
        <f t="shared" si="0"/>
        <v>-</v>
      </c>
      <c r="K21" s="9">
        <f t="shared" si="1"/>
        <v>-1</v>
      </c>
    </row>
    <row r="22" spans="1:11" x14ac:dyDescent="0.2">
      <c r="A22" s="7" t="s">
        <v>206</v>
      </c>
      <c r="B22" s="65">
        <v>69</v>
      </c>
      <c r="C22" s="34">
        <f>IF(B34=0, "-", B22/B34)</f>
        <v>7.3404255319148931E-2</v>
      </c>
      <c r="D22" s="65">
        <v>0</v>
      </c>
      <c r="E22" s="9">
        <f>IF(D34=0, "-", D22/D34)</f>
        <v>0</v>
      </c>
      <c r="F22" s="81">
        <v>97</v>
      </c>
      <c r="G22" s="34">
        <f>IF(F34=0, "-", F22/F34)</f>
        <v>7.1883800207499628E-3</v>
      </c>
      <c r="H22" s="65">
        <v>0</v>
      </c>
      <c r="I22" s="9">
        <f>IF(H34=0, "-", H22/H34)</f>
        <v>0</v>
      </c>
      <c r="J22" s="8" t="str">
        <f t="shared" si="0"/>
        <v>-</v>
      </c>
      <c r="K22" s="9" t="str">
        <f t="shared" si="1"/>
        <v>-</v>
      </c>
    </row>
    <row r="23" spans="1:11" x14ac:dyDescent="0.2">
      <c r="A23" s="7" t="s">
        <v>207</v>
      </c>
      <c r="B23" s="65">
        <v>122</v>
      </c>
      <c r="C23" s="34">
        <f>IF(B34=0, "-", B23/B34)</f>
        <v>0.12978723404255318</v>
      </c>
      <c r="D23" s="65">
        <v>166</v>
      </c>
      <c r="E23" s="9">
        <f>IF(D34=0, "-", D23/D34)</f>
        <v>0.12818532818532818</v>
      </c>
      <c r="F23" s="81">
        <v>1720</v>
      </c>
      <c r="G23" s="34">
        <f>IF(F34=0, "-", F23/F34)</f>
        <v>0.12746405809989625</v>
      </c>
      <c r="H23" s="65">
        <v>1624</v>
      </c>
      <c r="I23" s="9">
        <f>IF(H34=0, "-", H23/H34)</f>
        <v>0.1325065274151436</v>
      </c>
      <c r="J23" s="8">
        <f t="shared" si="0"/>
        <v>-0.26506024096385544</v>
      </c>
      <c r="K23" s="9">
        <f t="shared" si="1"/>
        <v>5.9113300492610835E-2</v>
      </c>
    </row>
    <row r="24" spans="1:11" x14ac:dyDescent="0.2">
      <c r="A24" s="7" t="s">
        <v>208</v>
      </c>
      <c r="B24" s="65">
        <v>92</v>
      </c>
      <c r="C24" s="34">
        <f>IF(B34=0, "-", B24/B34)</f>
        <v>9.7872340425531917E-2</v>
      </c>
      <c r="D24" s="65">
        <v>174</v>
      </c>
      <c r="E24" s="9">
        <f>IF(D34=0, "-", D24/D34)</f>
        <v>0.13436293436293437</v>
      </c>
      <c r="F24" s="81">
        <v>1418</v>
      </c>
      <c r="G24" s="34">
        <f>IF(F34=0, "-", F24/F34)</f>
        <v>0.10508374092189121</v>
      </c>
      <c r="H24" s="65">
        <v>1303</v>
      </c>
      <c r="I24" s="9">
        <f>IF(H34=0, "-", H24/H34)</f>
        <v>0.10631527415143603</v>
      </c>
      <c r="J24" s="8">
        <f t="shared" si="0"/>
        <v>-0.47126436781609193</v>
      </c>
      <c r="K24" s="9">
        <f t="shared" si="1"/>
        <v>8.8257866462010739E-2</v>
      </c>
    </row>
    <row r="25" spans="1:11" x14ac:dyDescent="0.2">
      <c r="A25" s="7" t="s">
        <v>209</v>
      </c>
      <c r="B25" s="65">
        <v>215</v>
      </c>
      <c r="C25" s="34">
        <f>IF(B34=0, "-", B25/B34)</f>
        <v>0.22872340425531915</v>
      </c>
      <c r="D25" s="65">
        <v>255</v>
      </c>
      <c r="E25" s="9">
        <f>IF(D34=0, "-", D25/D34)</f>
        <v>0.19691119691119691</v>
      </c>
      <c r="F25" s="81">
        <v>4157</v>
      </c>
      <c r="G25" s="34">
        <f>IF(F34=0, "-", F25/F34)</f>
        <v>0.30806284274492368</v>
      </c>
      <c r="H25" s="65">
        <v>2541</v>
      </c>
      <c r="I25" s="9">
        <f>IF(H34=0, "-", H25/H34)</f>
        <v>0.20732702349869453</v>
      </c>
      <c r="J25" s="8">
        <f t="shared" si="0"/>
        <v>-0.15686274509803921</v>
      </c>
      <c r="K25" s="9">
        <f t="shared" si="1"/>
        <v>0.63597009051554509</v>
      </c>
    </row>
    <row r="26" spans="1:11" x14ac:dyDescent="0.2">
      <c r="A26" s="7" t="s">
        <v>210</v>
      </c>
      <c r="B26" s="65">
        <v>0</v>
      </c>
      <c r="C26" s="34">
        <f>IF(B34=0, "-", B26/B34)</f>
        <v>0</v>
      </c>
      <c r="D26" s="65">
        <v>0</v>
      </c>
      <c r="E26" s="9">
        <f>IF(D34=0, "-", D26/D34)</f>
        <v>0</v>
      </c>
      <c r="F26" s="81">
        <v>0</v>
      </c>
      <c r="G26" s="34">
        <f>IF(F34=0, "-", F26/F34)</f>
        <v>0</v>
      </c>
      <c r="H26" s="65">
        <v>4</v>
      </c>
      <c r="I26" s="9">
        <f>IF(H34=0, "-", H26/H34)</f>
        <v>3.2637075718015666E-4</v>
      </c>
      <c r="J26" s="8" t="str">
        <f t="shared" si="0"/>
        <v>-</v>
      </c>
      <c r="K26" s="9">
        <f t="shared" si="1"/>
        <v>-1</v>
      </c>
    </row>
    <row r="27" spans="1:11" x14ac:dyDescent="0.2">
      <c r="A27" s="7" t="s">
        <v>211</v>
      </c>
      <c r="B27" s="65">
        <v>11</v>
      </c>
      <c r="C27" s="34">
        <f>IF(B34=0, "-", B27/B34)</f>
        <v>1.1702127659574468E-2</v>
      </c>
      <c r="D27" s="65">
        <v>22</v>
      </c>
      <c r="E27" s="9">
        <f>IF(D34=0, "-", D27/D34)</f>
        <v>1.698841698841699E-2</v>
      </c>
      <c r="F27" s="81">
        <v>259</v>
      </c>
      <c r="G27" s="34">
        <f>IF(F34=0, "-", F27/F34)</f>
        <v>1.9193715725507633E-2</v>
      </c>
      <c r="H27" s="65">
        <v>300</v>
      </c>
      <c r="I27" s="9">
        <f>IF(H34=0, "-", H27/H34)</f>
        <v>2.447780678851175E-2</v>
      </c>
      <c r="J27" s="8">
        <f t="shared" si="0"/>
        <v>-0.5</v>
      </c>
      <c r="K27" s="9">
        <f t="shared" si="1"/>
        <v>-0.13666666666666666</v>
      </c>
    </row>
    <row r="28" spans="1:11" x14ac:dyDescent="0.2">
      <c r="A28" s="7" t="s">
        <v>212</v>
      </c>
      <c r="B28" s="65">
        <v>109</v>
      </c>
      <c r="C28" s="34">
        <f>IF(B34=0, "-", B28/B34)</f>
        <v>0.11595744680851064</v>
      </c>
      <c r="D28" s="65">
        <v>85</v>
      </c>
      <c r="E28" s="9">
        <f>IF(D34=0, "-", D28/D34)</f>
        <v>6.5637065637065631E-2</v>
      </c>
      <c r="F28" s="81">
        <v>1116</v>
      </c>
      <c r="G28" s="34">
        <f>IF(F34=0, "-", F28/F34)</f>
        <v>8.2703423743886173E-2</v>
      </c>
      <c r="H28" s="65">
        <v>970</v>
      </c>
      <c r="I28" s="9">
        <f>IF(H34=0, "-", H28/H34)</f>
        <v>7.9144908616187989E-2</v>
      </c>
      <c r="J28" s="8">
        <f t="shared" si="0"/>
        <v>0.28235294117647058</v>
      </c>
      <c r="K28" s="9">
        <f t="shared" si="1"/>
        <v>0.15051546391752577</v>
      </c>
    </row>
    <row r="29" spans="1:11" x14ac:dyDescent="0.2">
      <c r="A29" s="7" t="s">
        <v>213</v>
      </c>
      <c r="B29" s="65">
        <v>75</v>
      </c>
      <c r="C29" s="34">
        <f>IF(B34=0, "-", B29/B34)</f>
        <v>7.9787234042553196E-2</v>
      </c>
      <c r="D29" s="65">
        <v>126</v>
      </c>
      <c r="E29" s="9">
        <f>IF(D34=0, "-", D29/D34)</f>
        <v>9.7297297297297303E-2</v>
      </c>
      <c r="F29" s="81">
        <v>1048</v>
      </c>
      <c r="G29" s="34">
        <f>IF(F34=0, "-", F29/F34)</f>
        <v>7.7664147028308872E-2</v>
      </c>
      <c r="H29" s="65">
        <v>1227</v>
      </c>
      <c r="I29" s="9">
        <f>IF(H34=0, "-", H29/H34)</f>
        <v>0.10011422976501305</v>
      </c>
      <c r="J29" s="8">
        <f t="shared" si="0"/>
        <v>-0.40476190476190477</v>
      </c>
      <c r="K29" s="9">
        <f t="shared" si="1"/>
        <v>-0.14588427057864711</v>
      </c>
    </row>
    <row r="30" spans="1:11" x14ac:dyDescent="0.2">
      <c r="A30" s="7" t="s">
        <v>214</v>
      </c>
      <c r="B30" s="65">
        <v>0</v>
      </c>
      <c r="C30" s="34">
        <f>IF(B34=0, "-", B30/B34)</f>
        <v>0</v>
      </c>
      <c r="D30" s="65">
        <v>0</v>
      </c>
      <c r="E30" s="9">
        <f>IF(D34=0, "-", D30/D34)</f>
        <v>0</v>
      </c>
      <c r="F30" s="81">
        <v>0</v>
      </c>
      <c r="G30" s="34">
        <f>IF(F34=0, "-", F30/F34)</f>
        <v>0</v>
      </c>
      <c r="H30" s="65">
        <v>8</v>
      </c>
      <c r="I30" s="9">
        <f>IF(H34=0, "-", H30/H34)</f>
        <v>6.5274151436031332E-4</v>
      </c>
      <c r="J30" s="8" t="str">
        <f t="shared" si="0"/>
        <v>-</v>
      </c>
      <c r="K30" s="9">
        <f t="shared" si="1"/>
        <v>-1</v>
      </c>
    </row>
    <row r="31" spans="1:11" x14ac:dyDescent="0.2">
      <c r="A31" s="7" t="s">
        <v>215</v>
      </c>
      <c r="B31" s="65">
        <v>70</v>
      </c>
      <c r="C31" s="34">
        <f>IF(B34=0, "-", B31/B34)</f>
        <v>7.4468085106382975E-2</v>
      </c>
      <c r="D31" s="65">
        <v>188</v>
      </c>
      <c r="E31" s="9">
        <f>IF(D34=0, "-", D31/D34)</f>
        <v>0.14517374517374518</v>
      </c>
      <c r="F31" s="81">
        <v>1614</v>
      </c>
      <c r="G31" s="34">
        <f>IF(F34=0, "-", F31/F34)</f>
        <v>0.11960871498443752</v>
      </c>
      <c r="H31" s="65">
        <v>1829</v>
      </c>
      <c r="I31" s="9">
        <f>IF(H34=0, "-", H31/H34)</f>
        <v>0.14923302872062663</v>
      </c>
      <c r="J31" s="8">
        <f t="shared" si="0"/>
        <v>-0.62765957446808507</v>
      </c>
      <c r="K31" s="9">
        <f t="shared" si="1"/>
        <v>-0.11755057408419901</v>
      </c>
    </row>
    <row r="32" spans="1:11" x14ac:dyDescent="0.2">
      <c r="A32" s="7" t="s">
        <v>216</v>
      </c>
      <c r="B32" s="65">
        <v>175</v>
      </c>
      <c r="C32" s="34">
        <f>IF(B34=0, "-", B32/B34)</f>
        <v>0.18617021276595744</v>
      </c>
      <c r="D32" s="65">
        <v>172</v>
      </c>
      <c r="E32" s="9">
        <f>IF(D34=0, "-", D32/D34)</f>
        <v>0.13281853281853281</v>
      </c>
      <c r="F32" s="81">
        <v>1833</v>
      </c>
      <c r="G32" s="34">
        <f>IF(F34=0, "-", F32/F34)</f>
        <v>0.13583815028901733</v>
      </c>
      <c r="H32" s="65">
        <v>1385</v>
      </c>
      <c r="I32" s="9">
        <f>IF(H34=0, "-", H32/H34)</f>
        <v>0.11300587467362924</v>
      </c>
      <c r="J32" s="8">
        <f t="shared" si="0"/>
        <v>1.7441860465116279E-2</v>
      </c>
      <c r="K32" s="9">
        <f t="shared" si="1"/>
        <v>0.32346570397111912</v>
      </c>
    </row>
    <row r="33" spans="1:11" x14ac:dyDescent="0.2">
      <c r="A33" s="2"/>
      <c r="B33" s="68"/>
      <c r="C33" s="33"/>
      <c r="D33" s="68"/>
      <c r="E33" s="6"/>
      <c r="F33" s="82"/>
      <c r="G33" s="33"/>
      <c r="H33" s="68"/>
      <c r="I33" s="6"/>
      <c r="J33" s="5"/>
      <c r="K33" s="6"/>
    </row>
    <row r="34" spans="1:11" s="43" customFormat="1" x14ac:dyDescent="0.2">
      <c r="A34" s="162" t="s">
        <v>628</v>
      </c>
      <c r="B34" s="71">
        <f>SUM(B18:B33)</f>
        <v>940</v>
      </c>
      <c r="C34" s="40">
        <f>B34/24733</f>
        <v>3.8005903044515427E-2</v>
      </c>
      <c r="D34" s="71">
        <f>SUM(D18:D33)</f>
        <v>1295</v>
      </c>
      <c r="E34" s="41">
        <f>D34/29335</f>
        <v>4.4145219021646497E-2</v>
      </c>
      <c r="F34" s="77">
        <f>SUM(F18:F33)</f>
        <v>13494</v>
      </c>
      <c r="G34" s="42">
        <f>F34/328185</f>
        <v>4.1117052881758764E-2</v>
      </c>
      <c r="H34" s="71">
        <f>SUM(H18:H33)</f>
        <v>12256</v>
      </c>
      <c r="I34" s="41">
        <f>H34/302117</f>
        <v>4.056706507743689E-2</v>
      </c>
      <c r="J34" s="37">
        <f>IF(D34=0, "-", IF((B34-D34)/D34&lt;10, (B34-D34)/D34, "&gt;999%"))</f>
        <v>-0.27413127413127414</v>
      </c>
      <c r="K34" s="38">
        <f>IF(H34=0, "-", IF((F34-H34)/H34&lt;10, (F34-H34)/H34, "&gt;999%"))</f>
        <v>0.10101174934725848</v>
      </c>
    </row>
    <row r="35" spans="1:11" x14ac:dyDescent="0.2">
      <c r="B35" s="83"/>
      <c r="D35" s="83"/>
      <c r="F35" s="83"/>
      <c r="H35" s="83"/>
    </row>
    <row r="36" spans="1:11" x14ac:dyDescent="0.2">
      <c r="A36" s="163" t="s">
        <v>139</v>
      </c>
      <c r="B36" s="61" t="s">
        <v>12</v>
      </c>
      <c r="C36" s="62" t="s">
        <v>13</v>
      </c>
      <c r="D36" s="61" t="s">
        <v>12</v>
      </c>
      <c r="E36" s="63" t="s">
        <v>13</v>
      </c>
      <c r="F36" s="62" t="s">
        <v>12</v>
      </c>
      <c r="G36" s="62" t="s">
        <v>13</v>
      </c>
      <c r="H36" s="61" t="s">
        <v>12</v>
      </c>
      <c r="I36" s="63" t="s">
        <v>13</v>
      </c>
      <c r="J36" s="61"/>
      <c r="K36" s="63"/>
    </row>
    <row r="37" spans="1:11" x14ac:dyDescent="0.2">
      <c r="A37" s="7" t="s">
        <v>217</v>
      </c>
      <c r="B37" s="65">
        <v>7</v>
      </c>
      <c r="C37" s="34">
        <f>IF(B42=0, "-", B37/B42)</f>
        <v>0.2</v>
      </c>
      <c r="D37" s="65">
        <v>11</v>
      </c>
      <c r="E37" s="9">
        <f>IF(D42=0, "-", D37/D42)</f>
        <v>0.14473684210526316</v>
      </c>
      <c r="F37" s="81">
        <v>371</v>
      </c>
      <c r="G37" s="34">
        <f>IF(F42=0, "-", F37/F42)</f>
        <v>0.35776277724204436</v>
      </c>
      <c r="H37" s="65">
        <v>248</v>
      </c>
      <c r="I37" s="9">
        <f>IF(H42=0, "-", H37/H42)</f>
        <v>0.28473019517795639</v>
      </c>
      <c r="J37" s="8">
        <f>IF(D37=0, "-", IF((B37-D37)/D37&lt;10, (B37-D37)/D37, "&gt;999%"))</f>
        <v>-0.36363636363636365</v>
      </c>
      <c r="K37" s="9">
        <f>IF(H37=0, "-", IF((F37-H37)/H37&lt;10, (F37-H37)/H37, "&gt;999%"))</f>
        <v>0.49596774193548387</v>
      </c>
    </row>
    <row r="38" spans="1:11" x14ac:dyDescent="0.2">
      <c r="A38" s="7" t="s">
        <v>218</v>
      </c>
      <c r="B38" s="65">
        <v>0</v>
      </c>
      <c r="C38" s="34">
        <f>IF(B42=0, "-", B38/B42)</f>
        <v>0</v>
      </c>
      <c r="D38" s="65">
        <v>0</v>
      </c>
      <c r="E38" s="9">
        <f>IF(D42=0, "-", D38/D42)</f>
        <v>0</v>
      </c>
      <c r="F38" s="81">
        <v>31</v>
      </c>
      <c r="G38" s="34">
        <f>IF(F42=0, "-", F38/F42)</f>
        <v>2.9893924783027964E-2</v>
      </c>
      <c r="H38" s="65">
        <v>14</v>
      </c>
      <c r="I38" s="9">
        <f>IF(H42=0, "-", H38/H42)</f>
        <v>1.6073478760045924E-2</v>
      </c>
      <c r="J38" s="8" t="str">
        <f>IF(D38=0, "-", IF((B38-D38)/D38&lt;10, (B38-D38)/D38, "&gt;999%"))</f>
        <v>-</v>
      </c>
      <c r="K38" s="9">
        <f>IF(H38=0, "-", IF((F38-H38)/H38&lt;10, (F38-H38)/H38, "&gt;999%"))</f>
        <v>1.2142857142857142</v>
      </c>
    </row>
    <row r="39" spans="1:11" x14ac:dyDescent="0.2">
      <c r="A39" s="7" t="s">
        <v>219</v>
      </c>
      <c r="B39" s="65">
        <v>28</v>
      </c>
      <c r="C39" s="34">
        <f>IF(B42=0, "-", B39/B42)</f>
        <v>0.8</v>
      </c>
      <c r="D39" s="65">
        <v>65</v>
      </c>
      <c r="E39" s="9">
        <f>IF(D42=0, "-", D39/D42)</f>
        <v>0.85526315789473684</v>
      </c>
      <c r="F39" s="81">
        <v>635</v>
      </c>
      <c r="G39" s="34">
        <f>IF(F42=0, "-", F39/F42)</f>
        <v>0.6123432979749277</v>
      </c>
      <c r="H39" s="65">
        <v>607</v>
      </c>
      <c r="I39" s="9">
        <f>IF(H42=0, "-", H39/H42)</f>
        <v>0.69690011481056258</v>
      </c>
      <c r="J39" s="8">
        <f>IF(D39=0, "-", IF((B39-D39)/D39&lt;10, (B39-D39)/D39, "&gt;999%"))</f>
        <v>-0.56923076923076921</v>
      </c>
      <c r="K39" s="9">
        <f>IF(H39=0, "-", IF((F39-H39)/H39&lt;10, (F39-H39)/H39, "&gt;999%"))</f>
        <v>4.6128500823723231E-2</v>
      </c>
    </row>
    <row r="40" spans="1:11" x14ac:dyDescent="0.2">
      <c r="A40" s="7" t="s">
        <v>220</v>
      </c>
      <c r="B40" s="65">
        <v>0</v>
      </c>
      <c r="C40" s="34">
        <f>IF(B42=0, "-", B40/B42)</f>
        <v>0</v>
      </c>
      <c r="D40" s="65">
        <v>0</v>
      </c>
      <c r="E40" s="9">
        <f>IF(D42=0, "-", D40/D42)</f>
        <v>0</v>
      </c>
      <c r="F40" s="81">
        <v>0</v>
      </c>
      <c r="G40" s="34">
        <f>IF(F42=0, "-", F40/F42)</f>
        <v>0</v>
      </c>
      <c r="H40" s="65">
        <v>2</v>
      </c>
      <c r="I40" s="9">
        <f>IF(H42=0, "-", H40/H42)</f>
        <v>2.2962112514351321E-3</v>
      </c>
      <c r="J40" s="8" t="str">
        <f>IF(D40=0, "-", IF((B40-D40)/D40&lt;10, (B40-D40)/D40, "&gt;999%"))</f>
        <v>-</v>
      </c>
      <c r="K40" s="9">
        <f>IF(H40=0, "-", IF((F40-H40)/H40&lt;10, (F40-H40)/H40, "&gt;999%"))</f>
        <v>-1</v>
      </c>
    </row>
    <row r="41" spans="1:11" x14ac:dyDescent="0.2">
      <c r="A41" s="2"/>
      <c r="B41" s="68"/>
      <c r="C41" s="33"/>
      <c r="D41" s="68"/>
      <c r="E41" s="6"/>
      <c r="F41" s="82"/>
      <c r="G41" s="33"/>
      <c r="H41" s="68"/>
      <c r="I41" s="6"/>
      <c r="J41" s="5"/>
      <c r="K41" s="6"/>
    </row>
    <row r="42" spans="1:11" s="43" customFormat="1" x14ac:dyDescent="0.2">
      <c r="A42" s="162" t="s">
        <v>627</v>
      </c>
      <c r="B42" s="71">
        <f>SUM(B37:B41)</f>
        <v>35</v>
      </c>
      <c r="C42" s="40">
        <f>B42/24733</f>
        <v>1.4151134112319573E-3</v>
      </c>
      <c r="D42" s="71">
        <f>SUM(D37:D41)</f>
        <v>76</v>
      </c>
      <c r="E42" s="41">
        <f>D42/29335</f>
        <v>2.5907618885290607E-3</v>
      </c>
      <c r="F42" s="77">
        <f>SUM(F37:F41)</f>
        <v>1037</v>
      </c>
      <c r="G42" s="42">
        <f>F42/328185</f>
        <v>3.1598031598031599E-3</v>
      </c>
      <c r="H42" s="71">
        <f>SUM(H37:H41)</f>
        <v>871</v>
      </c>
      <c r="I42" s="41">
        <f>H42/302117</f>
        <v>2.8829890406696745E-3</v>
      </c>
      <c r="J42" s="37">
        <f>IF(D42=0, "-", IF((B42-D42)/D42&lt;10, (B42-D42)/D42, "&gt;999%"))</f>
        <v>-0.53947368421052633</v>
      </c>
      <c r="K42" s="38">
        <f>IF(H42=0, "-", IF((F42-H42)/H42&lt;10, (F42-H42)/H42, "&gt;999%"))</f>
        <v>0.19058553386911595</v>
      </c>
    </row>
    <row r="43" spans="1:11" x14ac:dyDescent="0.2">
      <c r="B43" s="83"/>
      <c r="D43" s="83"/>
      <c r="F43" s="83"/>
      <c r="H43" s="83"/>
    </row>
    <row r="44" spans="1:11" s="43" customFormat="1" x14ac:dyDescent="0.2">
      <c r="A44" s="162" t="s">
        <v>626</v>
      </c>
      <c r="B44" s="71">
        <v>975</v>
      </c>
      <c r="C44" s="40">
        <f>B44/24733</f>
        <v>3.9421016455747381E-2</v>
      </c>
      <c r="D44" s="71">
        <v>1371</v>
      </c>
      <c r="E44" s="41">
        <f>D44/29335</f>
        <v>4.6735980910175556E-2</v>
      </c>
      <c r="F44" s="77">
        <v>14531</v>
      </c>
      <c r="G44" s="42">
        <f>F44/328185</f>
        <v>4.4276856041561924E-2</v>
      </c>
      <c r="H44" s="71">
        <v>13127</v>
      </c>
      <c r="I44" s="41">
        <f>H44/302117</f>
        <v>4.3450054118106561E-2</v>
      </c>
      <c r="J44" s="37">
        <f>IF(D44=0, "-", IF((B44-D44)/D44&lt;10, (B44-D44)/D44, "&gt;999%"))</f>
        <v>-0.28884026258205692</v>
      </c>
      <c r="K44" s="38">
        <f>IF(H44=0, "-", IF((F44-H44)/H44&lt;10, (F44-H44)/H44, "&gt;999%"))</f>
        <v>0.10695513064675859</v>
      </c>
    </row>
    <row r="45" spans="1:11" x14ac:dyDescent="0.2">
      <c r="B45" s="83"/>
      <c r="D45" s="83"/>
      <c r="F45" s="83"/>
      <c r="H45" s="83"/>
    </row>
    <row r="46" spans="1:11" ht="15.75" x14ac:dyDescent="0.25">
      <c r="A46" s="164" t="s">
        <v>115</v>
      </c>
      <c r="B46" s="196" t="s">
        <v>1</v>
      </c>
      <c r="C46" s="200"/>
      <c r="D46" s="200"/>
      <c r="E46" s="197"/>
      <c r="F46" s="196" t="s">
        <v>14</v>
      </c>
      <c r="G46" s="200"/>
      <c r="H46" s="200"/>
      <c r="I46" s="197"/>
      <c r="J46" s="196" t="s">
        <v>15</v>
      </c>
      <c r="K46" s="197"/>
    </row>
    <row r="47" spans="1:11" x14ac:dyDescent="0.2">
      <c r="A47" s="22"/>
      <c r="B47" s="196">
        <f>VALUE(RIGHT($B$2, 4))</f>
        <v>2021</v>
      </c>
      <c r="C47" s="197"/>
      <c r="D47" s="196">
        <f>B47-1</f>
        <v>2020</v>
      </c>
      <c r="E47" s="204"/>
      <c r="F47" s="196">
        <f>B47</f>
        <v>2021</v>
      </c>
      <c r="G47" s="204"/>
      <c r="H47" s="196">
        <f>D47</f>
        <v>2020</v>
      </c>
      <c r="I47" s="204"/>
      <c r="J47" s="140" t="s">
        <v>4</v>
      </c>
      <c r="K47" s="141" t="s">
        <v>2</v>
      </c>
    </row>
    <row r="48" spans="1:11" x14ac:dyDescent="0.2">
      <c r="A48" s="163" t="s">
        <v>140</v>
      </c>
      <c r="B48" s="61" t="s">
        <v>12</v>
      </c>
      <c r="C48" s="62" t="s">
        <v>13</v>
      </c>
      <c r="D48" s="61" t="s">
        <v>12</v>
      </c>
      <c r="E48" s="63" t="s">
        <v>13</v>
      </c>
      <c r="F48" s="62" t="s">
        <v>12</v>
      </c>
      <c r="G48" s="62" t="s">
        <v>13</v>
      </c>
      <c r="H48" s="61" t="s">
        <v>12</v>
      </c>
      <c r="I48" s="63" t="s">
        <v>13</v>
      </c>
      <c r="J48" s="61"/>
      <c r="K48" s="63"/>
    </row>
    <row r="49" spans="1:11" x14ac:dyDescent="0.2">
      <c r="A49" s="7" t="s">
        <v>221</v>
      </c>
      <c r="B49" s="65">
        <v>0</v>
      </c>
      <c r="C49" s="34">
        <f>IF(B69=0, "-", B49/B69)</f>
        <v>0</v>
      </c>
      <c r="D49" s="65">
        <v>7</v>
      </c>
      <c r="E49" s="9">
        <f>IF(D69=0, "-", D49/D69)</f>
        <v>2.2544283413848632E-3</v>
      </c>
      <c r="F49" s="81">
        <v>23</v>
      </c>
      <c r="G49" s="34">
        <f>IF(F69=0, "-", F49/F69)</f>
        <v>6.814007228772886E-4</v>
      </c>
      <c r="H49" s="65">
        <v>32</v>
      </c>
      <c r="I49" s="9">
        <f>IF(H69=0, "-", H49/H69)</f>
        <v>8.0428280594163919E-4</v>
      </c>
      <c r="J49" s="8">
        <f t="shared" ref="J49:J67" si="2">IF(D49=0, "-", IF((B49-D49)/D49&lt;10, (B49-D49)/D49, "&gt;999%"))</f>
        <v>-1</v>
      </c>
      <c r="K49" s="9">
        <f t="shared" ref="K49:K67" si="3">IF(H49=0, "-", IF((F49-H49)/H49&lt;10, (F49-H49)/H49, "&gt;999%"))</f>
        <v>-0.28125</v>
      </c>
    </row>
    <row r="50" spans="1:11" x14ac:dyDescent="0.2">
      <c r="A50" s="7" t="s">
        <v>222</v>
      </c>
      <c r="B50" s="65">
        <v>9</v>
      </c>
      <c r="C50" s="34">
        <f>IF(B69=0, "-", B50/B69)</f>
        <v>4.5801526717557254E-3</v>
      </c>
      <c r="D50" s="65">
        <v>25</v>
      </c>
      <c r="E50" s="9">
        <f>IF(D69=0, "-", D50/D69)</f>
        <v>8.0515297906602248E-3</v>
      </c>
      <c r="F50" s="81">
        <v>181</v>
      </c>
      <c r="G50" s="34">
        <f>IF(F69=0, "-", F50/F69)</f>
        <v>5.3623274278604017E-3</v>
      </c>
      <c r="H50" s="65">
        <v>441</v>
      </c>
      <c r="I50" s="9">
        <f>IF(H69=0, "-", H50/H69)</f>
        <v>1.1084022419383216E-2</v>
      </c>
      <c r="J50" s="8">
        <f t="shared" si="2"/>
        <v>-0.64</v>
      </c>
      <c r="K50" s="9">
        <f t="shared" si="3"/>
        <v>-0.58956916099773238</v>
      </c>
    </row>
    <row r="51" spans="1:11" x14ac:dyDescent="0.2">
      <c r="A51" s="7" t="s">
        <v>223</v>
      </c>
      <c r="B51" s="65">
        <v>0</v>
      </c>
      <c r="C51" s="34">
        <f>IF(B69=0, "-", B51/B69)</f>
        <v>0</v>
      </c>
      <c r="D51" s="65">
        <v>0</v>
      </c>
      <c r="E51" s="9">
        <f>IF(D69=0, "-", D51/D69)</f>
        <v>0</v>
      </c>
      <c r="F51" s="81">
        <v>0</v>
      </c>
      <c r="G51" s="34">
        <f>IF(F69=0, "-", F51/F69)</f>
        <v>0</v>
      </c>
      <c r="H51" s="65">
        <v>252</v>
      </c>
      <c r="I51" s="9">
        <f>IF(H69=0, "-", H51/H69)</f>
        <v>6.333727096790409E-3</v>
      </c>
      <c r="J51" s="8" t="str">
        <f t="shared" si="2"/>
        <v>-</v>
      </c>
      <c r="K51" s="9">
        <f t="shared" si="3"/>
        <v>-1</v>
      </c>
    </row>
    <row r="52" spans="1:11" x14ac:dyDescent="0.2">
      <c r="A52" s="7" t="s">
        <v>224</v>
      </c>
      <c r="B52" s="65">
        <v>10</v>
      </c>
      <c r="C52" s="34">
        <f>IF(B69=0, "-", B52/B69)</f>
        <v>5.0890585241730284E-3</v>
      </c>
      <c r="D52" s="65">
        <v>179</v>
      </c>
      <c r="E52" s="9">
        <f>IF(D69=0, "-", D52/D69)</f>
        <v>5.7648953301127216E-2</v>
      </c>
      <c r="F52" s="81">
        <v>861</v>
      </c>
      <c r="G52" s="34">
        <f>IF(F69=0, "-", F52/F69)</f>
        <v>2.5508087930319369E-2</v>
      </c>
      <c r="H52" s="65">
        <v>2349</v>
      </c>
      <c r="I52" s="9">
        <f>IF(H69=0, "-", H52/H69)</f>
        <v>5.9039384723653457E-2</v>
      </c>
      <c r="J52" s="8">
        <f t="shared" si="2"/>
        <v>-0.94413407821229045</v>
      </c>
      <c r="K52" s="9">
        <f t="shared" si="3"/>
        <v>-0.63346104725415076</v>
      </c>
    </row>
    <row r="53" spans="1:11" x14ac:dyDescent="0.2">
      <c r="A53" s="7" t="s">
        <v>225</v>
      </c>
      <c r="B53" s="65">
        <v>0</v>
      </c>
      <c r="C53" s="34">
        <f>IF(B69=0, "-", B53/B69)</f>
        <v>0</v>
      </c>
      <c r="D53" s="65">
        <v>1</v>
      </c>
      <c r="E53" s="9">
        <f>IF(D69=0, "-", D53/D69)</f>
        <v>3.2206119162640903E-4</v>
      </c>
      <c r="F53" s="81">
        <v>3</v>
      </c>
      <c r="G53" s="34">
        <f>IF(F69=0, "-", F53/F69)</f>
        <v>8.8878355157907205E-5</v>
      </c>
      <c r="H53" s="65">
        <v>412</v>
      </c>
      <c r="I53" s="9">
        <f>IF(H69=0, "-", H53/H69)</f>
        <v>1.0355141126498605E-2</v>
      </c>
      <c r="J53" s="8">
        <f t="shared" si="2"/>
        <v>-1</v>
      </c>
      <c r="K53" s="9">
        <f t="shared" si="3"/>
        <v>-0.99271844660194175</v>
      </c>
    </row>
    <row r="54" spans="1:11" x14ac:dyDescent="0.2">
      <c r="A54" s="7" t="s">
        <v>226</v>
      </c>
      <c r="B54" s="65">
        <v>752</v>
      </c>
      <c r="C54" s="34">
        <f>IF(B69=0, "-", B54/B69)</f>
        <v>0.38269720101781168</v>
      </c>
      <c r="D54" s="65">
        <v>584</v>
      </c>
      <c r="E54" s="9">
        <f>IF(D69=0, "-", D54/D69)</f>
        <v>0.18808373590982286</v>
      </c>
      <c r="F54" s="81">
        <v>8160</v>
      </c>
      <c r="G54" s="34">
        <f>IF(F69=0, "-", F54/F69)</f>
        <v>0.24174912602950763</v>
      </c>
      <c r="H54" s="65">
        <v>7649</v>
      </c>
      <c r="I54" s="9">
        <f>IF(H69=0, "-", H54/H69)</f>
        <v>0.19224872445773744</v>
      </c>
      <c r="J54" s="8">
        <f t="shared" si="2"/>
        <v>0.28767123287671231</v>
      </c>
      <c r="K54" s="9">
        <f t="shared" si="3"/>
        <v>6.68061184468558E-2</v>
      </c>
    </row>
    <row r="55" spans="1:11" x14ac:dyDescent="0.2">
      <c r="A55" s="7" t="s">
        <v>227</v>
      </c>
      <c r="B55" s="65">
        <v>13</v>
      </c>
      <c r="C55" s="34">
        <f>IF(B69=0, "-", B55/B69)</f>
        <v>6.6157760814249365E-3</v>
      </c>
      <c r="D55" s="65">
        <v>7</v>
      </c>
      <c r="E55" s="9">
        <f>IF(D69=0, "-", D55/D69)</f>
        <v>2.2544283413848632E-3</v>
      </c>
      <c r="F55" s="81">
        <v>94</v>
      </c>
      <c r="G55" s="34">
        <f>IF(F69=0, "-", F55/F69)</f>
        <v>2.7848551282810925E-3</v>
      </c>
      <c r="H55" s="65">
        <v>163</v>
      </c>
      <c r="I55" s="9">
        <f>IF(H69=0, "-", H55/H69)</f>
        <v>4.0968155427652244E-3</v>
      </c>
      <c r="J55" s="8">
        <f t="shared" si="2"/>
        <v>0.8571428571428571</v>
      </c>
      <c r="K55" s="9">
        <f t="shared" si="3"/>
        <v>-0.42331288343558282</v>
      </c>
    </row>
    <row r="56" spans="1:11" x14ac:dyDescent="0.2">
      <c r="A56" s="7" t="s">
        <v>228</v>
      </c>
      <c r="B56" s="65">
        <v>361</v>
      </c>
      <c r="C56" s="34">
        <f>IF(B69=0, "-", B56/B69)</f>
        <v>0.18371501272264631</v>
      </c>
      <c r="D56" s="65">
        <v>436</v>
      </c>
      <c r="E56" s="9">
        <f>IF(D69=0, "-", D56/D69)</f>
        <v>0.14041867954911433</v>
      </c>
      <c r="F56" s="81">
        <v>5804</v>
      </c>
      <c r="G56" s="34">
        <f>IF(F69=0, "-", F56/F69)</f>
        <v>0.1719499911121645</v>
      </c>
      <c r="H56" s="65">
        <v>6626</v>
      </c>
      <c r="I56" s="9">
        <f>IF(H69=0, "-", H56/H69)</f>
        <v>0.16653680850529068</v>
      </c>
      <c r="J56" s="8">
        <f t="shared" si="2"/>
        <v>-0.17201834862385321</v>
      </c>
      <c r="K56" s="9">
        <f t="shared" si="3"/>
        <v>-0.1240567461515243</v>
      </c>
    </row>
    <row r="57" spans="1:11" x14ac:dyDescent="0.2">
      <c r="A57" s="7" t="s">
        <v>229</v>
      </c>
      <c r="B57" s="65">
        <v>171</v>
      </c>
      <c r="C57" s="34">
        <f>IF(B69=0, "-", B57/B69)</f>
        <v>8.7022900763358779E-2</v>
      </c>
      <c r="D57" s="65">
        <v>422</v>
      </c>
      <c r="E57" s="9">
        <f>IF(D69=0, "-", D57/D69)</f>
        <v>0.13590982286634459</v>
      </c>
      <c r="F57" s="81">
        <v>4655</v>
      </c>
      <c r="G57" s="34">
        <f>IF(F69=0, "-", F57/F69)</f>
        <v>0.13790958108668602</v>
      </c>
      <c r="H57" s="65">
        <v>5001</v>
      </c>
      <c r="I57" s="9">
        <f>IF(H69=0, "-", H57/H69)</f>
        <v>0.1256943222660668</v>
      </c>
      <c r="J57" s="8">
        <f t="shared" si="2"/>
        <v>-0.59478672985781988</v>
      </c>
      <c r="K57" s="9">
        <f t="shared" si="3"/>
        <v>-6.9186162767446505E-2</v>
      </c>
    </row>
    <row r="58" spans="1:11" x14ac:dyDescent="0.2">
      <c r="A58" s="7" t="s">
        <v>230</v>
      </c>
      <c r="B58" s="65">
        <v>0</v>
      </c>
      <c r="C58" s="34">
        <f>IF(B69=0, "-", B58/B69)</f>
        <v>0</v>
      </c>
      <c r="D58" s="65">
        <v>24</v>
      </c>
      <c r="E58" s="9">
        <f>IF(D69=0, "-", D58/D69)</f>
        <v>7.7294685990338162E-3</v>
      </c>
      <c r="F58" s="81">
        <v>6</v>
      </c>
      <c r="G58" s="34">
        <f>IF(F69=0, "-", F58/F69)</f>
        <v>1.7775671031581441E-4</v>
      </c>
      <c r="H58" s="65">
        <v>113</v>
      </c>
      <c r="I58" s="9">
        <f>IF(H69=0, "-", H58/H69)</f>
        <v>2.8401236584814134E-3</v>
      </c>
      <c r="J58" s="8">
        <f t="shared" si="2"/>
        <v>-1</v>
      </c>
      <c r="K58" s="9">
        <f t="shared" si="3"/>
        <v>-0.94690265486725667</v>
      </c>
    </row>
    <row r="59" spans="1:11" x14ac:dyDescent="0.2">
      <c r="A59" s="7" t="s">
        <v>231</v>
      </c>
      <c r="B59" s="65">
        <v>5</v>
      </c>
      <c r="C59" s="34">
        <f>IF(B69=0, "-", B59/B69)</f>
        <v>2.5445292620865142E-3</v>
      </c>
      <c r="D59" s="65">
        <v>11</v>
      </c>
      <c r="E59" s="9">
        <f>IF(D69=0, "-", D59/D69)</f>
        <v>3.5426731078904991E-3</v>
      </c>
      <c r="F59" s="81">
        <v>49</v>
      </c>
      <c r="G59" s="34">
        <f>IF(F69=0, "-", F59/F69)</f>
        <v>1.4516798009124845E-3</v>
      </c>
      <c r="H59" s="65">
        <v>59</v>
      </c>
      <c r="I59" s="9">
        <f>IF(H69=0, "-", H59/H69)</f>
        <v>1.4828964234548973E-3</v>
      </c>
      <c r="J59" s="8">
        <f t="shared" si="2"/>
        <v>-0.54545454545454541</v>
      </c>
      <c r="K59" s="9">
        <f t="shared" si="3"/>
        <v>-0.16949152542372881</v>
      </c>
    </row>
    <row r="60" spans="1:11" x14ac:dyDescent="0.2">
      <c r="A60" s="7" t="s">
        <v>232</v>
      </c>
      <c r="B60" s="65">
        <v>0</v>
      </c>
      <c r="C60" s="34">
        <f>IF(B69=0, "-", B60/B69)</f>
        <v>0</v>
      </c>
      <c r="D60" s="65">
        <v>0</v>
      </c>
      <c r="E60" s="9">
        <f>IF(D69=0, "-", D60/D69)</f>
        <v>0</v>
      </c>
      <c r="F60" s="81">
        <v>0</v>
      </c>
      <c r="G60" s="34">
        <f>IF(F69=0, "-", F60/F69)</f>
        <v>0</v>
      </c>
      <c r="H60" s="65">
        <v>42</v>
      </c>
      <c r="I60" s="9">
        <f>IF(H69=0, "-", H60/H69)</f>
        <v>1.0556211827984015E-3</v>
      </c>
      <c r="J60" s="8" t="str">
        <f t="shared" si="2"/>
        <v>-</v>
      </c>
      <c r="K60" s="9">
        <f t="shared" si="3"/>
        <v>-1</v>
      </c>
    </row>
    <row r="61" spans="1:11" x14ac:dyDescent="0.2">
      <c r="A61" s="7" t="s">
        <v>233</v>
      </c>
      <c r="B61" s="65">
        <v>3</v>
      </c>
      <c r="C61" s="34">
        <f>IF(B69=0, "-", B61/B69)</f>
        <v>1.5267175572519084E-3</v>
      </c>
      <c r="D61" s="65">
        <v>0</v>
      </c>
      <c r="E61" s="9">
        <f>IF(D69=0, "-", D61/D69)</f>
        <v>0</v>
      </c>
      <c r="F61" s="81">
        <v>317</v>
      </c>
      <c r="G61" s="34">
        <f>IF(F69=0, "-", F61/F69)</f>
        <v>9.3914795283521948E-3</v>
      </c>
      <c r="H61" s="65">
        <v>21</v>
      </c>
      <c r="I61" s="9">
        <f>IF(H69=0, "-", H61/H69)</f>
        <v>5.2781059139920075E-4</v>
      </c>
      <c r="J61" s="8" t="str">
        <f t="shared" si="2"/>
        <v>-</v>
      </c>
      <c r="K61" s="9" t="str">
        <f t="shared" si="3"/>
        <v>&gt;999%</v>
      </c>
    </row>
    <row r="62" spans="1:11" x14ac:dyDescent="0.2">
      <c r="A62" s="7" t="s">
        <v>234</v>
      </c>
      <c r="B62" s="65">
        <v>42</v>
      </c>
      <c r="C62" s="34">
        <f>IF(B69=0, "-", B62/B69)</f>
        <v>2.1374045801526718E-2</v>
      </c>
      <c r="D62" s="65">
        <v>132</v>
      </c>
      <c r="E62" s="9">
        <f>IF(D69=0, "-", D62/D69)</f>
        <v>4.2512077294685993E-2</v>
      </c>
      <c r="F62" s="81">
        <v>1416</v>
      </c>
      <c r="G62" s="34">
        <f>IF(F69=0, "-", F62/F69)</f>
        <v>4.1950583634532204E-2</v>
      </c>
      <c r="H62" s="65">
        <v>1473</v>
      </c>
      <c r="I62" s="9">
        <f>IF(H69=0, "-", H62/H69)</f>
        <v>3.7022142911001081E-2</v>
      </c>
      <c r="J62" s="8">
        <f t="shared" si="2"/>
        <v>-0.68181818181818177</v>
      </c>
      <c r="K62" s="9">
        <f t="shared" si="3"/>
        <v>-3.8696537678207736E-2</v>
      </c>
    </row>
    <row r="63" spans="1:11" x14ac:dyDescent="0.2">
      <c r="A63" s="7" t="s">
        <v>235</v>
      </c>
      <c r="B63" s="65">
        <v>10</v>
      </c>
      <c r="C63" s="34">
        <f>IF(B69=0, "-", B63/B69)</f>
        <v>5.0890585241730284E-3</v>
      </c>
      <c r="D63" s="65">
        <v>57</v>
      </c>
      <c r="E63" s="9">
        <f>IF(D69=0, "-", D63/D69)</f>
        <v>1.8357487922705314E-2</v>
      </c>
      <c r="F63" s="81">
        <v>528</v>
      </c>
      <c r="G63" s="34">
        <f>IF(F69=0, "-", F63/F69)</f>
        <v>1.5642590507791668E-2</v>
      </c>
      <c r="H63" s="65">
        <v>639</v>
      </c>
      <c r="I63" s="9">
        <f>IF(H69=0, "-", H63/H69)</f>
        <v>1.606052228114711E-2</v>
      </c>
      <c r="J63" s="8">
        <f t="shared" si="2"/>
        <v>-0.82456140350877194</v>
      </c>
      <c r="K63" s="9">
        <f t="shared" si="3"/>
        <v>-0.17370892018779344</v>
      </c>
    </row>
    <row r="64" spans="1:11" x14ac:dyDescent="0.2">
      <c r="A64" s="7" t="s">
        <v>236</v>
      </c>
      <c r="B64" s="65">
        <v>513</v>
      </c>
      <c r="C64" s="34">
        <f>IF(B69=0, "-", B64/B69)</f>
        <v>0.26106870229007634</v>
      </c>
      <c r="D64" s="65">
        <v>1040</v>
      </c>
      <c r="E64" s="9">
        <f>IF(D69=0, "-", D64/D69)</f>
        <v>0.33494363929146537</v>
      </c>
      <c r="F64" s="81">
        <v>10803</v>
      </c>
      <c r="G64" s="34">
        <f>IF(F69=0, "-", F64/F69)</f>
        <v>0.32005095692362384</v>
      </c>
      <c r="H64" s="65">
        <v>10512</v>
      </c>
      <c r="I64" s="9">
        <f>IF(H69=0, "-", H64/H69)</f>
        <v>0.26420690175182848</v>
      </c>
      <c r="J64" s="8">
        <f t="shared" si="2"/>
        <v>-0.50673076923076921</v>
      </c>
      <c r="K64" s="9">
        <f t="shared" si="3"/>
        <v>2.7682648401826482E-2</v>
      </c>
    </row>
    <row r="65" spans="1:11" x14ac:dyDescent="0.2">
      <c r="A65" s="7" t="s">
        <v>237</v>
      </c>
      <c r="B65" s="65">
        <v>1</v>
      </c>
      <c r="C65" s="34">
        <f>IF(B69=0, "-", B65/B69)</f>
        <v>5.0890585241730279E-4</v>
      </c>
      <c r="D65" s="65">
        <v>0</v>
      </c>
      <c r="E65" s="9">
        <f>IF(D69=0, "-", D65/D69)</f>
        <v>0</v>
      </c>
      <c r="F65" s="81">
        <v>23</v>
      </c>
      <c r="G65" s="34">
        <f>IF(F69=0, "-", F65/F69)</f>
        <v>6.814007228772886E-4</v>
      </c>
      <c r="H65" s="65">
        <v>35</v>
      </c>
      <c r="I65" s="9">
        <f>IF(H69=0, "-", H65/H69)</f>
        <v>8.7968431899866791E-4</v>
      </c>
      <c r="J65" s="8" t="str">
        <f t="shared" si="2"/>
        <v>-</v>
      </c>
      <c r="K65" s="9">
        <f t="shared" si="3"/>
        <v>-0.34285714285714286</v>
      </c>
    </row>
    <row r="66" spans="1:11" x14ac:dyDescent="0.2">
      <c r="A66" s="7" t="s">
        <v>238</v>
      </c>
      <c r="B66" s="65">
        <v>8</v>
      </c>
      <c r="C66" s="34">
        <f>IF(B69=0, "-", B66/B69)</f>
        <v>4.0712468193384223E-3</v>
      </c>
      <c r="D66" s="65">
        <v>6</v>
      </c>
      <c r="E66" s="9">
        <f>IF(D69=0, "-", D66/D69)</f>
        <v>1.9323671497584541E-3</v>
      </c>
      <c r="F66" s="81">
        <v>67</v>
      </c>
      <c r="G66" s="34">
        <f>IF(F69=0, "-", F66/F69)</f>
        <v>1.9849499318599275E-3</v>
      </c>
      <c r="H66" s="65">
        <v>92</v>
      </c>
      <c r="I66" s="9">
        <f>IF(H69=0, "-", H66/H69)</f>
        <v>2.3123130670822129E-3</v>
      </c>
      <c r="J66" s="8">
        <f t="shared" si="2"/>
        <v>0.33333333333333331</v>
      </c>
      <c r="K66" s="9">
        <f t="shared" si="3"/>
        <v>-0.27173913043478259</v>
      </c>
    </row>
    <row r="67" spans="1:11" x14ac:dyDescent="0.2">
      <c r="A67" s="7" t="s">
        <v>239</v>
      </c>
      <c r="B67" s="65">
        <v>67</v>
      </c>
      <c r="C67" s="34">
        <f>IF(B69=0, "-", B67/B69)</f>
        <v>3.4096692111959287E-2</v>
      </c>
      <c r="D67" s="65">
        <v>174</v>
      </c>
      <c r="E67" s="9">
        <f>IF(D69=0, "-", D67/D69)</f>
        <v>5.6038647342995171E-2</v>
      </c>
      <c r="F67" s="81">
        <v>764</v>
      </c>
      <c r="G67" s="34">
        <f>IF(F69=0, "-", F67/F69)</f>
        <v>2.2634354446880368E-2</v>
      </c>
      <c r="H67" s="65">
        <v>3876</v>
      </c>
      <c r="I67" s="9">
        <f>IF(H69=0, "-", H67/H69)</f>
        <v>9.7418754869681046E-2</v>
      </c>
      <c r="J67" s="8">
        <f t="shared" si="2"/>
        <v>-0.61494252873563215</v>
      </c>
      <c r="K67" s="9">
        <f t="shared" si="3"/>
        <v>-0.80288957688338491</v>
      </c>
    </row>
    <row r="68" spans="1:11" x14ac:dyDescent="0.2">
      <c r="A68" s="2"/>
      <c r="B68" s="68"/>
      <c r="C68" s="33"/>
      <c r="D68" s="68"/>
      <c r="E68" s="6"/>
      <c r="F68" s="82"/>
      <c r="G68" s="33"/>
      <c r="H68" s="68"/>
      <c r="I68" s="6"/>
      <c r="J68" s="5"/>
      <c r="K68" s="6"/>
    </row>
    <row r="69" spans="1:11" s="43" customFormat="1" x14ac:dyDescent="0.2">
      <c r="A69" s="162" t="s">
        <v>625</v>
      </c>
      <c r="B69" s="71">
        <f>SUM(B49:B68)</f>
        <v>1965</v>
      </c>
      <c r="C69" s="40">
        <f>B69/24733</f>
        <v>7.9448510087737026E-2</v>
      </c>
      <c r="D69" s="71">
        <f>SUM(D49:D68)</f>
        <v>3105</v>
      </c>
      <c r="E69" s="41">
        <f>D69/29335</f>
        <v>0.10584625873529913</v>
      </c>
      <c r="F69" s="77">
        <f>SUM(F49:F68)</f>
        <v>33754</v>
      </c>
      <c r="G69" s="42">
        <f>F69/328185</f>
        <v>0.10285052637993815</v>
      </c>
      <c r="H69" s="71">
        <f>SUM(H49:H68)</f>
        <v>39787</v>
      </c>
      <c r="I69" s="41">
        <f>H69/302117</f>
        <v>0.13169401258452851</v>
      </c>
      <c r="J69" s="37">
        <f>IF(D69=0, "-", IF((B69-D69)/D69&lt;10, (B69-D69)/D69, "&gt;999%"))</f>
        <v>-0.3671497584541063</v>
      </c>
      <c r="K69" s="38">
        <f>IF(H69=0, "-", IF((F69-H69)/H69&lt;10, (F69-H69)/H69, "&gt;999%"))</f>
        <v>-0.15163244275768467</v>
      </c>
    </row>
    <row r="70" spans="1:11" x14ac:dyDescent="0.2">
      <c r="B70" s="83"/>
      <c r="D70" s="83"/>
      <c r="F70" s="83"/>
      <c r="H70" s="83"/>
    </row>
    <row r="71" spans="1:11" x14ac:dyDescent="0.2">
      <c r="A71" s="163" t="s">
        <v>141</v>
      </c>
      <c r="B71" s="61" t="s">
        <v>12</v>
      </c>
      <c r="C71" s="62" t="s">
        <v>13</v>
      </c>
      <c r="D71" s="61" t="s">
        <v>12</v>
      </c>
      <c r="E71" s="63" t="s">
        <v>13</v>
      </c>
      <c r="F71" s="62" t="s">
        <v>12</v>
      </c>
      <c r="G71" s="62" t="s">
        <v>13</v>
      </c>
      <c r="H71" s="61" t="s">
        <v>12</v>
      </c>
      <c r="I71" s="63" t="s">
        <v>13</v>
      </c>
      <c r="J71" s="61"/>
      <c r="K71" s="63"/>
    </row>
    <row r="72" spans="1:11" x14ac:dyDescent="0.2">
      <c r="A72" s="7" t="s">
        <v>240</v>
      </c>
      <c r="B72" s="65">
        <v>4</v>
      </c>
      <c r="C72" s="34">
        <f>IF(B83=0, "-", B72/B83)</f>
        <v>2.5974025974025976E-2</v>
      </c>
      <c r="D72" s="65">
        <v>98</v>
      </c>
      <c r="E72" s="9">
        <f>IF(D83=0, "-", D72/D83)</f>
        <v>0.25520833333333331</v>
      </c>
      <c r="F72" s="81">
        <v>73</v>
      </c>
      <c r="G72" s="34">
        <f>IF(F83=0, "-", F72/F83)</f>
        <v>2.2496147919876735E-2</v>
      </c>
      <c r="H72" s="65">
        <v>1420</v>
      </c>
      <c r="I72" s="9">
        <f>IF(H83=0, "-", H72/H83)</f>
        <v>0.25743292240754168</v>
      </c>
      <c r="J72" s="8">
        <f t="shared" ref="J72:J81" si="4">IF(D72=0, "-", IF((B72-D72)/D72&lt;10, (B72-D72)/D72, "&gt;999%"))</f>
        <v>-0.95918367346938771</v>
      </c>
      <c r="K72" s="9">
        <f t="shared" ref="K72:K81" si="5">IF(H72=0, "-", IF((F72-H72)/H72&lt;10, (F72-H72)/H72, "&gt;999%"))</f>
        <v>-0.94859154929577461</v>
      </c>
    </row>
    <row r="73" spans="1:11" x14ac:dyDescent="0.2">
      <c r="A73" s="7" t="s">
        <v>241</v>
      </c>
      <c r="B73" s="65">
        <v>56</v>
      </c>
      <c r="C73" s="34">
        <f>IF(B83=0, "-", B73/B83)</f>
        <v>0.36363636363636365</v>
      </c>
      <c r="D73" s="65">
        <v>55</v>
      </c>
      <c r="E73" s="9">
        <f>IF(D83=0, "-", D73/D83)</f>
        <v>0.14322916666666666</v>
      </c>
      <c r="F73" s="81">
        <v>928</v>
      </c>
      <c r="G73" s="34">
        <f>IF(F83=0, "-", F73/F83)</f>
        <v>0.28597842835130971</v>
      </c>
      <c r="H73" s="65">
        <v>904</v>
      </c>
      <c r="I73" s="9">
        <f>IF(H83=0, "-", H73/H83)</f>
        <v>0.16388687454677303</v>
      </c>
      <c r="J73" s="8">
        <f t="shared" si="4"/>
        <v>1.8181818181818181E-2</v>
      </c>
      <c r="K73" s="9">
        <f t="shared" si="5"/>
        <v>2.6548672566371681E-2</v>
      </c>
    </row>
    <row r="74" spans="1:11" x14ac:dyDescent="0.2">
      <c r="A74" s="7" t="s">
        <v>242</v>
      </c>
      <c r="B74" s="65">
        <v>0</v>
      </c>
      <c r="C74" s="34">
        <f>IF(B83=0, "-", B74/B83)</f>
        <v>0</v>
      </c>
      <c r="D74" s="65">
        <v>0</v>
      </c>
      <c r="E74" s="9">
        <f>IF(D83=0, "-", D74/D83)</f>
        <v>0</v>
      </c>
      <c r="F74" s="81">
        <v>0</v>
      </c>
      <c r="G74" s="34">
        <f>IF(F83=0, "-", F74/F83)</f>
        <v>0</v>
      </c>
      <c r="H74" s="65">
        <v>6</v>
      </c>
      <c r="I74" s="9">
        <f>IF(H83=0, "-", H74/H83)</f>
        <v>1.0877447425670776E-3</v>
      </c>
      <c r="J74" s="8" t="str">
        <f t="shared" si="4"/>
        <v>-</v>
      </c>
      <c r="K74" s="9">
        <f t="shared" si="5"/>
        <v>-1</v>
      </c>
    </row>
    <row r="75" spans="1:11" x14ac:dyDescent="0.2">
      <c r="A75" s="7" t="s">
        <v>243</v>
      </c>
      <c r="B75" s="65">
        <v>40</v>
      </c>
      <c r="C75" s="34">
        <f>IF(B83=0, "-", B75/B83)</f>
        <v>0.25974025974025972</v>
      </c>
      <c r="D75" s="65">
        <v>44</v>
      </c>
      <c r="E75" s="9">
        <f>IF(D83=0, "-", D75/D83)</f>
        <v>0.11458333333333333</v>
      </c>
      <c r="F75" s="81">
        <v>703</v>
      </c>
      <c r="G75" s="34">
        <f>IF(F83=0, "-", F75/F83)</f>
        <v>0.21664098613251156</v>
      </c>
      <c r="H75" s="65">
        <v>572</v>
      </c>
      <c r="I75" s="9">
        <f>IF(H83=0, "-", H75/H83)</f>
        <v>0.10369833212472807</v>
      </c>
      <c r="J75" s="8">
        <f t="shared" si="4"/>
        <v>-9.0909090909090912E-2</v>
      </c>
      <c r="K75" s="9">
        <f t="shared" si="5"/>
        <v>0.22902097902097901</v>
      </c>
    </row>
    <row r="76" spans="1:11" x14ac:dyDescent="0.2">
      <c r="A76" s="7" t="s">
        <v>244</v>
      </c>
      <c r="B76" s="65">
        <v>1</v>
      </c>
      <c r="C76" s="34">
        <f>IF(B83=0, "-", B76/B83)</f>
        <v>6.4935064935064939E-3</v>
      </c>
      <c r="D76" s="65">
        <v>2</v>
      </c>
      <c r="E76" s="9">
        <f>IF(D83=0, "-", D76/D83)</f>
        <v>5.208333333333333E-3</v>
      </c>
      <c r="F76" s="81">
        <v>23</v>
      </c>
      <c r="G76" s="34">
        <f>IF(F83=0, "-", F76/F83)</f>
        <v>7.0878274268104773E-3</v>
      </c>
      <c r="H76" s="65">
        <v>26</v>
      </c>
      <c r="I76" s="9">
        <f>IF(H83=0, "-", H76/H83)</f>
        <v>4.7135605511240027E-3</v>
      </c>
      <c r="J76" s="8">
        <f t="shared" si="4"/>
        <v>-0.5</v>
      </c>
      <c r="K76" s="9">
        <f t="shared" si="5"/>
        <v>-0.11538461538461539</v>
      </c>
    </row>
    <row r="77" spans="1:11" x14ac:dyDescent="0.2">
      <c r="A77" s="7" t="s">
        <v>245</v>
      </c>
      <c r="B77" s="65">
        <v>0</v>
      </c>
      <c r="C77" s="34">
        <f>IF(B83=0, "-", B77/B83)</f>
        <v>0</v>
      </c>
      <c r="D77" s="65">
        <v>5</v>
      </c>
      <c r="E77" s="9">
        <f>IF(D83=0, "-", D77/D83)</f>
        <v>1.3020833333333334E-2</v>
      </c>
      <c r="F77" s="81">
        <v>32</v>
      </c>
      <c r="G77" s="34">
        <f>IF(F83=0, "-", F77/F83)</f>
        <v>9.861325115562404E-3</v>
      </c>
      <c r="H77" s="65">
        <v>59</v>
      </c>
      <c r="I77" s="9">
        <f>IF(H83=0, "-", H77/H83)</f>
        <v>1.069615663524293E-2</v>
      </c>
      <c r="J77" s="8">
        <f t="shared" si="4"/>
        <v>-1</v>
      </c>
      <c r="K77" s="9">
        <f t="shared" si="5"/>
        <v>-0.4576271186440678</v>
      </c>
    </row>
    <row r="78" spans="1:11" x14ac:dyDescent="0.2">
      <c r="A78" s="7" t="s">
        <v>246</v>
      </c>
      <c r="B78" s="65">
        <v>46</v>
      </c>
      <c r="C78" s="34">
        <f>IF(B83=0, "-", B78/B83)</f>
        <v>0.29870129870129869</v>
      </c>
      <c r="D78" s="65">
        <v>151</v>
      </c>
      <c r="E78" s="9">
        <f>IF(D83=0, "-", D78/D83)</f>
        <v>0.39322916666666669</v>
      </c>
      <c r="F78" s="81">
        <v>1201</v>
      </c>
      <c r="G78" s="34">
        <f>IF(F83=0, "-", F78/F83)</f>
        <v>0.37010785824345144</v>
      </c>
      <c r="H78" s="65">
        <v>2164</v>
      </c>
      <c r="I78" s="9">
        <f>IF(H83=0, "-", H78/H83)</f>
        <v>0.39231327048585934</v>
      </c>
      <c r="J78" s="8">
        <f t="shared" si="4"/>
        <v>-0.69536423841059603</v>
      </c>
      <c r="K78" s="9">
        <f t="shared" si="5"/>
        <v>-0.44500924214417747</v>
      </c>
    </row>
    <row r="79" spans="1:11" x14ac:dyDescent="0.2">
      <c r="A79" s="7" t="s">
        <v>247</v>
      </c>
      <c r="B79" s="65">
        <v>2</v>
      </c>
      <c r="C79" s="34">
        <f>IF(B83=0, "-", B79/B83)</f>
        <v>1.2987012987012988E-2</v>
      </c>
      <c r="D79" s="65">
        <v>14</v>
      </c>
      <c r="E79" s="9">
        <f>IF(D83=0, "-", D79/D83)</f>
        <v>3.6458333333333336E-2</v>
      </c>
      <c r="F79" s="81">
        <v>122</v>
      </c>
      <c r="G79" s="34">
        <f>IF(F83=0, "-", F79/F83)</f>
        <v>3.7596302003081665E-2</v>
      </c>
      <c r="H79" s="65">
        <v>171</v>
      </c>
      <c r="I79" s="9">
        <f>IF(H83=0, "-", H79/H83)</f>
        <v>3.1000725163161713E-2</v>
      </c>
      <c r="J79" s="8">
        <f t="shared" si="4"/>
        <v>-0.8571428571428571</v>
      </c>
      <c r="K79" s="9">
        <f t="shared" si="5"/>
        <v>-0.28654970760233917</v>
      </c>
    </row>
    <row r="80" spans="1:11" x14ac:dyDescent="0.2">
      <c r="A80" s="7" t="s">
        <v>248</v>
      </c>
      <c r="B80" s="65">
        <v>1</v>
      </c>
      <c r="C80" s="34">
        <f>IF(B83=0, "-", B80/B83)</f>
        <v>6.4935064935064939E-3</v>
      </c>
      <c r="D80" s="65">
        <v>10</v>
      </c>
      <c r="E80" s="9">
        <f>IF(D83=0, "-", D80/D83)</f>
        <v>2.6041666666666668E-2</v>
      </c>
      <c r="F80" s="81">
        <v>105</v>
      </c>
      <c r="G80" s="34">
        <f>IF(F83=0, "-", F80/F83)</f>
        <v>3.2357473035439135E-2</v>
      </c>
      <c r="H80" s="65">
        <v>125</v>
      </c>
      <c r="I80" s="9">
        <f>IF(H83=0, "-", H80/H83)</f>
        <v>2.2661348803480783E-2</v>
      </c>
      <c r="J80" s="8">
        <f t="shared" si="4"/>
        <v>-0.9</v>
      </c>
      <c r="K80" s="9">
        <f t="shared" si="5"/>
        <v>-0.16</v>
      </c>
    </row>
    <row r="81" spans="1:11" x14ac:dyDescent="0.2">
      <c r="A81" s="7" t="s">
        <v>249</v>
      </c>
      <c r="B81" s="65">
        <v>4</v>
      </c>
      <c r="C81" s="34">
        <f>IF(B83=0, "-", B81/B83)</f>
        <v>2.5974025974025976E-2</v>
      </c>
      <c r="D81" s="65">
        <v>5</v>
      </c>
      <c r="E81" s="9">
        <f>IF(D83=0, "-", D81/D83)</f>
        <v>1.3020833333333334E-2</v>
      </c>
      <c r="F81" s="81">
        <v>58</v>
      </c>
      <c r="G81" s="34">
        <f>IF(F83=0, "-", F81/F83)</f>
        <v>1.7873651771956857E-2</v>
      </c>
      <c r="H81" s="65">
        <v>69</v>
      </c>
      <c r="I81" s="9">
        <f>IF(H83=0, "-", H81/H83)</f>
        <v>1.2509064539521393E-2</v>
      </c>
      <c r="J81" s="8">
        <f t="shared" si="4"/>
        <v>-0.2</v>
      </c>
      <c r="K81" s="9">
        <f t="shared" si="5"/>
        <v>-0.15942028985507245</v>
      </c>
    </row>
    <row r="82" spans="1:11" x14ac:dyDescent="0.2">
      <c r="A82" s="2"/>
      <c r="B82" s="68"/>
      <c r="C82" s="33"/>
      <c r="D82" s="68"/>
      <c r="E82" s="6"/>
      <c r="F82" s="82"/>
      <c r="G82" s="33"/>
      <c r="H82" s="68"/>
      <c r="I82" s="6"/>
      <c r="J82" s="5"/>
      <c r="K82" s="6"/>
    </row>
    <row r="83" spans="1:11" s="43" customFormat="1" x14ac:dyDescent="0.2">
      <c r="A83" s="162" t="s">
        <v>624</v>
      </c>
      <c r="B83" s="71">
        <f>SUM(B72:B82)</f>
        <v>154</v>
      </c>
      <c r="C83" s="40">
        <f>B83/24733</f>
        <v>6.2264990094206118E-3</v>
      </c>
      <c r="D83" s="71">
        <f>SUM(D72:D82)</f>
        <v>384</v>
      </c>
      <c r="E83" s="41">
        <f>D83/29335</f>
        <v>1.3090165331515255E-2</v>
      </c>
      <c r="F83" s="77">
        <f>SUM(F72:F82)</f>
        <v>3245</v>
      </c>
      <c r="G83" s="42">
        <f>F83/328185</f>
        <v>9.887715770068712E-3</v>
      </c>
      <c r="H83" s="71">
        <f>SUM(H72:H82)</f>
        <v>5516</v>
      </c>
      <c r="I83" s="41">
        <f>H83/302117</f>
        <v>1.8257827265595779E-2</v>
      </c>
      <c r="J83" s="37">
        <f>IF(D83=0, "-", IF((B83-D83)/D83&lt;10, (B83-D83)/D83, "&gt;999%"))</f>
        <v>-0.59895833333333337</v>
      </c>
      <c r="K83" s="38">
        <f>IF(H83=0, "-", IF((F83-H83)/H83&lt;10, (F83-H83)/H83, "&gt;999%"))</f>
        <v>-0.41171138506163885</v>
      </c>
    </row>
    <row r="84" spans="1:11" x14ac:dyDescent="0.2">
      <c r="B84" s="83"/>
      <c r="D84" s="83"/>
      <c r="F84" s="83"/>
      <c r="H84" s="83"/>
    </row>
    <row r="85" spans="1:11" s="43" customFormat="1" x14ac:dyDescent="0.2">
      <c r="A85" s="162" t="s">
        <v>623</v>
      </c>
      <c r="B85" s="71">
        <v>2119</v>
      </c>
      <c r="C85" s="40">
        <f>B85/24733</f>
        <v>8.5675009097157639E-2</v>
      </c>
      <c r="D85" s="71">
        <v>3489</v>
      </c>
      <c r="E85" s="41">
        <f>D85/29335</f>
        <v>0.11893642406681439</v>
      </c>
      <c r="F85" s="77">
        <v>36999</v>
      </c>
      <c r="G85" s="42">
        <f>F85/328185</f>
        <v>0.11273824215000686</v>
      </c>
      <c r="H85" s="71">
        <v>45303</v>
      </c>
      <c r="I85" s="41">
        <f>H85/302117</f>
        <v>0.14995183985012428</v>
      </c>
      <c r="J85" s="37">
        <f>IF(D85=0, "-", IF((B85-D85)/D85&lt;10, (B85-D85)/D85, "&gt;999%"))</f>
        <v>-0.3926626540556033</v>
      </c>
      <c r="K85" s="38">
        <f>IF(H85=0, "-", IF((F85-H85)/H85&lt;10, (F85-H85)/H85, "&gt;999%"))</f>
        <v>-0.18329911926362494</v>
      </c>
    </row>
    <row r="86" spans="1:11" x14ac:dyDescent="0.2">
      <c r="B86" s="83"/>
      <c r="D86" s="83"/>
      <c r="F86" s="83"/>
      <c r="H86" s="83"/>
    </row>
    <row r="87" spans="1:11" ht="15.75" x14ac:dyDescent="0.25">
      <c r="A87" s="164" t="s">
        <v>116</v>
      </c>
      <c r="B87" s="196" t="s">
        <v>1</v>
      </c>
      <c r="C87" s="200"/>
      <c r="D87" s="200"/>
      <c r="E87" s="197"/>
      <c r="F87" s="196" t="s">
        <v>14</v>
      </c>
      <c r="G87" s="200"/>
      <c r="H87" s="200"/>
      <c r="I87" s="197"/>
      <c r="J87" s="196" t="s">
        <v>15</v>
      </c>
      <c r="K87" s="197"/>
    </row>
    <row r="88" spans="1:11" x14ac:dyDescent="0.2">
      <c r="A88" s="22"/>
      <c r="B88" s="196">
        <f>VALUE(RIGHT($B$2, 4))</f>
        <v>2021</v>
      </c>
      <c r="C88" s="197"/>
      <c r="D88" s="196">
        <f>B88-1</f>
        <v>2020</v>
      </c>
      <c r="E88" s="204"/>
      <c r="F88" s="196">
        <f>B88</f>
        <v>2021</v>
      </c>
      <c r="G88" s="204"/>
      <c r="H88" s="196">
        <f>D88</f>
        <v>2020</v>
      </c>
      <c r="I88" s="204"/>
      <c r="J88" s="140" t="s">
        <v>4</v>
      </c>
      <c r="K88" s="141" t="s">
        <v>2</v>
      </c>
    </row>
    <row r="89" spans="1:11" x14ac:dyDescent="0.2">
      <c r="A89" s="163" t="s">
        <v>142</v>
      </c>
      <c r="B89" s="61" t="s">
        <v>12</v>
      </c>
      <c r="C89" s="62" t="s">
        <v>13</v>
      </c>
      <c r="D89" s="61" t="s">
        <v>12</v>
      </c>
      <c r="E89" s="63" t="s">
        <v>13</v>
      </c>
      <c r="F89" s="62" t="s">
        <v>12</v>
      </c>
      <c r="G89" s="62" t="s">
        <v>13</v>
      </c>
      <c r="H89" s="61" t="s">
        <v>12</v>
      </c>
      <c r="I89" s="63" t="s">
        <v>13</v>
      </c>
      <c r="J89" s="61"/>
      <c r="K89" s="63"/>
    </row>
    <row r="90" spans="1:11" x14ac:dyDescent="0.2">
      <c r="A90" s="7" t="s">
        <v>250</v>
      </c>
      <c r="B90" s="65">
        <v>0</v>
      </c>
      <c r="C90" s="34">
        <f>IF(B102=0, "-", B90/B102)</f>
        <v>0</v>
      </c>
      <c r="D90" s="65">
        <v>1</v>
      </c>
      <c r="E90" s="9">
        <f>IF(D102=0, "-", D90/D102)</f>
        <v>1.6129032258064516E-3</v>
      </c>
      <c r="F90" s="81">
        <v>1</v>
      </c>
      <c r="G90" s="34">
        <f>IF(F102=0, "-", F90/F102)</f>
        <v>1.7018379850238256E-4</v>
      </c>
      <c r="H90" s="65">
        <v>47</v>
      </c>
      <c r="I90" s="9">
        <f>IF(H102=0, "-", H90/H102)</f>
        <v>6.8353694008144268E-3</v>
      </c>
      <c r="J90" s="8">
        <f t="shared" ref="J90:J100" si="6">IF(D90=0, "-", IF((B90-D90)/D90&lt;10, (B90-D90)/D90, "&gt;999%"))</f>
        <v>-1</v>
      </c>
      <c r="K90" s="9">
        <f t="shared" ref="K90:K100" si="7">IF(H90=0, "-", IF((F90-H90)/H90&lt;10, (F90-H90)/H90, "&gt;999%"))</f>
        <v>-0.97872340425531912</v>
      </c>
    </row>
    <row r="91" spans="1:11" x14ac:dyDescent="0.2">
      <c r="A91" s="7" t="s">
        <v>251</v>
      </c>
      <c r="B91" s="65">
        <v>4</v>
      </c>
      <c r="C91" s="34">
        <f>IF(B102=0, "-", B91/B102)</f>
        <v>8.2135523613963042E-3</v>
      </c>
      <c r="D91" s="65">
        <v>5</v>
      </c>
      <c r="E91" s="9">
        <f>IF(D102=0, "-", D91/D102)</f>
        <v>8.0645161290322578E-3</v>
      </c>
      <c r="F91" s="81">
        <v>28</v>
      </c>
      <c r="G91" s="34">
        <f>IF(F102=0, "-", F91/F102)</f>
        <v>4.7651463580667122E-3</v>
      </c>
      <c r="H91" s="65">
        <v>47</v>
      </c>
      <c r="I91" s="9">
        <f>IF(H102=0, "-", H91/H102)</f>
        <v>6.8353694008144268E-3</v>
      </c>
      <c r="J91" s="8">
        <f t="shared" si="6"/>
        <v>-0.2</v>
      </c>
      <c r="K91" s="9">
        <f t="shared" si="7"/>
        <v>-0.40425531914893614</v>
      </c>
    </row>
    <row r="92" spans="1:11" x14ac:dyDescent="0.2">
      <c r="A92" s="7" t="s">
        <v>252</v>
      </c>
      <c r="B92" s="65">
        <v>19</v>
      </c>
      <c r="C92" s="34">
        <f>IF(B102=0, "-", B92/B102)</f>
        <v>3.9014373716632446E-2</v>
      </c>
      <c r="D92" s="65">
        <v>0</v>
      </c>
      <c r="E92" s="9">
        <f>IF(D102=0, "-", D92/D102)</f>
        <v>0</v>
      </c>
      <c r="F92" s="81">
        <v>169</v>
      </c>
      <c r="G92" s="34">
        <f>IF(F102=0, "-", F92/F102)</f>
        <v>2.8761061946902654E-2</v>
      </c>
      <c r="H92" s="65">
        <v>69</v>
      </c>
      <c r="I92" s="9">
        <f>IF(H102=0, "-", H92/H102)</f>
        <v>1.0034904013961605E-2</v>
      </c>
      <c r="J92" s="8" t="str">
        <f t="shared" si="6"/>
        <v>-</v>
      </c>
      <c r="K92" s="9">
        <f t="shared" si="7"/>
        <v>1.4492753623188406</v>
      </c>
    </row>
    <row r="93" spans="1:11" x14ac:dyDescent="0.2">
      <c r="A93" s="7" t="s">
        <v>253</v>
      </c>
      <c r="B93" s="65">
        <v>0</v>
      </c>
      <c r="C93" s="34">
        <f>IF(B102=0, "-", B93/B102)</f>
        <v>0</v>
      </c>
      <c r="D93" s="65">
        <v>0</v>
      </c>
      <c r="E93" s="9">
        <f>IF(D102=0, "-", D93/D102)</f>
        <v>0</v>
      </c>
      <c r="F93" s="81">
        <v>0</v>
      </c>
      <c r="G93" s="34">
        <f>IF(F102=0, "-", F93/F102)</f>
        <v>0</v>
      </c>
      <c r="H93" s="65">
        <v>98</v>
      </c>
      <c r="I93" s="9">
        <f>IF(H102=0, "-", H93/H102)</f>
        <v>1.4252472367655613E-2</v>
      </c>
      <c r="J93" s="8" t="str">
        <f t="shared" si="6"/>
        <v>-</v>
      </c>
      <c r="K93" s="9">
        <f t="shared" si="7"/>
        <v>-1</v>
      </c>
    </row>
    <row r="94" spans="1:11" x14ac:dyDescent="0.2">
      <c r="A94" s="7" t="s">
        <v>254</v>
      </c>
      <c r="B94" s="65">
        <v>21</v>
      </c>
      <c r="C94" s="34">
        <f>IF(B102=0, "-", B94/B102)</f>
        <v>4.3121149897330596E-2</v>
      </c>
      <c r="D94" s="65">
        <v>39</v>
      </c>
      <c r="E94" s="9">
        <f>IF(D102=0, "-", D94/D102)</f>
        <v>6.2903225806451607E-2</v>
      </c>
      <c r="F94" s="81">
        <v>396</v>
      </c>
      <c r="G94" s="34">
        <f>IF(F102=0, "-", F94/F102)</f>
        <v>6.7392784206943501E-2</v>
      </c>
      <c r="H94" s="65">
        <v>522</v>
      </c>
      <c r="I94" s="9">
        <f>IF(H102=0, "-", H94/H102)</f>
        <v>7.5916230366492143E-2</v>
      </c>
      <c r="J94" s="8">
        <f t="shared" si="6"/>
        <v>-0.46153846153846156</v>
      </c>
      <c r="K94" s="9">
        <f t="shared" si="7"/>
        <v>-0.2413793103448276</v>
      </c>
    </row>
    <row r="95" spans="1:11" x14ac:dyDescent="0.2">
      <c r="A95" s="7" t="s">
        <v>255</v>
      </c>
      <c r="B95" s="65">
        <v>69</v>
      </c>
      <c r="C95" s="34">
        <f>IF(B102=0, "-", B95/B102)</f>
        <v>0.14168377823408623</v>
      </c>
      <c r="D95" s="65">
        <v>18</v>
      </c>
      <c r="E95" s="9">
        <f>IF(D102=0, "-", D95/D102)</f>
        <v>2.903225806451613E-2</v>
      </c>
      <c r="F95" s="81">
        <v>195</v>
      </c>
      <c r="G95" s="34">
        <f>IF(F102=0, "-", F95/F102)</f>
        <v>3.3185840707964605E-2</v>
      </c>
      <c r="H95" s="65">
        <v>97</v>
      </c>
      <c r="I95" s="9">
        <f>IF(H102=0, "-", H95/H102)</f>
        <v>1.4107038976148924E-2</v>
      </c>
      <c r="J95" s="8">
        <f t="shared" si="6"/>
        <v>2.8333333333333335</v>
      </c>
      <c r="K95" s="9">
        <f t="shared" si="7"/>
        <v>1.0103092783505154</v>
      </c>
    </row>
    <row r="96" spans="1:11" x14ac:dyDescent="0.2">
      <c r="A96" s="7" t="s">
        <v>256</v>
      </c>
      <c r="B96" s="65">
        <v>16</v>
      </c>
      <c r="C96" s="34">
        <f>IF(B102=0, "-", B96/B102)</f>
        <v>3.2854209445585217E-2</v>
      </c>
      <c r="D96" s="65">
        <v>93</v>
      </c>
      <c r="E96" s="9">
        <f>IF(D102=0, "-", D96/D102)</f>
        <v>0.15</v>
      </c>
      <c r="F96" s="81">
        <v>473</v>
      </c>
      <c r="G96" s="34">
        <f>IF(F102=0, "-", F96/F102)</f>
        <v>8.0496936691626955E-2</v>
      </c>
      <c r="H96" s="65">
        <v>808</v>
      </c>
      <c r="I96" s="9">
        <f>IF(H102=0, "-", H96/H102)</f>
        <v>0.11751018033740547</v>
      </c>
      <c r="J96" s="8">
        <f t="shared" si="6"/>
        <v>-0.82795698924731187</v>
      </c>
      <c r="K96" s="9">
        <f t="shared" si="7"/>
        <v>-0.41460396039603958</v>
      </c>
    </row>
    <row r="97" spans="1:11" x14ac:dyDescent="0.2">
      <c r="A97" s="7" t="s">
        <v>257</v>
      </c>
      <c r="B97" s="65">
        <v>0</v>
      </c>
      <c r="C97" s="34">
        <f>IF(B102=0, "-", B97/B102)</f>
        <v>0</v>
      </c>
      <c r="D97" s="65">
        <v>1</v>
      </c>
      <c r="E97" s="9">
        <f>IF(D102=0, "-", D97/D102)</f>
        <v>1.6129032258064516E-3</v>
      </c>
      <c r="F97" s="81">
        <v>2</v>
      </c>
      <c r="G97" s="34">
        <f>IF(F102=0, "-", F97/F102)</f>
        <v>3.4036759700476512E-4</v>
      </c>
      <c r="H97" s="65">
        <v>139</v>
      </c>
      <c r="I97" s="9">
        <f>IF(H102=0, "-", H97/H102)</f>
        <v>2.0215241419429902E-2</v>
      </c>
      <c r="J97" s="8">
        <f t="shared" si="6"/>
        <v>-1</v>
      </c>
      <c r="K97" s="9">
        <f t="shared" si="7"/>
        <v>-0.98561151079136688</v>
      </c>
    </row>
    <row r="98" spans="1:11" x14ac:dyDescent="0.2">
      <c r="A98" s="7" t="s">
        <v>258</v>
      </c>
      <c r="B98" s="65">
        <v>0</v>
      </c>
      <c r="C98" s="34">
        <f>IF(B102=0, "-", B98/B102)</f>
        <v>0</v>
      </c>
      <c r="D98" s="65">
        <v>73</v>
      </c>
      <c r="E98" s="9">
        <f>IF(D102=0, "-", D98/D102)</f>
        <v>0.11774193548387096</v>
      </c>
      <c r="F98" s="81">
        <v>86</v>
      </c>
      <c r="G98" s="34">
        <f>IF(F102=0, "-", F98/F102)</f>
        <v>1.4635806671204902E-2</v>
      </c>
      <c r="H98" s="65">
        <v>344</v>
      </c>
      <c r="I98" s="9">
        <f>IF(H102=0, "-", H98/H102)</f>
        <v>5.0029086678301339E-2</v>
      </c>
      <c r="J98" s="8">
        <f t="shared" si="6"/>
        <v>-1</v>
      </c>
      <c r="K98" s="9">
        <f t="shared" si="7"/>
        <v>-0.75</v>
      </c>
    </row>
    <row r="99" spans="1:11" x14ac:dyDescent="0.2">
      <c r="A99" s="7" t="s">
        <v>259</v>
      </c>
      <c r="B99" s="65">
        <v>327</v>
      </c>
      <c r="C99" s="34">
        <f>IF(B102=0, "-", B99/B102)</f>
        <v>0.67145790554414786</v>
      </c>
      <c r="D99" s="65">
        <v>377</v>
      </c>
      <c r="E99" s="9">
        <f>IF(D102=0, "-", D99/D102)</f>
        <v>0.60806451612903223</v>
      </c>
      <c r="F99" s="81">
        <v>4248</v>
      </c>
      <c r="G99" s="34">
        <f>IF(F102=0, "-", F99/F102)</f>
        <v>0.72294077603812112</v>
      </c>
      <c r="H99" s="65">
        <v>4546</v>
      </c>
      <c r="I99" s="9">
        <f>IF(H102=0, "-", H99/H102)</f>
        <v>0.66114019778941246</v>
      </c>
      <c r="J99" s="8">
        <f t="shared" si="6"/>
        <v>-0.13262599469496023</v>
      </c>
      <c r="K99" s="9">
        <f t="shared" si="7"/>
        <v>-6.5552133743950719E-2</v>
      </c>
    </row>
    <row r="100" spans="1:11" x14ac:dyDescent="0.2">
      <c r="A100" s="7" t="s">
        <v>260</v>
      </c>
      <c r="B100" s="65">
        <v>31</v>
      </c>
      <c r="C100" s="34">
        <f>IF(B102=0, "-", B100/B102)</f>
        <v>6.3655030800821355E-2</v>
      </c>
      <c r="D100" s="65">
        <v>13</v>
      </c>
      <c r="E100" s="9">
        <f>IF(D102=0, "-", D100/D102)</f>
        <v>2.0967741935483872E-2</v>
      </c>
      <c r="F100" s="81">
        <v>278</v>
      </c>
      <c r="G100" s="34">
        <f>IF(F102=0, "-", F100/F102)</f>
        <v>4.7311095983662357E-2</v>
      </c>
      <c r="H100" s="65">
        <v>159</v>
      </c>
      <c r="I100" s="9">
        <f>IF(H102=0, "-", H100/H102)</f>
        <v>2.3123909249563701E-2</v>
      </c>
      <c r="J100" s="8">
        <f t="shared" si="6"/>
        <v>1.3846153846153846</v>
      </c>
      <c r="K100" s="9">
        <f t="shared" si="7"/>
        <v>0.74842767295597479</v>
      </c>
    </row>
    <row r="101" spans="1:11" x14ac:dyDescent="0.2">
      <c r="A101" s="2"/>
      <c r="B101" s="68"/>
      <c r="C101" s="33"/>
      <c r="D101" s="68"/>
      <c r="E101" s="6"/>
      <c r="F101" s="82"/>
      <c r="G101" s="33"/>
      <c r="H101" s="68"/>
      <c r="I101" s="6"/>
      <c r="J101" s="5"/>
      <c r="K101" s="6"/>
    </row>
    <row r="102" spans="1:11" s="43" customFormat="1" x14ac:dyDescent="0.2">
      <c r="A102" s="162" t="s">
        <v>622</v>
      </c>
      <c r="B102" s="71">
        <f>SUM(B90:B101)</f>
        <v>487</v>
      </c>
      <c r="C102" s="40">
        <f>B102/24733</f>
        <v>1.969029232199895E-2</v>
      </c>
      <c r="D102" s="71">
        <f>SUM(D90:D101)</f>
        <v>620</v>
      </c>
      <c r="E102" s="41">
        <f>D102/29335</f>
        <v>2.1135162774842339E-2</v>
      </c>
      <c r="F102" s="77">
        <f>SUM(F90:F101)</f>
        <v>5876</v>
      </c>
      <c r="G102" s="42">
        <f>F102/328185</f>
        <v>1.7904535551594374E-2</v>
      </c>
      <c r="H102" s="71">
        <f>SUM(H90:H101)</f>
        <v>6876</v>
      </c>
      <c r="I102" s="41">
        <f>H102/302117</f>
        <v>2.2759394539201699E-2</v>
      </c>
      <c r="J102" s="37">
        <f>IF(D102=0, "-", IF((B102-D102)/D102&lt;10, (B102-D102)/D102, "&gt;999%"))</f>
        <v>-0.21451612903225806</v>
      </c>
      <c r="K102" s="38">
        <f>IF(H102=0, "-", IF((F102-H102)/H102&lt;10, (F102-H102)/H102, "&gt;999%"))</f>
        <v>-0.14543339150668994</v>
      </c>
    </row>
    <row r="103" spans="1:11" x14ac:dyDescent="0.2">
      <c r="B103" s="83"/>
      <c r="D103" s="83"/>
      <c r="F103" s="83"/>
      <c r="H103" s="83"/>
    </row>
    <row r="104" spans="1:11" x14ac:dyDescent="0.2">
      <c r="A104" s="163" t="s">
        <v>143</v>
      </c>
      <c r="B104" s="61" t="s">
        <v>12</v>
      </c>
      <c r="C104" s="62" t="s">
        <v>13</v>
      </c>
      <c r="D104" s="61" t="s">
        <v>12</v>
      </c>
      <c r="E104" s="63" t="s">
        <v>13</v>
      </c>
      <c r="F104" s="62" t="s">
        <v>12</v>
      </c>
      <c r="G104" s="62" t="s">
        <v>13</v>
      </c>
      <c r="H104" s="61" t="s">
        <v>12</v>
      </c>
      <c r="I104" s="63" t="s">
        <v>13</v>
      </c>
      <c r="J104" s="61"/>
      <c r="K104" s="63"/>
    </row>
    <row r="105" spans="1:11" x14ac:dyDescent="0.2">
      <c r="A105" s="7" t="s">
        <v>261</v>
      </c>
      <c r="B105" s="65">
        <v>8</v>
      </c>
      <c r="C105" s="34">
        <f>IF(B122=0, "-", B105/B122)</f>
        <v>2.4096385542168676E-2</v>
      </c>
      <c r="D105" s="65">
        <v>3</v>
      </c>
      <c r="E105" s="9">
        <f>IF(D122=0, "-", D105/D122)</f>
        <v>6.382978723404255E-3</v>
      </c>
      <c r="F105" s="81">
        <v>84</v>
      </c>
      <c r="G105" s="34">
        <f>IF(F122=0, "-", F105/F122)</f>
        <v>1.8095648427401981E-2</v>
      </c>
      <c r="H105" s="65">
        <v>49</v>
      </c>
      <c r="I105" s="9">
        <f>IF(H122=0, "-", H105/H122)</f>
        <v>9.951259138911454E-3</v>
      </c>
      <c r="J105" s="8">
        <f t="shared" ref="J105:J120" si="8">IF(D105=0, "-", IF((B105-D105)/D105&lt;10, (B105-D105)/D105, "&gt;999%"))</f>
        <v>1.6666666666666667</v>
      </c>
      <c r="K105" s="9">
        <f t="shared" ref="K105:K120" si="9">IF(H105=0, "-", IF((F105-H105)/H105&lt;10, (F105-H105)/H105, "&gt;999%"))</f>
        <v>0.7142857142857143</v>
      </c>
    </row>
    <row r="106" spans="1:11" x14ac:dyDescent="0.2">
      <c r="A106" s="7" t="s">
        <v>262</v>
      </c>
      <c r="B106" s="65">
        <v>15</v>
      </c>
      <c r="C106" s="34">
        <f>IF(B122=0, "-", B106/B122)</f>
        <v>4.5180722891566265E-2</v>
      </c>
      <c r="D106" s="65">
        <v>19</v>
      </c>
      <c r="E106" s="9">
        <f>IF(D122=0, "-", D106/D122)</f>
        <v>4.042553191489362E-2</v>
      </c>
      <c r="F106" s="81">
        <v>380</v>
      </c>
      <c r="G106" s="34">
        <f>IF(F122=0, "-", F106/F122)</f>
        <v>8.1861266695389914E-2</v>
      </c>
      <c r="H106" s="65">
        <v>389</v>
      </c>
      <c r="I106" s="9">
        <f>IF(H122=0, "-", H106/H122)</f>
        <v>7.9000812347684815E-2</v>
      </c>
      <c r="J106" s="8">
        <f t="shared" si="8"/>
        <v>-0.21052631578947367</v>
      </c>
      <c r="K106" s="9">
        <f t="shared" si="9"/>
        <v>-2.313624678663239E-2</v>
      </c>
    </row>
    <row r="107" spans="1:11" x14ac:dyDescent="0.2">
      <c r="A107" s="7" t="s">
        <v>263</v>
      </c>
      <c r="B107" s="65">
        <v>13</v>
      </c>
      <c r="C107" s="34">
        <f>IF(B122=0, "-", B107/B122)</f>
        <v>3.9156626506024098E-2</v>
      </c>
      <c r="D107" s="65">
        <v>22</v>
      </c>
      <c r="E107" s="9">
        <f>IF(D122=0, "-", D107/D122)</f>
        <v>4.6808510638297871E-2</v>
      </c>
      <c r="F107" s="81">
        <v>306</v>
      </c>
      <c r="G107" s="34">
        <f>IF(F122=0, "-", F107/F122)</f>
        <v>6.5919862128392931E-2</v>
      </c>
      <c r="H107" s="65">
        <v>304</v>
      </c>
      <c r="I107" s="9">
        <f>IF(H122=0, "-", H107/H122)</f>
        <v>6.1738424045491472E-2</v>
      </c>
      <c r="J107" s="8">
        <f t="shared" si="8"/>
        <v>-0.40909090909090912</v>
      </c>
      <c r="K107" s="9">
        <f t="shared" si="9"/>
        <v>6.5789473684210523E-3</v>
      </c>
    </row>
    <row r="108" spans="1:11" x14ac:dyDescent="0.2">
      <c r="A108" s="7" t="s">
        <v>264</v>
      </c>
      <c r="B108" s="65">
        <v>104</v>
      </c>
      <c r="C108" s="34">
        <f>IF(B122=0, "-", B108/B122)</f>
        <v>0.31325301204819278</v>
      </c>
      <c r="D108" s="65">
        <v>105</v>
      </c>
      <c r="E108" s="9">
        <f>IF(D122=0, "-", D108/D122)</f>
        <v>0.22340425531914893</v>
      </c>
      <c r="F108" s="81">
        <v>1349</v>
      </c>
      <c r="G108" s="34">
        <f>IF(F122=0, "-", F108/F122)</f>
        <v>0.29060749676863423</v>
      </c>
      <c r="H108" s="65">
        <v>1242</v>
      </c>
      <c r="I108" s="9">
        <f>IF(H122=0, "-", H108/H122)</f>
        <v>0.25223395613322502</v>
      </c>
      <c r="J108" s="8">
        <f t="shared" si="8"/>
        <v>-9.5238095238095247E-3</v>
      </c>
      <c r="K108" s="9">
        <f t="shared" si="9"/>
        <v>8.6151368760064406E-2</v>
      </c>
    </row>
    <row r="109" spans="1:11" x14ac:dyDescent="0.2">
      <c r="A109" s="7" t="s">
        <v>265</v>
      </c>
      <c r="B109" s="65">
        <v>20</v>
      </c>
      <c r="C109" s="34">
        <f>IF(B122=0, "-", B109/B122)</f>
        <v>6.0240963855421686E-2</v>
      </c>
      <c r="D109" s="65">
        <v>0</v>
      </c>
      <c r="E109" s="9">
        <f>IF(D122=0, "-", D109/D122)</f>
        <v>0</v>
      </c>
      <c r="F109" s="81">
        <v>58</v>
      </c>
      <c r="G109" s="34">
        <f>IF(F122=0, "-", F109/F122)</f>
        <v>1.2494614390348987E-2</v>
      </c>
      <c r="H109" s="65">
        <v>18</v>
      </c>
      <c r="I109" s="9">
        <f>IF(H122=0, "-", H109/H122)</f>
        <v>3.6555645816409425E-3</v>
      </c>
      <c r="J109" s="8" t="str">
        <f t="shared" si="8"/>
        <v>-</v>
      </c>
      <c r="K109" s="9">
        <f t="shared" si="9"/>
        <v>2.2222222222222223</v>
      </c>
    </row>
    <row r="110" spans="1:11" x14ac:dyDescent="0.2">
      <c r="A110" s="7" t="s">
        <v>266</v>
      </c>
      <c r="B110" s="65">
        <v>3</v>
      </c>
      <c r="C110" s="34">
        <f>IF(B122=0, "-", B110/B122)</f>
        <v>9.0361445783132526E-3</v>
      </c>
      <c r="D110" s="65">
        <v>8</v>
      </c>
      <c r="E110" s="9">
        <f>IF(D122=0, "-", D110/D122)</f>
        <v>1.7021276595744681E-2</v>
      </c>
      <c r="F110" s="81">
        <v>59</v>
      </c>
      <c r="G110" s="34">
        <f>IF(F122=0, "-", F110/F122)</f>
        <v>1.2710038776389487E-2</v>
      </c>
      <c r="H110" s="65">
        <v>98</v>
      </c>
      <c r="I110" s="9">
        <f>IF(H122=0, "-", H110/H122)</f>
        <v>1.9902518277822908E-2</v>
      </c>
      <c r="J110" s="8">
        <f t="shared" si="8"/>
        <v>-0.625</v>
      </c>
      <c r="K110" s="9">
        <f t="shared" si="9"/>
        <v>-0.39795918367346939</v>
      </c>
    </row>
    <row r="111" spans="1:11" x14ac:dyDescent="0.2">
      <c r="A111" s="7" t="s">
        <v>267</v>
      </c>
      <c r="B111" s="65">
        <v>0</v>
      </c>
      <c r="C111" s="34">
        <f>IF(B122=0, "-", B111/B122)</f>
        <v>0</v>
      </c>
      <c r="D111" s="65">
        <v>0</v>
      </c>
      <c r="E111" s="9">
        <f>IF(D122=0, "-", D111/D122)</f>
        <v>0</v>
      </c>
      <c r="F111" s="81">
        <v>0</v>
      </c>
      <c r="G111" s="34">
        <f>IF(F122=0, "-", F111/F122)</f>
        <v>0</v>
      </c>
      <c r="H111" s="65">
        <v>14</v>
      </c>
      <c r="I111" s="9">
        <f>IF(H122=0, "-", H111/H122)</f>
        <v>2.843216896831844E-3</v>
      </c>
      <c r="J111" s="8" t="str">
        <f t="shared" si="8"/>
        <v>-</v>
      </c>
      <c r="K111" s="9">
        <f t="shared" si="9"/>
        <v>-1</v>
      </c>
    </row>
    <row r="112" spans="1:11" x14ac:dyDescent="0.2">
      <c r="A112" s="7" t="s">
        <v>268</v>
      </c>
      <c r="B112" s="65">
        <v>1</v>
      </c>
      <c r="C112" s="34">
        <f>IF(B122=0, "-", B112/B122)</f>
        <v>3.0120481927710845E-3</v>
      </c>
      <c r="D112" s="65">
        <v>2</v>
      </c>
      <c r="E112" s="9">
        <f>IF(D122=0, "-", D112/D122)</f>
        <v>4.2553191489361703E-3</v>
      </c>
      <c r="F112" s="81">
        <v>48</v>
      </c>
      <c r="G112" s="34">
        <f>IF(F122=0, "-", F112/F122)</f>
        <v>1.034037052994399E-2</v>
      </c>
      <c r="H112" s="65">
        <v>65</v>
      </c>
      <c r="I112" s="9">
        <f>IF(H122=0, "-", H112/H122)</f>
        <v>1.3200649878147848E-2</v>
      </c>
      <c r="J112" s="8">
        <f t="shared" si="8"/>
        <v>-0.5</v>
      </c>
      <c r="K112" s="9">
        <f t="shared" si="9"/>
        <v>-0.26153846153846155</v>
      </c>
    </row>
    <row r="113" spans="1:11" x14ac:dyDescent="0.2">
      <c r="A113" s="7" t="s">
        <v>269</v>
      </c>
      <c r="B113" s="65">
        <v>29</v>
      </c>
      <c r="C113" s="34">
        <f>IF(B122=0, "-", B113/B122)</f>
        <v>8.7349397590361449E-2</v>
      </c>
      <c r="D113" s="65">
        <v>27</v>
      </c>
      <c r="E113" s="9">
        <f>IF(D122=0, "-", D113/D122)</f>
        <v>5.7446808510638298E-2</v>
      </c>
      <c r="F113" s="81">
        <v>314</v>
      </c>
      <c r="G113" s="34">
        <f>IF(F122=0, "-", F113/F122)</f>
        <v>6.7643257216716934E-2</v>
      </c>
      <c r="H113" s="65">
        <v>229</v>
      </c>
      <c r="I113" s="9">
        <f>IF(H122=0, "-", H113/H122)</f>
        <v>4.650690495532088E-2</v>
      </c>
      <c r="J113" s="8">
        <f t="shared" si="8"/>
        <v>7.407407407407407E-2</v>
      </c>
      <c r="K113" s="9">
        <f t="shared" si="9"/>
        <v>0.37117903930131002</v>
      </c>
    </row>
    <row r="114" spans="1:11" x14ac:dyDescent="0.2">
      <c r="A114" s="7" t="s">
        <v>270</v>
      </c>
      <c r="B114" s="65">
        <v>9</v>
      </c>
      <c r="C114" s="34">
        <f>IF(B122=0, "-", B114/B122)</f>
        <v>2.710843373493976E-2</v>
      </c>
      <c r="D114" s="65">
        <v>54</v>
      </c>
      <c r="E114" s="9">
        <f>IF(D122=0, "-", D114/D122)</f>
        <v>0.1148936170212766</v>
      </c>
      <c r="F114" s="81">
        <v>462</v>
      </c>
      <c r="G114" s="34">
        <f>IF(F122=0, "-", F114/F122)</f>
        <v>9.9526066350710901E-2</v>
      </c>
      <c r="H114" s="65">
        <v>314</v>
      </c>
      <c r="I114" s="9">
        <f>IF(H122=0, "-", H114/H122)</f>
        <v>6.3769293257514223E-2</v>
      </c>
      <c r="J114" s="8">
        <f t="shared" si="8"/>
        <v>-0.83333333333333337</v>
      </c>
      <c r="K114" s="9">
        <f t="shared" si="9"/>
        <v>0.4713375796178344</v>
      </c>
    </row>
    <row r="115" spans="1:11" x14ac:dyDescent="0.2">
      <c r="A115" s="7" t="s">
        <v>271</v>
      </c>
      <c r="B115" s="65">
        <v>35</v>
      </c>
      <c r="C115" s="34">
        <f>IF(B122=0, "-", B115/B122)</f>
        <v>0.10542168674698796</v>
      </c>
      <c r="D115" s="65">
        <v>170</v>
      </c>
      <c r="E115" s="9">
        <f>IF(D122=0, "-", D115/D122)</f>
        <v>0.36170212765957449</v>
      </c>
      <c r="F115" s="81">
        <v>955</v>
      </c>
      <c r="G115" s="34">
        <f>IF(F122=0, "-", F115/F122)</f>
        <v>0.20573028866867729</v>
      </c>
      <c r="H115" s="65">
        <v>1079</v>
      </c>
      <c r="I115" s="9">
        <f>IF(H122=0, "-", H115/H122)</f>
        <v>0.21913078797725427</v>
      </c>
      <c r="J115" s="8">
        <f t="shared" si="8"/>
        <v>-0.79411764705882348</v>
      </c>
      <c r="K115" s="9">
        <f t="shared" si="9"/>
        <v>-0.11492122335495829</v>
      </c>
    </row>
    <row r="116" spans="1:11" x14ac:dyDescent="0.2">
      <c r="A116" s="7" t="s">
        <v>272</v>
      </c>
      <c r="B116" s="65">
        <v>49</v>
      </c>
      <c r="C116" s="34">
        <f>IF(B122=0, "-", B116/B122)</f>
        <v>0.14759036144578314</v>
      </c>
      <c r="D116" s="65">
        <v>54</v>
      </c>
      <c r="E116" s="9">
        <f>IF(D122=0, "-", D116/D122)</f>
        <v>0.1148936170212766</v>
      </c>
      <c r="F116" s="81">
        <v>450</v>
      </c>
      <c r="G116" s="34">
        <f>IF(F122=0, "-", F116/F122)</f>
        <v>9.694097371822491E-2</v>
      </c>
      <c r="H116" s="65">
        <v>808</v>
      </c>
      <c r="I116" s="9">
        <f>IF(H122=0, "-", H116/H122)</f>
        <v>0.16409423233143786</v>
      </c>
      <c r="J116" s="8">
        <f t="shared" si="8"/>
        <v>-9.2592592592592587E-2</v>
      </c>
      <c r="K116" s="9">
        <f t="shared" si="9"/>
        <v>-0.44306930693069307</v>
      </c>
    </row>
    <row r="117" spans="1:11" x14ac:dyDescent="0.2">
      <c r="A117" s="7" t="s">
        <v>273</v>
      </c>
      <c r="B117" s="65">
        <v>25</v>
      </c>
      <c r="C117" s="34">
        <f>IF(B122=0, "-", B117/B122)</f>
        <v>7.5301204819277115E-2</v>
      </c>
      <c r="D117" s="65">
        <v>0</v>
      </c>
      <c r="E117" s="9">
        <f>IF(D122=0, "-", D117/D122)</f>
        <v>0</v>
      </c>
      <c r="F117" s="81">
        <v>34</v>
      </c>
      <c r="G117" s="34">
        <f>IF(F122=0, "-", F117/F122)</f>
        <v>7.324429125376993E-3</v>
      </c>
      <c r="H117" s="65">
        <v>7</v>
      </c>
      <c r="I117" s="9">
        <f>IF(H122=0, "-", H117/H122)</f>
        <v>1.421608448415922E-3</v>
      </c>
      <c r="J117" s="8" t="str">
        <f t="shared" si="8"/>
        <v>-</v>
      </c>
      <c r="K117" s="9">
        <f t="shared" si="9"/>
        <v>3.8571428571428572</v>
      </c>
    </row>
    <row r="118" spans="1:11" x14ac:dyDescent="0.2">
      <c r="A118" s="7" t="s">
        <v>274</v>
      </c>
      <c r="B118" s="65">
        <v>10</v>
      </c>
      <c r="C118" s="34">
        <f>IF(B122=0, "-", B118/B122)</f>
        <v>3.0120481927710843E-2</v>
      </c>
      <c r="D118" s="65">
        <v>6</v>
      </c>
      <c r="E118" s="9">
        <f>IF(D122=0, "-", D118/D122)</f>
        <v>1.276595744680851E-2</v>
      </c>
      <c r="F118" s="81">
        <v>72</v>
      </c>
      <c r="G118" s="34">
        <f>IF(F122=0, "-", F118/F122)</f>
        <v>1.5510555794915984E-2</v>
      </c>
      <c r="H118" s="65">
        <v>165</v>
      </c>
      <c r="I118" s="9">
        <f>IF(H122=0, "-", H118/H122)</f>
        <v>3.3509341998375304E-2</v>
      </c>
      <c r="J118" s="8">
        <f t="shared" si="8"/>
        <v>0.66666666666666663</v>
      </c>
      <c r="K118" s="9">
        <f t="shared" si="9"/>
        <v>-0.5636363636363636</v>
      </c>
    </row>
    <row r="119" spans="1:11" x14ac:dyDescent="0.2">
      <c r="A119" s="7" t="s">
        <v>275</v>
      </c>
      <c r="B119" s="65">
        <v>0</v>
      </c>
      <c r="C119" s="34">
        <f>IF(B122=0, "-", B119/B122)</f>
        <v>0</v>
      </c>
      <c r="D119" s="65">
        <v>0</v>
      </c>
      <c r="E119" s="9">
        <f>IF(D122=0, "-", D119/D122)</f>
        <v>0</v>
      </c>
      <c r="F119" s="81">
        <v>5</v>
      </c>
      <c r="G119" s="34">
        <f>IF(F122=0, "-", F119/F122)</f>
        <v>1.0771219302024989E-3</v>
      </c>
      <c r="H119" s="65">
        <v>143</v>
      </c>
      <c r="I119" s="9">
        <f>IF(H122=0, "-", H119/H122)</f>
        <v>2.9041429731925264E-2</v>
      </c>
      <c r="J119" s="8" t="str">
        <f t="shared" si="8"/>
        <v>-</v>
      </c>
      <c r="K119" s="9">
        <f t="shared" si="9"/>
        <v>-0.965034965034965</v>
      </c>
    </row>
    <row r="120" spans="1:11" x14ac:dyDescent="0.2">
      <c r="A120" s="7" t="s">
        <v>276</v>
      </c>
      <c r="B120" s="65">
        <v>11</v>
      </c>
      <c r="C120" s="34">
        <f>IF(B122=0, "-", B120/B122)</f>
        <v>3.313253012048193E-2</v>
      </c>
      <c r="D120" s="65">
        <v>0</v>
      </c>
      <c r="E120" s="9">
        <f>IF(D122=0, "-", D120/D122)</f>
        <v>0</v>
      </c>
      <c r="F120" s="81">
        <v>66</v>
      </c>
      <c r="G120" s="34">
        <f>IF(F122=0, "-", F120/F122)</f>
        <v>1.4218009478672985E-2</v>
      </c>
      <c r="H120" s="65">
        <v>0</v>
      </c>
      <c r="I120" s="9">
        <f>IF(H122=0, "-", H120/H122)</f>
        <v>0</v>
      </c>
      <c r="J120" s="8" t="str">
        <f t="shared" si="8"/>
        <v>-</v>
      </c>
      <c r="K120" s="9" t="str">
        <f t="shared" si="9"/>
        <v>-</v>
      </c>
    </row>
    <row r="121" spans="1:11" x14ac:dyDescent="0.2">
      <c r="A121" s="2"/>
      <c r="B121" s="68"/>
      <c r="C121" s="33"/>
      <c r="D121" s="68"/>
      <c r="E121" s="6"/>
      <c r="F121" s="82"/>
      <c r="G121" s="33"/>
      <c r="H121" s="68"/>
      <c r="I121" s="6"/>
      <c r="J121" s="5"/>
      <c r="K121" s="6"/>
    </row>
    <row r="122" spans="1:11" s="43" customFormat="1" x14ac:dyDescent="0.2">
      <c r="A122" s="162" t="s">
        <v>621</v>
      </c>
      <c r="B122" s="71">
        <f>SUM(B105:B121)</f>
        <v>332</v>
      </c>
      <c r="C122" s="40">
        <f>B122/24733</f>
        <v>1.3423361500828852E-2</v>
      </c>
      <c r="D122" s="71">
        <f>SUM(D105:D121)</f>
        <v>470</v>
      </c>
      <c r="E122" s="41">
        <f>D122/29335</f>
        <v>1.6021816942219193E-2</v>
      </c>
      <c r="F122" s="77">
        <f>SUM(F105:F121)</f>
        <v>4642</v>
      </c>
      <c r="G122" s="42">
        <f>F122/328185</f>
        <v>1.4144461203284733E-2</v>
      </c>
      <c r="H122" s="71">
        <f>SUM(H105:H121)</f>
        <v>4924</v>
      </c>
      <c r="I122" s="41">
        <f>H122/302117</f>
        <v>1.6298321511202613E-2</v>
      </c>
      <c r="J122" s="37">
        <f>IF(D122=0, "-", IF((B122-D122)/D122&lt;10, (B122-D122)/D122, "&gt;999%"))</f>
        <v>-0.29361702127659572</v>
      </c>
      <c r="K122" s="38">
        <f>IF(H122=0, "-", IF((F122-H122)/H122&lt;10, (F122-H122)/H122, "&gt;999%"))</f>
        <v>-5.7270511779041432E-2</v>
      </c>
    </row>
    <row r="123" spans="1:11" x14ac:dyDescent="0.2">
      <c r="B123" s="83"/>
      <c r="D123" s="83"/>
      <c r="F123" s="83"/>
      <c r="H123" s="83"/>
    </row>
    <row r="124" spans="1:11" s="43" customFormat="1" x14ac:dyDescent="0.2">
      <c r="A124" s="162" t="s">
        <v>620</v>
      </c>
      <c r="B124" s="71">
        <v>819</v>
      </c>
      <c r="C124" s="40">
        <f>B124/24733</f>
        <v>3.3113653822827799E-2</v>
      </c>
      <c r="D124" s="71">
        <v>1090</v>
      </c>
      <c r="E124" s="41">
        <f>D124/29335</f>
        <v>3.7156979717061528E-2</v>
      </c>
      <c r="F124" s="77">
        <v>10518</v>
      </c>
      <c r="G124" s="42">
        <f>F124/328185</f>
        <v>3.2048996754879107E-2</v>
      </c>
      <c r="H124" s="71">
        <v>11800</v>
      </c>
      <c r="I124" s="41">
        <f>H124/302117</f>
        <v>3.9057716050404312E-2</v>
      </c>
      <c r="J124" s="37">
        <f>IF(D124=0, "-", IF((B124-D124)/D124&lt;10, (B124-D124)/D124, "&gt;999%"))</f>
        <v>-0.24862385321100919</v>
      </c>
      <c r="K124" s="38">
        <f>IF(H124=0, "-", IF((F124-H124)/H124&lt;10, (F124-H124)/H124, "&gt;999%"))</f>
        <v>-0.10864406779661016</v>
      </c>
    </row>
    <row r="125" spans="1:11" x14ac:dyDescent="0.2">
      <c r="B125" s="83"/>
      <c r="D125" s="83"/>
      <c r="F125" s="83"/>
      <c r="H125" s="83"/>
    </row>
    <row r="126" spans="1:11" ht="15.75" x14ac:dyDescent="0.25">
      <c r="A126" s="164" t="s">
        <v>117</v>
      </c>
      <c r="B126" s="196" t="s">
        <v>1</v>
      </c>
      <c r="C126" s="200"/>
      <c r="D126" s="200"/>
      <c r="E126" s="197"/>
      <c r="F126" s="196" t="s">
        <v>14</v>
      </c>
      <c r="G126" s="200"/>
      <c r="H126" s="200"/>
      <c r="I126" s="197"/>
      <c r="J126" s="196" t="s">
        <v>15</v>
      </c>
      <c r="K126" s="197"/>
    </row>
    <row r="127" spans="1:11" x14ac:dyDescent="0.2">
      <c r="A127" s="22"/>
      <c r="B127" s="196">
        <f>VALUE(RIGHT($B$2, 4))</f>
        <v>2021</v>
      </c>
      <c r="C127" s="197"/>
      <c r="D127" s="196">
        <f>B127-1</f>
        <v>2020</v>
      </c>
      <c r="E127" s="204"/>
      <c r="F127" s="196">
        <f>B127</f>
        <v>2021</v>
      </c>
      <c r="G127" s="204"/>
      <c r="H127" s="196">
        <f>D127</f>
        <v>2020</v>
      </c>
      <c r="I127" s="204"/>
      <c r="J127" s="140" t="s">
        <v>4</v>
      </c>
      <c r="K127" s="141" t="s">
        <v>2</v>
      </c>
    </row>
    <row r="128" spans="1:11" x14ac:dyDescent="0.2">
      <c r="A128" s="163" t="s">
        <v>144</v>
      </c>
      <c r="B128" s="61" t="s">
        <v>12</v>
      </c>
      <c r="C128" s="62" t="s">
        <v>13</v>
      </c>
      <c r="D128" s="61" t="s">
        <v>12</v>
      </c>
      <c r="E128" s="63" t="s">
        <v>13</v>
      </c>
      <c r="F128" s="62" t="s">
        <v>12</v>
      </c>
      <c r="G128" s="62" t="s">
        <v>13</v>
      </c>
      <c r="H128" s="61" t="s">
        <v>12</v>
      </c>
      <c r="I128" s="63" t="s">
        <v>13</v>
      </c>
      <c r="J128" s="61"/>
      <c r="K128" s="63"/>
    </row>
    <row r="129" spans="1:11" x14ac:dyDescent="0.2">
      <c r="A129" s="7" t="s">
        <v>277</v>
      </c>
      <c r="B129" s="65">
        <v>0</v>
      </c>
      <c r="C129" s="34">
        <f>IF(B133=0, "-", B129/B133)</f>
        <v>0</v>
      </c>
      <c r="D129" s="65">
        <v>0</v>
      </c>
      <c r="E129" s="9">
        <f>IF(D133=0, "-", D129/D133)</f>
        <v>0</v>
      </c>
      <c r="F129" s="81">
        <v>0</v>
      </c>
      <c r="G129" s="34">
        <f>IF(F133=0, "-", F129/F133)</f>
        <v>0</v>
      </c>
      <c r="H129" s="65">
        <v>254</v>
      </c>
      <c r="I129" s="9">
        <f>IF(H133=0, "-", H129/H133)</f>
        <v>0.24636275460717749</v>
      </c>
      <c r="J129" s="8" t="str">
        <f>IF(D129=0, "-", IF((B129-D129)/D129&lt;10, (B129-D129)/D129, "&gt;999%"))</f>
        <v>-</v>
      </c>
      <c r="K129" s="9">
        <f>IF(H129=0, "-", IF((F129-H129)/H129&lt;10, (F129-H129)/H129, "&gt;999%"))</f>
        <v>-1</v>
      </c>
    </row>
    <row r="130" spans="1:11" x14ac:dyDescent="0.2">
      <c r="A130" s="7" t="s">
        <v>278</v>
      </c>
      <c r="B130" s="65">
        <v>18</v>
      </c>
      <c r="C130" s="34">
        <f>IF(B133=0, "-", B130/B133)</f>
        <v>0.6428571428571429</v>
      </c>
      <c r="D130" s="65">
        <v>45</v>
      </c>
      <c r="E130" s="9">
        <f>IF(D133=0, "-", D130/D133)</f>
        <v>0.7142857142857143</v>
      </c>
      <c r="F130" s="81">
        <v>474</v>
      </c>
      <c r="G130" s="34">
        <f>IF(F133=0, "-", F130/F133)</f>
        <v>0.68103448275862066</v>
      </c>
      <c r="H130" s="65">
        <v>652</v>
      </c>
      <c r="I130" s="9">
        <f>IF(H133=0, "-", H130/H133)</f>
        <v>0.63239573229873913</v>
      </c>
      <c r="J130" s="8">
        <f>IF(D130=0, "-", IF((B130-D130)/D130&lt;10, (B130-D130)/D130, "&gt;999%"))</f>
        <v>-0.6</v>
      </c>
      <c r="K130" s="9">
        <f>IF(H130=0, "-", IF((F130-H130)/H130&lt;10, (F130-H130)/H130, "&gt;999%"))</f>
        <v>-0.27300613496932513</v>
      </c>
    </row>
    <row r="131" spans="1:11" x14ac:dyDescent="0.2">
      <c r="A131" s="7" t="s">
        <v>279</v>
      </c>
      <c r="B131" s="65">
        <v>10</v>
      </c>
      <c r="C131" s="34">
        <f>IF(B133=0, "-", B131/B133)</f>
        <v>0.35714285714285715</v>
      </c>
      <c r="D131" s="65">
        <v>18</v>
      </c>
      <c r="E131" s="9">
        <f>IF(D133=0, "-", D131/D133)</f>
        <v>0.2857142857142857</v>
      </c>
      <c r="F131" s="81">
        <v>222</v>
      </c>
      <c r="G131" s="34">
        <f>IF(F133=0, "-", F131/F133)</f>
        <v>0.31896551724137934</v>
      </c>
      <c r="H131" s="65">
        <v>125</v>
      </c>
      <c r="I131" s="9">
        <f>IF(H133=0, "-", H131/H133)</f>
        <v>0.12124151309408342</v>
      </c>
      <c r="J131" s="8">
        <f>IF(D131=0, "-", IF((B131-D131)/D131&lt;10, (B131-D131)/D131, "&gt;999%"))</f>
        <v>-0.44444444444444442</v>
      </c>
      <c r="K131" s="9">
        <f>IF(H131=0, "-", IF((F131-H131)/H131&lt;10, (F131-H131)/H131, "&gt;999%"))</f>
        <v>0.77600000000000002</v>
      </c>
    </row>
    <row r="132" spans="1:11" x14ac:dyDescent="0.2">
      <c r="A132" s="2"/>
      <c r="B132" s="68"/>
      <c r="C132" s="33"/>
      <c r="D132" s="68"/>
      <c r="E132" s="6"/>
      <c r="F132" s="82"/>
      <c r="G132" s="33"/>
      <c r="H132" s="68"/>
      <c r="I132" s="6"/>
      <c r="J132" s="5"/>
      <c r="K132" s="6"/>
    </row>
    <row r="133" spans="1:11" s="43" customFormat="1" x14ac:dyDescent="0.2">
      <c r="A133" s="162" t="s">
        <v>619</v>
      </c>
      <c r="B133" s="71">
        <f>SUM(B129:B132)</f>
        <v>28</v>
      </c>
      <c r="C133" s="40">
        <f>B133/24733</f>
        <v>1.1320907289855658E-3</v>
      </c>
      <c r="D133" s="71">
        <f>SUM(D129:D132)</f>
        <v>63</v>
      </c>
      <c r="E133" s="41">
        <f>D133/29335</f>
        <v>2.1476052497017215E-3</v>
      </c>
      <c r="F133" s="77">
        <f>SUM(F129:F132)</f>
        <v>696</v>
      </c>
      <c r="G133" s="42">
        <f>F133/328185</f>
        <v>2.1207550619315326E-3</v>
      </c>
      <c r="H133" s="71">
        <f>SUM(H129:H132)</f>
        <v>1031</v>
      </c>
      <c r="I133" s="41">
        <f>H133/302117</f>
        <v>3.4125851905056652E-3</v>
      </c>
      <c r="J133" s="37">
        <f>IF(D133=0, "-", IF((B133-D133)/D133&lt;10, (B133-D133)/D133, "&gt;999%"))</f>
        <v>-0.55555555555555558</v>
      </c>
      <c r="K133" s="38">
        <f>IF(H133=0, "-", IF((F133-H133)/H133&lt;10, (F133-H133)/H133, "&gt;999%"))</f>
        <v>-0.32492725509214354</v>
      </c>
    </row>
    <row r="134" spans="1:11" x14ac:dyDescent="0.2">
      <c r="B134" s="83"/>
      <c r="D134" s="83"/>
      <c r="F134" s="83"/>
      <c r="H134" s="83"/>
    </row>
    <row r="135" spans="1:11" x14ac:dyDescent="0.2">
      <c r="A135" s="163" t="s">
        <v>145</v>
      </c>
      <c r="B135" s="61" t="s">
        <v>12</v>
      </c>
      <c r="C135" s="62" t="s">
        <v>13</v>
      </c>
      <c r="D135" s="61" t="s">
        <v>12</v>
      </c>
      <c r="E135" s="63" t="s">
        <v>13</v>
      </c>
      <c r="F135" s="62" t="s">
        <v>12</v>
      </c>
      <c r="G135" s="62" t="s">
        <v>13</v>
      </c>
      <c r="H135" s="61" t="s">
        <v>12</v>
      </c>
      <c r="I135" s="63" t="s">
        <v>13</v>
      </c>
      <c r="J135" s="61"/>
      <c r="K135" s="63"/>
    </row>
    <row r="136" spans="1:11" x14ac:dyDescent="0.2">
      <c r="A136" s="7" t="s">
        <v>280</v>
      </c>
      <c r="B136" s="65">
        <v>7</v>
      </c>
      <c r="C136" s="34">
        <f>IF(B148=0, "-", B136/B148)</f>
        <v>8.2352941176470587E-2</v>
      </c>
      <c r="D136" s="65">
        <v>17</v>
      </c>
      <c r="E136" s="9">
        <f>IF(D148=0, "-", D136/D148)</f>
        <v>0.15454545454545454</v>
      </c>
      <c r="F136" s="81">
        <v>135</v>
      </c>
      <c r="G136" s="34">
        <f>IF(F148=0, "-", F136/F148)</f>
        <v>0.13775510204081631</v>
      </c>
      <c r="H136" s="65">
        <v>129</v>
      </c>
      <c r="I136" s="9">
        <f>IF(H148=0, "-", H136/H148)</f>
        <v>0.15560916767189384</v>
      </c>
      <c r="J136" s="8">
        <f t="shared" ref="J136:J146" si="10">IF(D136=0, "-", IF((B136-D136)/D136&lt;10, (B136-D136)/D136, "&gt;999%"))</f>
        <v>-0.58823529411764708</v>
      </c>
      <c r="K136" s="9">
        <f t="shared" ref="K136:K146" si="11">IF(H136=0, "-", IF((F136-H136)/H136&lt;10, (F136-H136)/H136, "&gt;999%"))</f>
        <v>4.6511627906976744E-2</v>
      </c>
    </row>
    <row r="137" spans="1:11" x14ac:dyDescent="0.2">
      <c r="A137" s="7" t="s">
        <v>281</v>
      </c>
      <c r="B137" s="65">
        <v>5</v>
      </c>
      <c r="C137" s="34">
        <f>IF(B148=0, "-", B137/B148)</f>
        <v>5.8823529411764705E-2</v>
      </c>
      <c r="D137" s="65">
        <v>4</v>
      </c>
      <c r="E137" s="9">
        <f>IF(D148=0, "-", D137/D148)</f>
        <v>3.6363636363636362E-2</v>
      </c>
      <c r="F137" s="81">
        <v>54</v>
      </c>
      <c r="G137" s="34">
        <f>IF(F148=0, "-", F137/F148)</f>
        <v>5.5102040816326532E-2</v>
      </c>
      <c r="H137" s="65">
        <v>63</v>
      </c>
      <c r="I137" s="9">
        <f>IF(H148=0, "-", H137/H148)</f>
        <v>7.5995174909529548E-2</v>
      </c>
      <c r="J137" s="8">
        <f t="shared" si="10"/>
        <v>0.25</v>
      </c>
      <c r="K137" s="9">
        <f t="shared" si="11"/>
        <v>-0.14285714285714285</v>
      </c>
    </row>
    <row r="138" spans="1:11" x14ac:dyDescent="0.2">
      <c r="A138" s="7" t="s">
        <v>282</v>
      </c>
      <c r="B138" s="65">
        <v>11</v>
      </c>
      <c r="C138" s="34">
        <f>IF(B148=0, "-", B138/B148)</f>
        <v>0.12941176470588237</v>
      </c>
      <c r="D138" s="65">
        <v>29</v>
      </c>
      <c r="E138" s="9">
        <f>IF(D148=0, "-", D138/D148)</f>
        <v>0.26363636363636361</v>
      </c>
      <c r="F138" s="81">
        <v>159</v>
      </c>
      <c r="G138" s="34">
        <f>IF(F148=0, "-", F138/F148)</f>
        <v>0.16224489795918368</v>
      </c>
      <c r="H138" s="65">
        <v>139</v>
      </c>
      <c r="I138" s="9">
        <f>IF(H148=0, "-", H138/H148)</f>
        <v>0.16767189384800965</v>
      </c>
      <c r="J138" s="8">
        <f t="shared" si="10"/>
        <v>-0.62068965517241381</v>
      </c>
      <c r="K138" s="9">
        <f t="shared" si="11"/>
        <v>0.14388489208633093</v>
      </c>
    </row>
    <row r="139" spans="1:11" x14ac:dyDescent="0.2">
      <c r="A139" s="7" t="s">
        <v>283</v>
      </c>
      <c r="B139" s="65">
        <v>2</v>
      </c>
      <c r="C139" s="34">
        <f>IF(B148=0, "-", B139/B148)</f>
        <v>2.3529411764705882E-2</v>
      </c>
      <c r="D139" s="65">
        <v>8</v>
      </c>
      <c r="E139" s="9">
        <f>IF(D148=0, "-", D139/D148)</f>
        <v>7.2727272727272724E-2</v>
      </c>
      <c r="F139" s="81">
        <v>28</v>
      </c>
      <c r="G139" s="34">
        <f>IF(F148=0, "-", F139/F148)</f>
        <v>2.8571428571428571E-2</v>
      </c>
      <c r="H139" s="65">
        <v>35</v>
      </c>
      <c r="I139" s="9">
        <f>IF(H148=0, "-", H139/H148)</f>
        <v>4.2219541616405308E-2</v>
      </c>
      <c r="J139" s="8">
        <f t="shared" si="10"/>
        <v>-0.75</v>
      </c>
      <c r="K139" s="9">
        <f t="shared" si="11"/>
        <v>-0.2</v>
      </c>
    </row>
    <row r="140" spans="1:11" x14ac:dyDescent="0.2">
      <c r="A140" s="7" t="s">
        <v>284</v>
      </c>
      <c r="B140" s="65">
        <v>1</v>
      </c>
      <c r="C140" s="34">
        <f>IF(B148=0, "-", B140/B148)</f>
        <v>1.1764705882352941E-2</v>
      </c>
      <c r="D140" s="65">
        <v>0</v>
      </c>
      <c r="E140" s="9">
        <f>IF(D148=0, "-", D140/D148)</f>
        <v>0</v>
      </c>
      <c r="F140" s="81">
        <v>15</v>
      </c>
      <c r="G140" s="34">
        <f>IF(F148=0, "-", F140/F148)</f>
        <v>1.5306122448979591E-2</v>
      </c>
      <c r="H140" s="65">
        <v>14</v>
      </c>
      <c r="I140" s="9">
        <f>IF(H148=0, "-", H140/H148)</f>
        <v>1.6887816646562123E-2</v>
      </c>
      <c r="J140" s="8" t="str">
        <f t="shared" si="10"/>
        <v>-</v>
      </c>
      <c r="K140" s="9">
        <f t="shared" si="11"/>
        <v>7.1428571428571425E-2</v>
      </c>
    </row>
    <row r="141" spans="1:11" x14ac:dyDescent="0.2">
      <c r="A141" s="7" t="s">
        <v>285</v>
      </c>
      <c r="B141" s="65">
        <v>0</v>
      </c>
      <c r="C141" s="34">
        <f>IF(B148=0, "-", B141/B148)</f>
        <v>0</v>
      </c>
      <c r="D141" s="65">
        <v>0</v>
      </c>
      <c r="E141" s="9">
        <f>IF(D148=0, "-", D141/D148)</f>
        <v>0</v>
      </c>
      <c r="F141" s="81">
        <v>0</v>
      </c>
      <c r="G141" s="34">
        <f>IF(F148=0, "-", F141/F148)</f>
        <v>0</v>
      </c>
      <c r="H141" s="65">
        <v>12</v>
      </c>
      <c r="I141" s="9">
        <f>IF(H148=0, "-", H141/H148)</f>
        <v>1.4475271411338963E-2</v>
      </c>
      <c r="J141" s="8" t="str">
        <f t="shared" si="10"/>
        <v>-</v>
      </c>
      <c r="K141" s="9">
        <f t="shared" si="11"/>
        <v>-1</v>
      </c>
    </row>
    <row r="142" spans="1:11" x14ac:dyDescent="0.2">
      <c r="A142" s="7" t="s">
        <v>286</v>
      </c>
      <c r="B142" s="65">
        <v>4</v>
      </c>
      <c r="C142" s="34">
        <f>IF(B148=0, "-", B142/B148)</f>
        <v>4.7058823529411764E-2</v>
      </c>
      <c r="D142" s="65">
        <v>9</v>
      </c>
      <c r="E142" s="9">
        <f>IF(D148=0, "-", D142/D148)</f>
        <v>8.1818181818181818E-2</v>
      </c>
      <c r="F142" s="81">
        <v>54</v>
      </c>
      <c r="G142" s="34">
        <f>IF(F148=0, "-", F142/F148)</f>
        <v>5.5102040816326532E-2</v>
      </c>
      <c r="H142" s="65">
        <v>51</v>
      </c>
      <c r="I142" s="9">
        <f>IF(H148=0, "-", H142/H148)</f>
        <v>6.1519903498190594E-2</v>
      </c>
      <c r="J142" s="8">
        <f t="shared" si="10"/>
        <v>-0.55555555555555558</v>
      </c>
      <c r="K142" s="9">
        <f t="shared" si="11"/>
        <v>5.8823529411764705E-2</v>
      </c>
    </row>
    <row r="143" spans="1:11" x14ac:dyDescent="0.2">
      <c r="A143" s="7" t="s">
        <v>287</v>
      </c>
      <c r="B143" s="65">
        <v>0</v>
      </c>
      <c r="C143" s="34">
        <f>IF(B148=0, "-", B143/B148)</f>
        <v>0</v>
      </c>
      <c r="D143" s="65">
        <v>13</v>
      </c>
      <c r="E143" s="9">
        <f>IF(D148=0, "-", D143/D148)</f>
        <v>0.11818181818181818</v>
      </c>
      <c r="F143" s="81">
        <v>12</v>
      </c>
      <c r="G143" s="34">
        <f>IF(F148=0, "-", F143/F148)</f>
        <v>1.2244897959183673E-2</v>
      </c>
      <c r="H143" s="65">
        <v>65</v>
      </c>
      <c r="I143" s="9">
        <f>IF(H148=0, "-", H143/H148)</f>
        <v>7.840772014475271E-2</v>
      </c>
      <c r="J143" s="8">
        <f t="shared" si="10"/>
        <v>-1</v>
      </c>
      <c r="K143" s="9">
        <f t="shared" si="11"/>
        <v>-0.81538461538461537</v>
      </c>
    </row>
    <row r="144" spans="1:11" x14ac:dyDescent="0.2">
      <c r="A144" s="7" t="s">
        <v>288</v>
      </c>
      <c r="B144" s="65">
        <v>33</v>
      </c>
      <c r="C144" s="34">
        <f>IF(B148=0, "-", B144/B148)</f>
        <v>0.38823529411764707</v>
      </c>
      <c r="D144" s="65">
        <v>30</v>
      </c>
      <c r="E144" s="9">
        <f>IF(D148=0, "-", D144/D148)</f>
        <v>0.27272727272727271</v>
      </c>
      <c r="F144" s="81">
        <v>323</v>
      </c>
      <c r="G144" s="34">
        <f>IF(F148=0, "-", F144/F148)</f>
        <v>0.32959183673469389</v>
      </c>
      <c r="H144" s="65">
        <v>268</v>
      </c>
      <c r="I144" s="9">
        <f>IF(H148=0, "-", H144/H148)</f>
        <v>0.32328106151990349</v>
      </c>
      <c r="J144" s="8">
        <f t="shared" si="10"/>
        <v>0.1</v>
      </c>
      <c r="K144" s="9">
        <f t="shared" si="11"/>
        <v>0.20522388059701493</v>
      </c>
    </row>
    <row r="145" spans="1:11" x14ac:dyDescent="0.2">
      <c r="A145" s="7" t="s">
        <v>289</v>
      </c>
      <c r="B145" s="65">
        <v>22</v>
      </c>
      <c r="C145" s="34">
        <f>IF(B148=0, "-", B145/B148)</f>
        <v>0.25882352941176473</v>
      </c>
      <c r="D145" s="65">
        <v>0</v>
      </c>
      <c r="E145" s="9">
        <f>IF(D148=0, "-", D145/D148)</f>
        <v>0</v>
      </c>
      <c r="F145" s="81">
        <v>200</v>
      </c>
      <c r="G145" s="34">
        <f>IF(F148=0, "-", F145/F148)</f>
        <v>0.20408163265306123</v>
      </c>
      <c r="H145" s="65">
        <v>0</v>
      </c>
      <c r="I145" s="9">
        <f>IF(H148=0, "-", H145/H148)</f>
        <v>0</v>
      </c>
      <c r="J145" s="8" t="str">
        <f t="shared" si="10"/>
        <v>-</v>
      </c>
      <c r="K145" s="9" t="str">
        <f t="shared" si="11"/>
        <v>-</v>
      </c>
    </row>
    <row r="146" spans="1:11" x14ac:dyDescent="0.2">
      <c r="A146" s="7" t="s">
        <v>290</v>
      </c>
      <c r="B146" s="65">
        <v>0</v>
      </c>
      <c r="C146" s="34">
        <f>IF(B148=0, "-", B146/B148)</f>
        <v>0</v>
      </c>
      <c r="D146" s="65">
        <v>0</v>
      </c>
      <c r="E146" s="9">
        <f>IF(D148=0, "-", D146/D148)</f>
        <v>0</v>
      </c>
      <c r="F146" s="81">
        <v>0</v>
      </c>
      <c r="G146" s="34">
        <f>IF(F148=0, "-", F146/F148)</f>
        <v>0</v>
      </c>
      <c r="H146" s="65">
        <v>53</v>
      </c>
      <c r="I146" s="9">
        <f>IF(H148=0, "-", H146/H148)</f>
        <v>6.3932448733413749E-2</v>
      </c>
      <c r="J146" s="8" t="str">
        <f t="shared" si="10"/>
        <v>-</v>
      </c>
      <c r="K146" s="9">
        <f t="shared" si="11"/>
        <v>-1</v>
      </c>
    </row>
    <row r="147" spans="1:11" x14ac:dyDescent="0.2">
      <c r="A147" s="2"/>
      <c r="B147" s="68"/>
      <c r="C147" s="33"/>
      <c r="D147" s="68"/>
      <c r="E147" s="6"/>
      <c r="F147" s="82"/>
      <c r="G147" s="33"/>
      <c r="H147" s="68"/>
      <c r="I147" s="6"/>
      <c r="J147" s="5"/>
      <c r="K147" s="6"/>
    </row>
    <row r="148" spans="1:11" s="43" customFormat="1" x14ac:dyDescent="0.2">
      <c r="A148" s="162" t="s">
        <v>618</v>
      </c>
      <c r="B148" s="71">
        <f>SUM(B136:B147)</f>
        <v>85</v>
      </c>
      <c r="C148" s="40">
        <f>B148/24733</f>
        <v>3.4367039987061821E-3</v>
      </c>
      <c r="D148" s="71">
        <f>SUM(D136:D147)</f>
        <v>110</v>
      </c>
      <c r="E148" s="41">
        <f>D148/29335</f>
        <v>3.7497869439236408E-3</v>
      </c>
      <c r="F148" s="77">
        <f>SUM(F136:F147)</f>
        <v>980</v>
      </c>
      <c r="G148" s="42">
        <f>F148/328185</f>
        <v>2.9861206331794569E-3</v>
      </c>
      <c r="H148" s="71">
        <f>SUM(H136:H147)</f>
        <v>829</v>
      </c>
      <c r="I148" s="41">
        <f>H148/302117</f>
        <v>2.7439700513377267E-3</v>
      </c>
      <c r="J148" s="37">
        <f>IF(D148=0, "-", IF((B148-D148)/D148&lt;10, (B148-D148)/D148, "&gt;999%"))</f>
        <v>-0.22727272727272727</v>
      </c>
      <c r="K148" s="38">
        <f>IF(H148=0, "-", IF((F148-H148)/H148&lt;10, (F148-H148)/H148, "&gt;999%"))</f>
        <v>0.18214716525934863</v>
      </c>
    </row>
    <row r="149" spans="1:11" x14ac:dyDescent="0.2">
      <c r="B149" s="83"/>
      <c r="D149" s="83"/>
      <c r="F149" s="83"/>
      <c r="H149" s="83"/>
    </row>
    <row r="150" spans="1:11" s="43" customFormat="1" x14ac:dyDescent="0.2">
      <c r="A150" s="162" t="s">
        <v>617</v>
      </c>
      <c r="B150" s="71">
        <v>113</v>
      </c>
      <c r="C150" s="40">
        <f>B150/24733</f>
        <v>4.5687947276917482E-3</v>
      </c>
      <c r="D150" s="71">
        <v>173</v>
      </c>
      <c r="E150" s="41">
        <f>D150/29335</f>
        <v>5.8973921936253618E-3</v>
      </c>
      <c r="F150" s="77">
        <v>1676</v>
      </c>
      <c r="G150" s="42">
        <f>F150/328185</f>
        <v>5.106875695110989E-3</v>
      </c>
      <c r="H150" s="71">
        <v>1860</v>
      </c>
      <c r="I150" s="41">
        <f>H150/302117</f>
        <v>6.1565552418433919E-3</v>
      </c>
      <c r="J150" s="37">
        <f>IF(D150=0, "-", IF((B150-D150)/D150&lt;10, (B150-D150)/D150, "&gt;999%"))</f>
        <v>-0.34682080924855491</v>
      </c>
      <c r="K150" s="38">
        <f>IF(H150=0, "-", IF((F150-H150)/H150&lt;10, (F150-H150)/H150, "&gt;999%"))</f>
        <v>-9.8924731182795697E-2</v>
      </c>
    </row>
    <row r="151" spans="1:11" x14ac:dyDescent="0.2">
      <c r="B151" s="83"/>
      <c r="D151" s="83"/>
      <c r="F151" s="83"/>
      <c r="H151" s="83"/>
    </row>
    <row r="152" spans="1:11" ht="15.75" x14ac:dyDescent="0.25">
      <c r="A152" s="164" t="s">
        <v>118</v>
      </c>
      <c r="B152" s="196" t="s">
        <v>1</v>
      </c>
      <c r="C152" s="200"/>
      <c r="D152" s="200"/>
      <c r="E152" s="197"/>
      <c r="F152" s="196" t="s">
        <v>14</v>
      </c>
      <c r="G152" s="200"/>
      <c r="H152" s="200"/>
      <c r="I152" s="197"/>
      <c r="J152" s="196" t="s">
        <v>15</v>
      </c>
      <c r="K152" s="197"/>
    </row>
    <row r="153" spans="1:11" x14ac:dyDescent="0.2">
      <c r="A153" s="22"/>
      <c r="B153" s="196">
        <f>VALUE(RIGHT($B$2, 4))</f>
        <v>2021</v>
      </c>
      <c r="C153" s="197"/>
      <c r="D153" s="196">
        <f>B153-1</f>
        <v>2020</v>
      </c>
      <c r="E153" s="204"/>
      <c r="F153" s="196">
        <f>B153</f>
        <v>2021</v>
      </c>
      <c r="G153" s="204"/>
      <c r="H153" s="196">
        <f>D153</f>
        <v>2020</v>
      </c>
      <c r="I153" s="204"/>
      <c r="J153" s="140" t="s">
        <v>4</v>
      </c>
      <c r="K153" s="141" t="s">
        <v>2</v>
      </c>
    </row>
    <row r="154" spans="1:11" x14ac:dyDescent="0.2">
      <c r="A154" s="163" t="s">
        <v>146</v>
      </c>
      <c r="B154" s="61" t="s">
        <v>12</v>
      </c>
      <c r="C154" s="62" t="s">
        <v>13</v>
      </c>
      <c r="D154" s="61" t="s">
        <v>12</v>
      </c>
      <c r="E154" s="63" t="s">
        <v>13</v>
      </c>
      <c r="F154" s="62" t="s">
        <v>12</v>
      </c>
      <c r="G154" s="62" t="s">
        <v>13</v>
      </c>
      <c r="H154" s="61" t="s">
        <v>12</v>
      </c>
      <c r="I154" s="63" t="s">
        <v>13</v>
      </c>
      <c r="J154" s="61"/>
      <c r="K154" s="63"/>
    </row>
    <row r="155" spans="1:11" x14ac:dyDescent="0.2">
      <c r="A155" s="7" t="s">
        <v>291</v>
      </c>
      <c r="B155" s="65">
        <v>5</v>
      </c>
      <c r="C155" s="34">
        <f>IF(B157=0, "-", B155/B157)</f>
        <v>1</v>
      </c>
      <c r="D155" s="65">
        <v>6</v>
      </c>
      <c r="E155" s="9">
        <f>IF(D157=0, "-", D155/D157)</f>
        <v>1</v>
      </c>
      <c r="F155" s="81">
        <v>104</v>
      </c>
      <c r="G155" s="34">
        <f>IF(F157=0, "-", F155/F157)</f>
        <v>1</v>
      </c>
      <c r="H155" s="65">
        <v>110</v>
      </c>
      <c r="I155" s="9">
        <f>IF(H157=0, "-", H155/H157)</f>
        <v>1</v>
      </c>
      <c r="J155" s="8">
        <f>IF(D155=0, "-", IF((B155-D155)/D155&lt;10, (B155-D155)/D155, "&gt;999%"))</f>
        <v>-0.16666666666666666</v>
      </c>
      <c r="K155" s="9">
        <f>IF(H155=0, "-", IF((F155-H155)/H155&lt;10, (F155-H155)/H155, "&gt;999%"))</f>
        <v>-5.4545454545454543E-2</v>
      </c>
    </row>
    <row r="156" spans="1:11" x14ac:dyDescent="0.2">
      <c r="A156" s="2"/>
      <c r="B156" s="68"/>
      <c r="C156" s="33"/>
      <c r="D156" s="68"/>
      <c r="E156" s="6"/>
      <c r="F156" s="82"/>
      <c r="G156" s="33"/>
      <c r="H156" s="68"/>
      <c r="I156" s="6"/>
      <c r="J156" s="5"/>
      <c r="K156" s="6"/>
    </row>
    <row r="157" spans="1:11" s="43" customFormat="1" x14ac:dyDescent="0.2">
      <c r="A157" s="162" t="s">
        <v>616</v>
      </c>
      <c r="B157" s="71">
        <f>SUM(B155:B156)</f>
        <v>5</v>
      </c>
      <c r="C157" s="40">
        <f>B157/24733</f>
        <v>2.0215905874742247E-4</v>
      </c>
      <c r="D157" s="71">
        <f>SUM(D155:D156)</f>
        <v>6</v>
      </c>
      <c r="E157" s="41">
        <f>D157/29335</f>
        <v>2.0453383330492586E-4</v>
      </c>
      <c r="F157" s="77">
        <f>SUM(F155:F156)</f>
        <v>104</v>
      </c>
      <c r="G157" s="42">
        <f>F157/328185</f>
        <v>3.1689443454149336E-4</v>
      </c>
      <c r="H157" s="71">
        <f>SUM(H155:H156)</f>
        <v>110</v>
      </c>
      <c r="I157" s="41">
        <f>H157/302117</f>
        <v>3.6409735301224359E-4</v>
      </c>
      <c r="J157" s="37">
        <f>IF(D157=0, "-", IF((B157-D157)/D157&lt;10, (B157-D157)/D157, "&gt;999%"))</f>
        <v>-0.16666666666666666</v>
      </c>
      <c r="K157" s="38">
        <f>IF(H157=0, "-", IF((F157-H157)/H157&lt;10, (F157-H157)/H157, "&gt;999%"))</f>
        <v>-5.4545454545454543E-2</v>
      </c>
    </row>
    <row r="158" spans="1:11" x14ac:dyDescent="0.2">
      <c r="B158" s="83"/>
      <c r="D158" s="83"/>
      <c r="F158" s="83"/>
      <c r="H158" s="83"/>
    </row>
    <row r="159" spans="1:11" x14ac:dyDescent="0.2">
      <c r="A159" s="163" t="s">
        <v>147</v>
      </c>
      <c r="B159" s="61" t="s">
        <v>12</v>
      </c>
      <c r="C159" s="62" t="s">
        <v>13</v>
      </c>
      <c r="D159" s="61" t="s">
        <v>12</v>
      </c>
      <c r="E159" s="63" t="s">
        <v>13</v>
      </c>
      <c r="F159" s="62" t="s">
        <v>12</v>
      </c>
      <c r="G159" s="62" t="s">
        <v>13</v>
      </c>
      <c r="H159" s="61" t="s">
        <v>12</v>
      </c>
      <c r="I159" s="63" t="s">
        <v>13</v>
      </c>
      <c r="J159" s="61"/>
      <c r="K159" s="63"/>
    </row>
    <row r="160" spans="1:11" x14ac:dyDescent="0.2">
      <c r="A160" s="7" t="s">
        <v>292</v>
      </c>
      <c r="B160" s="65">
        <v>1</v>
      </c>
      <c r="C160" s="34">
        <f>IF(B173=0, "-", B160/B173)</f>
        <v>3.7037037037037035E-2</v>
      </c>
      <c r="D160" s="65">
        <v>0</v>
      </c>
      <c r="E160" s="9">
        <f>IF(D173=0, "-", D160/D173)</f>
        <v>0</v>
      </c>
      <c r="F160" s="81">
        <v>13</v>
      </c>
      <c r="G160" s="34">
        <f>IF(F173=0, "-", F160/F173)</f>
        <v>5.9907834101382486E-2</v>
      </c>
      <c r="H160" s="65">
        <v>7</v>
      </c>
      <c r="I160" s="9">
        <f>IF(H173=0, "-", H160/H173)</f>
        <v>3.5714285714285712E-2</v>
      </c>
      <c r="J160" s="8" t="str">
        <f t="shared" ref="J160:J171" si="12">IF(D160=0, "-", IF((B160-D160)/D160&lt;10, (B160-D160)/D160, "&gt;999%"))</f>
        <v>-</v>
      </c>
      <c r="K160" s="9">
        <f t="shared" ref="K160:K171" si="13">IF(H160=0, "-", IF((F160-H160)/H160&lt;10, (F160-H160)/H160, "&gt;999%"))</f>
        <v>0.8571428571428571</v>
      </c>
    </row>
    <row r="161" spans="1:11" x14ac:dyDescent="0.2">
      <c r="A161" s="7" t="s">
        <v>293</v>
      </c>
      <c r="B161" s="65">
        <v>0</v>
      </c>
      <c r="C161" s="34">
        <f>IF(B173=0, "-", B161/B173)</f>
        <v>0</v>
      </c>
      <c r="D161" s="65">
        <v>1</v>
      </c>
      <c r="E161" s="9">
        <f>IF(D173=0, "-", D161/D173)</f>
        <v>6.25E-2</v>
      </c>
      <c r="F161" s="81">
        <v>6</v>
      </c>
      <c r="G161" s="34">
        <f>IF(F173=0, "-", F161/F173)</f>
        <v>2.7649769585253458E-2</v>
      </c>
      <c r="H161" s="65">
        <v>6</v>
      </c>
      <c r="I161" s="9">
        <f>IF(H173=0, "-", H161/H173)</f>
        <v>3.0612244897959183E-2</v>
      </c>
      <c r="J161" s="8">
        <f t="shared" si="12"/>
        <v>-1</v>
      </c>
      <c r="K161" s="9">
        <f t="shared" si="13"/>
        <v>0</v>
      </c>
    </row>
    <row r="162" spans="1:11" x14ac:dyDescent="0.2">
      <c r="A162" s="7" t="s">
        <v>294</v>
      </c>
      <c r="B162" s="65">
        <v>0</v>
      </c>
      <c r="C162" s="34">
        <f>IF(B173=0, "-", B162/B173)</f>
        <v>0</v>
      </c>
      <c r="D162" s="65">
        <v>0</v>
      </c>
      <c r="E162" s="9">
        <f>IF(D173=0, "-", D162/D173)</f>
        <v>0</v>
      </c>
      <c r="F162" s="81">
        <v>15</v>
      </c>
      <c r="G162" s="34">
        <f>IF(F173=0, "-", F162/F173)</f>
        <v>6.9124423963133647E-2</v>
      </c>
      <c r="H162" s="65">
        <v>3</v>
      </c>
      <c r="I162" s="9">
        <f>IF(H173=0, "-", H162/H173)</f>
        <v>1.5306122448979591E-2</v>
      </c>
      <c r="J162" s="8" t="str">
        <f t="shared" si="12"/>
        <v>-</v>
      </c>
      <c r="K162" s="9">
        <f t="shared" si="13"/>
        <v>4</v>
      </c>
    </row>
    <row r="163" spans="1:11" x14ac:dyDescent="0.2">
      <c r="A163" s="7" t="s">
        <v>295</v>
      </c>
      <c r="B163" s="65">
        <v>2</v>
      </c>
      <c r="C163" s="34">
        <f>IF(B173=0, "-", B163/B173)</f>
        <v>7.407407407407407E-2</v>
      </c>
      <c r="D163" s="65">
        <v>3</v>
      </c>
      <c r="E163" s="9">
        <f>IF(D173=0, "-", D163/D173)</f>
        <v>0.1875</v>
      </c>
      <c r="F163" s="81">
        <v>28</v>
      </c>
      <c r="G163" s="34">
        <f>IF(F173=0, "-", F163/F173)</f>
        <v>0.12903225806451613</v>
      </c>
      <c r="H163" s="65">
        <v>27</v>
      </c>
      <c r="I163" s="9">
        <f>IF(H173=0, "-", H163/H173)</f>
        <v>0.13775510204081631</v>
      </c>
      <c r="J163" s="8">
        <f t="shared" si="12"/>
        <v>-0.33333333333333331</v>
      </c>
      <c r="K163" s="9">
        <f t="shared" si="13"/>
        <v>3.7037037037037035E-2</v>
      </c>
    </row>
    <row r="164" spans="1:11" x14ac:dyDescent="0.2">
      <c r="A164" s="7" t="s">
        <v>296</v>
      </c>
      <c r="B164" s="65">
        <v>4</v>
      </c>
      <c r="C164" s="34">
        <f>IF(B173=0, "-", B164/B173)</f>
        <v>0.14814814814814814</v>
      </c>
      <c r="D164" s="65">
        <v>6</v>
      </c>
      <c r="E164" s="9">
        <f>IF(D173=0, "-", D164/D173)</f>
        <v>0.375</v>
      </c>
      <c r="F164" s="81">
        <v>21</v>
      </c>
      <c r="G164" s="34">
        <f>IF(F173=0, "-", F164/F173)</f>
        <v>9.6774193548387094E-2</v>
      </c>
      <c r="H164" s="65">
        <v>38</v>
      </c>
      <c r="I164" s="9">
        <f>IF(H173=0, "-", H164/H173)</f>
        <v>0.19387755102040816</v>
      </c>
      <c r="J164" s="8">
        <f t="shared" si="12"/>
        <v>-0.33333333333333331</v>
      </c>
      <c r="K164" s="9">
        <f t="shared" si="13"/>
        <v>-0.44736842105263158</v>
      </c>
    </row>
    <row r="165" spans="1:11" x14ac:dyDescent="0.2">
      <c r="A165" s="7" t="s">
        <v>297</v>
      </c>
      <c r="B165" s="65">
        <v>0</v>
      </c>
      <c r="C165" s="34">
        <f>IF(B173=0, "-", B165/B173)</f>
        <v>0</v>
      </c>
      <c r="D165" s="65">
        <v>0</v>
      </c>
      <c r="E165" s="9">
        <f>IF(D173=0, "-", D165/D173)</f>
        <v>0</v>
      </c>
      <c r="F165" s="81">
        <v>1</v>
      </c>
      <c r="G165" s="34">
        <f>IF(F173=0, "-", F165/F173)</f>
        <v>4.608294930875576E-3</v>
      </c>
      <c r="H165" s="65">
        <v>7</v>
      </c>
      <c r="I165" s="9">
        <f>IF(H173=0, "-", H165/H173)</f>
        <v>3.5714285714285712E-2</v>
      </c>
      <c r="J165" s="8" t="str">
        <f t="shared" si="12"/>
        <v>-</v>
      </c>
      <c r="K165" s="9">
        <f t="shared" si="13"/>
        <v>-0.8571428571428571</v>
      </c>
    </row>
    <row r="166" spans="1:11" x14ac:dyDescent="0.2">
      <c r="A166" s="7" t="s">
        <v>298</v>
      </c>
      <c r="B166" s="65">
        <v>0</v>
      </c>
      <c r="C166" s="34">
        <f>IF(B173=0, "-", B166/B173)</f>
        <v>0</v>
      </c>
      <c r="D166" s="65">
        <v>0</v>
      </c>
      <c r="E166" s="9">
        <f>IF(D173=0, "-", D166/D173)</f>
        <v>0</v>
      </c>
      <c r="F166" s="81">
        <v>10</v>
      </c>
      <c r="G166" s="34">
        <f>IF(F173=0, "-", F166/F173)</f>
        <v>4.6082949308755762E-2</v>
      </c>
      <c r="H166" s="65">
        <v>7</v>
      </c>
      <c r="I166" s="9">
        <f>IF(H173=0, "-", H166/H173)</f>
        <v>3.5714285714285712E-2</v>
      </c>
      <c r="J166" s="8" t="str">
        <f t="shared" si="12"/>
        <v>-</v>
      </c>
      <c r="K166" s="9">
        <f t="shared" si="13"/>
        <v>0.42857142857142855</v>
      </c>
    </row>
    <row r="167" spans="1:11" x14ac:dyDescent="0.2">
      <c r="A167" s="7" t="s">
        <v>299</v>
      </c>
      <c r="B167" s="65">
        <v>0</v>
      </c>
      <c r="C167" s="34">
        <f>IF(B173=0, "-", B167/B173)</f>
        <v>0</v>
      </c>
      <c r="D167" s="65">
        <v>0</v>
      </c>
      <c r="E167" s="9">
        <f>IF(D173=0, "-", D167/D173)</f>
        <v>0</v>
      </c>
      <c r="F167" s="81">
        <v>4</v>
      </c>
      <c r="G167" s="34">
        <f>IF(F173=0, "-", F167/F173)</f>
        <v>1.8433179723502304E-2</v>
      </c>
      <c r="H167" s="65">
        <v>4</v>
      </c>
      <c r="I167" s="9">
        <f>IF(H173=0, "-", H167/H173)</f>
        <v>2.0408163265306121E-2</v>
      </c>
      <c r="J167" s="8" t="str">
        <f t="shared" si="12"/>
        <v>-</v>
      </c>
      <c r="K167" s="9">
        <f t="shared" si="13"/>
        <v>0</v>
      </c>
    </row>
    <row r="168" spans="1:11" x14ac:dyDescent="0.2">
      <c r="A168" s="7" t="s">
        <v>300</v>
      </c>
      <c r="B168" s="65">
        <v>1</v>
      </c>
      <c r="C168" s="34">
        <f>IF(B173=0, "-", B168/B173)</f>
        <v>3.7037037037037035E-2</v>
      </c>
      <c r="D168" s="65">
        <v>0</v>
      </c>
      <c r="E168" s="9">
        <f>IF(D173=0, "-", D168/D173)</f>
        <v>0</v>
      </c>
      <c r="F168" s="81">
        <v>7</v>
      </c>
      <c r="G168" s="34">
        <f>IF(F173=0, "-", F168/F173)</f>
        <v>3.2258064516129031E-2</v>
      </c>
      <c r="H168" s="65">
        <v>14</v>
      </c>
      <c r="I168" s="9">
        <f>IF(H173=0, "-", H168/H173)</f>
        <v>7.1428571428571425E-2</v>
      </c>
      <c r="J168" s="8" t="str">
        <f t="shared" si="12"/>
        <v>-</v>
      </c>
      <c r="K168" s="9">
        <f t="shared" si="13"/>
        <v>-0.5</v>
      </c>
    </row>
    <row r="169" spans="1:11" x14ac:dyDescent="0.2">
      <c r="A169" s="7" t="s">
        <v>301</v>
      </c>
      <c r="B169" s="65">
        <v>19</v>
      </c>
      <c r="C169" s="34">
        <f>IF(B173=0, "-", B169/B173)</f>
        <v>0.70370370370370372</v>
      </c>
      <c r="D169" s="65">
        <v>4</v>
      </c>
      <c r="E169" s="9">
        <f>IF(D173=0, "-", D169/D173)</f>
        <v>0.25</v>
      </c>
      <c r="F169" s="81">
        <v>95</v>
      </c>
      <c r="G169" s="34">
        <f>IF(F173=0, "-", F169/F173)</f>
        <v>0.43778801843317972</v>
      </c>
      <c r="H169" s="65">
        <v>67</v>
      </c>
      <c r="I169" s="9">
        <f>IF(H173=0, "-", H169/H173)</f>
        <v>0.34183673469387754</v>
      </c>
      <c r="J169" s="8">
        <f t="shared" si="12"/>
        <v>3.75</v>
      </c>
      <c r="K169" s="9">
        <f t="shared" si="13"/>
        <v>0.41791044776119401</v>
      </c>
    </row>
    <row r="170" spans="1:11" x14ac:dyDescent="0.2">
      <c r="A170" s="7" t="s">
        <v>302</v>
      </c>
      <c r="B170" s="65">
        <v>0</v>
      </c>
      <c r="C170" s="34">
        <f>IF(B173=0, "-", B170/B173)</f>
        <v>0</v>
      </c>
      <c r="D170" s="65">
        <v>1</v>
      </c>
      <c r="E170" s="9">
        <f>IF(D173=0, "-", D170/D173)</f>
        <v>6.25E-2</v>
      </c>
      <c r="F170" s="81">
        <v>15</v>
      </c>
      <c r="G170" s="34">
        <f>IF(F173=0, "-", F170/F173)</f>
        <v>6.9124423963133647E-2</v>
      </c>
      <c r="H170" s="65">
        <v>8</v>
      </c>
      <c r="I170" s="9">
        <f>IF(H173=0, "-", H170/H173)</f>
        <v>4.0816326530612242E-2</v>
      </c>
      <c r="J170" s="8">
        <f t="shared" si="12"/>
        <v>-1</v>
      </c>
      <c r="K170" s="9">
        <f t="shared" si="13"/>
        <v>0.875</v>
      </c>
    </row>
    <row r="171" spans="1:11" x14ac:dyDescent="0.2">
      <c r="A171" s="7" t="s">
        <v>303</v>
      </c>
      <c r="B171" s="65">
        <v>0</v>
      </c>
      <c r="C171" s="34">
        <f>IF(B173=0, "-", B171/B173)</f>
        <v>0</v>
      </c>
      <c r="D171" s="65">
        <v>1</v>
      </c>
      <c r="E171" s="9">
        <f>IF(D173=0, "-", D171/D173)</f>
        <v>6.25E-2</v>
      </c>
      <c r="F171" s="81">
        <v>2</v>
      </c>
      <c r="G171" s="34">
        <f>IF(F173=0, "-", F171/F173)</f>
        <v>9.2165898617511521E-3</v>
      </c>
      <c r="H171" s="65">
        <v>8</v>
      </c>
      <c r="I171" s="9">
        <f>IF(H173=0, "-", H171/H173)</f>
        <v>4.0816326530612242E-2</v>
      </c>
      <c r="J171" s="8">
        <f t="shared" si="12"/>
        <v>-1</v>
      </c>
      <c r="K171" s="9">
        <f t="shared" si="13"/>
        <v>-0.75</v>
      </c>
    </row>
    <row r="172" spans="1:11" x14ac:dyDescent="0.2">
      <c r="A172" s="2"/>
      <c r="B172" s="68"/>
      <c r="C172" s="33"/>
      <c r="D172" s="68"/>
      <c r="E172" s="6"/>
      <c r="F172" s="82"/>
      <c r="G172" s="33"/>
      <c r="H172" s="68"/>
      <c r="I172" s="6"/>
      <c r="J172" s="5"/>
      <c r="K172" s="6"/>
    </row>
    <row r="173" spans="1:11" s="43" customFormat="1" x14ac:dyDescent="0.2">
      <c r="A173" s="162" t="s">
        <v>615</v>
      </c>
      <c r="B173" s="71">
        <f>SUM(B160:B172)</f>
        <v>27</v>
      </c>
      <c r="C173" s="40">
        <f>B173/24733</f>
        <v>1.0916589172360813E-3</v>
      </c>
      <c r="D173" s="71">
        <f>SUM(D160:D172)</f>
        <v>16</v>
      </c>
      <c r="E173" s="41">
        <f>D173/29335</f>
        <v>5.454235554798023E-4</v>
      </c>
      <c r="F173" s="77">
        <f>SUM(F160:F172)</f>
        <v>217</v>
      </c>
      <c r="G173" s="42">
        <f>F173/328185</f>
        <v>6.6121242591830832E-4</v>
      </c>
      <c r="H173" s="71">
        <f>SUM(H160:H172)</f>
        <v>196</v>
      </c>
      <c r="I173" s="41">
        <f>H173/302117</f>
        <v>6.4875528354908861E-4</v>
      </c>
      <c r="J173" s="37">
        <f>IF(D173=0, "-", IF((B173-D173)/D173&lt;10, (B173-D173)/D173, "&gt;999%"))</f>
        <v>0.6875</v>
      </c>
      <c r="K173" s="38">
        <f>IF(H173=0, "-", IF((F173-H173)/H173&lt;10, (F173-H173)/H173, "&gt;999%"))</f>
        <v>0.10714285714285714</v>
      </c>
    </row>
    <row r="174" spans="1:11" x14ac:dyDescent="0.2">
      <c r="B174" s="83"/>
      <c r="D174" s="83"/>
      <c r="F174" s="83"/>
      <c r="H174" s="83"/>
    </row>
    <row r="175" spans="1:11" s="43" customFormat="1" x14ac:dyDescent="0.2">
      <c r="A175" s="162" t="s">
        <v>614</v>
      </c>
      <c r="B175" s="71">
        <v>32</v>
      </c>
      <c r="C175" s="40">
        <f>B175/24733</f>
        <v>1.2938179759835039E-3</v>
      </c>
      <c r="D175" s="71">
        <v>22</v>
      </c>
      <c r="E175" s="41">
        <f>D175/29335</f>
        <v>7.4995738878472814E-4</v>
      </c>
      <c r="F175" s="77">
        <v>321</v>
      </c>
      <c r="G175" s="42">
        <f>F175/328185</f>
        <v>9.7810686045980157E-4</v>
      </c>
      <c r="H175" s="71">
        <v>306</v>
      </c>
      <c r="I175" s="41">
        <f>H175/302117</f>
        <v>1.0128526365613321E-3</v>
      </c>
      <c r="J175" s="37">
        <f>IF(D175=0, "-", IF((B175-D175)/D175&lt;10, (B175-D175)/D175, "&gt;999%"))</f>
        <v>0.45454545454545453</v>
      </c>
      <c r="K175" s="38">
        <f>IF(H175=0, "-", IF((F175-H175)/H175&lt;10, (F175-H175)/H175, "&gt;999%"))</f>
        <v>4.9019607843137254E-2</v>
      </c>
    </row>
    <row r="176" spans="1:11" x14ac:dyDescent="0.2">
      <c r="B176" s="83"/>
      <c r="D176" s="83"/>
      <c r="F176" s="83"/>
      <c r="H176" s="83"/>
    </row>
    <row r="177" spans="1:11" ht="15.75" x14ac:dyDescent="0.25">
      <c r="A177" s="164" t="s">
        <v>119</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148</v>
      </c>
      <c r="B179" s="61" t="s">
        <v>12</v>
      </c>
      <c r="C179" s="62" t="s">
        <v>13</v>
      </c>
      <c r="D179" s="61" t="s">
        <v>12</v>
      </c>
      <c r="E179" s="63" t="s">
        <v>13</v>
      </c>
      <c r="F179" s="62" t="s">
        <v>12</v>
      </c>
      <c r="G179" s="62" t="s">
        <v>13</v>
      </c>
      <c r="H179" s="61" t="s">
        <v>12</v>
      </c>
      <c r="I179" s="63" t="s">
        <v>13</v>
      </c>
      <c r="J179" s="61"/>
      <c r="K179" s="63"/>
    </row>
    <row r="180" spans="1:11" x14ac:dyDescent="0.2">
      <c r="A180" s="7" t="s">
        <v>304</v>
      </c>
      <c r="B180" s="65">
        <v>46</v>
      </c>
      <c r="C180" s="34">
        <f>IF(B190=0, "-", B180/B190)</f>
        <v>0.19491525423728814</v>
      </c>
      <c r="D180" s="65">
        <v>29</v>
      </c>
      <c r="E180" s="9">
        <f>IF(D190=0, "-", D180/D190)</f>
        <v>0.19333333333333333</v>
      </c>
      <c r="F180" s="81">
        <v>404</v>
      </c>
      <c r="G180" s="34">
        <f>IF(F190=0, "-", F180/F190)</f>
        <v>0.11364275668073136</v>
      </c>
      <c r="H180" s="65">
        <v>448</v>
      </c>
      <c r="I180" s="9">
        <f>IF(H190=0, "-", H180/H190)</f>
        <v>0.16753926701570682</v>
      </c>
      <c r="J180" s="8">
        <f t="shared" ref="J180:J188" si="14">IF(D180=0, "-", IF((B180-D180)/D180&lt;10, (B180-D180)/D180, "&gt;999%"))</f>
        <v>0.58620689655172409</v>
      </c>
      <c r="K180" s="9">
        <f t="shared" ref="K180:K188" si="15">IF(H180=0, "-", IF((F180-H180)/H180&lt;10, (F180-H180)/H180, "&gt;999%"))</f>
        <v>-9.8214285714285712E-2</v>
      </c>
    </row>
    <row r="181" spans="1:11" x14ac:dyDescent="0.2">
      <c r="A181" s="7" t="s">
        <v>305</v>
      </c>
      <c r="B181" s="65">
        <v>3</v>
      </c>
      <c r="C181" s="34">
        <f>IF(B190=0, "-", B181/B190)</f>
        <v>1.2711864406779662E-2</v>
      </c>
      <c r="D181" s="65">
        <v>26</v>
      </c>
      <c r="E181" s="9">
        <f>IF(D190=0, "-", D181/D190)</f>
        <v>0.17333333333333334</v>
      </c>
      <c r="F181" s="81">
        <v>173</v>
      </c>
      <c r="G181" s="34">
        <f>IF(F190=0, "-", F181/F190)</f>
        <v>4.8663853727144865E-2</v>
      </c>
      <c r="H181" s="65">
        <v>263</v>
      </c>
      <c r="I181" s="9">
        <f>IF(H190=0, "-", H181/H190)</f>
        <v>9.8354525056095737E-2</v>
      </c>
      <c r="J181" s="8">
        <f t="shared" si="14"/>
        <v>-0.88461538461538458</v>
      </c>
      <c r="K181" s="9">
        <f t="shared" si="15"/>
        <v>-0.34220532319391633</v>
      </c>
    </row>
    <row r="182" spans="1:11" x14ac:dyDescent="0.2">
      <c r="A182" s="7" t="s">
        <v>306</v>
      </c>
      <c r="B182" s="65">
        <v>46</v>
      </c>
      <c r="C182" s="34">
        <f>IF(B190=0, "-", B182/B190)</f>
        <v>0.19491525423728814</v>
      </c>
      <c r="D182" s="65">
        <v>0</v>
      </c>
      <c r="E182" s="9">
        <f>IF(D190=0, "-", D182/D190)</f>
        <v>0</v>
      </c>
      <c r="F182" s="81">
        <v>228</v>
      </c>
      <c r="G182" s="34">
        <f>IF(F190=0, "-", F182/F190)</f>
        <v>6.4135021097046413E-2</v>
      </c>
      <c r="H182" s="65">
        <v>0</v>
      </c>
      <c r="I182" s="9">
        <f>IF(H190=0, "-", H182/H190)</f>
        <v>0</v>
      </c>
      <c r="J182" s="8" t="str">
        <f t="shared" si="14"/>
        <v>-</v>
      </c>
      <c r="K182" s="9" t="str">
        <f t="shared" si="15"/>
        <v>-</v>
      </c>
    </row>
    <row r="183" spans="1:11" x14ac:dyDescent="0.2">
      <c r="A183" s="7" t="s">
        <v>307</v>
      </c>
      <c r="B183" s="65">
        <v>81</v>
      </c>
      <c r="C183" s="34">
        <f>IF(B190=0, "-", B183/B190)</f>
        <v>0.34322033898305082</v>
      </c>
      <c r="D183" s="65">
        <v>24</v>
      </c>
      <c r="E183" s="9">
        <f>IF(D190=0, "-", D183/D190)</f>
        <v>0.16</v>
      </c>
      <c r="F183" s="81">
        <v>1774</v>
      </c>
      <c r="G183" s="34">
        <f>IF(F190=0, "-", F183/F190)</f>
        <v>0.49901547116736988</v>
      </c>
      <c r="H183" s="65">
        <v>1342</v>
      </c>
      <c r="I183" s="9">
        <f>IF(H190=0, "-", H183/H190)</f>
        <v>0.5018698578908003</v>
      </c>
      <c r="J183" s="8">
        <f t="shared" si="14"/>
        <v>2.375</v>
      </c>
      <c r="K183" s="9">
        <f t="shared" si="15"/>
        <v>0.32190760059612517</v>
      </c>
    </row>
    <row r="184" spans="1:11" x14ac:dyDescent="0.2">
      <c r="A184" s="7" t="s">
        <v>308</v>
      </c>
      <c r="B184" s="65">
        <v>37</v>
      </c>
      <c r="C184" s="34">
        <f>IF(B190=0, "-", B184/B190)</f>
        <v>0.15677966101694915</v>
      </c>
      <c r="D184" s="65">
        <v>32</v>
      </c>
      <c r="E184" s="9">
        <f>IF(D190=0, "-", D184/D190)</f>
        <v>0.21333333333333335</v>
      </c>
      <c r="F184" s="81">
        <v>420</v>
      </c>
      <c r="G184" s="34">
        <f>IF(F190=0, "-", F184/F190)</f>
        <v>0.11814345991561181</v>
      </c>
      <c r="H184" s="65">
        <v>335</v>
      </c>
      <c r="I184" s="9">
        <f>IF(H190=0, "-", H184/H190)</f>
        <v>0.12528047868362005</v>
      </c>
      <c r="J184" s="8">
        <f t="shared" si="14"/>
        <v>0.15625</v>
      </c>
      <c r="K184" s="9">
        <f t="shared" si="15"/>
        <v>0.2537313432835821</v>
      </c>
    </row>
    <row r="185" spans="1:11" x14ac:dyDescent="0.2">
      <c r="A185" s="7" t="s">
        <v>309</v>
      </c>
      <c r="B185" s="65">
        <v>0</v>
      </c>
      <c r="C185" s="34">
        <f>IF(B190=0, "-", B185/B190)</f>
        <v>0</v>
      </c>
      <c r="D185" s="65">
        <v>1</v>
      </c>
      <c r="E185" s="9">
        <f>IF(D190=0, "-", D185/D190)</f>
        <v>6.6666666666666671E-3</v>
      </c>
      <c r="F185" s="81">
        <v>1</v>
      </c>
      <c r="G185" s="34">
        <f>IF(F190=0, "-", F185/F190)</f>
        <v>2.8129395218002813E-4</v>
      </c>
      <c r="H185" s="65">
        <v>53</v>
      </c>
      <c r="I185" s="9">
        <f>IF(H190=0, "-", H185/H190)</f>
        <v>1.9820493642483172E-2</v>
      </c>
      <c r="J185" s="8">
        <f t="shared" si="14"/>
        <v>-1</v>
      </c>
      <c r="K185" s="9">
        <f t="shared" si="15"/>
        <v>-0.98113207547169812</v>
      </c>
    </row>
    <row r="186" spans="1:11" x14ac:dyDescent="0.2">
      <c r="A186" s="7" t="s">
        <v>310</v>
      </c>
      <c r="B186" s="65">
        <v>6</v>
      </c>
      <c r="C186" s="34">
        <f>IF(B190=0, "-", B186/B190)</f>
        <v>2.5423728813559324E-2</v>
      </c>
      <c r="D186" s="65">
        <v>14</v>
      </c>
      <c r="E186" s="9">
        <f>IF(D190=0, "-", D186/D190)</f>
        <v>9.3333333333333338E-2</v>
      </c>
      <c r="F186" s="81">
        <v>59</v>
      </c>
      <c r="G186" s="34">
        <f>IF(F190=0, "-", F186/F190)</f>
        <v>1.6596343178621659E-2</v>
      </c>
      <c r="H186" s="65">
        <v>99</v>
      </c>
      <c r="I186" s="9">
        <f>IF(H190=0, "-", H186/H190)</f>
        <v>3.7023186237845923E-2</v>
      </c>
      <c r="J186" s="8">
        <f t="shared" si="14"/>
        <v>-0.5714285714285714</v>
      </c>
      <c r="K186" s="9">
        <f t="shared" si="15"/>
        <v>-0.40404040404040403</v>
      </c>
    </row>
    <row r="187" spans="1:11" x14ac:dyDescent="0.2">
      <c r="A187" s="7" t="s">
        <v>311</v>
      </c>
      <c r="B187" s="65">
        <v>4</v>
      </c>
      <c r="C187" s="34">
        <f>IF(B190=0, "-", B187/B190)</f>
        <v>1.6949152542372881E-2</v>
      </c>
      <c r="D187" s="65">
        <v>0</v>
      </c>
      <c r="E187" s="9">
        <f>IF(D190=0, "-", D187/D190)</f>
        <v>0</v>
      </c>
      <c r="F187" s="81">
        <v>50</v>
      </c>
      <c r="G187" s="34">
        <f>IF(F190=0, "-", F187/F190)</f>
        <v>1.4064697609001406E-2</v>
      </c>
      <c r="H187" s="65">
        <v>1</v>
      </c>
      <c r="I187" s="9">
        <f>IF(H190=0, "-", H187/H190)</f>
        <v>3.7397157816005983E-4</v>
      </c>
      <c r="J187" s="8" t="str">
        <f t="shared" si="14"/>
        <v>-</v>
      </c>
      <c r="K187" s="9" t="str">
        <f t="shared" si="15"/>
        <v>&gt;999%</v>
      </c>
    </row>
    <row r="188" spans="1:11" x14ac:dyDescent="0.2">
      <c r="A188" s="7" t="s">
        <v>312</v>
      </c>
      <c r="B188" s="65">
        <v>13</v>
      </c>
      <c r="C188" s="34">
        <f>IF(B190=0, "-", B188/B190)</f>
        <v>5.5084745762711863E-2</v>
      </c>
      <c r="D188" s="65">
        <v>24</v>
      </c>
      <c r="E188" s="9">
        <f>IF(D190=0, "-", D188/D190)</f>
        <v>0.16</v>
      </c>
      <c r="F188" s="81">
        <v>446</v>
      </c>
      <c r="G188" s="34">
        <f>IF(F190=0, "-", F188/F190)</f>
        <v>0.12545710267229254</v>
      </c>
      <c r="H188" s="65">
        <v>133</v>
      </c>
      <c r="I188" s="9">
        <f>IF(H190=0, "-", H188/H190)</f>
        <v>4.9738219895287955E-2</v>
      </c>
      <c r="J188" s="8">
        <f t="shared" si="14"/>
        <v>-0.45833333333333331</v>
      </c>
      <c r="K188" s="9">
        <f t="shared" si="15"/>
        <v>2.3533834586466167</v>
      </c>
    </row>
    <row r="189" spans="1:11" x14ac:dyDescent="0.2">
      <c r="A189" s="2"/>
      <c r="B189" s="68"/>
      <c r="C189" s="33"/>
      <c r="D189" s="68"/>
      <c r="E189" s="6"/>
      <c r="F189" s="82"/>
      <c r="G189" s="33"/>
      <c r="H189" s="68"/>
      <c r="I189" s="6"/>
      <c r="J189" s="5"/>
      <c r="K189" s="6"/>
    </row>
    <row r="190" spans="1:11" s="43" customFormat="1" x14ac:dyDescent="0.2">
      <c r="A190" s="162" t="s">
        <v>613</v>
      </c>
      <c r="B190" s="71">
        <f>SUM(B180:B189)</f>
        <v>236</v>
      </c>
      <c r="C190" s="40">
        <f>B190/24733</f>
        <v>9.5419075728783408E-3</v>
      </c>
      <c r="D190" s="71">
        <f>SUM(D180:D189)</f>
        <v>150</v>
      </c>
      <c r="E190" s="41">
        <f>D190/29335</f>
        <v>5.1133458326231467E-3</v>
      </c>
      <c r="F190" s="77">
        <f>SUM(F180:F189)</f>
        <v>3555</v>
      </c>
      <c r="G190" s="42">
        <f>F190/328185</f>
        <v>1.0832304949952009E-2</v>
      </c>
      <c r="H190" s="71">
        <f>SUM(H180:H189)</f>
        <v>2674</v>
      </c>
      <c r="I190" s="41">
        <f>H190/302117</f>
        <v>8.8508756541339946E-3</v>
      </c>
      <c r="J190" s="37">
        <f>IF(D190=0, "-", IF((B190-D190)/D190&lt;10, (B190-D190)/D190, "&gt;999%"))</f>
        <v>0.57333333333333336</v>
      </c>
      <c r="K190" s="38">
        <f>IF(H190=0, "-", IF((F190-H190)/H190&lt;10, (F190-H190)/H190, "&gt;999%"))</f>
        <v>0.32946896035901274</v>
      </c>
    </row>
    <row r="191" spans="1:11" x14ac:dyDescent="0.2">
      <c r="B191" s="83"/>
      <c r="D191" s="83"/>
      <c r="F191" s="83"/>
      <c r="H191" s="83"/>
    </row>
    <row r="192" spans="1:11" x14ac:dyDescent="0.2">
      <c r="A192" s="163" t="s">
        <v>149</v>
      </c>
      <c r="B192" s="61" t="s">
        <v>12</v>
      </c>
      <c r="C192" s="62" t="s">
        <v>13</v>
      </c>
      <c r="D192" s="61" t="s">
        <v>12</v>
      </c>
      <c r="E192" s="63" t="s">
        <v>13</v>
      </c>
      <c r="F192" s="62" t="s">
        <v>12</v>
      </c>
      <c r="G192" s="62" t="s">
        <v>13</v>
      </c>
      <c r="H192" s="61" t="s">
        <v>12</v>
      </c>
      <c r="I192" s="63" t="s">
        <v>13</v>
      </c>
      <c r="J192" s="61"/>
      <c r="K192" s="63"/>
    </row>
    <row r="193" spans="1:11" x14ac:dyDescent="0.2">
      <c r="A193" s="7" t="s">
        <v>313</v>
      </c>
      <c r="B193" s="65">
        <v>2</v>
      </c>
      <c r="C193" s="34">
        <f>IF(B199=0, "-", B193/B199)</f>
        <v>6.6666666666666666E-2</v>
      </c>
      <c r="D193" s="65">
        <v>0</v>
      </c>
      <c r="E193" s="9">
        <f>IF(D199=0, "-", D193/D199)</f>
        <v>0</v>
      </c>
      <c r="F193" s="81">
        <v>16</v>
      </c>
      <c r="G193" s="34">
        <f>IF(F199=0, "-", F193/F199)</f>
        <v>5.0955414012738856E-2</v>
      </c>
      <c r="H193" s="65">
        <v>15</v>
      </c>
      <c r="I193" s="9">
        <f>IF(H199=0, "-", H193/H199)</f>
        <v>4.2253521126760563E-2</v>
      </c>
      <c r="J193" s="8" t="str">
        <f>IF(D193=0, "-", IF((B193-D193)/D193&lt;10, (B193-D193)/D193, "&gt;999%"))</f>
        <v>-</v>
      </c>
      <c r="K193" s="9">
        <f>IF(H193=0, "-", IF((F193-H193)/H193&lt;10, (F193-H193)/H193, "&gt;999%"))</f>
        <v>6.6666666666666666E-2</v>
      </c>
    </row>
    <row r="194" spans="1:11" x14ac:dyDescent="0.2">
      <c r="A194" s="7" t="s">
        <v>314</v>
      </c>
      <c r="B194" s="65">
        <v>7</v>
      </c>
      <c r="C194" s="34">
        <f>IF(B199=0, "-", B194/B199)</f>
        <v>0.23333333333333334</v>
      </c>
      <c r="D194" s="65">
        <v>8</v>
      </c>
      <c r="E194" s="9">
        <f>IF(D199=0, "-", D194/D199)</f>
        <v>0.23529411764705882</v>
      </c>
      <c r="F194" s="81">
        <v>54</v>
      </c>
      <c r="G194" s="34">
        <f>IF(F199=0, "-", F194/F199)</f>
        <v>0.17197452229299362</v>
      </c>
      <c r="H194" s="65">
        <v>80</v>
      </c>
      <c r="I194" s="9">
        <f>IF(H199=0, "-", H194/H199)</f>
        <v>0.22535211267605634</v>
      </c>
      <c r="J194" s="8">
        <f>IF(D194=0, "-", IF((B194-D194)/D194&lt;10, (B194-D194)/D194, "&gt;999%"))</f>
        <v>-0.125</v>
      </c>
      <c r="K194" s="9">
        <f>IF(H194=0, "-", IF((F194-H194)/H194&lt;10, (F194-H194)/H194, "&gt;999%"))</f>
        <v>-0.32500000000000001</v>
      </c>
    </row>
    <row r="195" spans="1:11" x14ac:dyDescent="0.2">
      <c r="A195" s="7" t="s">
        <v>315</v>
      </c>
      <c r="B195" s="65">
        <v>17</v>
      </c>
      <c r="C195" s="34">
        <f>IF(B199=0, "-", B195/B199)</f>
        <v>0.56666666666666665</v>
      </c>
      <c r="D195" s="65">
        <v>16</v>
      </c>
      <c r="E195" s="9">
        <f>IF(D199=0, "-", D195/D199)</f>
        <v>0.47058823529411764</v>
      </c>
      <c r="F195" s="81">
        <v>119</v>
      </c>
      <c r="G195" s="34">
        <f>IF(F199=0, "-", F195/F199)</f>
        <v>0.37898089171974525</v>
      </c>
      <c r="H195" s="65">
        <v>161</v>
      </c>
      <c r="I195" s="9">
        <f>IF(H199=0, "-", H195/H199)</f>
        <v>0.45352112676056339</v>
      </c>
      <c r="J195" s="8">
        <f>IF(D195=0, "-", IF((B195-D195)/D195&lt;10, (B195-D195)/D195, "&gt;999%"))</f>
        <v>6.25E-2</v>
      </c>
      <c r="K195" s="9">
        <f>IF(H195=0, "-", IF((F195-H195)/H195&lt;10, (F195-H195)/H195, "&gt;999%"))</f>
        <v>-0.2608695652173913</v>
      </c>
    </row>
    <row r="196" spans="1:11" x14ac:dyDescent="0.2">
      <c r="A196" s="7" t="s">
        <v>316</v>
      </c>
      <c r="B196" s="65">
        <v>4</v>
      </c>
      <c r="C196" s="34">
        <f>IF(B199=0, "-", B196/B199)</f>
        <v>0.13333333333333333</v>
      </c>
      <c r="D196" s="65">
        <v>9</v>
      </c>
      <c r="E196" s="9">
        <f>IF(D199=0, "-", D196/D199)</f>
        <v>0.26470588235294118</v>
      </c>
      <c r="F196" s="81">
        <v>43</v>
      </c>
      <c r="G196" s="34">
        <f>IF(F199=0, "-", F196/F199)</f>
        <v>0.13694267515923567</v>
      </c>
      <c r="H196" s="65">
        <v>97</v>
      </c>
      <c r="I196" s="9">
        <f>IF(H199=0, "-", H196/H199)</f>
        <v>0.27323943661971833</v>
      </c>
      <c r="J196" s="8">
        <f>IF(D196=0, "-", IF((B196-D196)/D196&lt;10, (B196-D196)/D196, "&gt;999%"))</f>
        <v>-0.55555555555555558</v>
      </c>
      <c r="K196" s="9">
        <f>IF(H196=0, "-", IF((F196-H196)/H196&lt;10, (F196-H196)/H196, "&gt;999%"))</f>
        <v>-0.55670103092783507</v>
      </c>
    </row>
    <row r="197" spans="1:11" x14ac:dyDescent="0.2">
      <c r="A197" s="7" t="s">
        <v>317</v>
      </c>
      <c r="B197" s="65">
        <v>0</v>
      </c>
      <c r="C197" s="34">
        <f>IF(B199=0, "-", B197/B199)</f>
        <v>0</v>
      </c>
      <c r="D197" s="65">
        <v>1</v>
      </c>
      <c r="E197" s="9">
        <f>IF(D199=0, "-", D197/D199)</f>
        <v>2.9411764705882353E-2</v>
      </c>
      <c r="F197" s="81">
        <v>82</v>
      </c>
      <c r="G197" s="34">
        <f>IF(F199=0, "-", F197/F199)</f>
        <v>0.26114649681528662</v>
      </c>
      <c r="H197" s="65">
        <v>2</v>
      </c>
      <c r="I197" s="9">
        <f>IF(H199=0, "-", H197/H199)</f>
        <v>5.6338028169014088E-3</v>
      </c>
      <c r="J197" s="8">
        <f>IF(D197=0, "-", IF((B197-D197)/D197&lt;10, (B197-D197)/D197, "&gt;999%"))</f>
        <v>-1</v>
      </c>
      <c r="K197" s="9" t="str">
        <f>IF(H197=0, "-", IF((F197-H197)/H197&lt;10, (F197-H197)/H197, "&gt;999%"))</f>
        <v>&gt;999%</v>
      </c>
    </row>
    <row r="198" spans="1:11" x14ac:dyDescent="0.2">
      <c r="A198" s="2"/>
      <c r="B198" s="68"/>
      <c r="C198" s="33"/>
      <c r="D198" s="68"/>
      <c r="E198" s="6"/>
      <c r="F198" s="82"/>
      <c r="G198" s="33"/>
      <c r="H198" s="68"/>
      <c r="I198" s="6"/>
      <c r="J198" s="5"/>
      <c r="K198" s="6"/>
    </row>
    <row r="199" spans="1:11" s="43" customFormat="1" x14ac:dyDescent="0.2">
      <c r="A199" s="162" t="s">
        <v>612</v>
      </c>
      <c r="B199" s="71">
        <f>SUM(B193:B198)</f>
        <v>30</v>
      </c>
      <c r="C199" s="40">
        <f>B199/24733</f>
        <v>1.2129543524845349E-3</v>
      </c>
      <c r="D199" s="71">
        <f>SUM(D193:D198)</f>
        <v>34</v>
      </c>
      <c r="E199" s="41">
        <f>D199/29335</f>
        <v>1.1590250553945799E-3</v>
      </c>
      <c r="F199" s="77">
        <f>SUM(F193:F198)</f>
        <v>314</v>
      </c>
      <c r="G199" s="42">
        <f>F199/328185</f>
        <v>9.5677742736566262E-4</v>
      </c>
      <c r="H199" s="71">
        <f>SUM(H193:H198)</f>
        <v>355</v>
      </c>
      <c r="I199" s="41">
        <f>H199/302117</f>
        <v>1.1750414574486043E-3</v>
      </c>
      <c r="J199" s="37">
        <f>IF(D199=0, "-", IF((B199-D199)/D199&lt;10, (B199-D199)/D199, "&gt;999%"))</f>
        <v>-0.11764705882352941</v>
      </c>
      <c r="K199" s="38">
        <f>IF(H199=0, "-", IF((F199-H199)/H199&lt;10, (F199-H199)/H199, "&gt;999%"))</f>
        <v>-0.11549295774647887</v>
      </c>
    </row>
    <row r="200" spans="1:11" x14ac:dyDescent="0.2">
      <c r="B200" s="83"/>
      <c r="D200" s="83"/>
      <c r="F200" s="83"/>
      <c r="H200" s="83"/>
    </row>
    <row r="201" spans="1:11" s="43" customFormat="1" x14ac:dyDescent="0.2">
      <c r="A201" s="162" t="s">
        <v>611</v>
      </c>
      <c r="B201" s="71">
        <v>266</v>
      </c>
      <c r="C201" s="40">
        <f>B201/24733</f>
        <v>1.0754861925362876E-2</v>
      </c>
      <c r="D201" s="71">
        <v>184</v>
      </c>
      <c r="E201" s="41">
        <f>D201/29335</f>
        <v>6.2723708880177264E-3</v>
      </c>
      <c r="F201" s="77">
        <v>3869</v>
      </c>
      <c r="G201" s="42">
        <f>F201/328185</f>
        <v>1.1789082377317671E-2</v>
      </c>
      <c r="H201" s="71">
        <v>3029</v>
      </c>
      <c r="I201" s="41">
        <f>H201/302117</f>
        <v>1.00259171115826E-2</v>
      </c>
      <c r="J201" s="37">
        <f>IF(D201=0, "-", IF((B201-D201)/D201&lt;10, (B201-D201)/D201, "&gt;999%"))</f>
        <v>0.44565217391304346</v>
      </c>
      <c r="K201" s="38">
        <f>IF(H201=0, "-", IF((F201-H201)/H201&lt;10, (F201-H201)/H201, "&gt;999%"))</f>
        <v>0.27731924727632884</v>
      </c>
    </row>
    <row r="202" spans="1:11" x14ac:dyDescent="0.2">
      <c r="B202" s="83"/>
      <c r="D202" s="83"/>
      <c r="F202" s="83"/>
      <c r="H202" s="83"/>
    </row>
    <row r="203" spans="1:11" ht="15.75" x14ac:dyDescent="0.25">
      <c r="A203" s="164" t="s">
        <v>120</v>
      </c>
      <c r="B203" s="196" t="s">
        <v>1</v>
      </c>
      <c r="C203" s="200"/>
      <c r="D203" s="200"/>
      <c r="E203" s="197"/>
      <c r="F203" s="196" t="s">
        <v>14</v>
      </c>
      <c r="G203" s="200"/>
      <c r="H203" s="200"/>
      <c r="I203" s="197"/>
      <c r="J203" s="196" t="s">
        <v>15</v>
      </c>
      <c r="K203" s="197"/>
    </row>
    <row r="204" spans="1:11" x14ac:dyDescent="0.2">
      <c r="A204" s="22"/>
      <c r="B204" s="196">
        <f>VALUE(RIGHT($B$2, 4))</f>
        <v>2021</v>
      </c>
      <c r="C204" s="197"/>
      <c r="D204" s="196">
        <f>B204-1</f>
        <v>2020</v>
      </c>
      <c r="E204" s="204"/>
      <c r="F204" s="196">
        <f>B204</f>
        <v>2021</v>
      </c>
      <c r="G204" s="204"/>
      <c r="H204" s="196">
        <f>D204</f>
        <v>2020</v>
      </c>
      <c r="I204" s="204"/>
      <c r="J204" s="140" t="s">
        <v>4</v>
      </c>
      <c r="K204" s="141" t="s">
        <v>2</v>
      </c>
    </row>
    <row r="205" spans="1:11" x14ac:dyDescent="0.2">
      <c r="A205" s="163" t="s">
        <v>150</v>
      </c>
      <c r="B205" s="61" t="s">
        <v>12</v>
      </c>
      <c r="C205" s="62" t="s">
        <v>13</v>
      </c>
      <c r="D205" s="61" t="s">
        <v>12</v>
      </c>
      <c r="E205" s="63" t="s">
        <v>13</v>
      </c>
      <c r="F205" s="62" t="s">
        <v>12</v>
      </c>
      <c r="G205" s="62" t="s">
        <v>13</v>
      </c>
      <c r="H205" s="61" t="s">
        <v>12</v>
      </c>
      <c r="I205" s="63" t="s">
        <v>13</v>
      </c>
      <c r="J205" s="61"/>
      <c r="K205" s="63"/>
    </row>
    <row r="206" spans="1:11" x14ac:dyDescent="0.2">
      <c r="A206" s="7" t="s">
        <v>318</v>
      </c>
      <c r="B206" s="65">
        <v>0</v>
      </c>
      <c r="C206" s="34">
        <f>IF(B217=0, "-", B206/B217)</f>
        <v>0</v>
      </c>
      <c r="D206" s="65">
        <v>1</v>
      </c>
      <c r="E206" s="9">
        <f>IF(D217=0, "-", D206/D217)</f>
        <v>7.0422535211267607E-3</v>
      </c>
      <c r="F206" s="81">
        <v>0</v>
      </c>
      <c r="G206" s="34">
        <f>IF(F217=0, "-", F206/F217)</f>
        <v>0</v>
      </c>
      <c r="H206" s="65">
        <v>24</v>
      </c>
      <c r="I206" s="9">
        <f>IF(H217=0, "-", H206/H217)</f>
        <v>1.3114754098360656E-2</v>
      </c>
      <c r="J206" s="8">
        <f t="shared" ref="J206:J215" si="16">IF(D206=0, "-", IF((B206-D206)/D206&lt;10, (B206-D206)/D206, "&gt;999%"))</f>
        <v>-1</v>
      </c>
      <c r="K206" s="9">
        <f t="shared" ref="K206:K215" si="17">IF(H206=0, "-", IF((F206-H206)/H206&lt;10, (F206-H206)/H206, "&gt;999%"))</f>
        <v>-1</v>
      </c>
    </row>
    <row r="207" spans="1:11" x14ac:dyDescent="0.2">
      <c r="A207" s="7" t="s">
        <v>319</v>
      </c>
      <c r="B207" s="65">
        <v>0</v>
      </c>
      <c r="C207" s="34">
        <f>IF(B217=0, "-", B207/B217)</f>
        <v>0</v>
      </c>
      <c r="D207" s="65">
        <v>0</v>
      </c>
      <c r="E207" s="9">
        <f>IF(D217=0, "-", D207/D217)</f>
        <v>0</v>
      </c>
      <c r="F207" s="81">
        <v>1</v>
      </c>
      <c r="G207" s="34">
        <f>IF(F217=0, "-", F207/F217)</f>
        <v>6.5659881812212733E-4</v>
      </c>
      <c r="H207" s="65">
        <v>65</v>
      </c>
      <c r="I207" s="9">
        <f>IF(H217=0, "-", H207/H217)</f>
        <v>3.5519125683060107E-2</v>
      </c>
      <c r="J207" s="8" t="str">
        <f t="shared" si="16"/>
        <v>-</v>
      </c>
      <c r="K207" s="9">
        <f t="shared" si="17"/>
        <v>-0.98461538461538467</v>
      </c>
    </row>
    <row r="208" spans="1:11" x14ac:dyDescent="0.2">
      <c r="A208" s="7" t="s">
        <v>320</v>
      </c>
      <c r="B208" s="65">
        <v>2</v>
      </c>
      <c r="C208" s="34">
        <f>IF(B217=0, "-", B208/B217)</f>
        <v>0.05</v>
      </c>
      <c r="D208" s="65">
        <v>23</v>
      </c>
      <c r="E208" s="9">
        <f>IF(D217=0, "-", D208/D217)</f>
        <v>0.1619718309859155</v>
      </c>
      <c r="F208" s="81">
        <v>201</v>
      </c>
      <c r="G208" s="34">
        <f>IF(F217=0, "-", F208/F217)</f>
        <v>0.1319763624425476</v>
      </c>
      <c r="H208" s="65">
        <v>235</v>
      </c>
      <c r="I208" s="9">
        <f>IF(H217=0, "-", H208/H217)</f>
        <v>0.12841530054644809</v>
      </c>
      <c r="J208" s="8">
        <f t="shared" si="16"/>
        <v>-0.91304347826086951</v>
      </c>
      <c r="K208" s="9">
        <f t="shared" si="17"/>
        <v>-0.14468085106382977</v>
      </c>
    </row>
    <row r="209" spans="1:11" x14ac:dyDescent="0.2">
      <c r="A209" s="7" t="s">
        <v>321</v>
      </c>
      <c r="B209" s="65">
        <v>15</v>
      </c>
      <c r="C209" s="34">
        <f>IF(B217=0, "-", B209/B217)</f>
        <v>0.375</v>
      </c>
      <c r="D209" s="65">
        <v>48</v>
      </c>
      <c r="E209" s="9">
        <f>IF(D217=0, "-", D209/D217)</f>
        <v>0.3380281690140845</v>
      </c>
      <c r="F209" s="81">
        <v>719</v>
      </c>
      <c r="G209" s="34">
        <f>IF(F217=0, "-", F209/F217)</f>
        <v>0.47209455022980956</v>
      </c>
      <c r="H209" s="65">
        <v>754</v>
      </c>
      <c r="I209" s="9">
        <f>IF(H217=0, "-", H209/H217)</f>
        <v>0.41202185792349727</v>
      </c>
      <c r="J209" s="8">
        <f t="shared" si="16"/>
        <v>-0.6875</v>
      </c>
      <c r="K209" s="9">
        <f t="shared" si="17"/>
        <v>-4.6419098143236075E-2</v>
      </c>
    </row>
    <row r="210" spans="1:11" x14ac:dyDescent="0.2">
      <c r="A210" s="7" t="s">
        <v>322</v>
      </c>
      <c r="B210" s="65">
        <v>0</v>
      </c>
      <c r="C210" s="34">
        <f>IF(B217=0, "-", B210/B217)</f>
        <v>0</v>
      </c>
      <c r="D210" s="65">
        <v>14</v>
      </c>
      <c r="E210" s="9">
        <f>IF(D217=0, "-", D210/D217)</f>
        <v>9.8591549295774641E-2</v>
      </c>
      <c r="F210" s="81">
        <v>35</v>
      </c>
      <c r="G210" s="34">
        <f>IF(F217=0, "-", F210/F217)</f>
        <v>2.2980958634274459E-2</v>
      </c>
      <c r="H210" s="65">
        <v>197</v>
      </c>
      <c r="I210" s="9">
        <f>IF(H217=0, "-", H210/H217)</f>
        <v>0.10765027322404372</v>
      </c>
      <c r="J210" s="8">
        <f t="shared" si="16"/>
        <v>-1</v>
      </c>
      <c r="K210" s="9">
        <f t="shared" si="17"/>
        <v>-0.82233502538071068</v>
      </c>
    </row>
    <row r="211" spans="1:11" x14ac:dyDescent="0.2">
      <c r="A211" s="7" t="s">
        <v>323</v>
      </c>
      <c r="B211" s="65">
        <v>11</v>
      </c>
      <c r="C211" s="34">
        <f>IF(B217=0, "-", B211/B217)</f>
        <v>0.27500000000000002</v>
      </c>
      <c r="D211" s="65">
        <v>11</v>
      </c>
      <c r="E211" s="9">
        <f>IF(D217=0, "-", D211/D217)</f>
        <v>7.746478873239436E-2</v>
      </c>
      <c r="F211" s="81">
        <v>237</v>
      </c>
      <c r="G211" s="34">
        <f>IF(F217=0, "-", F211/F217)</f>
        <v>0.15561391989494419</v>
      </c>
      <c r="H211" s="65">
        <v>148</v>
      </c>
      <c r="I211" s="9">
        <f>IF(H217=0, "-", H211/H217)</f>
        <v>8.0874316939890709E-2</v>
      </c>
      <c r="J211" s="8">
        <f t="shared" si="16"/>
        <v>0</v>
      </c>
      <c r="K211" s="9">
        <f t="shared" si="17"/>
        <v>0.60135135135135132</v>
      </c>
    </row>
    <row r="212" spans="1:11" x14ac:dyDescent="0.2">
      <c r="A212" s="7" t="s">
        <v>324</v>
      </c>
      <c r="B212" s="65">
        <v>1</v>
      </c>
      <c r="C212" s="34">
        <f>IF(B217=0, "-", B212/B217)</f>
        <v>2.5000000000000001E-2</v>
      </c>
      <c r="D212" s="65">
        <v>9</v>
      </c>
      <c r="E212" s="9">
        <f>IF(D217=0, "-", D212/D217)</f>
        <v>6.3380281690140844E-2</v>
      </c>
      <c r="F212" s="81">
        <v>83</v>
      </c>
      <c r="G212" s="34">
        <f>IF(F217=0, "-", F212/F217)</f>
        <v>5.4497701904136574E-2</v>
      </c>
      <c r="H212" s="65">
        <v>91</v>
      </c>
      <c r="I212" s="9">
        <f>IF(H217=0, "-", H212/H217)</f>
        <v>4.972677595628415E-2</v>
      </c>
      <c r="J212" s="8">
        <f t="shared" si="16"/>
        <v>-0.88888888888888884</v>
      </c>
      <c r="K212" s="9">
        <f t="shared" si="17"/>
        <v>-8.7912087912087919E-2</v>
      </c>
    </row>
    <row r="213" spans="1:11" x14ac:dyDescent="0.2">
      <c r="A213" s="7" t="s">
        <v>325</v>
      </c>
      <c r="B213" s="65">
        <v>11</v>
      </c>
      <c r="C213" s="34">
        <f>IF(B217=0, "-", B213/B217)</f>
        <v>0.27500000000000002</v>
      </c>
      <c r="D213" s="65">
        <v>3</v>
      </c>
      <c r="E213" s="9">
        <f>IF(D217=0, "-", D213/D217)</f>
        <v>2.1126760563380281E-2</v>
      </c>
      <c r="F213" s="81">
        <v>78</v>
      </c>
      <c r="G213" s="34">
        <f>IF(F217=0, "-", F213/F217)</f>
        <v>5.1214707813525932E-2</v>
      </c>
      <c r="H213" s="65">
        <v>25</v>
      </c>
      <c r="I213" s="9">
        <f>IF(H217=0, "-", H213/H217)</f>
        <v>1.3661202185792349E-2</v>
      </c>
      <c r="J213" s="8">
        <f t="shared" si="16"/>
        <v>2.6666666666666665</v>
      </c>
      <c r="K213" s="9">
        <f t="shared" si="17"/>
        <v>2.12</v>
      </c>
    </row>
    <row r="214" spans="1:11" x14ac:dyDescent="0.2">
      <c r="A214" s="7" t="s">
        <v>326</v>
      </c>
      <c r="B214" s="65">
        <v>0</v>
      </c>
      <c r="C214" s="34">
        <f>IF(B217=0, "-", B214/B217)</f>
        <v>0</v>
      </c>
      <c r="D214" s="65">
        <v>22</v>
      </c>
      <c r="E214" s="9">
        <f>IF(D217=0, "-", D214/D217)</f>
        <v>0.15492957746478872</v>
      </c>
      <c r="F214" s="81">
        <v>93</v>
      </c>
      <c r="G214" s="34">
        <f>IF(F217=0, "-", F214/F217)</f>
        <v>6.106369008535785E-2</v>
      </c>
      <c r="H214" s="65">
        <v>163</v>
      </c>
      <c r="I214" s="9">
        <f>IF(H217=0, "-", H214/H217)</f>
        <v>8.9071038251366114E-2</v>
      </c>
      <c r="J214" s="8">
        <f t="shared" si="16"/>
        <v>-1</v>
      </c>
      <c r="K214" s="9">
        <f t="shared" si="17"/>
        <v>-0.42944785276073622</v>
      </c>
    </row>
    <row r="215" spans="1:11" x14ac:dyDescent="0.2">
      <c r="A215" s="7" t="s">
        <v>327</v>
      </c>
      <c r="B215" s="65">
        <v>0</v>
      </c>
      <c r="C215" s="34">
        <f>IF(B217=0, "-", B215/B217)</f>
        <v>0</v>
      </c>
      <c r="D215" s="65">
        <v>11</v>
      </c>
      <c r="E215" s="9">
        <f>IF(D217=0, "-", D215/D217)</f>
        <v>7.746478873239436E-2</v>
      </c>
      <c r="F215" s="81">
        <v>76</v>
      </c>
      <c r="G215" s="34">
        <f>IF(F217=0, "-", F215/F217)</f>
        <v>4.9901510177281679E-2</v>
      </c>
      <c r="H215" s="65">
        <v>128</v>
      </c>
      <c r="I215" s="9">
        <f>IF(H217=0, "-", H215/H217)</f>
        <v>6.9945355191256831E-2</v>
      </c>
      <c r="J215" s="8">
        <f t="shared" si="16"/>
        <v>-1</v>
      </c>
      <c r="K215" s="9">
        <f t="shared" si="17"/>
        <v>-0.40625</v>
      </c>
    </row>
    <row r="216" spans="1:11" x14ac:dyDescent="0.2">
      <c r="A216" s="2"/>
      <c r="B216" s="68"/>
      <c r="C216" s="33"/>
      <c r="D216" s="68"/>
      <c r="E216" s="6"/>
      <c r="F216" s="82"/>
      <c r="G216" s="33"/>
      <c r="H216" s="68"/>
      <c r="I216" s="6"/>
      <c r="J216" s="5"/>
      <c r="K216" s="6"/>
    </row>
    <row r="217" spans="1:11" s="43" customFormat="1" x14ac:dyDescent="0.2">
      <c r="A217" s="162" t="s">
        <v>610</v>
      </c>
      <c r="B217" s="71">
        <f>SUM(B206:B216)</f>
        <v>40</v>
      </c>
      <c r="C217" s="40">
        <f>B217/24733</f>
        <v>1.6172724699793797E-3</v>
      </c>
      <c r="D217" s="71">
        <f>SUM(D206:D216)</f>
        <v>142</v>
      </c>
      <c r="E217" s="41">
        <f>D217/29335</f>
        <v>4.8406340548832454E-3</v>
      </c>
      <c r="F217" s="77">
        <f>SUM(F206:F216)</f>
        <v>1523</v>
      </c>
      <c r="G217" s="42">
        <f>F217/328185</f>
        <v>4.6406752289105228E-3</v>
      </c>
      <c r="H217" s="71">
        <f>SUM(H206:H216)</f>
        <v>1830</v>
      </c>
      <c r="I217" s="41">
        <f>H217/302117</f>
        <v>6.057255963749144E-3</v>
      </c>
      <c r="J217" s="37">
        <f>IF(D217=0, "-", IF((B217-D217)/D217&lt;10, (B217-D217)/D217, "&gt;999%"))</f>
        <v>-0.71830985915492962</v>
      </c>
      <c r="K217" s="38">
        <f>IF(H217=0, "-", IF((F217-H217)/H217&lt;10, (F217-H217)/H217, "&gt;999%"))</f>
        <v>-0.16775956284153004</v>
      </c>
    </row>
    <row r="218" spans="1:11" x14ac:dyDescent="0.2">
      <c r="B218" s="83"/>
      <c r="D218" s="83"/>
      <c r="F218" s="83"/>
      <c r="H218" s="83"/>
    </row>
    <row r="219" spans="1:11" x14ac:dyDescent="0.2">
      <c r="A219" s="163" t="s">
        <v>151</v>
      </c>
      <c r="B219" s="61" t="s">
        <v>12</v>
      </c>
      <c r="C219" s="62" t="s">
        <v>13</v>
      </c>
      <c r="D219" s="61" t="s">
        <v>12</v>
      </c>
      <c r="E219" s="63" t="s">
        <v>13</v>
      </c>
      <c r="F219" s="62" t="s">
        <v>12</v>
      </c>
      <c r="G219" s="62" t="s">
        <v>13</v>
      </c>
      <c r="H219" s="61" t="s">
        <v>12</v>
      </c>
      <c r="I219" s="63" t="s">
        <v>13</v>
      </c>
      <c r="J219" s="61"/>
      <c r="K219" s="63"/>
    </row>
    <row r="220" spans="1:11" x14ac:dyDescent="0.2">
      <c r="A220" s="7" t="s">
        <v>328</v>
      </c>
      <c r="B220" s="65">
        <v>0</v>
      </c>
      <c r="C220" s="34">
        <f>IF(B242=0, "-", B220/B242)</f>
        <v>0</v>
      </c>
      <c r="D220" s="65">
        <v>0</v>
      </c>
      <c r="E220" s="9">
        <f>IF(D242=0, "-", D220/D242)</f>
        <v>0</v>
      </c>
      <c r="F220" s="81">
        <v>5</v>
      </c>
      <c r="G220" s="34">
        <f>IF(F242=0, "-", F220/F242)</f>
        <v>3.7993920972644378E-3</v>
      </c>
      <c r="H220" s="65">
        <v>3</v>
      </c>
      <c r="I220" s="9">
        <f>IF(H242=0, "-", H220/H242)</f>
        <v>2.3328149300155523E-3</v>
      </c>
      <c r="J220" s="8" t="str">
        <f t="shared" ref="J220:J240" si="18">IF(D220=0, "-", IF((B220-D220)/D220&lt;10, (B220-D220)/D220, "&gt;999%"))</f>
        <v>-</v>
      </c>
      <c r="K220" s="9">
        <f t="shared" ref="K220:K240" si="19">IF(H220=0, "-", IF((F220-H220)/H220&lt;10, (F220-H220)/H220, "&gt;999%"))</f>
        <v>0.66666666666666663</v>
      </c>
    </row>
    <row r="221" spans="1:11" x14ac:dyDescent="0.2">
      <c r="A221" s="7" t="s">
        <v>329</v>
      </c>
      <c r="B221" s="65">
        <v>1</v>
      </c>
      <c r="C221" s="34">
        <f>IF(B242=0, "-", B221/B242)</f>
        <v>1.0638297872340425E-2</v>
      </c>
      <c r="D221" s="65">
        <v>0</v>
      </c>
      <c r="E221" s="9">
        <f>IF(D242=0, "-", D221/D242)</f>
        <v>0</v>
      </c>
      <c r="F221" s="81">
        <v>10</v>
      </c>
      <c r="G221" s="34">
        <f>IF(F242=0, "-", F221/F242)</f>
        <v>7.5987841945288756E-3</v>
      </c>
      <c r="H221" s="65">
        <v>1</v>
      </c>
      <c r="I221" s="9">
        <f>IF(H242=0, "-", H221/H242)</f>
        <v>7.776049766718507E-4</v>
      </c>
      <c r="J221" s="8" t="str">
        <f t="shared" si="18"/>
        <v>-</v>
      </c>
      <c r="K221" s="9">
        <f t="shared" si="19"/>
        <v>9</v>
      </c>
    </row>
    <row r="222" spans="1:11" x14ac:dyDescent="0.2">
      <c r="A222" s="7" t="s">
        <v>330</v>
      </c>
      <c r="B222" s="65">
        <v>6</v>
      </c>
      <c r="C222" s="34">
        <f>IF(B242=0, "-", B222/B242)</f>
        <v>6.3829787234042548E-2</v>
      </c>
      <c r="D222" s="65">
        <v>7</v>
      </c>
      <c r="E222" s="9">
        <f>IF(D242=0, "-", D222/D242)</f>
        <v>5.46875E-2</v>
      </c>
      <c r="F222" s="81">
        <v>114</v>
      </c>
      <c r="G222" s="34">
        <f>IF(F242=0, "-", F222/F242)</f>
        <v>8.6626139817629177E-2</v>
      </c>
      <c r="H222" s="65">
        <v>89</v>
      </c>
      <c r="I222" s="9">
        <f>IF(H242=0, "-", H222/H242)</f>
        <v>6.9206842923794712E-2</v>
      </c>
      <c r="J222" s="8">
        <f t="shared" si="18"/>
        <v>-0.14285714285714285</v>
      </c>
      <c r="K222" s="9">
        <f t="shared" si="19"/>
        <v>0.2808988764044944</v>
      </c>
    </row>
    <row r="223" spans="1:11" x14ac:dyDescent="0.2">
      <c r="A223" s="7" t="s">
        <v>331</v>
      </c>
      <c r="B223" s="65">
        <v>0</v>
      </c>
      <c r="C223" s="34">
        <f>IF(B242=0, "-", B223/B242)</f>
        <v>0</v>
      </c>
      <c r="D223" s="65">
        <v>2</v>
      </c>
      <c r="E223" s="9">
        <f>IF(D242=0, "-", D223/D242)</f>
        <v>1.5625E-2</v>
      </c>
      <c r="F223" s="81">
        <v>16</v>
      </c>
      <c r="G223" s="34">
        <f>IF(F242=0, "-", F223/F242)</f>
        <v>1.2158054711246201E-2</v>
      </c>
      <c r="H223" s="65">
        <v>37</v>
      </c>
      <c r="I223" s="9">
        <f>IF(H242=0, "-", H223/H242)</f>
        <v>2.8771384136858476E-2</v>
      </c>
      <c r="J223" s="8">
        <f t="shared" si="18"/>
        <v>-1</v>
      </c>
      <c r="K223" s="9">
        <f t="shared" si="19"/>
        <v>-0.56756756756756754</v>
      </c>
    </row>
    <row r="224" spans="1:11" x14ac:dyDescent="0.2">
      <c r="A224" s="7" t="s">
        <v>332</v>
      </c>
      <c r="B224" s="65">
        <v>35</v>
      </c>
      <c r="C224" s="34">
        <f>IF(B242=0, "-", B224/B242)</f>
        <v>0.37234042553191488</v>
      </c>
      <c r="D224" s="65">
        <v>33</v>
      </c>
      <c r="E224" s="9">
        <f>IF(D242=0, "-", D224/D242)</f>
        <v>0.2578125</v>
      </c>
      <c r="F224" s="81">
        <v>400</v>
      </c>
      <c r="G224" s="34">
        <f>IF(F242=0, "-", F224/F242)</f>
        <v>0.303951367781155</v>
      </c>
      <c r="H224" s="65">
        <v>158</v>
      </c>
      <c r="I224" s="9">
        <f>IF(H242=0, "-", H224/H242)</f>
        <v>0.12286158631415241</v>
      </c>
      <c r="J224" s="8">
        <f t="shared" si="18"/>
        <v>6.0606060606060608E-2</v>
      </c>
      <c r="K224" s="9">
        <f t="shared" si="19"/>
        <v>1.5316455696202531</v>
      </c>
    </row>
    <row r="225" spans="1:11" x14ac:dyDescent="0.2">
      <c r="A225" s="7" t="s">
        <v>333</v>
      </c>
      <c r="B225" s="65">
        <v>5</v>
      </c>
      <c r="C225" s="34">
        <f>IF(B242=0, "-", B225/B242)</f>
        <v>5.3191489361702128E-2</v>
      </c>
      <c r="D225" s="65">
        <v>0</v>
      </c>
      <c r="E225" s="9">
        <f>IF(D242=0, "-", D225/D242)</f>
        <v>0</v>
      </c>
      <c r="F225" s="81">
        <v>31</v>
      </c>
      <c r="G225" s="34">
        <f>IF(F242=0, "-", F225/F242)</f>
        <v>2.3556231003039513E-2</v>
      </c>
      <c r="H225" s="65">
        <v>52</v>
      </c>
      <c r="I225" s="9">
        <f>IF(H242=0, "-", H225/H242)</f>
        <v>4.0435458786936239E-2</v>
      </c>
      <c r="J225" s="8" t="str">
        <f t="shared" si="18"/>
        <v>-</v>
      </c>
      <c r="K225" s="9">
        <f t="shared" si="19"/>
        <v>-0.40384615384615385</v>
      </c>
    </row>
    <row r="226" spans="1:11" x14ac:dyDescent="0.2">
      <c r="A226" s="7" t="s">
        <v>37</v>
      </c>
      <c r="B226" s="65">
        <v>0</v>
      </c>
      <c r="C226" s="34">
        <f>IF(B242=0, "-", B226/B242)</f>
        <v>0</v>
      </c>
      <c r="D226" s="65">
        <v>0</v>
      </c>
      <c r="E226" s="9">
        <f>IF(D242=0, "-", D226/D242)</f>
        <v>0</v>
      </c>
      <c r="F226" s="81">
        <v>0</v>
      </c>
      <c r="G226" s="34">
        <f>IF(F242=0, "-", F226/F242)</f>
        <v>0</v>
      </c>
      <c r="H226" s="65">
        <v>1</v>
      </c>
      <c r="I226" s="9">
        <f>IF(H242=0, "-", H226/H242)</f>
        <v>7.776049766718507E-4</v>
      </c>
      <c r="J226" s="8" t="str">
        <f t="shared" si="18"/>
        <v>-</v>
      </c>
      <c r="K226" s="9">
        <f t="shared" si="19"/>
        <v>-1</v>
      </c>
    </row>
    <row r="227" spans="1:11" x14ac:dyDescent="0.2">
      <c r="A227" s="7" t="s">
        <v>334</v>
      </c>
      <c r="B227" s="65">
        <v>0</v>
      </c>
      <c r="C227" s="34">
        <f>IF(B242=0, "-", B227/B242)</f>
        <v>0</v>
      </c>
      <c r="D227" s="65">
        <v>0</v>
      </c>
      <c r="E227" s="9">
        <f>IF(D242=0, "-", D227/D242)</f>
        <v>0</v>
      </c>
      <c r="F227" s="81">
        <v>0</v>
      </c>
      <c r="G227" s="34">
        <f>IF(F242=0, "-", F227/F242)</f>
        <v>0</v>
      </c>
      <c r="H227" s="65">
        <v>2</v>
      </c>
      <c r="I227" s="9">
        <f>IF(H242=0, "-", H227/H242)</f>
        <v>1.5552099533437014E-3</v>
      </c>
      <c r="J227" s="8" t="str">
        <f t="shared" si="18"/>
        <v>-</v>
      </c>
      <c r="K227" s="9">
        <f t="shared" si="19"/>
        <v>-1</v>
      </c>
    </row>
    <row r="228" spans="1:11" x14ac:dyDescent="0.2">
      <c r="A228" s="7" t="s">
        <v>335</v>
      </c>
      <c r="B228" s="65">
        <v>0</v>
      </c>
      <c r="C228" s="34">
        <f>IF(B242=0, "-", B228/B242)</f>
        <v>0</v>
      </c>
      <c r="D228" s="65">
        <v>2</v>
      </c>
      <c r="E228" s="9">
        <f>IF(D242=0, "-", D228/D242)</f>
        <v>1.5625E-2</v>
      </c>
      <c r="F228" s="81">
        <v>21</v>
      </c>
      <c r="G228" s="34">
        <f>IF(F242=0, "-", F228/F242)</f>
        <v>1.5957446808510637E-2</v>
      </c>
      <c r="H228" s="65">
        <v>22</v>
      </c>
      <c r="I228" s="9">
        <f>IF(H242=0, "-", H228/H242)</f>
        <v>1.7107309486780714E-2</v>
      </c>
      <c r="J228" s="8">
        <f t="shared" si="18"/>
        <v>-1</v>
      </c>
      <c r="K228" s="9">
        <f t="shared" si="19"/>
        <v>-4.5454545454545456E-2</v>
      </c>
    </row>
    <row r="229" spans="1:11" x14ac:dyDescent="0.2">
      <c r="A229" s="7" t="s">
        <v>336</v>
      </c>
      <c r="B229" s="65">
        <v>2</v>
      </c>
      <c r="C229" s="34">
        <f>IF(B242=0, "-", B229/B242)</f>
        <v>2.1276595744680851E-2</v>
      </c>
      <c r="D229" s="65">
        <v>0</v>
      </c>
      <c r="E229" s="9">
        <f>IF(D242=0, "-", D229/D242)</f>
        <v>0</v>
      </c>
      <c r="F229" s="81">
        <v>14</v>
      </c>
      <c r="G229" s="34">
        <f>IF(F242=0, "-", F229/F242)</f>
        <v>1.0638297872340425E-2</v>
      </c>
      <c r="H229" s="65">
        <v>16</v>
      </c>
      <c r="I229" s="9">
        <f>IF(H242=0, "-", H229/H242)</f>
        <v>1.2441679626749611E-2</v>
      </c>
      <c r="J229" s="8" t="str">
        <f t="shared" si="18"/>
        <v>-</v>
      </c>
      <c r="K229" s="9">
        <f t="shared" si="19"/>
        <v>-0.125</v>
      </c>
    </row>
    <row r="230" spans="1:11" x14ac:dyDescent="0.2">
      <c r="A230" s="7" t="s">
        <v>337</v>
      </c>
      <c r="B230" s="65">
        <v>0</v>
      </c>
      <c r="C230" s="34">
        <f>IF(B242=0, "-", B230/B242)</f>
        <v>0</v>
      </c>
      <c r="D230" s="65">
        <v>4</v>
      </c>
      <c r="E230" s="9">
        <f>IF(D242=0, "-", D230/D242)</f>
        <v>3.125E-2</v>
      </c>
      <c r="F230" s="81">
        <v>52</v>
      </c>
      <c r="G230" s="34">
        <f>IF(F242=0, "-", F230/F242)</f>
        <v>3.9513677811550151E-2</v>
      </c>
      <c r="H230" s="65">
        <v>77</v>
      </c>
      <c r="I230" s="9">
        <f>IF(H242=0, "-", H230/H242)</f>
        <v>5.9875583203732506E-2</v>
      </c>
      <c r="J230" s="8">
        <f t="shared" si="18"/>
        <v>-1</v>
      </c>
      <c r="K230" s="9">
        <f t="shared" si="19"/>
        <v>-0.32467532467532467</v>
      </c>
    </row>
    <row r="231" spans="1:11" x14ac:dyDescent="0.2">
      <c r="A231" s="7" t="s">
        <v>338</v>
      </c>
      <c r="B231" s="65">
        <v>0</v>
      </c>
      <c r="C231" s="34">
        <f>IF(B242=0, "-", B231/B242)</f>
        <v>0</v>
      </c>
      <c r="D231" s="65">
        <v>0</v>
      </c>
      <c r="E231" s="9">
        <f>IF(D242=0, "-", D231/D242)</f>
        <v>0</v>
      </c>
      <c r="F231" s="81">
        <v>4</v>
      </c>
      <c r="G231" s="34">
        <f>IF(F242=0, "-", F231/F242)</f>
        <v>3.0395136778115501E-3</v>
      </c>
      <c r="H231" s="65">
        <v>4</v>
      </c>
      <c r="I231" s="9">
        <f>IF(H242=0, "-", H231/H242)</f>
        <v>3.1104199066874028E-3</v>
      </c>
      <c r="J231" s="8" t="str">
        <f t="shared" si="18"/>
        <v>-</v>
      </c>
      <c r="K231" s="9">
        <f t="shared" si="19"/>
        <v>0</v>
      </c>
    </row>
    <row r="232" spans="1:11" x14ac:dyDescent="0.2">
      <c r="A232" s="7" t="s">
        <v>339</v>
      </c>
      <c r="B232" s="65">
        <v>0</v>
      </c>
      <c r="C232" s="34">
        <f>IF(B242=0, "-", B232/B242)</f>
        <v>0</v>
      </c>
      <c r="D232" s="65">
        <v>1</v>
      </c>
      <c r="E232" s="9">
        <f>IF(D242=0, "-", D232/D242)</f>
        <v>7.8125E-3</v>
      </c>
      <c r="F232" s="81">
        <v>1</v>
      </c>
      <c r="G232" s="34">
        <f>IF(F242=0, "-", F232/F242)</f>
        <v>7.5987841945288754E-4</v>
      </c>
      <c r="H232" s="65">
        <v>3</v>
      </c>
      <c r="I232" s="9">
        <f>IF(H242=0, "-", H232/H242)</f>
        <v>2.3328149300155523E-3</v>
      </c>
      <c r="J232" s="8">
        <f t="shared" si="18"/>
        <v>-1</v>
      </c>
      <c r="K232" s="9">
        <f t="shared" si="19"/>
        <v>-0.66666666666666663</v>
      </c>
    </row>
    <row r="233" spans="1:11" x14ac:dyDescent="0.2">
      <c r="A233" s="7" t="s">
        <v>340</v>
      </c>
      <c r="B233" s="65">
        <v>0</v>
      </c>
      <c r="C233" s="34">
        <f>IF(B242=0, "-", B233/B242)</f>
        <v>0</v>
      </c>
      <c r="D233" s="65">
        <v>3</v>
      </c>
      <c r="E233" s="9">
        <f>IF(D242=0, "-", D233/D242)</f>
        <v>2.34375E-2</v>
      </c>
      <c r="F233" s="81">
        <v>7</v>
      </c>
      <c r="G233" s="34">
        <f>IF(F242=0, "-", F233/F242)</f>
        <v>5.3191489361702126E-3</v>
      </c>
      <c r="H233" s="65">
        <v>18</v>
      </c>
      <c r="I233" s="9">
        <f>IF(H242=0, "-", H233/H242)</f>
        <v>1.3996889580093312E-2</v>
      </c>
      <c r="J233" s="8">
        <f t="shared" si="18"/>
        <v>-1</v>
      </c>
      <c r="K233" s="9">
        <f t="shared" si="19"/>
        <v>-0.61111111111111116</v>
      </c>
    </row>
    <row r="234" spans="1:11" x14ac:dyDescent="0.2">
      <c r="A234" s="7" t="s">
        <v>341</v>
      </c>
      <c r="B234" s="65">
        <v>28</v>
      </c>
      <c r="C234" s="34">
        <f>IF(B242=0, "-", B234/B242)</f>
        <v>0.2978723404255319</v>
      </c>
      <c r="D234" s="65">
        <v>49</v>
      </c>
      <c r="E234" s="9">
        <f>IF(D242=0, "-", D234/D242)</f>
        <v>0.3828125</v>
      </c>
      <c r="F234" s="81">
        <v>389</v>
      </c>
      <c r="G234" s="34">
        <f>IF(F242=0, "-", F234/F242)</f>
        <v>0.29559270516717323</v>
      </c>
      <c r="H234" s="65">
        <v>438</v>
      </c>
      <c r="I234" s="9">
        <f>IF(H242=0, "-", H234/H242)</f>
        <v>0.3405909797822706</v>
      </c>
      <c r="J234" s="8">
        <f t="shared" si="18"/>
        <v>-0.42857142857142855</v>
      </c>
      <c r="K234" s="9">
        <f t="shared" si="19"/>
        <v>-0.11187214611872145</v>
      </c>
    </row>
    <row r="235" spans="1:11" x14ac:dyDescent="0.2">
      <c r="A235" s="7" t="s">
        <v>342</v>
      </c>
      <c r="B235" s="65">
        <v>7</v>
      </c>
      <c r="C235" s="34">
        <f>IF(B242=0, "-", B235/B242)</f>
        <v>7.4468085106382975E-2</v>
      </c>
      <c r="D235" s="65">
        <v>11</v>
      </c>
      <c r="E235" s="9">
        <f>IF(D242=0, "-", D235/D242)</f>
        <v>8.59375E-2</v>
      </c>
      <c r="F235" s="81">
        <v>124</v>
      </c>
      <c r="G235" s="34">
        <f>IF(F242=0, "-", F235/F242)</f>
        <v>9.4224924012158054E-2</v>
      </c>
      <c r="H235" s="65">
        <v>181</v>
      </c>
      <c r="I235" s="9">
        <f>IF(H242=0, "-", H235/H242)</f>
        <v>0.14074650077760498</v>
      </c>
      <c r="J235" s="8">
        <f t="shared" si="18"/>
        <v>-0.36363636363636365</v>
      </c>
      <c r="K235" s="9">
        <f t="shared" si="19"/>
        <v>-0.31491712707182318</v>
      </c>
    </row>
    <row r="236" spans="1:11" x14ac:dyDescent="0.2">
      <c r="A236" s="7" t="s">
        <v>343</v>
      </c>
      <c r="B236" s="65">
        <v>0</v>
      </c>
      <c r="C236" s="34">
        <f>IF(B242=0, "-", B236/B242)</f>
        <v>0</v>
      </c>
      <c r="D236" s="65">
        <v>1</v>
      </c>
      <c r="E236" s="9">
        <f>IF(D242=0, "-", D236/D242)</f>
        <v>7.8125E-3</v>
      </c>
      <c r="F236" s="81">
        <v>0</v>
      </c>
      <c r="G236" s="34">
        <f>IF(F242=0, "-", F236/F242)</f>
        <v>0</v>
      </c>
      <c r="H236" s="65">
        <v>21</v>
      </c>
      <c r="I236" s="9">
        <f>IF(H242=0, "-", H236/H242)</f>
        <v>1.6329704510108865E-2</v>
      </c>
      <c r="J236" s="8">
        <f t="shared" si="18"/>
        <v>-1</v>
      </c>
      <c r="K236" s="9">
        <f t="shared" si="19"/>
        <v>-1</v>
      </c>
    </row>
    <row r="237" spans="1:11" x14ac:dyDescent="0.2">
      <c r="A237" s="7" t="s">
        <v>344</v>
      </c>
      <c r="B237" s="65">
        <v>0</v>
      </c>
      <c r="C237" s="34">
        <f>IF(B242=0, "-", B237/B242)</f>
        <v>0</v>
      </c>
      <c r="D237" s="65">
        <v>1</v>
      </c>
      <c r="E237" s="9">
        <f>IF(D242=0, "-", D237/D242)</f>
        <v>7.8125E-3</v>
      </c>
      <c r="F237" s="81">
        <v>0</v>
      </c>
      <c r="G237" s="34">
        <f>IF(F242=0, "-", F237/F242)</f>
        <v>0</v>
      </c>
      <c r="H237" s="65">
        <v>5</v>
      </c>
      <c r="I237" s="9">
        <f>IF(H242=0, "-", H237/H242)</f>
        <v>3.8880248833592537E-3</v>
      </c>
      <c r="J237" s="8">
        <f t="shared" si="18"/>
        <v>-1</v>
      </c>
      <c r="K237" s="9">
        <f t="shared" si="19"/>
        <v>-1</v>
      </c>
    </row>
    <row r="238" spans="1:11" x14ac:dyDescent="0.2">
      <c r="A238" s="7" t="s">
        <v>345</v>
      </c>
      <c r="B238" s="65">
        <v>5</v>
      </c>
      <c r="C238" s="34">
        <f>IF(B242=0, "-", B238/B242)</f>
        <v>5.3191489361702128E-2</v>
      </c>
      <c r="D238" s="65">
        <v>3</v>
      </c>
      <c r="E238" s="9">
        <f>IF(D242=0, "-", D238/D242)</f>
        <v>2.34375E-2</v>
      </c>
      <c r="F238" s="81">
        <v>37</v>
      </c>
      <c r="G238" s="34">
        <f>IF(F242=0, "-", F238/F242)</f>
        <v>2.8115501519756839E-2</v>
      </c>
      <c r="H238" s="65">
        <v>30</v>
      </c>
      <c r="I238" s="9">
        <f>IF(H242=0, "-", H238/H242)</f>
        <v>2.3328149300155521E-2</v>
      </c>
      <c r="J238" s="8">
        <f t="shared" si="18"/>
        <v>0.66666666666666663</v>
      </c>
      <c r="K238" s="9">
        <f t="shared" si="19"/>
        <v>0.23333333333333334</v>
      </c>
    </row>
    <row r="239" spans="1:11" x14ac:dyDescent="0.2">
      <c r="A239" s="7" t="s">
        <v>346</v>
      </c>
      <c r="B239" s="65">
        <v>2</v>
      </c>
      <c r="C239" s="34">
        <f>IF(B242=0, "-", B239/B242)</f>
        <v>2.1276595744680851E-2</v>
      </c>
      <c r="D239" s="65">
        <v>6</v>
      </c>
      <c r="E239" s="9">
        <f>IF(D242=0, "-", D239/D242)</f>
        <v>4.6875E-2</v>
      </c>
      <c r="F239" s="81">
        <v>55</v>
      </c>
      <c r="G239" s="34">
        <f>IF(F242=0, "-", F239/F242)</f>
        <v>4.1793313069908813E-2</v>
      </c>
      <c r="H239" s="65">
        <v>68</v>
      </c>
      <c r="I239" s="9">
        <f>IF(H242=0, "-", H239/H242)</f>
        <v>5.2877138413685847E-2</v>
      </c>
      <c r="J239" s="8">
        <f t="shared" si="18"/>
        <v>-0.66666666666666663</v>
      </c>
      <c r="K239" s="9">
        <f t="shared" si="19"/>
        <v>-0.19117647058823528</v>
      </c>
    </row>
    <row r="240" spans="1:11" x14ac:dyDescent="0.2">
      <c r="A240" s="7" t="s">
        <v>347</v>
      </c>
      <c r="B240" s="65">
        <v>3</v>
      </c>
      <c r="C240" s="34">
        <f>IF(B242=0, "-", B240/B242)</f>
        <v>3.1914893617021274E-2</v>
      </c>
      <c r="D240" s="65">
        <v>5</v>
      </c>
      <c r="E240" s="9">
        <f>IF(D242=0, "-", D240/D242)</f>
        <v>3.90625E-2</v>
      </c>
      <c r="F240" s="81">
        <v>36</v>
      </c>
      <c r="G240" s="34">
        <f>IF(F242=0, "-", F240/F242)</f>
        <v>2.7355623100303952E-2</v>
      </c>
      <c r="H240" s="65">
        <v>60</v>
      </c>
      <c r="I240" s="9">
        <f>IF(H242=0, "-", H240/H242)</f>
        <v>4.6656298600311043E-2</v>
      </c>
      <c r="J240" s="8">
        <f t="shared" si="18"/>
        <v>-0.4</v>
      </c>
      <c r="K240" s="9">
        <f t="shared" si="19"/>
        <v>-0.4</v>
      </c>
    </row>
    <row r="241" spans="1:11" x14ac:dyDescent="0.2">
      <c r="A241" s="2"/>
      <c r="B241" s="68"/>
      <c r="C241" s="33"/>
      <c r="D241" s="68"/>
      <c r="E241" s="6"/>
      <c r="F241" s="82"/>
      <c r="G241" s="33"/>
      <c r="H241" s="68"/>
      <c r="I241" s="6"/>
      <c r="J241" s="5"/>
      <c r="K241" s="6"/>
    </row>
    <row r="242" spans="1:11" s="43" customFormat="1" x14ac:dyDescent="0.2">
      <c r="A242" s="162" t="s">
        <v>609</v>
      </c>
      <c r="B242" s="71">
        <f>SUM(B220:B241)</f>
        <v>94</v>
      </c>
      <c r="C242" s="40">
        <f>B242/24733</f>
        <v>3.8005903044515425E-3</v>
      </c>
      <c r="D242" s="71">
        <f>SUM(D220:D241)</f>
        <v>128</v>
      </c>
      <c r="E242" s="41">
        <f>D242/29335</f>
        <v>4.3633884438384184E-3</v>
      </c>
      <c r="F242" s="77">
        <f>SUM(F220:F241)</f>
        <v>1316</v>
      </c>
      <c r="G242" s="42">
        <f>F242/328185</f>
        <v>4.0099334216981272E-3</v>
      </c>
      <c r="H242" s="71">
        <f>SUM(H220:H241)</f>
        <v>1286</v>
      </c>
      <c r="I242" s="41">
        <f>H242/302117</f>
        <v>4.2566290543067748E-3</v>
      </c>
      <c r="J242" s="37">
        <f>IF(D242=0, "-", IF((B242-D242)/D242&lt;10, (B242-D242)/D242, "&gt;999%"))</f>
        <v>-0.265625</v>
      </c>
      <c r="K242" s="38">
        <f>IF(H242=0, "-", IF((F242-H242)/H242&lt;10, (F242-H242)/H242, "&gt;999%"))</f>
        <v>2.3328149300155521E-2</v>
      </c>
    </row>
    <row r="243" spans="1:11" x14ac:dyDescent="0.2">
      <c r="B243" s="83"/>
      <c r="D243" s="83"/>
      <c r="F243" s="83"/>
      <c r="H243" s="83"/>
    </row>
    <row r="244" spans="1:11" x14ac:dyDescent="0.2">
      <c r="A244" s="163" t="s">
        <v>152</v>
      </c>
      <c r="B244" s="61" t="s">
        <v>12</v>
      </c>
      <c r="C244" s="62" t="s">
        <v>13</v>
      </c>
      <c r="D244" s="61" t="s">
        <v>12</v>
      </c>
      <c r="E244" s="63" t="s">
        <v>13</v>
      </c>
      <c r="F244" s="62" t="s">
        <v>12</v>
      </c>
      <c r="G244" s="62" t="s">
        <v>13</v>
      </c>
      <c r="H244" s="61" t="s">
        <v>12</v>
      </c>
      <c r="I244" s="63" t="s">
        <v>13</v>
      </c>
      <c r="J244" s="61"/>
      <c r="K244" s="63"/>
    </row>
    <row r="245" spans="1:11" x14ac:dyDescent="0.2">
      <c r="A245" s="7" t="s">
        <v>348</v>
      </c>
      <c r="B245" s="65">
        <v>4</v>
      </c>
      <c r="C245" s="34">
        <f>IF(B261=0, "-", B245/B261)</f>
        <v>8.5106382978723402E-2</v>
      </c>
      <c r="D245" s="65">
        <v>4</v>
      </c>
      <c r="E245" s="9">
        <f>IF(D261=0, "-", D245/D261)</f>
        <v>0.11764705882352941</v>
      </c>
      <c r="F245" s="81">
        <v>31</v>
      </c>
      <c r="G245" s="34">
        <f>IF(F261=0, "-", F245/F261)</f>
        <v>6.9196428571428575E-2</v>
      </c>
      <c r="H245" s="65">
        <v>41</v>
      </c>
      <c r="I245" s="9">
        <f>IF(H261=0, "-", H245/H261)</f>
        <v>8.0234833659491189E-2</v>
      </c>
      <c r="J245" s="8">
        <f t="shared" ref="J245:J259" si="20">IF(D245=0, "-", IF((B245-D245)/D245&lt;10, (B245-D245)/D245, "&gt;999%"))</f>
        <v>0</v>
      </c>
      <c r="K245" s="9">
        <f t="shared" ref="K245:K259" si="21">IF(H245=0, "-", IF((F245-H245)/H245&lt;10, (F245-H245)/H245, "&gt;999%"))</f>
        <v>-0.24390243902439024</v>
      </c>
    </row>
    <row r="246" spans="1:11" x14ac:dyDescent="0.2">
      <c r="A246" s="7" t="s">
        <v>349</v>
      </c>
      <c r="B246" s="65">
        <v>0</v>
      </c>
      <c r="C246" s="34">
        <f>IF(B261=0, "-", B246/B261)</f>
        <v>0</v>
      </c>
      <c r="D246" s="65">
        <v>3</v>
      </c>
      <c r="E246" s="9">
        <f>IF(D261=0, "-", D246/D261)</f>
        <v>8.8235294117647065E-2</v>
      </c>
      <c r="F246" s="81">
        <v>19</v>
      </c>
      <c r="G246" s="34">
        <f>IF(F261=0, "-", F246/F261)</f>
        <v>4.2410714285714288E-2</v>
      </c>
      <c r="H246" s="65">
        <v>11</v>
      </c>
      <c r="I246" s="9">
        <f>IF(H261=0, "-", H246/H261)</f>
        <v>2.1526418786692758E-2</v>
      </c>
      <c r="J246" s="8">
        <f t="shared" si="20"/>
        <v>-1</v>
      </c>
      <c r="K246" s="9">
        <f t="shared" si="21"/>
        <v>0.72727272727272729</v>
      </c>
    </row>
    <row r="247" spans="1:11" x14ac:dyDescent="0.2">
      <c r="A247" s="7" t="s">
        <v>350</v>
      </c>
      <c r="B247" s="65">
        <v>1</v>
      </c>
      <c r="C247" s="34">
        <f>IF(B261=0, "-", B247/B261)</f>
        <v>2.1276595744680851E-2</v>
      </c>
      <c r="D247" s="65">
        <v>3</v>
      </c>
      <c r="E247" s="9">
        <f>IF(D261=0, "-", D247/D261)</f>
        <v>8.8235294117647065E-2</v>
      </c>
      <c r="F247" s="81">
        <v>36</v>
      </c>
      <c r="G247" s="34">
        <f>IF(F261=0, "-", F247/F261)</f>
        <v>8.0357142857142863E-2</v>
      </c>
      <c r="H247" s="65">
        <v>27</v>
      </c>
      <c r="I247" s="9">
        <f>IF(H261=0, "-", H247/H261)</f>
        <v>5.2837573385518588E-2</v>
      </c>
      <c r="J247" s="8">
        <f t="shared" si="20"/>
        <v>-0.66666666666666663</v>
      </c>
      <c r="K247" s="9">
        <f t="shared" si="21"/>
        <v>0.33333333333333331</v>
      </c>
    </row>
    <row r="248" spans="1:11" x14ac:dyDescent="0.2">
      <c r="A248" s="7" t="s">
        <v>351</v>
      </c>
      <c r="B248" s="65">
        <v>1</v>
      </c>
      <c r="C248" s="34">
        <f>IF(B261=0, "-", B248/B261)</f>
        <v>2.1276595744680851E-2</v>
      </c>
      <c r="D248" s="65">
        <v>2</v>
      </c>
      <c r="E248" s="9">
        <f>IF(D261=0, "-", D248/D261)</f>
        <v>5.8823529411764705E-2</v>
      </c>
      <c r="F248" s="81">
        <v>20</v>
      </c>
      <c r="G248" s="34">
        <f>IF(F261=0, "-", F248/F261)</f>
        <v>4.4642857142857144E-2</v>
      </c>
      <c r="H248" s="65">
        <v>34</v>
      </c>
      <c r="I248" s="9">
        <f>IF(H261=0, "-", H248/H261)</f>
        <v>6.6536203522504889E-2</v>
      </c>
      <c r="J248" s="8">
        <f t="shared" si="20"/>
        <v>-0.5</v>
      </c>
      <c r="K248" s="9">
        <f t="shared" si="21"/>
        <v>-0.41176470588235292</v>
      </c>
    </row>
    <row r="249" spans="1:11" x14ac:dyDescent="0.2">
      <c r="A249" s="7" t="s">
        <v>352</v>
      </c>
      <c r="B249" s="65">
        <v>0</v>
      </c>
      <c r="C249" s="34">
        <f>IF(B261=0, "-", B249/B261)</f>
        <v>0</v>
      </c>
      <c r="D249" s="65">
        <v>0</v>
      </c>
      <c r="E249" s="9">
        <f>IF(D261=0, "-", D249/D261)</f>
        <v>0</v>
      </c>
      <c r="F249" s="81">
        <v>0</v>
      </c>
      <c r="G249" s="34">
        <f>IF(F261=0, "-", F249/F261)</f>
        <v>0</v>
      </c>
      <c r="H249" s="65">
        <v>4</v>
      </c>
      <c r="I249" s="9">
        <f>IF(H261=0, "-", H249/H261)</f>
        <v>7.8277886497064575E-3</v>
      </c>
      <c r="J249" s="8" t="str">
        <f t="shared" si="20"/>
        <v>-</v>
      </c>
      <c r="K249" s="9">
        <f t="shared" si="21"/>
        <v>-1</v>
      </c>
    </row>
    <row r="250" spans="1:11" x14ac:dyDescent="0.2">
      <c r="A250" s="7" t="s">
        <v>353</v>
      </c>
      <c r="B250" s="65">
        <v>5</v>
      </c>
      <c r="C250" s="34">
        <f>IF(B261=0, "-", B250/B261)</f>
        <v>0.10638297872340426</v>
      </c>
      <c r="D250" s="65">
        <v>7</v>
      </c>
      <c r="E250" s="9">
        <f>IF(D261=0, "-", D250/D261)</f>
        <v>0.20588235294117646</v>
      </c>
      <c r="F250" s="81">
        <v>59</v>
      </c>
      <c r="G250" s="34">
        <f>IF(F261=0, "-", F250/F261)</f>
        <v>0.13169642857142858</v>
      </c>
      <c r="H250" s="65">
        <v>78</v>
      </c>
      <c r="I250" s="9">
        <f>IF(H261=0, "-", H250/H261)</f>
        <v>0.15264187866927592</v>
      </c>
      <c r="J250" s="8">
        <f t="shared" si="20"/>
        <v>-0.2857142857142857</v>
      </c>
      <c r="K250" s="9">
        <f t="shared" si="21"/>
        <v>-0.24358974358974358</v>
      </c>
    </row>
    <row r="251" spans="1:11" x14ac:dyDescent="0.2">
      <c r="A251" s="7" t="s">
        <v>354</v>
      </c>
      <c r="B251" s="65">
        <v>1</v>
      </c>
      <c r="C251" s="34">
        <f>IF(B261=0, "-", B251/B261)</f>
        <v>2.1276595744680851E-2</v>
      </c>
      <c r="D251" s="65">
        <v>1</v>
      </c>
      <c r="E251" s="9">
        <f>IF(D261=0, "-", D251/D261)</f>
        <v>2.9411764705882353E-2</v>
      </c>
      <c r="F251" s="81">
        <v>18</v>
      </c>
      <c r="G251" s="34">
        <f>IF(F261=0, "-", F251/F261)</f>
        <v>4.0178571428571432E-2</v>
      </c>
      <c r="H251" s="65">
        <v>22</v>
      </c>
      <c r="I251" s="9">
        <f>IF(H261=0, "-", H251/H261)</f>
        <v>4.3052837573385516E-2</v>
      </c>
      <c r="J251" s="8">
        <f t="shared" si="20"/>
        <v>0</v>
      </c>
      <c r="K251" s="9">
        <f t="shared" si="21"/>
        <v>-0.18181818181818182</v>
      </c>
    </row>
    <row r="252" spans="1:11" x14ac:dyDescent="0.2">
      <c r="A252" s="7" t="s">
        <v>355</v>
      </c>
      <c r="B252" s="65">
        <v>1</v>
      </c>
      <c r="C252" s="34">
        <f>IF(B261=0, "-", B252/B261)</f>
        <v>2.1276595744680851E-2</v>
      </c>
      <c r="D252" s="65">
        <v>0</v>
      </c>
      <c r="E252" s="9">
        <f>IF(D261=0, "-", D252/D261)</f>
        <v>0</v>
      </c>
      <c r="F252" s="81">
        <v>2</v>
      </c>
      <c r="G252" s="34">
        <f>IF(F261=0, "-", F252/F261)</f>
        <v>4.464285714285714E-3</v>
      </c>
      <c r="H252" s="65">
        <v>27</v>
      </c>
      <c r="I252" s="9">
        <f>IF(H261=0, "-", H252/H261)</f>
        <v>5.2837573385518588E-2</v>
      </c>
      <c r="J252" s="8" t="str">
        <f t="shared" si="20"/>
        <v>-</v>
      </c>
      <c r="K252" s="9">
        <f t="shared" si="21"/>
        <v>-0.92592592592592593</v>
      </c>
    </row>
    <row r="253" spans="1:11" x14ac:dyDescent="0.2">
      <c r="A253" s="7" t="s">
        <v>356</v>
      </c>
      <c r="B253" s="65">
        <v>5</v>
      </c>
      <c r="C253" s="34">
        <f>IF(B261=0, "-", B253/B261)</f>
        <v>0.10638297872340426</v>
      </c>
      <c r="D253" s="65">
        <v>2</v>
      </c>
      <c r="E253" s="9">
        <f>IF(D261=0, "-", D253/D261)</f>
        <v>5.8823529411764705E-2</v>
      </c>
      <c r="F253" s="81">
        <v>37</v>
      </c>
      <c r="G253" s="34">
        <f>IF(F261=0, "-", F253/F261)</f>
        <v>8.2589285714285712E-2</v>
      </c>
      <c r="H253" s="65">
        <v>36</v>
      </c>
      <c r="I253" s="9">
        <f>IF(H261=0, "-", H253/H261)</f>
        <v>7.0450097847358117E-2</v>
      </c>
      <c r="J253" s="8">
        <f t="shared" si="20"/>
        <v>1.5</v>
      </c>
      <c r="K253" s="9">
        <f t="shared" si="21"/>
        <v>2.7777777777777776E-2</v>
      </c>
    </row>
    <row r="254" spans="1:11" x14ac:dyDescent="0.2">
      <c r="A254" s="7" t="s">
        <v>357</v>
      </c>
      <c r="B254" s="65">
        <v>4</v>
      </c>
      <c r="C254" s="34">
        <f>IF(B261=0, "-", B254/B261)</f>
        <v>8.5106382978723402E-2</v>
      </c>
      <c r="D254" s="65">
        <v>3</v>
      </c>
      <c r="E254" s="9">
        <f>IF(D261=0, "-", D254/D261)</f>
        <v>8.8235294117647065E-2</v>
      </c>
      <c r="F254" s="81">
        <v>25</v>
      </c>
      <c r="G254" s="34">
        <f>IF(F261=0, "-", F254/F261)</f>
        <v>5.5803571428571432E-2</v>
      </c>
      <c r="H254" s="65">
        <v>26</v>
      </c>
      <c r="I254" s="9">
        <f>IF(H261=0, "-", H254/H261)</f>
        <v>5.0880626223091974E-2</v>
      </c>
      <c r="J254" s="8">
        <f t="shared" si="20"/>
        <v>0.33333333333333331</v>
      </c>
      <c r="K254" s="9">
        <f t="shared" si="21"/>
        <v>-3.8461538461538464E-2</v>
      </c>
    </row>
    <row r="255" spans="1:11" x14ac:dyDescent="0.2">
      <c r="A255" s="7" t="s">
        <v>358</v>
      </c>
      <c r="B255" s="65">
        <v>0</v>
      </c>
      <c r="C255" s="34">
        <f>IF(B261=0, "-", B255/B261)</f>
        <v>0</v>
      </c>
      <c r="D255" s="65">
        <v>0</v>
      </c>
      <c r="E255" s="9">
        <f>IF(D261=0, "-", D255/D261)</f>
        <v>0</v>
      </c>
      <c r="F255" s="81">
        <v>0</v>
      </c>
      <c r="G255" s="34">
        <f>IF(F261=0, "-", F255/F261)</f>
        <v>0</v>
      </c>
      <c r="H255" s="65">
        <v>6</v>
      </c>
      <c r="I255" s="9">
        <f>IF(H261=0, "-", H255/H261)</f>
        <v>1.1741682974559686E-2</v>
      </c>
      <c r="J255" s="8" t="str">
        <f t="shared" si="20"/>
        <v>-</v>
      </c>
      <c r="K255" s="9">
        <f t="shared" si="21"/>
        <v>-1</v>
      </c>
    </row>
    <row r="256" spans="1:11" x14ac:dyDescent="0.2">
      <c r="A256" s="7" t="s">
        <v>359</v>
      </c>
      <c r="B256" s="65">
        <v>0</v>
      </c>
      <c r="C256" s="34">
        <f>IF(B261=0, "-", B256/B261)</f>
        <v>0</v>
      </c>
      <c r="D256" s="65">
        <v>0</v>
      </c>
      <c r="E256" s="9">
        <f>IF(D261=0, "-", D256/D261)</f>
        <v>0</v>
      </c>
      <c r="F256" s="81">
        <v>0</v>
      </c>
      <c r="G256" s="34">
        <f>IF(F261=0, "-", F256/F261)</f>
        <v>0</v>
      </c>
      <c r="H256" s="65">
        <v>2</v>
      </c>
      <c r="I256" s="9">
        <f>IF(H261=0, "-", H256/H261)</f>
        <v>3.9138943248532287E-3</v>
      </c>
      <c r="J256" s="8" t="str">
        <f t="shared" si="20"/>
        <v>-</v>
      </c>
      <c r="K256" s="9">
        <f t="shared" si="21"/>
        <v>-1</v>
      </c>
    </row>
    <row r="257" spans="1:11" x14ac:dyDescent="0.2">
      <c r="A257" s="7" t="s">
        <v>360</v>
      </c>
      <c r="B257" s="65">
        <v>2</v>
      </c>
      <c r="C257" s="34">
        <f>IF(B261=0, "-", B257/B261)</f>
        <v>4.2553191489361701E-2</v>
      </c>
      <c r="D257" s="65">
        <v>1</v>
      </c>
      <c r="E257" s="9">
        <f>IF(D261=0, "-", D257/D261)</f>
        <v>2.9411764705882353E-2</v>
      </c>
      <c r="F257" s="81">
        <v>21</v>
      </c>
      <c r="G257" s="34">
        <f>IF(F261=0, "-", F257/F261)</f>
        <v>4.6875E-2</v>
      </c>
      <c r="H257" s="65">
        <v>12</v>
      </c>
      <c r="I257" s="9">
        <f>IF(H261=0, "-", H257/H261)</f>
        <v>2.3483365949119372E-2</v>
      </c>
      <c r="J257" s="8">
        <f t="shared" si="20"/>
        <v>1</v>
      </c>
      <c r="K257" s="9">
        <f t="shared" si="21"/>
        <v>0.75</v>
      </c>
    </row>
    <row r="258" spans="1:11" x14ac:dyDescent="0.2">
      <c r="A258" s="7" t="s">
        <v>361</v>
      </c>
      <c r="B258" s="65">
        <v>22</v>
      </c>
      <c r="C258" s="34">
        <f>IF(B261=0, "-", B258/B261)</f>
        <v>0.46808510638297873</v>
      </c>
      <c r="D258" s="65">
        <v>8</v>
      </c>
      <c r="E258" s="9">
        <f>IF(D261=0, "-", D258/D261)</f>
        <v>0.23529411764705882</v>
      </c>
      <c r="F258" s="81">
        <v>173</v>
      </c>
      <c r="G258" s="34">
        <f>IF(F261=0, "-", F258/F261)</f>
        <v>0.3861607142857143</v>
      </c>
      <c r="H258" s="65">
        <v>181</v>
      </c>
      <c r="I258" s="9">
        <f>IF(H261=0, "-", H258/H261)</f>
        <v>0.3542074363992172</v>
      </c>
      <c r="J258" s="8">
        <f t="shared" si="20"/>
        <v>1.75</v>
      </c>
      <c r="K258" s="9">
        <f t="shared" si="21"/>
        <v>-4.4198895027624308E-2</v>
      </c>
    </row>
    <row r="259" spans="1:11" x14ac:dyDescent="0.2">
      <c r="A259" s="7" t="s">
        <v>362</v>
      </c>
      <c r="B259" s="65">
        <v>1</v>
      </c>
      <c r="C259" s="34">
        <f>IF(B261=0, "-", B259/B261)</f>
        <v>2.1276595744680851E-2</v>
      </c>
      <c r="D259" s="65">
        <v>0</v>
      </c>
      <c r="E259" s="9">
        <f>IF(D261=0, "-", D259/D261)</f>
        <v>0</v>
      </c>
      <c r="F259" s="81">
        <v>7</v>
      </c>
      <c r="G259" s="34">
        <f>IF(F261=0, "-", F259/F261)</f>
        <v>1.5625E-2</v>
      </c>
      <c r="H259" s="65">
        <v>4</v>
      </c>
      <c r="I259" s="9">
        <f>IF(H261=0, "-", H259/H261)</f>
        <v>7.8277886497064575E-3</v>
      </c>
      <c r="J259" s="8" t="str">
        <f t="shared" si="20"/>
        <v>-</v>
      </c>
      <c r="K259" s="9">
        <f t="shared" si="21"/>
        <v>0.75</v>
      </c>
    </row>
    <row r="260" spans="1:11" x14ac:dyDescent="0.2">
      <c r="A260" s="2"/>
      <c r="B260" s="68"/>
      <c r="C260" s="33"/>
      <c r="D260" s="68"/>
      <c r="E260" s="6"/>
      <c r="F260" s="82"/>
      <c r="G260" s="33"/>
      <c r="H260" s="68"/>
      <c r="I260" s="6"/>
      <c r="J260" s="5"/>
      <c r="K260" s="6"/>
    </row>
    <row r="261" spans="1:11" s="43" customFormat="1" x14ac:dyDescent="0.2">
      <c r="A261" s="162" t="s">
        <v>608</v>
      </c>
      <c r="B261" s="71">
        <f>SUM(B245:B260)</f>
        <v>47</v>
      </c>
      <c r="C261" s="40">
        <f>B261/24733</f>
        <v>1.9002951522257712E-3</v>
      </c>
      <c r="D261" s="71">
        <f>SUM(D245:D260)</f>
        <v>34</v>
      </c>
      <c r="E261" s="41">
        <f>D261/29335</f>
        <v>1.1590250553945799E-3</v>
      </c>
      <c r="F261" s="77">
        <f>SUM(F245:F260)</f>
        <v>448</v>
      </c>
      <c r="G261" s="42">
        <f>F261/328185</f>
        <v>1.3650837180248945E-3</v>
      </c>
      <c r="H261" s="71">
        <f>SUM(H245:H260)</f>
        <v>511</v>
      </c>
      <c r="I261" s="41">
        <f>H261/302117</f>
        <v>1.6913977035386953E-3</v>
      </c>
      <c r="J261" s="37">
        <f>IF(D261=0, "-", IF((B261-D261)/D261&lt;10, (B261-D261)/D261, "&gt;999%"))</f>
        <v>0.38235294117647056</v>
      </c>
      <c r="K261" s="38">
        <f>IF(H261=0, "-", IF((F261-H261)/H261&lt;10, (F261-H261)/H261, "&gt;999%"))</f>
        <v>-0.12328767123287671</v>
      </c>
    </row>
    <row r="262" spans="1:11" x14ac:dyDescent="0.2">
      <c r="B262" s="83"/>
      <c r="D262" s="83"/>
      <c r="F262" s="83"/>
      <c r="H262" s="83"/>
    </row>
    <row r="263" spans="1:11" s="43" customFormat="1" x14ac:dyDescent="0.2">
      <c r="A263" s="162" t="s">
        <v>607</v>
      </c>
      <c r="B263" s="71">
        <v>181</v>
      </c>
      <c r="C263" s="40">
        <f>B263/24733</f>
        <v>7.3181579266566937E-3</v>
      </c>
      <c r="D263" s="71">
        <v>304</v>
      </c>
      <c r="E263" s="41">
        <f>D263/29335</f>
        <v>1.0363047554116243E-2</v>
      </c>
      <c r="F263" s="77">
        <v>3287</v>
      </c>
      <c r="G263" s="42">
        <f>F263/328185</f>
        <v>1.0015692368633545E-2</v>
      </c>
      <c r="H263" s="71">
        <v>3627</v>
      </c>
      <c r="I263" s="41">
        <f>H263/302117</f>
        <v>1.2005282721594615E-2</v>
      </c>
      <c r="J263" s="37">
        <f>IF(D263=0, "-", IF((B263-D263)/D263&lt;10, (B263-D263)/D263, "&gt;999%"))</f>
        <v>-0.40460526315789475</v>
      </c>
      <c r="K263" s="38">
        <f>IF(H263=0, "-", IF((F263-H263)/H263&lt;10, (F263-H263)/H263, "&gt;999%"))</f>
        <v>-9.3741384063964706E-2</v>
      </c>
    </row>
    <row r="264" spans="1:11" x14ac:dyDescent="0.2">
      <c r="B264" s="83"/>
      <c r="D264" s="83"/>
      <c r="F264" s="83"/>
      <c r="H264" s="83"/>
    </row>
    <row r="265" spans="1:11" x14ac:dyDescent="0.2">
      <c r="A265" s="27" t="s">
        <v>605</v>
      </c>
      <c r="B265" s="71">
        <f>B269-B267</f>
        <v>4055</v>
      </c>
      <c r="C265" s="40">
        <f>B265/24733</f>
        <v>0.16395099664415963</v>
      </c>
      <c r="D265" s="71">
        <f>D269-D267</f>
        <v>5480</v>
      </c>
      <c r="E265" s="41">
        <f>D265/29335</f>
        <v>0.18680756775183227</v>
      </c>
      <c r="F265" s="77">
        <f>F269-F267</f>
        <v>61851</v>
      </c>
      <c r="G265" s="42">
        <f>F265/328185</f>
        <v>0.18846382375794141</v>
      </c>
      <c r="H265" s="71">
        <f>H269-H267</f>
        <v>66346</v>
      </c>
      <c r="I265" s="41">
        <f>H265/302117</f>
        <v>0.21960366348136648</v>
      </c>
      <c r="J265" s="37">
        <f>IF(D265=0, "-", IF((B265-D265)/D265&lt;10, (B265-D265)/D265, "&gt;999%"))</f>
        <v>-0.26003649635036497</v>
      </c>
      <c r="K265" s="38">
        <f>IF(H265=0, "-", IF((F265-H265)/H265&lt;10, (F265-H265)/H265, "&gt;999%"))</f>
        <v>-6.7750881741175051E-2</v>
      </c>
    </row>
    <row r="266" spans="1:11" x14ac:dyDescent="0.2">
      <c r="A266" s="27"/>
      <c r="B266" s="71"/>
      <c r="C266" s="40"/>
      <c r="D266" s="71"/>
      <c r="E266" s="41"/>
      <c r="F266" s="77"/>
      <c r="G266" s="42"/>
      <c r="H266" s="71"/>
      <c r="I266" s="41"/>
      <c r="J266" s="37"/>
      <c r="K266" s="38"/>
    </row>
    <row r="267" spans="1:11" x14ac:dyDescent="0.2">
      <c r="A267" s="27" t="s">
        <v>606</v>
      </c>
      <c r="B267" s="71">
        <v>804</v>
      </c>
      <c r="C267" s="40">
        <f>B267/24733</f>
        <v>3.2507176646585534E-2</v>
      </c>
      <c r="D267" s="71">
        <v>1252</v>
      </c>
      <c r="E267" s="41">
        <f>D267/29335</f>
        <v>4.2679393216294527E-2</v>
      </c>
      <c r="F267" s="77">
        <v>12199</v>
      </c>
      <c r="G267" s="42">
        <f>F267/328185</f>
        <v>3.7171107759343056E-2</v>
      </c>
      <c r="H267" s="71">
        <v>14488</v>
      </c>
      <c r="I267" s="41">
        <f>H267/302117</f>
        <v>4.7954931367648959E-2</v>
      </c>
      <c r="J267" s="37">
        <f>IF(D267=0, "-", IF((B267-D267)/D267&lt;10, (B267-D267)/D267, "&gt;999%"))</f>
        <v>-0.35782747603833864</v>
      </c>
      <c r="K267" s="38">
        <f>IF(H267=0, "-", IF((F267-H267)/H267&lt;10, (F267-H267)/H267, "&gt;999%"))</f>
        <v>-0.15799282164549971</v>
      </c>
    </row>
    <row r="268" spans="1:11" x14ac:dyDescent="0.2">
      <c r="A268" s="27"/>
      <c r="B268" s="71"/>
      <c r="C268" s="40"/>
      <c r="D268" s="71"/>
      <c r="E268" s="41"/>
      <c r="F268" s="77"/>
      <c r="G268" s="42"/>
      <c r="H268" s="71"/>
      <c r="I268" s="41"/>
      <c r="J268" s="37"/>
      <c r="K268" s="38"/>
    </row>
    <row r="269" spans="1:11" x14ac:dyDescent="0.2">
      <c r="A269" s="27" t="s">
        <v>604</v>
      </c>
      <c r="B269" s="71">
        <v>4859</v>
      </c>
      <c r="C269" s="40">
        <f>B269/24733</f>
        <v>0.19645817329074516</v>
      </c>
      <c r="D269" s="71">
        <v>6732</v>
      </c>
      <c r="E269" s="41">
        <f>D269/29335</f>
        <v>0.22948696096812682</v>
      </c>
      <c r="F269" s="77">
        <v>74050</v>
      </c>
      <c r="G269" s="42">
        <f>F269/328185</f>
        <v>0.22563493151728445</v>
      </c>
      <c r="H269" s="71">
        <v>80834</v>
      </c>
      <c r="I269" s="41">
        <f>H269/302117</f>
        <v>0.26755859484901545</v>
      </c>
      <c r="J269" s="37">
        <f>IF(D269=0, "-", IF((B269-D269)/D269&lt;10, (B269-D269)/D269, "&gt;999%"))</f>
        <v>-0.27822341057635175</v>
      </c>
      <c r="K269" s="38">
        <f>IF(H269=0, "-", IF((F269-H269)/H269&lt;10, (F269-H269)/H269, "&gt;999%"))</f>
        <v>-8.3925081030259543E-2</v>
      </c>
    </row>
  </sheetData>
  <mergeCells count="58">
    <mergeCell ref="B1:K1"/>
    <mergeCell ref="B2:K2"/>
    <mergeCell ref="B203:E203"/>
    <mergeCell ref="F203:I203"/>
    <mergeCell ref="J203:K203"/>
    <mergeCell ref="B204:C204"/>
    <mergeCell ref="D204:E204"/>
    <mergeCell ref="F204:G204"/>
    <mergeCell ref="H204:I204"/>
    <mergeCell ref="B177:E177"/>
    <mergeCell ref="F177:I177"/>
    <mergeCell ref="J177:K177"/>
    <mergeCell ref="B178:C178"/>
    <mergeCell ref="D178:E178"/>
    <mergeCell ref="F178:G178"/>
    <mergeCell ref="H178:I178"/>
    <mergeCell ref="B152:E152"/>
    <mergeCell ref="F152:I152"/>
    <mergeCell ref="J152:K152"/>
    <mergeCell ref="B153:C153"/>
    <mergeCell ref="D153:E153"/>
    <mergeCell ref="F153:G153"/>
    <mergeCell ref="H153:I153"/>
    <mergeCell ref="B126:E126"/>
    <mergeCell ref="F126:I126"/>
    <mergeCell ref="J126:K126"/>
    <mergeCell ref="B127:C127"/>
    <mergeCell ref="D127:E127"/>
    <mergeCell ref="F127:G127"/>
    <mergeCell ref="H127:I127"/>
    <mergeCell ref="B87:E87"/>
    <mergeCell ref="F87:I87"/>
    <mergeCell ref="J87:K87"/>
    <mergeCell ref="B88:C88"/>
    <mergeCell ref="D88:E88"/>
    <mergeCell ref="F88:G88"/>
    <mergeCell ref="H88:I88"/>
    <mergeCell ref="B46:E46"/>
    <mergeCell ref="F46:I46"/>
    <mergeCell ref="J46:K46"/>
    <mergeCell ref="B47:C47"/>
    <mergeCell ref="D47:E47"/>
    <mergeCell ref="F47:G47"/>
    <mergeCell ref="H47:I47"/>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5"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4" max="16383" man="1"/>
    <brk id="102" max="16383" man="1"/>
    <brk id="151" max="16383" man="1"/>
    <brk id="202" max="16383" man="1"/>
    <brk id="26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8</v>
      </c>
      <c r="C7" s="39">
        <f>IF(B51=0, "-", B7/B51)</f>
        <v>1.6464293064416546E-3</v>
      </c>
      <c r="D7" s="65">
        <v>10</v>
      </c>
      <c r="E7" s="21">
        <f>IF(D51=0, "-", D7/D51)</f>
        <v>1.4854426619132501E-3</v>
      </c>
      <c r="F7" s="81">
        <v>112</v>
      </c>
      <c r="G7" s="39">
        <f>IF(F51=0, "-", F7/F51)</f>
        <v>1.5124915597569211E-3</v>
      </c>
      <c r="H7" s="65">
        <v>84</v>
      </c>
      <c r="I7" s="21">
        <f>IF(H51=0, "-", H7/H51)</f>
        <v>1.0391666872850533E-3</v>
      </c>
      <c r="J7" s="20">
        <f t="shared" ref="J7:J49" si="0">IF(D7=0, "-", IF((B7-D7)/D7&lt;10, (B7-D7)/D7, "&gt;999%"))</f>
        <v>-0.2</v>
      </c>
      <c r="K7" s="21">
        <f t="shared" ref="K7:K49" si="1">IF(H7=0, "-", IF((F7-H7)/H7&lt;10, (F7-H7)/H7, "&gt;999%"))</f>
        <v>0.33333333333333331</v>
      </c>
    </row>
    <row r="8" spans="1:11" x14ac:dyDescent="0.2">
      <c r="A8" s="7" t="s">
        <v>32</v>
      </c>
      <c r="B8" s="65">
        <v>1</v>
      </c>
      <c r="C8" s="39">
        <f>IF(B51=0, "-", B8/B51)</f>
        <v>2.0580366330520683E-4</v>
      </c>
      <c r="D8" s="65">
        <v>0</v>
      </c>
      <c r="E8" s="21">
        <f>IF(D51=0, "-", D8/D51)</f>
        <v>0</v>
      </c>
      <c r="F8" s="81">
        <v>10</v>
      </c>
      <c r="G8" s="39">
        <f>IF(F51=0, "-", F8/F51)</f>
        <v>1.3504388926401079E-4</v>
      </c>
      <c r="H8" s="65">
        <v>1</v>
      </c>
      <c r="I8" s="21">
        <f>IF(H51=0, "-", H8/H51)</f>
        <v>1.237103199148873E-5</v>
      </c>
      <c r="J8" s="20" t="str">
        <f t="shared" si="0"/>
        <v>-</v>
      </c>
      <c r="K8" s="21">
        <f t="shared" si="1"/>
        <v>9</v>
      </c>
    </row>
    <row r="9" spans="1:11" x14ac:dyDescent="0.2">
      <c r="A9" s="7" t="s">
        <v>33</v>
      </c>
      <c r="B9" s="65">
        <v>4</v>
      </c>
      <c r="C9" s="39">
        <f>IF(B51=0, "-", B9/B51)</f>
        <v>8.2321465322082732E-4</v>
      </c>
      <c r="D9" s="65">
        <v>4</v>
      </c>
      <c r="E9" s="21">
        <f>IF(D51=0, "-", D9/D51)</f>
        <v>5.941770647653001E-4</v>
      </c>
      <c r="F9" s="81">
        <v>31</v>
      </c>
      <c r="G9" s="39">
        <f>IF(F51=0, "-", F9/F51)</f>
        <v>4.1863605671843351E-4</v>
      </c>
      <c r="H9" s="65">
        <v>41</v>
      </c>
      <c r="I9" s="21">
        <f>IF(H51=0, "-", H9/H51)</f>
        <v>5.0721231165103792E-4</v>
      </c>
      <c r="J9" s="20">
        <f t="shared" si="0"/>
        <v>0</v>
      </c>
      <c r="K9" s="21">
        <f t="shared" si="1"/>
        <v>-0.24390243902439024</v>
      </c>
    </row>
    <row r="10" spans="1:11" x14ac:dyDescent="0.2">
      <c r="A10" s="7" t="s">
        <v>34</v>
      </c>
      <c r="B10" s="65">
        <v>58</v>
      </c>
      <c r="C10" s="39">
        <f>IF(B51=0, "-", B10/B51)</f>
        <v>1.1936612471701996E-2</v>
      </c>
      <c r="D10" s="65">
        <v>183</v>
      </c>
      <c r="E10" s="21">
        <f>IF(D51=0, "-", D10/D51)</f>
        <v>2.7183600713012478E-2</v>
      </c>
      <c r="F10" s="81">
        <v>1482</v>
      </c>
      <c r="G10" s="39">
        <f>IF(F51=0, "-", F10/F51)</f>
        <v>2.0013504388926399E-2</v>
      </c>
      <c r="H10" s="65">
        <v>2762</v>
      </c>
      <c r="I10" s="21">
        <f>IF(H51=0, "-", H10/H51)</f>
        <v>3.416879036049187E-2</v>
      </c>
      <c r="J10" s="20">
        <f t="shared" si="0"/>
        <v>-0.68306010928961747</v>
      </c>
      <c r="K10" s="21">
        <f t="shared" si="1"/>
        <v>-0.46343229543808834</v>
      </c>
    </row>
    <row r="11" spans="1:11" x14ac:dyDescent="0.2">
      <c r="A11" s="7" t="s">
        <v>35</v>
      </c>
      <c r="B11" s="65">
        <v>1</v>
      </c>
      <c r="C11" s="39">
        <f>IF(B51=0, "-", B11/B51)</f>
        <v>2.0580366330520683E-4</v>
      </c>
      <c r="D11" s="65">
        <v>4</v>
      </c>
      <c r="E11" s="21">
        <f>IF(D51=0, "-", D11/D51)</f>
        <v>5.941770647653001E-4</v>
      </c>
      <c r="F11" s="81">
        <v>42</v>
      </c>
      <c r="G11" s="39">
        <f>IF(F51=0, "-", F11/F51)</f>
        <v>5.6718433490884532E-4</v>
      </c>
      <c r="H11" s="65">
        <v>33</v>
      </c>
      <c r="I11" s="21">
        <f>IF(H51=0, "-", H11/H51)</f>
        <v>4.0824405571912809E-4</v>
      </c>
      <c r="J11" s="20">
        <f t="shared" si="0"/>
        <v>-0.75</v>
      </c>
      <c r="K11" s="21">
        <f t="shared" si="1"/>
        <v>0.27272727272727271</v>
      </c>
    </row>
    <row r="12" spans="1:11" x14ac:dyDescent="0.2">
      <c r="A12" s="7" t="s">
        <v>36</v>
      </c>
      <c r="B12" s="65">
        <v>281</v>
      </c>
      <c r="C12" s="39">
        <f>IF(B51=0, "-", B12/B51)</f>
        <v>5.7830829388763119E-2</v>
      </c>
      <c r="D12" s="65">
        <v>302</v>
      </c>
      <c r="E12" s="21">
        <f>IF(D51=0, "-", D12/D51)</f>
        <v>4.4860368389780157E-2</v>
      </c>
      <c r="F12" s="81">
        <v>3936</v>
      </c>
      <c r="G12" s="39">
        <f>IF(F51=0, "-", F12/F51)</f>
        <v>5.3153274814314651E-2</v>
      </c>
      <c r="H12" s="65">
        <v>3458</v>
      </c>
      <c r="I12" s="21">
        <f>IF(H51=0, "-", H12/H51)</f>
        <v>4.277902862656803E-2</v>
      </c>
      <c r="J12" s="20">
        <f t="shared" si="0"/>
        <v>-6.9536423841059597E-2</v>
      </c>
      <c r="K12" s="21">
        <f t="shared" si="1"/>
        <v>0.1382301908617698</v>
      </c>
    </row>
    <row r="13" spans="1:11" x14ac:dyDescent="0.2">
      <c r="A13" s="7" t="s">
        <v>37</v>
      </c>
      <c r="B13" s="65">
        <v>0</v>
      </c>
      <c r="C13" s="39">
        <f>IF(B51=0, "-", B13/B51)</f>
        <v>0</v>
      </c>
      <c r="D13" s="65">
        <v>0</v>
      </c>
      <c r="E13" s="21">
        <f>IF(D51=0, "-", D13/D51)</f>
        <v>0</v>
      </c>
      <c r="F13" s="81">
        <v>0</v>
      </c>
      <c r="G13" s="39">
        <f>IF(F51=0, "-", F13/F51)</f>
        <v>0</v>
      </c>
      <c r="H13" s="65">
        <v>1</v>
      </c>
      <c r="I13" s="21">
        <f>IF(H51=0, "-", H13/H51)</f>
        <v>1.237103199148873E-5</v>
      </c>
      <c r="J13" s="20" t="str">
        <f t="shared" si="0"/>
        <v>-</v>
      </c>
      <c r="K13" s="21">
        <f t="shared" si="1"/>
        <v>-1</v>
      </c>
    </row>
    <row r="14" spans="1:11" x14ac:dyDescent="0.2">
      <c r="A14" s="7" t="s">
        <v>39</v>
      </c>
      <c r="B14" s="65">
        <v>5</v>
      </c>
      <c r="C14" s="39">
        <f>IF(B51=0, "-", B14/B51)</f>
        <v>1.0290183165260341E-3</v>
      </c>
      <c r="D14" s="65">
        <v>6</v>
      </c>
      <c r="E14" s="21">
        <f>IF(D51=0, "-", D14/D51)</f>
        <v>8.9126559714795004E-4</v>
      </c>
      <c r="F14" s="81">
        <v>104</v>
      </c>
      <c r="G14" s="39">
        <f>IF(F51=0, "-", F14/F51)</f>
        <v>1.4044564483457124E-3</v>
      </c>
      <c r="H14" s="65">
        <v>110</v>
      </c>
      <c r="I14" s="21">
        <f>IF(H51=0, "-", H14/H51)</f>
        <v>1.3608135190637603E-3</v>
      </c>
      <c r="J14" s="20">
        <f t="shared" si="0"/>
        <v>-0.16666666666666666</v>
      </c>
      <c r="K14" s="21">
        <f t="shared" si="1"/>
        <v>-5.4545454545454543E-2</v>
      </c>
    </row>
    <row r="15" spans="1:11" x14ac:dyDescent="0.2">
      <c r="A15" s="7" t="s">
        <v>40</v>
      </c>
      <c r="B15" s="65">
        <v>0</v>
      </c>
      <c r="C15" s="39">
        <f>IF(B51=0, "-", B15/B51)</f>
        <v>0</v>
      </c>
      <c r="D15" s="65">
        <v>0</v>
      </c>
      <c r="E15" s="21">
        <f>IF(D51=0, "-", D15/D51)</f>
        <v>0</v>
      </c>
      <c r="F15" s="81">
        <v>31</v>
      </c>
      <c r="G15" s="39">
        <f>IF(F51=0, "-", F15/F51)</f>
        <v>4.1863605671843351E-4</v>
      </c>
      <c r="H15" s="65">
        <v>14</v>
      </c>
      <c r="I15" s="21">
        <f>IF(H51=0, "-", H15/H51)</f>
        <v>1.7319444788084222E-4</v>
      </c>
      <c r="J15" s="20" t="str">
        <f t="shared" si="0"/>
        <v>-</v>
      </c>
      <c r="K15" s="21">
        <f t="shared" si="1"/>
        <v>1.2142857142857142</v>
      </c>
    </row>
    <row r="16" spans="1:11" x14ac:dyDescent="0.2">
      <c r="A16" s="7" t="s">
        <v>43</v>
      </c>
      <c r="B16" s="65">
        <v>5</v>
      </c>
      <c r="C16" s="39">
        <f>IF(B51=0, "-", B16/B51)</f>
        <v>1.0290183165260341E-3</v>
      </c>
      <c r="D16" s="65">
        <v>7</v>
      </c>
      <c r="E16" s="21">
        <f>IF(D51=0, "-", D16/D51)</f>
        <v>1.0398098633392751E-3</v>
      </c>
      <c r="F16" s="81">
        <v>59</v>
      </c>
      <c r="G16" s="39">
        <f>IF(F51=0, "-", F16/F51)</f>
        <v>7.9675894665766378E-4</v>
      </c>
      <c r="H16" s="65">
        <v>78</v>
      </c>
      <c r="I16" s="21">
        <f>IF(H51=0, "-", H16/H51)</f>
        <v>9.6494049533612093E-4</v>
      </c>
      <c r="J16" s="20">
        <f t="shared" si="0"/>
        <v>-0.2857142857142857</v>
      </c>
      <c r="K16" s="21">
        <f t="shared" si="1"/>
        <v>-0.24358974358974358</v>
      </c>
    </row>
    <row r="17" spans="1:11" x14ac:dyDescent="0.2">
      <c r="A17" s="7" t="s">
        <v>44</v>
      </c>
      <c r="B17" s="65">
        <v>33</v>
      </c>
      <c r="C17" s="39">
        <f>IF(B51=0, "-", B17/B51)</f>
        <v>6.7915208890718254E-3</v>
      </c>
      <c r="D17" s="65">
        <v>12</v>
      </c>
      <c r="E17" s="21">
        <f>IF(D51=0, "-", D17/D51)</f>
        <v>1.7825311942959001E-3</v>
      </c>
      <c r="F17" s="81">
        <v>258</v>
      </c>
      <c r="G17" s="39">
        <f>IF(F51=0, "-", F17/F51)</f>
        <v>3.4841323430114786E-3</v>
      </c>
      <c r="H17" s="65">
        <v>217</v>
      </c>
      <c r="I17" s="21">
        <f>IF(H51=0, "-", H17/H51)</f>
        <v>2.6845139421530543E-3</v>
      </c>
      <c r="J17" s="20">
        <f t="shared" si="0"/>
        <v>1.75</v>
      </c>
      <c r="K17" s="21">
        <f t="shared" si="1"/>
        <v>0.1889400921658986</v>
      </c>
    </row>
    <row r="18" spans="1:11" x14ac:dyDescent="0.2">
      <c r="A18" s="7" t="s">
        <v>46</v>
      </c>
      <c r="B18" s="65">
        <v>26</v>
      </c>
      <c r="C18" s="39">
        <f>IF(B51=0, "-", B18/B51)</f>
        <v>5.3508952459353776E-3</v>
      </c>
      <c r="D18" s="65">
        <v>86</v>
      </c>
      <c r="E18" s="21">
        <f>IF(D51=0, "-", D18/D51)</f>
        <v>1.2774806892453951E-2</v>
      </c>
      <c r="F18" s="81">
        <v>1012</v>
      </c>
      <c r="G18" s="39">
        <f>IF(F51=0, "-", F18/F51)</f>
        <v>1.3666441593517892E-2</v>
      </c>
      <c r="H18" s="65">
        <v>1310</v>
      </c>
      <c r="I18" s="21">
        <f>IF(H51=0, "-", H18/H51)</f>
        <v>1.6206051908850237E-2</v>
      </c>
      <c r="J18" s="20">
        <f t="shared" si="0"/>
        <v>-0.69767441860465118</v>
      </c>
      <c r="K18" s="21">
        <f t="shared" si="1"/>
        <v>-0.22748091603053436</v>
      </c>
    </row>
    <row r="19" spans="1:11" x14ac:dyDescent="0.2">
      <c r="A19" s="7" t="s">
        <v>49</v>
      </c>
      <c r="B19" s="65">
        <v>5</v>
      </c>
      <c r="C19" s="39">
        <f>IF(B51=0, "-", B19/B51)</f>
        <v>1.0290183165260341E-3</v>
      </c>
      <c r="D19" s="65">
        <v>16</v>
      </c>
      <c r="E19" s="21">
        <f>IF(D51=0, "-", D19/D51)</f>
        <v>2.3767082590612004E-3</v>
      </c>
      <c r="F19" s="81">
        <v>87</v>
      </c>
      <c r="G19" s="39">
        <f>IF(F51=0, "-", F19/F51)</f>
        <v>1.174881836596894E-3</v>
      </c>
      <c r="H19" s="65">
        <v>133</v>
      </c>
      <c r="I19" s="21">
        <f>IF(H51=0, "-", H19/H51)</f>
        <v>1.6453472548680012E-3</v>
      </c>
      <c r="J19" s="20">
        <f t="shared" si="0"/>
        <v>-0.6875</v>
      </c>
      <c r="K19" s="21">
        <f t="shared" si="1"/>
        <v>-0.34586466165413532</v>
      </c>
    </row>
    <row r="20" spans="1:11" x14ac:dyDescent="0.2">
      <c r="A20" s="7" t="s">
        <v>52</v>
      </c>
      <c r="B20" s="65">
        <v>0</v>
      </c>
      <c r="C20" s="39">
        <f>IF(B51=0, "-", B20/B51)</f>
        <v>0</v>
      </c>
      <c r="D20" s="65">
        <v>0</v>
      </c>
      <c r="E20" s="21">
        <f>IF(D51=0, "-", D20/D51)</f>
        <v>0</v>
      </c>
      <c r="F20" s="81">
        <v>0</v>
      </c>
      <c r="G20" s="39">
        <f>IF(F51=0, "-", F20/F51)</f>
        <v>0</v>
      </c>
      <c r="H20" s="65">
        <v>506</v>
      </c>
      <c r="I20" s="21">
        <f>IF(H51=0, "-", H20/H51)</f>
        <v>6.2597421876932971E-3</v>
      </c>
      <c r="J20" s="20" t="str">
        <f t="shared" si="0"/>
        <v>-</v>
      </c>
      <c r="K20" s="21">
        <f t="shared" si="1"/>
        <v>-1</v>
      </c>
    </row>
    <row r="21" spans="1:11" x14ac:dyDescent="0.2">
      <c r="A21" s="7" t="s">
        <v>53</v>
      </c>
      <c r="B21" s="65">
        <v>60</v>
      </c>
      <c r="C21" s="39">
        <f>IF(B51=0, "-", B21/B51)</f>
        <v>1.234821979831241E-2</v>
      </c>
      <c r="D21" s="65">
        <v>308</v>
      </c>
      <c r="E21" s="21">
        <f>IF(D51=0, "-", D21/D51)</f>
        <v>4.5751633986928102E-2</v>
      </c>
      <c r="F21" s="81">
        <v>1414</v>
      </c>
      <c r="G21" s="39">
        <f>IF(F51=0, "-", F21/F51)</f>
        <v>1.9095205941931127E-2</v>
      </c>
      <c r="H21" s="65">
        <v>3831</v>
      </c>
      <c r="I21" s="21">
        <f>IF(H51=0, "-", H21/H51)</f>
        <v>4.7393423559393327E-2</v>
      </c>
      <c r="J21" s="20">
        <f t="shared" si="0"/>
        <v>-0.80519480519480524</v>
      </c>
      <c r="K21" s="21">
        <f t="shared" si="1"/>
        <v>-0.63090576872879145</v>
      </c>
    </row>
    <row r="22" spans="1:11" x14ac:dyDescent="0.2">
      <c r="A22" s="7" t="s">
        <v>54</v>
      </c>
      <c r="B22" s="65">
        <v>902</v>
      </c>
      <c r="C22" s="39">
        <f>IF(B51=0, "-", B22/B51)</f>
        <v>0.18563490430129656</v>
      </c>
      <c r="D22" s="65">
        <v>632</v>
      </c>
      <c r="E22" s="21">
        <f>IF(D51=0, "-", D22/D51)</f>
        <v>9.3879976232917411E-2</v>
      </c>
      <c r="F22" s="81">
        <v>8959</v>
      </c>
      <c r="G22" s="39">
        <f>IF(F51=0, "-", F22/F51)</f>
        <v>0.12098582039162728</v>
      </c>
      <c r="H22" s="65">
        <v>8763</v>
      </c>
      <c r="I22" s="21">
        <f>IF(H51=0, "-", H22/H51)</f>
        <v>0.10840735334141574</v>
      </c>
      <c r="J22" s="20">
        <f t="shared" si="0"/>
        <v>0.42721518987341772</v>
      </c>
      <c r="K22" s="21">
        <f t="shared" si="1"/>
        <v>2.23667693712199E-2</v>
      </c>
    </row>
    <row r="23" spans="1:11" x14ac:dyDescent="0.2">
      <c r="A23" s="7" t="s">
        <v>56</v>
      </c>
      <c r="B23" s="65">
        <v>0</v>
      </c>
      <c r="C23" s="39">
        <f>IF(B51=0, "-", B23/B51)</f>
        <v>0</v>
      </c>
      <c r="D23" s="65">
        <v>0</v>
      </c>
      <c r="E23" s="21">
        <f>IF(D51=0, "-", D23/D51)</f>
        <v>0</v>
      </c>
      <c r="F23" s="81">
        <v>0</v>
      </c>
      <c r="G23" s="39">
        <f>IF(F51=0, "-", F23/F51)</f>
        <v>0</v>
      </c>
      <c r="H23" s="65">
        <v>16</v>
      </c>
      <c r="I23" s="21">
        <f>IF(H51=0, "-", H23/H51)</f>
        <v>1.9793651186381968E-4</v>
      </c>
      <c r="J23" s="20" t="str">
        <f t="shared" si="0"/>
        <v>-</v>
      </c>
      <c r="K23" s="21">
        <f t="shared" si="1"/>
        <v>-1</v>
      </c>
    </row>
    <row r="24" spans="1:11" x14ac:dyDescent="0.2">
      <c r="A24" s="7" t="s">
        <v>62</v>
      </c>
      <c r="B24" s="65">
        <v>2</v>
      </c>
      <c r="C24" s="39">
        <f>IF(B51=0, "-", B24/B51)</f>
        <v>4.1160732661041366E-4</v>
      </c>
      <c r="D24" s="65">
        <v>4</v>
      </c>
      <c r="E24" s="21">
        <f>IF(D51=0, "-", D24/D51)</f>
        <v>5.941770647653001E-4</v>
      </c>
      <c r="F24" s="81">
        <v>85</v>
      </c>
      <c r="G24" s="39">
        <f>IF(F51=0, "-", F24/F51)</f>
        <v>1.1478730587440918E-3</v>
      </c>
      <c r="H24" s="65">
        <v>108</v>
      </c>
      <c r="I24" s="21">
        <f>IF(H51=0, "-", H24/H51)</f>
        <v>1.3360714550807828E-3</v>
      </c>
      <c r="J24" s="20">
        <f t="shared" si="0"/>
        <v>-0.5</v>
      </c>
      <c r="K24" s="21">
        <f t="shared" si="1"/>
        <v>-0.21296296296296297</v>
      </c>
    </row>
    <row r="25" spans="1:11" x14ac:dyDescent="0.2">
      <c r="A25" s="7" t="s">
        <v>65</v>
      </c>
      <c r="B25" s="65">
        <v>779</v>
      </c>
      <c r="C25" s="39">
        <f>IF(B51=0, "-", B25/B51)</f>
        <v>0.16032105371475613</v>
      </c>
      <c r="D25" s="65">
        <v>754</v>
      </c>
      <c r="E25" s="21">
        <f>IF(D51=0, "-", D25/D51)</f>
        <v>0.11200237670825906</v>
      </c>
      <c r="F25" s="81">
        <v>11713</v>
      </c>
      <c r="G25" s="39">
        <f>IF(F51=0, "-", F25/F51)</f>
        <v>0.15817690749493585</v>
      </c>
      <c r="H25" s="65">
        <v>11780</v>
      </c>
      <c r="I25" s="21">
        <f>IF(H51=0, "-", H25/H51)</f>
        <v>0.14573075685973724</v>
      </c>
      <c r="J25" s="20">
        <f t="shared" si="0"/>
        <v>3.3156498673740056E-2</v>
      </c>
      <c r="K25" s="21">
        <f t="shared" si="1"/>
        <v>-5.6876061120543298E-3</v>
      </c>
    </row>
    <row r="26" spans="1:11" x14ac:dyDescent="0.2">
      <c r="A26" s="7" t="s">
        <v>66</v>
      </c>
      <c r="B26" s="65">
        <v>1</v>
      </c>
      <c r="C26" s="39">
        <f>IF(B51=0, "-", B26/B51)</f>
        <v>2.0580366330520683E-4</v>
      </c>
      <c r="D26" s="65">
        <v>1</v>
      </c>
      <c r="E26" s="21">
        <f>IF(D51=0, "-", D26/D51)</f>
        <v>1.4854426619132502E-4</v>
      </c>
      <c r="F26" s="81">
        <v>18</v>
      </c>
      <c r="G26" s="39">
        <f>IF(F51=0, "-", F26/F51)</f>
        <v>2.4307900067521945E-4</v>
      </c>
      <c r="H26" s="65">
        <v>22</v>
      </c>
      <c r="I26" s="21">
        <f>IF(H51=0, "-", H26/H51)</f>
        <v>2.7216270381275206E-4</v>
      </c>
      <c r="J26" s="20">
        <f t="shared" si="0"/>
        <v>0</v>
      </c>
      <c r="K26" s="21">
        <f t="shared" si="1"/>
        <v>-0.18181818181818182</v>
      </c>
    </row>
    <row r="27" spans="1:11" x14ac:dyDescent="0.2">
      <c r="A27" s="7" t="s">
        <v>68</v>
      </c>
      <c r="B27" s="65">
        <v>37</v>
      </c>
      <c r="C27" s="39">
        <f>IF(B51=0, "-", B27/B51)</f>
        <v>7.6147355422926527E-3</v>
      </c>
      <c r="D27" s="65">
        <v>32</v>
      </c>
      <c r="E27" s="21">
        <f>IF(D51=0, "-", D27/D51)</f>
        <v>4.7534165181224008E-3</v>
      </c>
      <c r="F27" s="81">
        <v>420</v>
      </c>
      <c r="G27" s="39">
        <f>IF(F51=0, "-", F27/F51)</f>
        <v>5.6718433490884537E-3</v>
      </c>
      <c r="H27" s="65">
        <v>335</v>
      </c>
      <c r="I27" s="21">
        <f>IF(H51=0, "-", H27/H51)</f>
        <v>4.1442957171487242E-3</v>
      </c>
      <c r="J27" s="20">
        <f t="shared" si="0"/>
        <v>0.15625</v>
      </c>
      <c r="K27" s="21">
        <f t="shared" si="1"/>
        <v>0.2537313432835821</v>
      </c>
    </row>
    <row r="28" spans="1:11" x14ac:dyDescent="0.2">
      <c r="A28" s="7" t="s">
        <v>69</v>
      </c>
      <c r="B28" s="65">
        <v>40</v>
      </c>
      <c r="C28" s="39">
        <f>IF(B51=0, "-", B28/B51)</f>
        <v>8.2321465322082732E-3</v>
      </c>
      <c r="D28" s="65">
        <v>90</v>
      </c>
      <c r="E28" s="21">
        <f>IF(D51=0, "-", D28/D51)</f>
        <v>1.3368983957219251E-2</v>
      </c>
      <c r="F28" s="81">
        <v>884</v>
      </c>
      <c r="G28" s="39">
        <f>IF(F51=0, "-", F28/F51)</f>
        <v>1.1937879810938554E-2</v>
      </c>
      <c r="H28" s="65">
        <v>714</v>
      </c>
      <c r="I28" s="21">
        <f>IF(H51=0, "-", H28/H51)</f>
        <v>8.8329168419229529E-3</v>
      </c>
      <c r="J28" s="20">
        <f t="shared" si="0"/>
        <v>-0.55555555555555558</v>
      </c>
      <c r="K28" s="21">
        <f t="shared" si="1"/>
        <v>0.23809523809523808</v>
      </c>
    </row>
    <row r="29" spans="1:11" x14ac:dyDescent="0.2">
      <c r="A29" s="7" t="s">
        <v>70</v>
      </c>
      <c r="B29" s="65">
        <v>0</v>
      </c>
      <c r="C29" s="39">
        <f>IF(B51=0, "-", B29/B51)</f>
        <v>0</v>
      </c>
      <c r="D29" s="65">
        <v>4</v>
      </c>
      <c r="E29" s="21">
        <f>IF(D51=0, "-", D29/D51)</f>
        <v>5.941770647653001E-4</v>
      </c>
      <c r="F29" s="81">
        <v>12</v>
      </c>
      <c r="G29" s="39">
        <f>IF(F51=0, "-", F29/F51)</f>
        <v>1.6205266711681298E-4</v>
      </c>
      <c r="H29" s="65">
        <v>25</v>
      </c>
      <c r="I29" s="21">
        <f>IF(H51=0, "-", H29/H51)</f>
        <v>3.0927579978721825E-4</v>
      </c>
      <c r="J29" s="20">
        <f t="shared" si="0"/>
        <v>-1</v>
      </c>
      <c r="K29" s="21">
        <f t="shared" si="1"/>
        <v>-0.52</v>
      </c>
    </row>
    <row r="30" spans="1:11" x14ac:dyDescent="0.2">
      <c r="A30" s="7" t="s">
        <v>73</v>
      </c>
      <c r="B30" s="65">
        <v>5</v>
      </c>
      <c r="C30" s="39">
        <f>IF(B51=0, "-", B30/B51)</f>
        <v>1.0290183165260341E-3</v>
      </c>
      <c r="D30" s="65">
        <v>9</v>
      </c>
      <c r="E30" s="21">
        <f>IF(D51=0, "-", D30/D51)</f>
        <v>1.3368983957219251E-3</v>
      </c>
      <c r="F30" s="81">
        <v>60</v>
      </c>
      <c r="G30" s="39">
        <f>IF(F51=0, "-", F30/F51)</f>
        <v>8.1026333558406485E-4</v>
      </c>
      <c r="H30" s="65">
        <v>82</v>
      </c>
      <c r="I30" s="21">
        <f>IF(H51=0, "-", H30/H51)</f>
        <v>1.0144246233020758E-3</v>
      </c>
      <c r="J30" s="20">
        <f t="shared" si="0"/>
        <v>-0.44444444444444442</v>
      </c>
      <c r="K30" s="21">
        <f t="shared" si="1"/>
        <v>-0.26829268292682928</v>
      </c>
    </row>
    <row r="31" spans="1:11" x14ac:dyDescent="0.2">
      <c r="A31" s="7" t="s">
        <v>74</v>
      </c>
      <c r="B31" s="65">
        <v>295</v>
      </c>
      <c r="C31" s="39">
        <f>IF(B51=0, "-", B31/B51)</f>
        <v>6.0712080675036015E-2</v>
      </c>
      <c r="D31" s="65">
        <v>646</v>
      </c>
      <c r="E31" s="21">
        <f>IF(D51=0, "-", D31/D51)</f>
        <v>9.5959595959595953E-2</v>
      </c>
      <c r="F31" s="81">
        <v>6706</v>
      </c>
      <c r="G31" s="39">
        <f>IF(F51=0, "-", F31/F51)</f>
        <v>9.0560432140445651E-2</v>
      </c>
      <c r="H31" s="65">
        <v>6974</v>
      </c>
      <c r="I31" s="21">
        <f>IF(H51=0, "-", H31/H51)</f>
        <v>8.6275577108642407E-2</v>
      </c>
      <c r="J31" s="20">
        <f t="shared" si="0"/>
        <v>-0.54334365325077394</v>
      </c>
      <c r="K31" s="21">
        <f t="shared" si="1"/>
        <v>-3.8428448523085745E-2</v>
      </c>
    </row>
    <row r="32" spans="1:11" x14ac:dyDescent="0.2">
      <c r="A32" s="7" t="s">
        <v>75</v>
      </c>
      <c r="B32" s="65">
        <v>5</v>
      </c>
      <c r="C32" s="39">
        <f>IF(B51=0, "-", B32/B51)</f>
        <v>1.0290183165260341E-3</v>
      </c>
      <c r="D32" s="65">
        <v>2</v>
      </c>
      <c r="E32" s="21">
        <f>IF(D51=0, "-", D32/D51)</f>
        <v>2.9708853238265005E-4</v>
      </c>
      <c r="F32" s="81">
        <v>37</v>
      </c>
      <c r="G32" s="39">
        <f>IF(F51=0, "-", F32/F51)</f>
        <v>4.9966239027683993E-4</v>
      </c>
      <c r="H32" s="65">
        <v>36</v>
      </c>
      <c r="I32" s="21">
        <f>IF(H51=0, "-", H32/H51)</f>
        <v>4.4535715169359428E-4</v>
      </c>
      <c r="J32" s="20">
        <f t="shared" si="0"/>
        <v>1.5</v>
      </c>
      <c r="K32" s="21">
        <f t="shared" si="1"/>
        <v>2.7777777777777776E-2</v>
      </c>
    </row>
    <row r="33" spans="1:11" x14ac:dyDescent="0.2">
      <c r="A33" s="7" t="s">
        <v>76</v>
      </c>
      <c r="B33" s="65">
        <v>224</v>
      </c>
      <c r="C33" s="39">
        <f>IF(B51=0, "-", B33/B51)</f>
        <v>4.610002058036633E-2</v>
      </c>
      <c r="D33" s="65">
        <v>500</v>
      </c>
      <c r="E33" s="21">
        <f>IF(D51=0, "-", D33/D51)</f>
        <v>7.427213309566251E-2</v>
      </c>
      <c r="F33" s="81">
        <v>3703</v>
      </c>
      <c r="G33" s="39">
        <f>IF(F51=0, "-", F33/F51)</f>
        <v>5.0006752194463197E-2</v>
      </c>
      <c r="H33" s="65">
        <v>5310</v>
      </c>
      <c r="I33" s="21">
        <f>IF(H51=0, "-", H33/H51)</f>
        <v>6.569017987480516E-2</v>
      </c>
      <c r="J33" s="20">
        <f t="shared" si="0"/>
        <v>-0.55200000000000005</v>
      </c>
      <c r="K33" s="21">
        <f t="shared" si="1"/>
        <v>-0.3026365348399247</v>
      </c>
    </row>
    <row r="34" spans="1:11" x14ac:dyDescent="0.2">
      <c r="A34" s="7" t="s">
        <v>78</v>
      </c>
      <c r="B34" s="65">
        <v>26</v>
      </c>
      <c r="C34" s="39">
        <f>IF(B51=0, "-", B34/B51)</f>
        <v>5.3508952459353776E-3</v>
      </c>
      <c r="D34" s="65">
        <v>24</v>
      </c>
      <c r="E34" s="21">
        <f>IF(D51=0, "-", D34/D51)</f>
        <v>3.5650623885918001E-3</v>
      </c>
      <c r="F34" s="81">
        <v>189</v>
      </c>
      <c r="G34" s="39">
        <f>IF(F51=0, "-", F34/F51)</f>
        <v>2.5523295070898041E-3</v>
      </c>
      <c r="H34" s="65">
        <v>256</v>
      </c>
      <c r="I34" s="21">
        <f>IF(H51=0, "-", H34/H51)</f>
        <v>3.1669841898211148E-3</v>
      </c>
      <c r="J34" s="20">
        <f t="shared" si="0"/>
        <v>8.3333333333333329E-2</v>
      </c>
      <c r="K34" s="21">
        <f t="shared" si="1"/>
        <v>-0.26171875</v>
      </c>
    </row>
    <row r="35" spans="1:11" x14ac:dyDescent="0.2">
      <c r="A35" s="7" t="s">
        <v>79</v>
      </c>
      <c r="B35" s="65">
        <v>215</v>
      </c>
      <c r="C35" s="39">
        <f>IF(B51=0, "-", B35/B51)</f>
        <v>4.4247787610619468E-2</v>
      </c>
      <c r="D35" s="65">
        <v>255</v>
      </c>
      <c r="E35" s="21">
        <f>IF(D51=0, "-", D35/D51)</f>
        <v>3.787878787878788E-2</v>
      </c>
      <c r="F35" s="81">
        <v>4157</v>
      </c>
      <c r="G35" s="39">
        <f>IF(F51=0, "-", F35/F51)</f>
        <v>5.6137744767049289E-2</v>
      </c>
      <c r="H35" s="65">
        <v>2541</v>
      </c>
      <c r="I35" s="21">
        <f>IF(H51=0, "-", H35/H51)</f>
        <v>3.1434792290372861E-2</v>
      </c>
      <c r="J35" s="20">
        <f t="shared" si="0"/>
        <v>-0.15686274509803921</v>
      </c>
      <c r="K35" s="21">
        <f t="shared" si="1"/>
        <v>0.63597009051554509</v>
      </c>
    </row>
    <row r="36" spans="1:11" x14ac:dyDescent="0.2">
      <c r="A36" s="7" t="s">
        <v>80</v>
      </c>
      <c r="B36" s="65">
        <v>30</v>
      </c>
      <c r="C36" s="39">
        <f>IF(B51=0, "-", B36/B51)</f>
        <v>6.1741098991562049E-3</v>
      </c>
      <c r="D36" s="65">
        <v>84</v>
      </c>
      <c r="E36" s="21">
        <f>IF(D51=0, "-", D36/D51)</f>
        <v>1.2477718360071301E-2</v>
      </c>
      <c r="F36" s="81">
        <v>823</v>
      </c>
      <c r="G36" s="39">
        <f>IF(F51=0, "-", F36/F51)</f>
        <v>1.1114112086428089E-2</v>
      </c>
      <c r="H36" s="65">
        <v>823</v>
      </c>
      <c r="I36" s="21">
        <f>IF(H51=0, "-", H36/H51)</f>
        <v>1.0181359328995224E-2</v>
      </c>
      <c r="J36" s="20">
        <f t="shared" si="0"/>
        <v>-0.6428571428571429</v>
      </c>
      <c r="K36" s="21">
        <f t="shared" si="1"/>
        <v>0</v>
      </c>
    </row>
    <row r="37" spans="1:11" x14ac:dyDescent="0.2">
      <c r="A37" s="7" t="s">
        <v>81</v>
      </c>
      <c r="B37" s="65">
        <v>124</v>
      </c>
      <c r="C37" s="39">
        <f>IF(B51=0, "-", B37/B51)</f>
        <v>2.5519654249845647E-2</v>
      </c>
      <c r="D37" s="65">
        <v>5</v>
      </c>
      <c r="E37" s="21">
        <f>IF(D51=0, "-", D37/D51)</f>
        <v>7.4272133095662507E-4</v>
      </c>
      <c r="F37" s="81">
        <v>650</v>
      </c>
      <c r="G37" s="39">
        <f>IF(F51=0, "-", F37/F51)</f>
        <v>8.7778528021607016E-3</v>
      </c>
      <c r="H37" s="65">
        <v>151</v>
      </c>
      <c r="I37" s="21">
        <f>IF(H51=0, "-", H37/H51)</f>
        <v>1.8680258307147983E-3</v>
      </c>
      <c r="J37" s="20" t="str">
        <f t="shared" si="0"/>
        <v>&gt;999%</v>
      </c>
      <c r="K37" s="21">
        <f t="shared" si="1"/>
        <v>3.3046357615894038</v>
      </c>
    </row>
    <row r="38" spans="1:11" x14ac:dyDescent="0.2">
      <c r="A38" s="7" t="s">
        <v>82</v>
      </c>
      <c r="B38" s="65">
        <v>0</v>
      </c>
      <c r="C38" s="39">
        <f>IF(B51=0, "-", B38/B51)</f>
        <v>0</v>
      </c>
      <c r="D38" s="65">
        <v>1</v>
      </c>
      <c r="E38" s="21">
        <f>IF(D51=0, "-", D38/D51)</f>
        <v>1.4854426619132502E-4</v>
      </c>
      <c r="F38" s="81">
        <v>0</v>
      </c>
      <c r="G38" s="39">
        <f>IF(F51=0, "-", F38/F51)</f>
        <v>0</v>
      </c>
      <c r="H38" s="65">
        <v>5</v>
      </c>
      <c r="I38" s="21">
        <f>IF(H51=0, "-", H38/H51)</f>
        <v>6.1855159957443649E-5</v>
      </c>
      <c r="J38" s="20">
        <f t="shared" si="0"/>
        <v>-1</v>
      </c>
      <c r="K38" s="21">
        <f t="shared" si="1"/>
        <v>-1</v>
      </c>
    </row>
    <row r="39" spans="1:11" x14ac:dyDescent="0.2">
      <c r="A39" s="7" t="s">
        <v>83</v>
      </c>
      <c r="B39" s="65">
        <v>17</v>
      </c>
      <c r="C39" s="39">
        <f>IF(B51=0, "-", B39/B51)</f>
        <v>3.4986622761885161E-3</v>
      </c>
      <c r="D39" s="65">
        <v>9</v>
      </c>
      <c r="E39" s="21">
        <f>IF(D51=0, "-", D39/D51)</f>
        <v>1.3368983957219251E-3</v>
      </c>
      <c r="F39" s="81">
        <v>157</v>
      </c>
      <c r="G39" s="39">
        <f>IF(F51=0, "-", F39/F51)</f>
        <v>2.1201890614449695E-3</v>
      </c>
      <c r="H39" s="65">
        <v>106</v>
      </c>
      <c r="I39" s="21">
        <f>IF(H51=0, "-", H39/H51)</f>
        <v>1.3113293910978054E-3</v>
      </c>
      <c r="J39" s="20">
        <f t="shared" si="0"/>
        <v>0.88888888888888884</v>
      </c>
      <c r="K39" s="21">
        <f t="shared" si="1"/>
        <v>0.48113207547169812</v>
      </c>
    </row>
    <row r="40" spans="1:11" x14ac:dyDescent="0.2">
      <c r="A40" s="7" t="s">
        <v>84</v>
      </c>
      <c r="B40" s="65">
        <v>69</v>
      </c>
      <c r="C40" s="39">
        <f>IF(B51=0, "-", B40/B51)</f>
        <v>1.4200452768059271E-2</v>
      </c>
      <c r="D40" s="65">
        <v>42</v>
      </c>
      <c r="E40" s="21">
        <f>IF(D51=0, "-", D40/D51)</f>
        <v>6.2388591800356507E-3</v>
      </c>
      <c r="F40" s="81">
        <v>201</v>
      </c>
      <c r="G40" s="39">
        <f>IF(F51=0, "-", F40/F51)</f>
        <v>2.714382174206617E-3</v>
      </c>
      <c r="H40" s="65">
        <v>210</v>
      </c>
      <c r="I40" s="21">
        <f>IF(H51=0, "-", H40/H51)</f>
        <v>2.5979167182126335E-3</v>
      </c>
      <c r="J40" s="20">
        <f t="shared" si="0"/>
        <v>0.6428571428571429</v>
      </c>
      <c r="K40" s="21">
        <f t="shared" si="1"/>
        <v>-4.2857142857142858E-2</v>
      </c>
    </row>
    <row r="41" spans="1:11" x14ac:dyDescent="0.2">
      <c r="A41" s="7" t="s">
        <v>85</v>
      </c>
      <c r="B41" s="65">
        <v>51</v>
      </c>
      <c r="C41" s="39">
        <f>IF(B51=0, "-", B41/B51)</f>
        <v>1.0495986828565548E-2</v>
      </c>
      <c r="D41" s="65">
        <v>18</v>
      </c>
      <c r="E41" s="21">
        <f>IF(D51=0, "-", D41/D51)</f>
        <v>2.6737967914438501E-3</v>
      </c>
      <c r="F41" s="81">
        <v>480</v>
      </c>
      <c r="G41" s="39">
        <f>IF(F51=0, "-", F41/F51)</f>
        <v>6.4821066846725188E-3</v>
      </c>
      <c r="H41" s="65">
        <v>287</v>
      </c>
      <c r="I41" s="21">
        <f>IF(H51=0, "-", H41/H51)</f>
        <v>3.5504861815572656E-3</v>
      </c>
      <c r="J41" s="20">
        <f t="shared" si="0"/>
        <v>1.8333333333333333</v>
      </c>
      <c r="K41" s="21">
        <f t="shared" si="1"/>
        <v>0.67247386759581884</v>
      </c>
    </row>
    <row r="42" spans="1:11" x14ac:dyDescent="0.2">
      <c r="A42" s="7" t="s">
        <v>87</v>
      </c>
      <c r="B42" s="65">
        <v>5</v>
      </c>
      <c r="C42" s="39">
        <f>IF(B51=0, "-", B42/B51)</f>
        <v>1.0290183165260341E-3</v>
      </c>
      <c r="D42" s="65">
        <v>11</v>
      </c>
      <c r="E42" s="21">
        <f>IF(D51=0, "-", D42/D51)</f>
        <v>1.6339869281045752E-3</v>
      </c>
      <c r="F42" s="81">
        <v>49</v>
      </c>
      <c r="G42" s="39">
        <f>IF(F51=0, "-", F42/F51)</f>
        <v>6.6171505739365298E-4</v>
      </c>
      <c r="H42" s="65">
        <v>65</v>
      </c>
      <c r="I42" s="21">
        <f>IF(H51=0, "-", H42/H51)</f>
        <v>8.0411707944676744E-4</v>
      </c>
      <c r="J42" s="20">
        <f t="shared" si="0"/>
        <v>-0.54545454545454541</v>
      </c>
      <c r="K42" s="21">
        <f t="shared" si="1"/>
        <v>-0.24615384615384617</v>
      </c>
    </row>
    <row r="43" spans="1:11" x14ac:dyDescent="0.2">
      <c r="A43" s="7" t="s">
        <v>88</v>
      </c>
      <c r="B43" s="65">
        <v>1</v>
      </c>
      <c r="C43" s="39">
        <f>IF(B51=0, "-", B43/B51)</f>
        <v>2.0580366330520683E-4</v>
      </c>
      <c r="D43" s="65">
        <v>1</v>
      </c>
      <c r="E43" s="21">
        <f>IF(D51=0, "-", D43/D51)</f>
        <v>1.4854426619132502E-4</v>
      </c>
      <c r="F43" s="81">
        <v>9</v>
      </c>
      <c r="G43" s="39">
        <f>IF(F51=0, "-", F43/F51)</f>
        <v>1.2153950033760973E-4</v>
      </c>
      <c r="H43" s="65">
        <v>12</v>
      </c>
      <c r="I43" s="21">
        <f>IF(H51=0, "-", H43/H51)</f>
        <v>1.4845238389786476E-4</v>
      </c>
      <c r="J43" s="20">
        <f t="shared" si="0"/>
        <v>0</v>
      </c>
      <c r="K43" s="21">
        <f t="shared" si="1"/>
        <v>-0.25</v>
      </c>
    </row>
    <row r="44" spans="1:11" x14ac:dyDescent="0.2">
      <c r="A44" s="7" t="s">
        <v>90</v>
      </c>
      <c r="B44" s="65">
        <v>40</v>
      </c>
      <c r="C44" s="39">
        <f>IF(B51=0, "-", B44/B51)</f>
        <v>8.2321465322082732E-3</v>
      </c>
      <c r="D44" s="65">
        <v>133</v>
      </c>
      <c r="E44" s="21">
        <f>IF(D51=0, "-", D44/D51)</f>
        <v>1.9756387403446228E-2</v>
      </c>
      <c r="F44" s="81">
        <v>1271</v>
      </c>
      <c r="G44" s="39">
        <f>IF(F51=0, "-", F44/F51)</f>
        <v>1.7164078325455773E-2</v>
      </c>
      <c r="H44" s="65">
        <v>1296</v>
      </c>
      <c r="I44" s="21">
        <f>IF(H51=0, "-", H44/H51)</f>
        <v>1.6032857460969396E-2</v>
      </c>
      <c r="J44" s="20">
        <f t="shared" si="0"/>
        <v>-0.6992481203007519</v>
      </c>
      <c r="K44" s="21">
        <f t="shared" si="1"/>
        <v>-1.9290123456790122E-2</v>
      </c>
    </row>
    <row r="45" spans="1:11" x14ac:dyDescent="0.2">
      <c r="A45" s="7" t="s">
        <v>92</v>
      </c>
      <c r="B45" s="65">
        <v>52</v>
      </c>
      <c r="C45" s="39">
        <f>IF(B51=0, "-", B45/B51)</f>
        <v>1.0701790491870755E-2</v>
      </c>
      <c r="D45" s="65">
        <v>285</v>
      </c>
      <c r="E45" s="21">
        <f>IF(D51=0, "-", D45/D51)</f>
        <v>4.233511586452763E-2</v>
      </c>
      <c r="F45" s="81">
        <v>2125</v>
      </c>
      <c r="G45" s="39">
        <f>IF(F51=0, "-", F45/F51)</f>
        <v>2.8696826468602294E-2</v>
      </c>
      <c r="H45" s="65">
        <v>2758</v>
      </c>
      <c r="I45" s="21">
        <f>IF(H51=0, "-", H45/H51)</f>
        <v>3.4119306232525917E-2</v>
      </c>
      <c r="J45" s="20">
        <f t="shared" si="0"/>
        <v>-0.81754385964912279</v>
      </c>
      <c r="K45" s="21">
        <f t="shared" si="1"/>
        <v>-0.22951414068165338</v>
      </c>
    </row>
    <row r="46" spans="1:11" x14ac:dyDescent="0.2">
      <c r="A46" s="7" t="s">
        <v>93</v>
      </c>
      <c r="B46" s="65">
        <v>184</v>
      </c>
      <c r="C46" s="39">
        <f>IF(B51=0, "-", B46/B51)</f>
        <v>3.7867874048158057E-2</v>
      </c>
      <c r="D46" s="65">
        <v>211</v>
      </c>
      <c r="E46" s="21">
        <f>IF(D51=0, "-", D46/D51)</f>
        <v>3.1342840166369582E-2</v>
      </c>
      <c r="F46" s="81">
        <v>2164</v>
      </c>
      <c r="G46" s="39">
        <f>IF(F51=0, "-", F46/F51)</f>
        <v>2.9223497636731939E-2</v>
      </c>
      <c r="H46" s="65">
        <v>2197</v>
      </c>
      <c r="I46" s="21">
        <f>IF(H51=0, "-", H46/H51)</f>
        <v>2.717915728530074E-2</v>
      </c>
      <c r="J46" s="20">
        <f t="shared" si="0"/>
        <v>-0.12796208530805686</v>
      </c>
      <c r="K46" s="21">
        <f t="shared" si="1"/>
        <v>-1.5020482476103778E-2</v>
      </c>
    </row>
    <row r="47" spans="1:11" x14ac:dyDescent="0.2">
      <c r="A47" s="7" t="s">
        <v>94</v>
      </c>
      <c r="B47" s="65">
        <v>926</v>
      </c>
      <c r="C47" s="39">
        <f>IF(B51=0, "-", B47/B51)</f>
        <v>0.19057419222062152</v>
      </c>
      <c r="D47" s="65">
        <v>1637</v>
      </c>
      <c r="E47" s="21">
        <f>IF(D51=0, "-", D47/D51)</f>
        <v>0.24316696375519906</v>
      </c>
      <c r="F47" s="81">
        <v>16911</v>
      </c>
      <c r="G47" s="39">
        <f>IF(F51=0, "-", F47/F51)</f>
        <v>0.22837272113436868</v>
      </c>
      <c r="H47" s="65">
        <v>17360</v>
      </c>
      <c r="I47" s="21">
        <f>IF(H51=0, "-", H47/H51)</f>
        <v>0.21476111537224435</v>
      </c>
      <c r="J47" s="20">
        <f t="shared" si="0"/>
        <v>-0.43433109346365301</v>
      </c>
      <c r="K47" s="21">
        <f t="shared" si="1"/>
        <v>-2.5864055299539172E-2</v>
      </c>
    </row>
    <row r="48" spans="1:11" x14ac:dyDescent="0.2">
      <c r="A48" s="7" t="s">
        <v>96</v>
      </c>
      <c r="B48" s="65">
        <v>321</v>
      </c>
      <c r="C48" s="39">
        <f>IF(B51=0, "-", B48/B51)</f>
        <v>6.6062975920971392E-2</v>
      </c>
      <c r="D48" s="65">
        <v>398</v>
      </c>
      <c r="E48" s="21">
        <f>IF(D51=0, "-", D48/D51)</f>
        <v>5.9120617944147358E-2</v>
      </c>
      <c r="F48" s="81">
        <v>3546</v>
      </c>
      <c r="G48" s="39">
        <f>IF(F51=0, "-", F48/F51)</f>
        <v>4.7886563133018228E-2</v>
      </c>
      <c r="H48" s="65">
        <v>5662</v>
      </c>
      <c r="I48" s="21">
        <f>IF(H51=0, "-", H48/H51)</f>
        <v>7.0044783135809183E-2</v>
      </c>
      <c r="J48" s="20">
        <f t="shared" si="0"/>
        <v>-0.19346733668341709</v>
      </c>
      <c r="K48" s="21">
        <f t="shared" si="1"/>
        <v>-0.37371953373366301</v>
      </c>
    </row>
    <row r="49" spans="1:11" x14ac:dyDescent="0.2">
      <c r="A49" s="7" t="s">
        <v>97</v>
      </c>
      <c r="B49" s="65">
        <v>21</v>
      </c>
      <c r="C49" s="39">
        <f>IF(B51=0, "-", B49/B51)</f>
        <v>4.3218769294093434E-3</v>
      </c>
      <c r="D49" s="65">
        <v>6</v>
      </c>
      <c r="E49" s="21">
        <f>IF(D51=0, "-", D49/D51)</f>
        <v>8.9126559714795004E-4</v>
      </c>
      <c r="F49" s="81">
        <v>143</v>
      </c>
      <c r="G49" s="39">
        <f>IF(F51=0, "-", F49/F51)</f>
        <v>1.9311276164753544E-3</v>
      </c>
      <c r="H49" s="65">
        <v>361</v>
      </c>
      <c r="I49" s="21">
        <f>IF(H51=0, "-", H49/H51)</f>
        <v>4.4659425489274318E-3</v>
      </c>
      <c r="J49" s="20">
        <f t="shared" si="0"/>
        <v>2.5</v>
      </c>
      <c r="K49" s="21">
        <f t="shared" si="1"/>
        <v>-0.60387811634349031</v>
      </c>
    </row>
    <row r="50" spans="1:11" x14ac:dyDescent="0.2">
      <c r="A50" s="2"/>
      <c r="B50" s="68"/>
      <c r="C50" s="33"/>
      <c r="D50" s="68"/>
      <c r="E50" s="6"/>
      <c r="F50" s="82"/>
      <c r="G50" s="33"/>
      <c r="H50" s="68"/>
      <c r="I50" s="6"/>
      <c r="J50" s="5"/>
      <c r="K50" s="6"/>
    </row>
    <row r="51" spans="1:11" s="43" customFormat="1" x14ac:dyDescent="0.2">
      <c r="A51" s="162" t="s">
        <v>604</v>
      </c>
      <c r="B51" s="71">
        <f>SUM(B7:B50)</f>
        <v>4859</v>
      </c>
      <c r="C51" s="40">
        <v>1</v>
      </c>
      <c r="D51" s="71">
        <f>SUM(D7:D50)</f>
        <v>6732</v>
      </c>
      <c r="E51" s="41">
        <v>1</v>
      </c>
      <c r="F51" s="77">
        <f>SUM(F7:F50)</f>
        <v>74050</v>
      </c>
      <c r="G51" s="42">
        <v>1</v>
      </c>
      <c r="H51" s="71">
        <f>SUM(H7:H50)</f>
        <v>80834</v>
      </c>
      <c r="I51" s="41">
        <v>1</v>
      </c>
      <c r="J51" s="37">
        <f>IF(D51=0, "-", (B51-D51)/D51)</f>
        <v>-0.27822341057635175</v>
      </c>
      <c r="K51" s="38">
        <f>IF(H51=0, "-", (F51-H51)/H51)</f>
        <v>-8.3925081030259543E-2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2022-01-05T19:54:51Z</dcterms:modified>
</cp:coreProperties>
</file>