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Mar22\Std Reports\"/>
    </mc:Choice>
  </mc:AlternateContent>
  <xr:revisionPtr revIDLastSave="0" documentId="13_ncr:1_{5B868548-6C4B-46D1-905B-80E6378F8C59}" xr6:coauthVersionLast="47" xr6:coauthVersionMax="47" xr10:uidLastSave="{00000000-0000-0000-0000-000000000000}"/>
  <bookViews>
    <workbookView xWindow="1140" yWindow="1260" windowWidth="23565" windowHeight="1384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J14" i="49"/>
  <c r="I14" i="49"/>
  <c r="H14" i="49"/>
  <c r="G14" i="49"/>
  <c r="J15" i="49"/>
  <c r="I15" i="49"/>
  <c r="H15" i="49"/>
  <c r="G15" i="49"/>
  <c r="H18" i="49"/>
  <c r="J18" i="49" s="1"/>
  <c r="G18" i="49"/>
  <c r="I18" i="49" s="1"/>
  <c r="H19" i="49"/>
  <c r="J19" i="49" s="1"/>
  <c r="G19" i="49"/>
  <c r="I19" i="49" s="1"/>
  <c r="H20" i="49"/>
  <c r="J20" i="49" s="1"/>
  <c r="G20" i="49"/>
  <c r="I20" i="49" s="1"/>
  <c r="H23" i="49"/>
  <c r="J23" i="49" s="1"/>
  <c r="G23" i="49"/>
  <c r="I23" i="49" s="1"/>
  <c r="H24" i="49"/>
  <c r="J24" i="49" s="1"/>
  <c r="G24" i="49"/>
  <c r="I24" i="49" s="1"/>
  <c r="I25" i="49"/>
  <c r="H25" i="49"/>
  <c r="J25" i="49" s="1"/>
  <c r="G25" i="49"/>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0" i="49"/>
  <c r="J40" i="49" s="1"/>
  <c r="G40" i="49"/>
  <c r="I40" i="49" s="1"/>
  <c r="H43" i="49"/>
  <c r="J43" i="49" s="1"/>
  <c r="G43" i="49"/>
  <c r="I43" i="49" s="1"/>
  <c r="H44" i="49"/>
  <c r="J44" i="49" s="1"/>
  <c r="G44" i="49"/>
  <c r="I44" i="49" s="1"/>
  <c r="H45" i="49"/>
  <c r="J45" i="49" s="1"/>
  <c r="G45" i="49"/>
  <c r="I45" i="49" s="1"/>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J54" i="49"/>
  <c r="I54" i="49"/>
  <c r="H54" i="49"/>
  <c r="G54" i="49"/>
  <c r="H55" i="49"/>
  <c r="J55" i="49" s="1"/>
  <c r="G55" i="49"/>
  <c r="I55" i="49" s="1"/>
  <c r="H56" i="49"/>
  <c r="J56" i="49" s="1"/>
  <c r="G56" i="49"/>
  <c r="I56" i="49" s="1"/>
  <c r="H57" i="49"/>
  <c r="J57" i="49" s="1"/>
  <c r="G57" i="49"/>
  <c r="I57" i="49" s="1"/>
  <c r="H58" i="49"/>
  <c r="J58" i="49" s="1"/>
  <c r="G58" i="49"/>
  <c r="I58" i="49" s="1"/>
  <c r="H59" i="49"/>
  <c r="J59" i="49" s="1"/>
  <c r="G59" i="49"/>
  <c r="I59" i="49" s="1"/>
  <c r="J60" i="49"/>
  <c r="I60" i="49"/>
  <c r="H60" i="49"/>
  <c r="G60" i="49"/>
  <c r="J61" i="49"/>
  <c r="I61" i="49"/>
  <c r="H61" i="49"/>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J73" i="49"/>
  <c r="I73" i="49"/>
  <c r="H73" i="49"/>
  <c r="G73" i="49"/>
  <c r="H74" i="49"/>
  <c r="J74" i="49" s="1"/>
  <c r="G74" i="49"/>
  <c r="I74" i="49" s="1"/>
  <c r="J75" i="49"/>
  <c r="I75" i="49"/>
  <c r="H75" i="49"/>
  <c r="G75" i="49"/>
  <c r="H76" i="49"/>
  <c r="J76" i="49" s="1"/>
  <c r="G76" i="49"/>
  <c r="I76" i="49" s="1"/>
  <c r="H79" i="49"/>
  <c r="J79" i="49" s="1"/>
  <c r="G79" i="49"/>
  <c r="I79" i="49" s="1"/>
  <c r="H80" i="49"/>
  <c r="J80" i="49" s="1"/>
  <c r="G80" i="49"/>
  <c r="I80" i="49" s="1"/>
  <c r="H83" i="49"/>
  <c r="J83" i="49" s="1"/>
  <c r="G83" i="49"/>
  <c r="I83" i="49" s="1"/>
  <c r="I84" i="49"/>
  <c r="H84" i="49"/>
  <c r="J84" i="49" s="1"/>
  <c r="G84" i="49"/>
  <c r="J85" i="49"/>
  <c r="I85" i="49"/>
  <c r="H85" i="49"/>
  <c r="G85" i="49"/>
  <c r="H86" i="49"/>
  <c r="J86" i="49" s="1"/>
  <c r="G86" i="49"/>
  <c r="I86" i="49" s="1"/>
  <c r="H87" i="49"/>
  <c r="J87" i="49" s="1"/>
  <c r="G87" i="49"/>
  <c r="I87" i="49" s="1"/>
  <c r="H90" i="49"/>
  <c r="J90" i="49" s="1"/>
  <c r="G90" i="49"/>
  <c r="I90" i="49" s="1"/>
  <c r="I91" i="49"/>
  <c r="H91" i="49"/>
  <c r="J91" i="49" s="1"/>
  <c r="G91" i="49"/>
  <c r="H92" i="49"/>
  <c r="J92" i="49" s="1"/>
  <c r="G92" i="49"/>
  <c r="I92" i="49" s="1"/>
  <c r="H95" i="49"/>
  <c r="J95" i="49" s="1"/>
  <c r="G95" i="49"/>
  <c r="I95" i="49" s="1"/>
  <c r="H96" i="49"/>
  <c r="J96" i="49" s="1"/>
  <c r="G96" i="49"/>
  <c r="I96" i="49" s="1"/>
  <c r="H99" i="49"/>
  <c r="J99" i="49" s="1"/>
  <c r="G99" i="49"/>
  <c r="I99" i="49" s="1"/>
  <c r="H100" i="49"/>
  <c r="J100" i="49" s="1"/>
  <c r="G100" i="49"/>
  <c r="I100" i="49" s="1"/>
  <c r="H103" i="49"/>
  <c r="J103" i="49" s="1"/>
  <c r="G103" i="49"/>
  <c r="I103" i="49" s="1"/>
  <c r="H104" i="49"/>
  <c r="J104" i="49" s="1"/>
  <c r="G104" i="49"/>
  <c r="I104" i="49" s="1"/>
  <c r="H107" i="49"/>
  <c r="J107" i="49" s="1"/>
  <c r="G107" i="49"/>
  <c r="I107" i="49" s="1"/>
  <c r="H108" i="49"/>
  <c r="J108" i="49" s="1"/>
  <c r="G108" i="49"/>
  <c r="I108" i="49" s="1"/>
  <c r="I111" i="49"/>
  <c r="H111" i="49"/>
  <c r="J111" i="49" s="1"/>
  <c r="G111" i="49"/>
  <c r="H112" i="49"/>
  <c r="J112" i="49" s="1"/>
  <c r="G112" i="49"/>
  <c r="I112" i="49" s="1"/>
  <c r="H113" i="49"/>
  <c r="J113" i="49" s="1"/>
  <c r="G113" i="49"/>
  <c r="I113" i="49" s="1"/>
  <c r="H114" i="49"/>
  <c r="J114" i="49" s="1"/>
  <c r="G114" i="49"/>
  <c r="I114" i="49" s="1"/>
  <c r="H115" i="49"/>
  <c r="J115" i="49" s="1"/>
  <c r="G115" i="49"/>
  <c r="I115" i="49" s="1"/>
  <c r="H116" i="49"/>
  <c r="J116" i="49" s="1"/>
  <c r="G116" i="49"/>
  <c r="I116" i="49" s="1"/>
  <c r="H117" i="49"/>
  <c r="J117" i="49" s="1"/>
  <c r="G117" i="49"/>
  <c r="I117" i="49" s="1"/>
  <c r="H118" i="49"/>
  <c r="J118" i="49" s="1"/>
  <c r="G118" i="49"/>
  <c r="I118" i="49" s="1"/>
  <c r="H119" i="49"/>
  <c r="J119" i="49" s="1"/>
  <c r="G119" i="49"/>
  <c r="I119" i="49" s="1"/>
  <c r="H120" i="49"/>
  <c r="J120" i="49" s="1"/>
  <c r="G120" i="49"/>
  <c r="I120" i="49" s="1"/>
  <c r="I121" i="49"/>
  <c r="H121" i="49"/>
  <c r="J121" i="49" s="1"/>
  <c r="G121" i="49"/>
  <c r="H122" i="49"/>
  <c r="J122" i="49" s="1"/>
  <c r="G122" i="49"/>
  <c r="I122" i="49" s="1"/>
  <c r="H123" i="49"/>
  <c r="J123" i="49" s="1"/>
  <c r="G123" i="49"/>
  <c r="I123" i="49" s="1"/>
  <c r="H124" i="49"/>
  <c r="J124" i="49" s="1"/>
  <c r="G124" i="49"/>
  <c r="I124" i="49" s="1"/>
  <c r="H127" i="49"/>
  <c r="J127" i="49" s="1"/>
  <c r="G127" i="49"/>
  <c r="I127" i="49" s="1"/>
  <c r="H128" i="49"/>
  <c r="J128" i="49" s="1"/>
  <c r="G128" i="49"/>
  <c r="I128" i="49" s="1"/>
  <c r="H131" i="49"/>
  <c r="J131" i="49" s="1"/>
  <c r="G131" i="49"/>
  <c r="I131" i="49" s="1"/>
  <c r="H132" i="49"/>
  <c r="J132" i="49" s="1"/>
  <c r="G132" i="49"/>
  <c r="I132" i="49" s="1"/>
  <c r="H133" i="49"/>
  <c r="J133" i="49" s="1"/>
  <c r="G133" i="49"/>
  <c r="I133" i="49" s="1"/>
  <c r="H134" i="49"/>
  <c r="J134" i="49" s="1"/>
  <c r="G134" i="49"/>
  <c r="I134" i="49" s="1"/>
  <c r="H137" i="49"/>
  <c r="J137" i="49" s="1"/>
  <c r="G137" i="49"/>
  <c r="I137" i="49" s="1"/>
  <c r="H138" i="49"/>
  <c r="J138" i="49" s="1"/>
  <c r="G138" i="49"/>
  <c r="I138" i="49" s="1"/>
  <c r="J139" i="49"/>
  <c r="I139" i="49"/>
  <c r="H139" i="49"/>
  <c r="G139" i="49"/>
  <c r="H140" i="49"/>
  <c r="J140" i="49" s="1"/>
  <c r="G140" i="49"/>
  <c r="I140" i="49" s="1"/>
  <c r="H141" i="49"/>
  <c r="J141" i="49" s="1"/>
  <c r="G141" i="49"/>
  <c r="I141" i="49" s="1"/>
  <c r="H144" i="49"/>
  <c r="J144" i="49" s="1"/>
  <c r="G144" i="49"/>
  <c r="I144" i="49" s="1"/>
  <c r="H145" i="49"/>
  <c r="J145" i="49" s="1"/>
  <c r="G145" i="49"/>
  <c r="I145" i="49" s="1"/>
  <c r="H146" i="49"/>
  <c r="J146" i="49" s="1"/>
  <c r="G146" i="49"/>
  <c r="I146" i="49" s="1"/>
  <c r="J147" i="49"/>
  <c r="I147" i="49"/>
  <c r="H147" i="49"/>
  <c r="G147" i="49"/>
  <c r="H148" i="49"/>
  <c r="J148" i="49" s="1"/>
  <c r="G148" i="49"/>
  <c r="I148" i="49" s="1"/>
  <c r="H149" i="49"/>
  <c r="J149" i="49" s="1"/>
  <c r="G149" i="49"/>
  <c r="I149" i="49" s="1"/>
  <c r="J150" i="49"/>
  <c r="I150" i="49"/>
  <c r="H150" i="49"/>
  <c r="G150" i="49"/>
  <c r="H151" i="49"/>
  <c r="J151" i="49" s="1"/>
  <c r="G151" i="49"/>
  <c r="I151" i="49" s="1"/>
  <c r="H152" i="49"/>
  <c r="J152" i="49" s="1"/>
  <c r="G152" i="49"/>
  <c r="I152" i="49" s="1"/>
  <c r="H155" i="49"/>
  <c r="J155" i="49" s="1"/>
  <c r="G155" i="49"/>
  <c r="I155" i="49" s="1"/>
  <c r="H156" i="49"/>
  <c r="J156" i="49" s="1"/>
  <c r="G156" i="49"/>
  <c r="I156" i="49" s="1"/>
  <c r="H157" i="49"/>
  <c r="J157" i="49" s="1"/>
  <c r="G157" i="49"/>
  <c r="I157" i="49" s="1"/>
  <c r="H158" i="49"/>
  <c r="J158" i="49" s="1"/>
  <c r="G158" i="49"/>
  <c r="I158" i="49" s="1"/>
  <c r="H161" i="49"/>
  <c r="J161" i="49" s="1"/>
  <c r="G161" i="49"/>
  <c r="I161" i="49" s="1"/>
  <c r="I162" i="49"/>
  <c r="H162" i="49"/>
  <c r="J162" i="49" s="1"/>
  <c r="G162" i="49"/>
  <c r="H163" i="49"/>
  <c r="J163" i="49" s="1"/>
  <c r="G163" i="49"/>
  <c r="I163" i="49" s="1"/>
  <c r="H164" i="49"/>
  <c r="J164" i="49" s="1"/>
  <c r="G164" i="49"/>
  <c r="I164" i="49" s="1"/>
  <c r="H165" i="49"/>
  <c r="J165" i="49" s="1"/>
  <c r="G165" i="49"/>
  <c r="I165" i="49" s="1"/>
  <c r="H166" i="49"/>
  <c r="J166" i="49" s="1"/>
  <c r="G166" i="49"/>
  <c r="I166" i="49" s="1"/>
  <c r="H167" i="49"/>
  <c r="J167" i="49" s="1"/>
  <c r="G167" i="49"/>
  <c r="I167" i="49" s="1"/>
  <c r="H168" i="49"/>
  <c r="J168" i="49" s="1"/>
  <c r="G168" i="49"/>
  <c r="I168" i="49" s="1"/>
  <c r="H171" i="49"/>
  <c r="J171" i="49" s="1"/>
  <c r="G171" i="49"/>
  <c r="I171" i="49" s="1"/>
  <c r="J172" i="49"/>
  <c r="I172" i="49"/>
  <c r="H172" i="49"/>
  <c r="G172" i="49"/>
  <c r="H173" i="49"/>
  <c r="J173" i="49" s="1"/>
  <c r="G173" i="49"/>
  <c r="I173" i="49" s="1"/>
  <c r="H174" i="49"/>
  <c r="J174" i="49" s="1"/>
  <c r="G174" i="49"/>
  <c r="I174" i="49" s="1"/>
  <c r="H175" i="49"/>
  <c r="J175" i="49" s="1"/>
  <c r="G175" i="49"/>
  <c r="I175" i="49" s="1"/>
  <c r="H176" i="49"/>
  <c r="J176" i="49" s="1"/>
  <c r="G176" i="49"/>
  <c r="I176" i="49" s="1"/>
  <c r="J177" i="49"/>
  <c r="I177" i="49"/>
  <c r="H177" i="49"/>
  <c r="G177" i="49"/>
  <c r="H178" i="49"/>
  <c r="J178" i="49" s="1"/>
  <c r="G178" i="49"/>
  <c r="I178" i="49" s="1"/>
  <c r="I179" i="49"/>
  <c r="H179" i="49"/>
  <c r="J179" i="49" s="1"/>
  <c r="G179" i="49"/>
  <c r="H180" i="49"/>
  <c r="J180" i="49" s="1"/>
  <c r="G180" i="49"/>
  <c r="I180" i="49" s="1"/>
  <c r="H181" i="49"/>
  <c r="J181" i="49" s="1"/>
  <c r="G181" i="49"/>
  <c r="I181" i="49" s="1"/>
  <c r="I182" i="49"/>
  <c r="H182" i="49"/>
  <c r="J182" i="49" s="1"/>
  <c r="G182" i="49"/>
  <c r="J183" i="49"/>
  <c r="I183" i="49"/>
  <c r="H183" i="49"/>
  <c r="G183" i="49"/>
  <c r="J184" i="49"/>
  <c r="I184" i="49"/>
  <c r="H184" i="49"/>
  <c r="G184" i="49"/>
  <c r="H185" i="49"/>
  <c r="J185" i="49" s="1"/>
  <c r="G185" i="49"/>
  <c r="I185" i="49" s="1"/>
  <c r="H186" i="49"/>
  <c r="J186" i="49" s="1"/>
  <c r="G186" i="49"/>
  <c r="I186" i="49" s="1"/>
  <c r="H187" i="49"/>
  <c r="J187" i="49" s="1"/>
  <c r="G187" i="49"/>
  <c r="I187" i="49" s="1"/>
  <c r="H188" i="49"/>
  <c r="J188" i="49" s="1"/>
  <c r="G188" i="49"/>
  <c r="I188" i="49" s="1"/>
  <c r="J191" i="49"/>
  <c r="I191" i="49"/>
  <c r="H191" i="49"/>
  <c r="G191" i="49"/>
  <c r="H192" i="49"/>
  <c r="J192" i="49" s="1"/>
  <c r="G192" i="49"/>
  <c r="I192" i="49" s="1"/>
  <c r="J193" i="49"/>
  <c r="I193" i="49"/>
  <c r="H193" i="49"/>
  <c r="G193" i="49"/>
  <c r="H194" i="49"/>
  <c r="J194" i="49" s="1"/>
  <c r="G194" i="49"/>
  <c r="I194" i="49" s="1"/>
  <c r="H195" i="49"/>
  <c r="J195" i="49" s="1"/>
  <c r="G195" i="49"/>
  <c r="I195" i="49" s="1"/>
  <c r="I198" i="49"/>
  <c r="H198" i="49"/>
  <c r="J198" i="49" s="1"/>
  <c r="G198" i="49"/>
  <c r="I199" i="49"/>
  <c r="H199" i="49"/>
  <c r="J199" i="49" s="1"/>
  <c r="G199" i="49"/>
  <c r="H202" i="49"/>
  <c r="J202" i="49" s="1"/>
  <c r="G202" i="49"/>
  <c r="I202" i="49" s="1"/>
  <c r="H203" i="49"/>
  <c r="J203" i="49" s="1"/>
  <c r="G203" i="49"/>
  <c r="I203" i="49" s="1"/>
  <c r="H204" i="49"/>
  <c r="J204" i="49" s="1"/>
  <c r="G204" i="49"/>
  <c r="I204" i="49" s="1"/>
  <c r="H205" i="49"/>
  <c r="J205" i="49" s="1"/>
  <c r="G205" i="49"/>
  <c r="I205" i="49" s="1"/>
  <c r="H208" i="49"/>
  <c r="J208" i="49" s="1"/>
  <c r="G208" i="49"/>
  <c r="I208" i="49" s="1"/>
  <c r="H209" i="49"/>
  <c r="J209" i="49" s="1"/>
  <c r="G209" i="49"/>
  <c r="I209" i="49" s="1"/>
  <c r="H210" i="49"/>
  <c r="J210" i="49" s="1"/>
  <c r="G210" i="49"/>
  <c r="I210" i="49" s="1"/>
  <c r="H211" i="49"/>
  <c r="J211" i="49" s="1"/>
  <c r="G211" i="49"/>
  <c r="I211" i="49" s="1"/>
  <c r="H214" i="49"/>
  <c r="J214" i="49" s="1"/>
  <c r="G214" i="49"/>
  <c r="I214" i="49" s="1"/>
  <c r="H215" i="49"/>
  <c r="J215" i="49" s="1"/>
  <c r="G215" i="49"/>
  <c r="I215" i="49" s="1"/>
  <c r="H216" i="49"/>
  <c r="J216" i="49" s="1"/>
  <c r="G216" i="49"/>
  <c r="I216" i="49" s="1"/>
  <c r="H217" i="49"/>
  <c r="J217" i="49" s="1"/>
  <c r="G217" i="49"/>
  <c r="I217" i="49" s="1"/>
  <c r="H218" i="49"/>
  <c r="J218" i="49" s="1"/>
  <c r="G218" i="49"/>
  <c r="I218" i="49" s="1"/>
  <c r="H221" i="49"/>
  <c r="J221" i="49" s="1"/>
  <c r="G221" i="49"/>
  <c r="I221" i="49" s="1"/>
  <c r="H222" i="49"/>
  <c r="J222" i="49" s="1"/>
  <c r="G222" i="49"/>
  <c r="I222" i="49" s="1"/>
  <c r="I223" i="49"/>
  <c r="H223" i="49"/>
  <c r="J223" i="49" s="1"/>
  <c r="G223" i="49"/>
  <c r="H224" i="49"/>
  <c r="J224" i="49" s="1"/>
  <c r="G224" i="49"/>
  <c r="I224" i="49" s="1"/>
  <c r="H225" i="49"/>
  <c r="J225" i="49" s="1"/>
  <c r="G225" i="49"/>
  <c r="I225" i="49" s="1"/>
  <c r="I226" i="49"/>
  <c r="H226" i="49"/>
  <c r="J226" i="49" s="1"/>
  <c r="G226" i="49"/>
  <c r="I227" i="49"/>
  <c r="H227" i="49"/>
  <c r="J227" i="49" s="1"/>
  <c r="G227" i="49"/>
  <c r="H228" i="49"/>
  <c r="J228" i="49" s="1"/>
  <c r="G228" i="49"/>
  <c r="I228" i="49" s="1"/>
  <c r="H231" i="49"/>
  <c r="J231" i="49" s="1"/>
  <c r="G231" i="49"/>
  <c r="I231" i="49" s="1"/>
  <c r="H232" i="49"/>
  <c r="J232" i="49" s="1"/>
  <c r="G232" i="49"/>
  <c r="I232" i="49" s="1"/>
  <c r="H233" i="49"/>
  <c r="J233" i="49" s="1"/>
  <c r="G233" i="49"/>
  <c r="I233" i="49" s="1"/>
  <c r="H234" i="49"/>
  <c r="J234" i="49" s="1"/>
  <c r="G234" i="49"/>
  <c r="I234" i="49" s="1"/>
  <c r="H235" i="49"/>
  <c r="J235" i="49" s="1"/>
  <c r="G235" i="49"/>
  <c r="I235" i="49" s="1"/>
  <c r="H236" i="49"/>
  <c r="J236" i="49" s="1"/>
  <c r="G236" i="49"/>
  <c r="I236" i="49" s="1"/>
  <c r="H239" i="49"/>
  <c r="J239" i="49" s="1"/>
  <c r="G239" i="49"/>
  <c r="I239" i="49" s="1"/>
  <c r="H240" i="49"/>
  <c r="J240" i="49" s="1"/>
  <c r="G240" i="49"/>
  <c r="I240" i="49" s="1"/>
  <c r="H243" i="49"/>
  <c r="J243" i="49" s="1"/>
  <c r="G243" i="49"/>
  <c r="I243" i="49" s="1"/>
  <c r="H244" i="49"/>
  <c r="J244" i="49" s="1"/>
  <c r="G244" i="49"/>
  <c r="I244" i="49" s="1"/>
  <c r="J245" i="49"/>
  <c r="I245" i="49"/>
  <c r="H245" i="49"/>
  <c r="G245" i="49"/>
  <c r="J246" i="49"/>
  <c r="I246" i="49"/>
  <c r="H246" i="49"/>
  <c r="G246" i="49"/>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I253" i="49"/>
  <c r="H253" i="49"/>
  <c r="J253" i="49" s="1"/>
  <c r="G253" i="49"/>
  <c r="H254" i="49"/>
  <c r="J254" i="49" s="1"/>
  <c r="G254" i="49"/>
  <c r="I254" i="49" s="1"/>
  <c r="I257" i="49"/>
  <c r="H257" i="49"/>
  <c r="J257" i="49" s="1"/>
  <c r="G257" i="49"/>
  <c r="H258" i="49"/>
  <c r="J258" i="49" s="1"/>
  <c r="G258" i="49"/>
  <c r="I258" i="49" s="1"/>
  <c r="H259" i="49"/>
  <c r="J259" i="49" s="1"/>
  <c r="G259" i="49"/>
  <c r="I259"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H279" i="49"/>
  <c r="J279" i="49" s="1"/>
  <c r="G279" i="49"/>
  <c r="I279" i="49" s="1"/>
  <c r="H282" i="49"/>
  <c r="J282" i="49" s="1"/>
  <c r="G282" i="49"/>
  <c r="I282" i="49" s="1"/>
  <c r="H283" i="49"/>
  <c r="J283" i="49" s="1"/>
  <c r="G283" i="49"/>
  <c r="I283" i="49" s="1"/>
  <c r="H284" i="49"/>
  <c r="J284" i="49" s="1"/>
  <c r="G284" i="49"/>
  <c r="I284"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J295" i="49"/>
  <c r="I295" i="49"/>
  <c r="H295" i="49"/>
  <c r="G295" i="49"/>
  <c r="H296" i="49"/>
  <c r="J296" i="49" s="1"/>
  <c r="G296" i="49"/>
  <c r="I296" i="49" s="1"/>
  <c r="H297" i="49"/>
  <c r="J297" i="49" s="1"/>
  <c r="G297" i="49"/>
  <c r="I297" i="49" s="1"/>
  <c r="H300" i="49"/>
  <c r="J300" i="49" s="1"/>
  <c r="G300" i="49"/>
  <c r="I300" i="49" s="1"/>
  <c r="H301" i="49"/>
  <c r="J301" i="49" s="1"/>
  <c r="G301" i="49"/>
  <c r="I301" i="49" s="1"/>
  <c r="H304" i="49"/>
  <c r="J304" i="49" s="1"/>
  <c r="G304" i="49"/>
  <c r="I304" i="49" s="1"/>
  <c r="H305" i="49"/>
  <c r="J305" i="49" s="1"/>
  <c r="G305" i="49"/>
  <c r="I305" i="49" s="1"/>
  <c r="H306" i="49"/>
  <c r="J306" i="49" s="1"/>
  <c r="G306" i="49"/>
  <c r="I306" i="49" s="1"/>
  <c r="I309" i="49"/>
  <c r="H309" i="49"/>
  <c r="J309" i="49" s="1"/>
  <c r="G309" i="49"/>
  <c r="H310" i="49"/>
  <c r="J310" i="49" s="1"/>
  <c r="G310" i="49"/>
  <c r="I310" i="49" s="1"/>
  <c r="H311" i="49"/>
  <c r="J311" i="49" s="1"/>
  <c r="G311" i="49"/>
  <c r="I311" i="49" s="1"/>
  <c r="H312" i="49"/>
  <c r="J312" i="49" s="1"/>
  <c r="G312" i="49"/>
  <c r="I312" i="49" s="1"/>
  <c r="H313" i="49"/>
  <c r="J313" i="49" s="1"/>
  <c r="G313" i="49"/>
  <c r="I313" i="49" s="1"/>
  <c r="H316" i="49"/>
  <c r="J316" i="49" s="1"/>
  <c r="G316" i="49"/>
  <c r="I316"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J323" i="49"/>
  <c r="I323" i="49"/>
  <c r="H323" i="49"/>
  <c r="G323" i="49"/>
  <c r="H324" i="49"/>
  <c r="J324" i="49" s="1"/>
  <c r="G324" i="49"/>
  <c r="I324" i="49" s="1"/>
  <c r="H325" i="49"/>
  <c r="J325" i="49" s="1"/>
  <c r="G325" i="49"/>
  <c r="I325" i="49" s="1"/>
  <c r="H326" i="49"/>
  <c r="J326" i="49" s="1"/>
  <c r="G326" i="49"/>
  <c r="I326" i="49" s="1"/>
  <c r="H327" i="49"/>
  <c r="J327" i="49" s="1"/>
  <c r="G327" i="49"/>
  <c r="I327" i="49" s="1"/>
  <c r="H328" i="49"/>
  <c r="J328" i="49" s="1"/>
  <c r="G328" i="49"/>
  <c r="I328" i="49" s="1"/>
  <c r="I331" i="49"/>
  <c r="H331" i="49"/>
  <c r="J331" i="49" s="1"/>
  <c r="G331" i="49"/>
  <c r="I332" i="49"/>
  <c r="H332" i="49"/>
  <c r="J332" i="49" s="1"/>
  <c r="G332" i="49"/>
  <c r="I335" i="49"/>
  <c r="H335" i="49"/>
  <c r="J335" i="49" s="1"/>
  <c r="G335" i="49"/>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I342" i="49"/>
  <c r="H342" i="49"/>
  <c r="J342" i="49" s="1"/>
  <c r="G342" i="49"/>
  <c r="H343" i="49"/>
  <c r="J343" i="49" s="1"/>
  <c r="G343" i="49"/>
  <c r="I343" i="49" s="1"/>
  <c r="H344" i="49"/>
  <c r="J344" i="49" s="1"/>
  <c r="G344" i="49"/>
  <c r="I344" i="49" s="1"/>
  <c r="J345" i="49"/>
  <c r="I345" i="49"/>
  <c r="H345" i="49"/>
  <c r="G345" i="49"/>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9" i="49"/>
  <c r="J359" i="49" s="1"/>
  <c r="G359" i="49"/>
  <c r="I359" i="49" s="1"/>
  <c r="I360" i="49"/>
  <c r="H360" i="49"/>
  <c r="J360" i="49" s="1"/>
  <c r="G360" i="49"/>
  <c r="H361" i="49"/>
  <c r="J361" i="49" s="1"/>
  <c r="G361" i="49"/>
  <c r="I361" i="49" s="1"/>
  <c r="H364" i="49"/>
  <c r="J364" i="49" s="1"/>
  <c r="G364" i="49"/>
  <c r="I364" i="49" s="1"/>
  <c r="H365" i="49"/>
  <c r="J365" i="49" s="1"/>
  <c r="G365" i="49"/>
  <c r="I365" i="49" s="1"/>
  <c r="I366" i="49"/>
  <c r="H366" i="49"/>
  <c r="J366" i="49" s="1"/>
  <c r="G366" i="49"/>
  <c r="H367" i="49"/>
  <c r="J367" i="49" s="1"/>
  <c r="G367" i="49"/>
  <c r="I367" i="49" s="1"/>
  <c r="H368" i="49"/>
  <c r="J368" i="49" s="1"/>
  <c r="G368" i="49"/>
  <c r="I368" i="49" s="1"/>
  <c r="H369" i="49"/>
  <c r="J369" i="49" s="1"/>
  <c r="G369" i="49"/>
  <c r="I369" i="49" s="1"/>
  <c r="H370" i="49"/>
  <c r="J370" i="49" s="1"/>
  <c r="G370" i="49"/>
  <c r="I370" i="49" s="1"/>
  <c r="H371" i="49"/>
  <c r="J371" i="49" s="1"/>
  <c r="G371" i="49"/>
  <c r="I371" i="49" s="1"/>
  <c r="H374" i="49"/>
  <c r="J374" i="49" s="1"/>
  <c r="G374" i="49"/>
  <c r="I374" i="49" s="1"/>
  <c r="H375" i="49"/>
  <c r="J375" i="49" s="1"/>
  <c r="G375" i="49"/>
  <c r="I375" i="49" s="1"/>
  <c r="H376" i="49"/>
  <c r="J376" i="49" s="1"/>
  <c r="G376" i="49"/>
  <c r="I376" i="49" s="1"/>
  <c r="H377" i="49"/>
  <c r="J377" i="49" s="1"/>
  <c r="G377" i="49"/>
  <c r="I377"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4" i="49"/>
  <c r="J394" i="49" s="1"/>
  <c r="G394" i="49"/>
  <c r="I394" i="49" s="1"/>
  <c r="H395" i="49"/>
  <c r="J395" i="49" s="1"/>
  <c r="G395" i="49"/>
  <c r="I395" i="49" s="1"/>
  <c r="H396" i="49"/>
  <c r="J396" i="49" s="1"/>
  <c r="G396" i="49"/>
  <c r="I396"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H407" i="49"/>
  <c r="J407" i="49" s="1"/>
  <c r="G407" i="49"/>
  <c r="I407" i="49" s="1"/>
  <c r="H408" i="49"/>
  <c r="J408" i="49" s="1"/>
  <c r="G408" i="49"/>
  <c r="I408" i="49" s="1"/>
  <c r="H409" i="49"/>
  <c r="J409" i="49" s="1"/>
  <c r="G409" i="49"/>
  <c r="I409" i="49" s="1"/>
  <c r="H412" i="49"/>
  <c r="J412" i="49" s="1"/>
  <c r="G412" i="49"/>
  <c r="I412" i="49" s="1"/>
  <c r="H413" i="49"/>
  <c r="J413" i="49" s="1"/>
  <c r="G413" i="49"/>
  <c r="I413" i="49" s="1"/>
  <c r="I414" i="49"/>
  <c r="H414" i="49"/>
  <c r="J414" i="49" s="1"/>
  <c r="G414" i="49"/>
  <c r="H415" i="49"/>
  <c r="J415" i="49" s="1"/>
  <c r="G415" i="49"/>
  <c r="I415"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J423" i="49"/>
  <c r="I423" i="49"/>
  <c r="H423" i="49"/>
  <c r="G423" i="49"/>
  <c r="J424" i="49"/>
  <c r="I424" i="49"/>
  <c r="H424" i="49"/>
  <c r="G424" i="49"/>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H438" i="49"/>
  <c r="J438" i="49" s="1"/>
  <c r="G438" i="49"/>
  <c r="I438" i="49" s="1"/>
  <c r="J439" i="49"/>
  <c r="I439" i="49"/>
  <c r="H439" i="49"/>
  <c r="G439" i="49"/>
  <c r="J440" i="49"/>
  <c r="I440" i="49"/>
  <c r="H440" i="49"/>
  <c r="G440" i="49"/>
  <c r="H441" i="49"/>
  <c r="J441" i="49" s="1"/>
  <c r="G441" i="49"/>
  <c r="I441" i="49" s="1"/>
  <c r="J444" i="49"/>
  <c r="I444" i="49"/>
  <c r="H444" i="49"/>
  <c r="G444" i="49"/>
  <c r="J445" i="49"/>
  <c r="I445" i="49"/>
  <c r="H445" i="49"/>
  <c r="G445" i="49"/>
  <c r="H446" i="49"/>
  <c r="J446" i="49" s="1"/>
  <c r="G446" i="49"/>
  <c r="I446" i="49" s="1"/>
  <c r="H447" i="49"/>
  <c r="J447" i="49" s="1"/>
  <c r="G447" i="49"/>
  <c r="I447" i="49" s="1"/>
  <c r="H448" i="49"/>
  <c r="J448" i="49" s="1"/>
  <c r="G448" i="49"/>
  <c r="I448" i="49" s="1"/>
  <c r="H449" i="49"/>
  <c r="J449" i="49" s="1"/>
  <c r="G449" i="49"/>
  <c r="I449" i="49" s="1"/>
  <c r="H450" i="49"/>
  <c r="J450" i="49" s="1"/>
  <c r="G450" i="49"/>
  <c r="I450" i="49" s="1"/>
  <c r="H451" i="49"/>
  <c r="J451" i="49" s="1"/>
  <c r="G451" i="49"/>
  <c r="I451" i="49" s="1"/>
  <c r="H452" i="49"/>
  <c r="J452" i="49" s="1"/>
  <c r="G452" i="49"/>
  <c r="I452" i="49" s="1"/>
  <c r="I455" i="49"/>
  <c r="H455" i="49"/>
  <c r="J455" i="49" s="1"/>
  <c r="G455" i="49"/>
  <c r="H456" i="49"/>
  <c r="J456" i="49" s="1"/>
  <c r="G456" i="49"/>
  <c r="I456" i="49" s="1"/>
  <c r="I457" i="49"/>
  <c r="H457" i="49"/>
  <c r="J457" i="49" s="1"/>
  <c r="G457" i="49"/>
  <c r="H458" i="49"/>
  <c r="J458" i="49" s="1"/>
  <c r="G458" i="49"/>
  <c r="I458" i="49" s="1"/>
  <c r="H461" i="49"/>
  <c r="J461" i="49" s="1"/>
  <c r="G461" i="49"/>
  <c r="I461" i="49" s="1"/>
  <c r="H462" i="49"/>
  <c r="J462" i="49" s="1"/>
  <c r="G462" i="49"/>
  <c r="I462" i="49" s="1"/>
  <c r="J465" i="49"/>
  <c r="I465" i="49"/>
  <c r="H465" i="49"/>
  <c r="G465" i="49"/>
  <c r="J466" i="49"/>
  <c r="I466" i="49"/>
  <c r="H466" i="49"/>
  <c r="G466" i="49"/>
  <c r="H469" i="49"/>
  <c r="J469" i="49" s="1"/>
  <c r="G469" i="49"/>
  <c r="I469"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H479" i="49"/>
  <c r="J479" i="49" s="1"/>
  <c r="G479" i="49"/>
  <c r="I479" i="49" s="1"/>
  <c r="H480" i="49"/>
  <c r="J480" i="49" s="1"/>
  <c r="G480" i="49"/>
  <c r="I480" i="49" s="1"/>
  <c r="H481" i="49"/>
  <c r="J481" i="49" s="1"/>
  <c r="G481" i="49"/>
  <c r="I481" i="49" s="1"/>
  <c r="H482" i="49"/>
  <c r="J482" i="49" s="1"/>
  <c r="G482" i="49"/>
  <c r="I482" i="49" s="1"/>
  <c r="H485" i="49"/>
  <c r="J485" i="49" s="1"/>
  <c r="G485" i="49"/>
  <c r="I485" i="49" s="1"/>
  <c r="H486" i="49"/>
  <c r="J486" i="49" s="1"/>
  <c r="G486" i="49"/>
  <c r="I486" i="49" s="1"/>
  <c r="H487" i="49"/>
  <c r="J487" i="49" s="1"/>
  <c r="G487" i="49"/>
  <c r="I487" i="49" s="1"/>
  <c r="I488" i="49"/>
  <c r="H488" i="49"/>
  <c r="J488" i="49" s="1"/>
  <c r="G488" i="49"/>
  <c r="H489" i="49"/>
  <c r="J489" i="49" s="1"/>
  <c r="G489" i="49"/>
  <c r="I489" i="49" s="1"/>
  <c r="H490" i="49"/>
  <c r="J490" i="49" s="1"/>
  <c r="G490" i="49"/>
  <c r="I490" i="49" s="1"/>
  <c r="H491" i="49"/>
  <c r="J491" i="49" s="1"/>
  <c r="G491" i="49"/>
  <c r="I491" i="49" s="1"/>
  <c r="H492" i="49"/>
  <c r="J492" i="49" s="1"/>
  <c r="G492" i="49"/>
  <c r="I492" i="49" s="1"/>
  <c r="H493" i="49"/>
  <c r="J493" i="49" s="1"/>
  <c r="G493" i="49"/>
  <c r="I493" i="49" s="1"/>
  <c r="H496" i="49"/>
  <c r="J496" i="49" s="1"/>
  <c r="G496" i="49"/>
  <c r="I496" i="49" s="1"/>
  <c r="H497" i="49"/>
  <c r="J497" i="49" s="1"/>
  <c r="G497" i="49"/>
  <c r="I497" i="49" s="1"/>
  <c r="H498" i="49"/>
  <c r="J498" i="49" s="1"/>
  <c r="G498" i="49"/>
  <c r="I498" i="49" s="1"/>
  <c r="H499" i="49"/>
  <c r="J499" i="49" s="1"/>
  <c r="G499" i="49"/>
  <c r="I499" i="49" s="1"/>
  <c r="H500" i="49"/>
  <c r="J500" i="49" s="1"/>
  <c r="G500" i="49"/>
  <c r="I500" i="49" s="1"/>
  <c r="H501" i="49"/>
  <c r="J501" i="49" s="1"/>
  <c r="G501" i="49"/>
  <c r="I501" i="49" s="1"/>
  <c r="H502" i="49"/>
  <c r="J502" i="49" s="1"/>
  <c r="G502" i="49"/>
  <c r="I502" i="49" s="1"/>
  <c r="J505" i="49"/>
  <c r="I505" i="49"/>
  <c r="H505" i="49"/>
  <c r="G505" i="49"/>
  <c r="J506" i="49"/>
  <c r="I506" i="49"/>
  <c r="H506" i="49"/>
  <c r="G506" i="49"/>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I518" i="49"/>
  <c r="H518" i="49"/>
  <c r="J518" i="49" s="1"/>
  <c r="G518" i="49"/>
  <c r="H519" i="49"/>
  <c r="J519" i="49" s="1"/>
  <c r="G519" i="49"/>
  <c r="I519" i="49" s="1"/>
  <c r="H520" i="49"/>
  <c r="J520" i="49" s="1"/>
  <c r="G520" i="49"/>
  <c r="I520" i="49" s="1"/>
  <c r="H521" i="49"/>
  <c r="J521" i="49" s="1"/>
  <c r="G521" i="49"/>
  <c r="I521" i="49" s="1"/>
  <c r="H522" i="49"/>
  <c r="J522" i="49" s="1"/>
  <c r="G522" i="49"/>
  <c r="I522" i="49" s="1"/>
  <c r="J523" i="49"/>
  <c r="I523" i="49"/>
  <c r="H523" i="49"/>
  <c r="G523" i="49"/>
  <c r="H524" i="49"/>
  <c r="J524" i="49" s="1"/>
  <c r="G524" i="49"/>
  <c r="I524" i="49" s="1"/>
  <c r="H525" i="49"/>
  <c r="J525" i="49" s="1"/>
  <c r="G525" i="49"/>
  <c r="I525" i="49" s="1"/>
  <c r="H526" i="49"/>
  <c r="J526" i="49" s="1"/>
  <c r="G526" i="49"/>
  <c r="I526" i="49" s="1"/>
  <c r="H527" i="49"/>
  <c r="J527" i="49" s="1"/>
  <c r="G527" i="49"/>
  <c r="I527" i="49" s="1"/>
  <c r="H528" i="49"/>
  <c r="J528" i="49" s="1"/>
  <c r="G528" i="49"/>
  <c r="I528" i="49" s="1"/>
  <c r="I529" i="49"/>
  <c r="H529" i="49"/>
  <c r="J529" i="49" s="1"/>
  <c r="G529" i="49"/>
  <c r="H530" i="49"/>
  <c r="J530" i="49" s="1"/>
  <c r="G530" i="49"/>
  <c r="I530" i="49" s="1"/>
  <c r="H531" i="49"/>
  <c r="J531" i="49" s="1"/>
  <c r="G531" i="49"/>
  <c r="I531" i="49" s="1"/>
  <c r="H532" i="49"/>
  <c r="J532" i="49" s="1"/>
  <c r="G532" i="49"/>
  <c r="I532" i="49" s="1"/>
  <c r="H535" i="49"/>
  <c r="J535" i="49" s="1"/>
  <c r="G535" i="49"/>
  <c r="I535" i="49" s="1"/>
  <c r="H536" i="49"/>
  <c r="J536" i="49" s="1"/>
  <c r="G536" i="49"/>
  <c r="I536" i="49" s="1"/>
  <c r="H537" i="49"/>
  <c r="J537" i="49" s="1"/>
  <c r="G537" i="49"/>
  <c r="I537" i="49" s="1"/>
  <c r="H540" i="49"/>
  <c r="J540" i="49" s="1"/>
  <c r="G540" i="49"/>
  <c r="I540" i="49" s="1"/>
  <c r="J541" i="49"/>
  <c r="I541" i="49"/>
  <c r="H541" i="49"/>
  <c r="G541" i="49"/>
  <c r="H542" i="49"/>
  <c r="J542" i="49" s="1"/>
  <c r="G542" i="49"/>
  <c r="I542" i="49" s="1"/>
  <c r="H543" i="49"/>
  <c r="J543" i="49" s="1"/>
  <c r="G543" i="49"/>
  <c r="I543" i="49" s="1"/>
  <c r="H544" i="49"/>
  <c r="J544" i="49" s="1"/>
  <c r="G544" i="49"/>
  <c r="I544" i="49" s="1"/>
  <c r="H545" i="49"/>
  <c r="J545" i="49" s="1"/>
  <c r="G545" i="49"/>
  <c r="I545" i="49" s="1"/>
  <c r="H546" i="49"/>
  <c r="J546" i="49" s="1"/>
  <c r="G546" i="49"/>
  <c r="I546" i="49" s="1"/>
  <c r="I547" i="49"/>
  <c r="H547" i="49"/>
  <c r="J547" i="49" s="1"/>
  <c r="G547" i="49"/>
  <c r="H548" i="49"/>
  <c r="J548" i="49" s="1"/>
  <c r="G548" i="49"/>
  <c r="I548" i="49" s="1"/>
  <c r="I549" i="49"/>
  <c r="H549" i="49"/>
  <c r="J549" i="49" s="1"/>
  <c r="G549" i="49"/>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H560" i="49"/>
  <c r="J560" i="49" s="1"/>
  <c r="G560" i="49"/>
  <c r="I560" i="49" s="1"/>
  <c r="I563" i="49"/>
  <c r="H563" i="49"/>
  <c r="J563" i="49" s="1"/>
  <c r="G563" i="49"/>
  <c r="H564" i="49"/>
  <c r="J564" i="49" s="1"/>
  <c r="G564" i="49"/>
  <c r="I564" i="49" s="1"/>
  <c r="J565" i="49"/>
  <c r="I565" i="49"/>
  <c r="H565" i="49"/>
  <c r="G565" i="49"/>
  <c r="H566" i="49"/>
  <c r="J566" i="49" s="1"/>
  <c r="G566" i="49"/>
  <c r="I566" i="49" s="1"/>
  <c r="H567" i="49"/>
  <c r="J567" i="49" s="1"/>
  <c r="G567" i="49"/>
  <c r="I567" i="49" s="1"/>
  <c r="H568" i="49"/>
  <c r="J568" i="49" s="1"/>
  <c r="G568" i="49"/>
  <c r="I568" i="49" s="1"/>
  <c r="H569" i="49"/>
  <c r="J569" i="49" s="1"/>
  <c r="G569" i="49"/>
  <c r="I569" i="49" s="1"/>
  <c r="H572" i="49"/>
  <c r="J572" i="49" s="1"/>
  <c r="G572" i="49"/>
  <c r="I572" i="49" s="1"/>
  <c r="I573" i="49"/>
  <c r="H573" i="49"/>
  <c r="J573" i="49" s="1"/>
  <c r="G573" i="49"/>
  <c r="H574" i="49"/>
  <c r="J574" i="49" s="1"/>
  <c r="G574" i="49"/>
  <c r="I574" i="49" s="1"/>
  <c r="H577" i="49"/>
  <c r="J577" i="49" s="1"/>
  <c r="G577" i="49"/>
  <c r="I577" i="49" s="1"/>
  <c r="H578" i="49"/>
  <c r="J578" i="49" s="1"/>
  <c r="G578" i="49"/>
  <c r="I578"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2" i="58" s="1"/>
  <c r="B45" i="58"/>
  <c r="C4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7" i="50" s="1"/>
  <c r="B50" i="50"/>
  <c r="C48"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6"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5" i="53" s="1"/>
  <c r="B58" i="53"/>
  <c r="C56" i="53" s="1"/>
  <c r="K41" i="53"/>
  <c r="J41" i="53"/>
  <c r="I60" i="53"/>
  <c r="G60" i="53"/>
  <c r="E60" i="53"/>
  <c r="C60" i="53"/>
  <c r="B5" i="54"/>
  <c r="D5" i="54" s="1"/>
  <c r="H5" i="54" s="1"/>
  <c r="K8" i="54"/>
  <c r="J8" i="54"/>
  <c r="K9" i="54"/>
  <c r="J9" i="54"/>
  <c r="K10" i="54"/>
  <c r="J10" i="54"/>
  <c r="K11" i="54"/>
  <c r="J11" i="54"/>
  <c r="K12" i="54"/>
  <c r="J12" i="54"/>
  <c r="H14" i="54"/>
  <c r="I11" i="54" s="1"/>
  <c r="F14" i="54"/>
  <c r="G12" i="54" s="1"/>
  <c r="D14" i="54"/>
  <c r="E10" i="54" s="1"/>
  <c r="B14" i="54"/>
  <c r="C12" i="54" s="1"/>
  <c r="K7" i="54"/>
  <c r="J7" i="54"/>
  <c r="H19" i="54"/>
  <c r="F19" i="54"/>
  <c r="G19" i="54" s="1"/>
  <c r="D19" i="54"/>
  <c r="J19" i="54" s="1"/>
  <c r="B19" i="54"/>
  <c r="C19" i="54" s="1"/>
  <c r="K17" i="54"/>
  <c r="J17" i="54"/>
  <c r="K23" i="54"/>
  <c r="J23" i="54"/>
  <c r="K24" i="54"/>
  <c r="J24" i="54"/>
  <c r="H26" i="54"/>
  <c r="I23" i="54" s="1"/>
  <c r="F26" i="54"/>
  <c r="G24" i="54" s="1"/>
  <c r="D26" i="54"/>
  <c r="E23" i="54" s="1"/>
  <c r="B26" i="54"/>
  <c r="C24" i="54" s="1"/>
  <c r="K22" i="54"/>
  <c r="J22" i="54"/>
  <c r="K30" i="54"/>
  <c r="J30" i="54"/>
  <c r="K31" i="54"/>
  <c r="J31" i="54"/>
  <c r="K32" i="54"/>
  <c r="J32" i="54"/>
  <c r="K33" i="54"/>
  <c r="J33" i="54"/>
  <c r="K34" i="54"/>
  <c r="J34" i="54"/>
  <c r="K35" i="54"/>
  <c r="J35" i="54"/>
  <c r="K36" i="54"/>
  <c r="J36" i="54"/>
  <c r="K37" i="54"/>
  <c r="J37" i="54"/>
  <c r="K38" i="54"/>
  <c r="J38" i="54"/>
  <c r="K39" i="54"/>
  <c r="J39" i="54"/>
  <c r="H41" i="54"/>
  <c r="I38" i="54" s="1"/>
  <c r="F41" i="54"/>
  <c r="G39" i="54" s="1"/>
  <c r="D41" i="54"/>
  <c r="E38" i="54" s="1"/>
  <c r="B41" i="54"/>
  <c r="C39" i="54" s="1"/>
  <c r="K29" i="54"/>
  <c r="J29" i="54"/>
  <c r="K45" i="54"/>
  <c r="J45" i="54"/>
  <c r="K46" i="54"/>
  <c r="J46" i="54"/>
  <c r="K47" i="54"/>
  <c r="J47" i="54"/>
  <c r="K48" i="54"/>
  <c r="J48" i="54"/>
  <c r="K49" i="54"/>
  <c r="J49" i="54"/>
  <c r="K50" i="54"/>
  <c r="J50" i="54"/>
  <c r="K51" i="54"/>
  <c r="J51" i="54"/>
  <c r="H53" i="54"/>
  <c r="I50" i="54" s="1"/>
  <c r="F53" i="54"/>
  <c r="G51" i="54" s="1"/>
  <c r="D53" i="54"/>
  <c r="E50" i="54" s="1"/>
  <c r="B53" i="54"/>
  <c r="C51" i="54" s="1"/>
  <c r="K44" i="54"/>
  <c r="J44"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H76" i="54"/>
  <c r="I73" i="54" s="1"/>
  <c r="F76" i="54"/>
  <c r="G74" i="54" s="1"/>
  <c r="D76" i="54"/>
  <c r="E74" i="54" s="1"/>
  <c r="B76" i="54"/>
  <c r="C74" i="54" s="1"/>
  <c r="K56" i="54"/>
  <c r="J56" i="54"/>
  <c r="I78" i="54"/>
  <c r="G78" i="54"/>
  <c r="E78" i="54"/>
  <c r="C78" i="54"/>
  <c r="B5" i="55"/>
  <c r="D5" i="55" s="1"/>
  <c r="H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6" i="55" s="1"/>
  <c r="B19" i="55"/>
  <c r="C17" i="55" s="1"/>
  <c r="K7" i="55"/>
  <c r="J7" i="55"/>
  <c r="I21" i="55"/>
  <c r="G21" i="55"/>
  <c r="E21" i="55"/>
  <c r="C21" i="55"/>
  <c r="J21" i="55"/>
  <c r="K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6" i="55"/>
  <c r="J26" i="55"/>
  <c r="K53" i="55"/>
  <c r="J53" i="55"/>
  <c r="K54" i="55"/>
  <c r="J54" i="55"/>
  <c r="K55" i="55"/>
  <c r="J55" i="55"/>
  <c r="K56" i="55"/>
  <c r="J56" i="55"/>
  <c r="K57" i="55"/>
  <c r="J57" i="55"/>
  <c r="K58" i="55"/>
  <c r="J58" i="55"/>
  <c r="K59" i="55"/>
  <c r="J59" i="55"/>
  <c r="K60" i="55"/>
  <c r="J60" i="55"/>
  <c r="K61" i="55"/>
  <c r="J61" i="55"/>
  <c r="H63" i="55"/>
  <c r="I60" i="55" s="1"/>
  <c r="F63" i="55"/>
  <c r="G61" i="55" s="1"/>
  <c r="D63" i="55"/>
  <c r="E60" i="55" s="1"/>
  <c r="B63" i="55"/>
  <c r="C61" i="55" s="1"/>
  <c r="K52" i="55"/>
  <c r="J52" i="55"/>
  <c r="I65" i="55"/>
  <c r="G65" i="55"/>
  <c r="E65" i="55"/>
  <c r="C65" i="55"/>
  <c r="K65" i="55"/>
  <c r="J65" i="55"/>
  <c r="B68" i="55"/>
  <c r="D68" i="55" s="1"/>
  <c r="H68" i="55" s="1"/>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H91" i="55"/>
  <c r="I88" i="55" s="1"/>
  <c r="F91" i="55"/>
  <c r="G89" i="55" s="1"/>
  <c r="D91" i="55"/>
  <c r="E88" i="55" s="1"/>
  <c r="B91" i="55"/>
  <c r="C89" i="55" s="1"/>
  <c r="K70" i="55"/>
  <c r="J70"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H111" i="55"/>
  <c r="I108" i="55" s="1"/>
  <c r="F111" i="55"/>
  <c r="G109" i="55" s="1"/>
  <c r="D111" i="55"/>
  <c r="E108" i="55" s="1"/>
  <c r="B111" i="55"/>
  <c r="C109" i="55" s="1"/>
  <c r="K94" i="55"/>
  <c r="J94" i="55"/>
  <c r="I113" i="55"/>
  <c r="G113" i="55"/>
  <c r="E113" i="55"/>
  <c r="C113" i="55"/>
  <c r="K113" i="55"/>
  <c r="J113" i="55"/>
  <c r="B116" i="55"/>
  <c r="D116" i="55" s="1"/>
  <c r="H116" i="55" s="1"/>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H142" i="55"/>
  <c r="I139" i="55" s="1"/>
  <c r="F142" i="55"/>
  <c r="G140" i="55" s="1"/>
  <c r="D142" i="55"/>
  <c r="E139" i="55" s="1"/>
  <c r="B142" i="55"/>
  <c r="C140" i="55" s="1"/>
  <c r="K118" i="55"/>
  <c r="J118"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H166" i="55"/>
  <c r="I163" i="55" s="1"/>
  <c r="F166" i="55"/>
  <c r="G164" i="55" s="1"/>
  <c r="D166" i="55"/>
  <c r="E163" i="55" s="1"/>
  <c r="B166" i="55"/>
  <c r="C164" i="55" s="1"/>
  <c r="K145" i="55"/>
  <c r="J145" i="55"/>
  <c r="I168" i="55"/>
  <c r="G168" i="55"/>
  <c r="E168" i="55"/>
  <c r="C168" i="55"/>
  <c r="J168" i="55"/>
  <c r="K168" i="55"/>
  <c r="B171" i="55"/>
  <c r="D171" i="55" s="1"/>
  <c r="H171" i="55" s="1"/>
  <c r="K174" i="55"/>
  <c r="J174" i="55"/>
  <c r="H176" i="55"/>
  <c r="I176" i="55" s="1"/>
  <c r="F176" i="55"/>
  <c r="G174" i="55" s="1"/>
  <c r="D176" i="55"/>
  <c r="E174" i="55" s="1"/>
  <c r="B176" i="55"/>
  <c r="C174" i="55" s="1"/>
  <c r="K173" i="55"/>
  <c r="J173" i="55"/>
  <c r="K180" i="55"/>
  <c r="J180" i="55"/>
  <c r="K181" i="55"/>
  <c r="J181" i="55"/>
  <c r="K182" i="55"/>
  <c r="J182" i="55"/>
  <c r="K183" i="55"/>
  <c r="J183" i="55"/>
  <c r="K184" i="55"/>
  <c r="J184" i="55"/>
  <c r="K185" i="55"/>
  <c r="J185" i="55"/>
  <c r="K186" i="55"/>
  <c r="J186" i="55"/>
  <c r="K187" i="55"/>
  <c r="J187" i="55"/>
  <c r="K188" i="55"/>
  <c r="J188" i="55"/>
  <c r="K189" i="55"/>
  <c r="J189" i="55"/>
  <c r="H191" i="55"/>
  <c r="I188" i="55" s="1"/>
  <c r="F191" i="55"/>
  <c r="G189" i="55" s="1"/>
  <c r="D191" i="55"/>
  <c r="E189" i="55" s="1"/>
  <c r="B191" i="55"/>
  <c r="C189" i="55" s="1"/>
  <c r="K179" i="55"/>
  <c r="J179" i="55"/>
  <c r="I193" i="55"/>
  <c r="G193" i="55"/>
  <c r="E193" i="55"/>
  <c r="C193" i="55"/>
  <c r="J193" i="55"/>
  <c r="K193" i="55"/>
  <c r="I197" i="55"/>
  <c r="G197" i="55"/>
  <c r="E197" i="55"/>
  <c r="C197" i="55"/>
  <c r="H195" i="55"/>
  <c r="I195" i="55" s="1"/>
  <c r="F195" i="55"/>
  <c r="G195" i="55" s="1"/>
  <c r="D195" i="55"/>
  <c r="E195" i="55" s="1"/>
  <c r="B195" i="55"/>
  <c r="C195" i="55" s="1"/>
  <c r="K197" i="55"/>
  <c r="J197" i="55"/>
  <c r="K199" i="55"/>
  <c r="J199" i="55"/>
  <c r="I199" i="55"/>
  <c r="G199" i="55"/>
  <c r="E199" i="55"/>
  <c r="C199"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H31" i="48"/>
  <c r="I28" i="48" s="1"/>
  <c r="F31" i="48"/>
  <c r="G29" i="48" s="1"/>
  <c r="D31" i="48"/>
  <c r="E28" i="48" s="1"/>
  <c r="B31" i="48"/>
  <c r="C29" i="48" s="1"/>
  <c r="K18" i="48"/>
  <c r="J18" i="48"/>
  <c r="K35" i="48"/>
  <c r="J35" i="48"/>
  <c r="K36" i="48"/>
  <c r="J36" i="48"/>
  <c r="H38" i="48"/>
  <c r="I35" i="48" s="1"/>
  <c r="F38" i="48"/>
  <c r="G36" i="48" s="1"/>
  <c r="D38" i="48"/>
  <c r="E35" i="48" s="1"/>
  <c r="B38" i="48"/>
  <c r="C36" i="48" s="1"/>
  <c r="K34" i="48"/>
  <c r="J34" i="48"/>
  <c r="I40" i="48"/>
  <c r="G40" i="48"/>
  <c r="E40" i="48"/>
  <c r="C40" i="48"/>
  <c r="K40" i="48"/>
  <c r="J40" i="48"/>
  <c r="B43" i="48"/>
  <c r="D43" i="48" s="1"/>
  <c r="H43" i="48" s="1"/>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H63" i="48"/>
  <c r="I60" i="48" s="1"/>
  <c r="F63" i="48"/>
  <c r="G61" i="48" s="1"/>
  <c r="D63" i="48"/>
  <c r="E60" i="48" s="1"/>
  <c r="B63" i="48"/>
  <c r="C61" i="48" s="1"/>
  <c r="K45" i="48"/>
  <c r="J45" i="48"/>
  <c r="K67" i="48"/>
  <c r="J67" i="48"/>
  <c r="K68" i="48"/>
  <c r="J68" i="48"/>
  <c r="K69" i="48"/>
  <c r="J69" i="48"/>
  <c r="K70" i="48"/>
  <c r="J70" i="48"/>
  <c r="K71" i="48"/>
  <c r="J71" i="48"/>
  <c r="K72" i="48"/>
  <c r="J72" i="48"/>
  <c r="K73" i="48"/>
  <c r="J73" i="48"/>
  <c r="K74" i="48"/>
  <c r="J74" i="48"/>
  <c r="H76" i="48"/>
  <c r="I73" i="48" s="1"/>
  <c r="F76" i="48"/>
  <c r="G74" i="48" s="1"/>
  <c r="D76" i="48"/>
  <c r="E73" i="48" s="1"/>
  <c r="B76" i="48"/>
  <c r="C74" i="48" s="1"/>
  <c r="K66" i="48"/>
  <c r="J66" i="48"/>
  <c r="I78" i="48"/>
  <c r="G78" i="48"/>
  <c r="E78" i="48"/>
  <c r="C78" i="48"/>
  <c r="K78" i="48"/>
  <c r="J78" i="48"/>
  <c r="B81" i="48"/>
  <c r="D81" i="48" s="1"/>
  <c r="H81" i="48" s="1"/>
  <c r="K84" i="48"/>
  <c r="J84" i="48"/>
  <c r="K85" i="48"/>
  <c r="J85" i="48"/>
  <c r="K86" i="48"/>
  <c r="J86" i="48"/>
  <c r="K87" i="48"/>
  <c r="J87" i="48"/>
  <c r="K88" i="48"/>
  <c r="J88" i="48"/>
  <c r="K89" i="48"/>
  <c r="J89" i="48"/>
  <c r="K90" i="48"/>
  <c r="J90" i="48"/>
  <c r="K91" i="48"/>
  <c r="J91" i="48"/>
  <c r="K92" i="48"/>
  <c r="J92" i="48"/>
  <c r="H94" i="48"/>
  <c r="I91" i="48" s="1"/>
  <c r="F94" i="48"/>
  <c r="G92" i="48" s="1"/>
  <c r="D94" i="48"/>
  <c r="E91" i="48" s="1"/>
  <c r="B94" i="48"/>
  <c r="C92" i="48" s="1"/>
  <c r="K83" i="48"/>
  <c r="J83"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H116" i="48"/>
  <c r="I112" i="48" s="1"/>
  <c r="F116" i="48"/>
  <c r="G114" i="48" s="1"/>
  <c r="D116" i="48"/>
  <c r="E112" i="48" s="1"/>
  <c r="B116" i="48"/>
  <c r="C114" i="48" s="1"/>
  <c r="K97" i="48"/>
  <c r="J97" i="48"/>
  <c r="I118" i="48"/>
  <c r="G118" i="48"/>
  <c r="E118" i="48"/>
  <c r="C118" i="48"/>
  <c r="J118" i="48"/>
  <c r="K118" i="48"/>
  <c r="B121" i="48"/>
  <c r="D121" i="48" s="1"/>
  <c r="H121" i="48" s="1"/>
  <c r="K124" i="48"/>
  <c r="J124" i="48"/>
  <c r="H126" i="48"/>
  <c r="I126" i="48" s="1"/>
  <c r="F126" i="48"/>
  <c r="G124" i="48" s="1"/>
  <c r="D126" i="48"/>
  <c r="E124" i="48" s="1"/>
  <c r="B126" i="48"/>
  <c r="C124" i="48" s="1"/>
  <c r="K123" i="48"/>
  <c r="J123" i="48"/>
  <c r="K130" i="48"/>
  <c r="J130" i="48"/>
  <c r="K131" i="48"/>
  <c r="J131" i="48"/>
  <c r="K132" i="48"/>
  <c r="J132" i="48"/>
  <c r="K133" i="48"/>
  <c r="J133" i="48"/>
  <c r="K134" i="48"/>
  <c r="J134" i="48"/>
  <c r="K135" i="48"/>
  <c r="J135" i="48"/>
  <c r="K136" i="48"/>
  <c r="J136" i="48"/>
  <c r="K137" i="48"/>
  <c r="J137" i="48"/>
  <c r="K138" i="48"/>
  <c r="J138" i="48"/>
  <c r="H140" i="48"/>
  <c r="I136" i="48" s="1"/>
  <c r="F140" i="48"/>
  <c r="G138" i="48" s="1"/>
  <c r="D140" i="48"/>
  <c r="E136" i="48" s="1"/>
  <c r="B140" i="48"/>
  <c r="C138" i="48" s="1"/>
  <c r="K129" i="48"/>
  <c r="J129" i="48"/>
  <c r="I142" i="48"/>
  <c r="G142" i="48"/>
  <c r="E142" i="48"/>
  <c r="C142" i="48"/>
  <c r="J142" i="48"/>
  <c r="K142" i="48"/>
  <c r="B145" i="48"/>
  <c r="D145" i="48" s="1"/>
  <c r="H145" i="48" s="1"/>
  <c r="E149" i="48"/>
  <c r="H149" i="48"/>
  <c r="I149" i="48" s="1"/>
  <c r="F149" i="48"/>
  <c r="G149" i="48" s="1"/>
  <c r="D149" i="48"/>
  <c r="E147" i="48" s="1"/>
  <c r="B149" i="48"/>
  <c r="J149" i="48" s="1"/>
  <c r="K147" i="48"/>
  <c r="J147" i="48"/>
  <c r="K153" i="48"/>
  <c r="J153" i="48"/>
  <c r="K154" i="48"/>
  <c r="J154" i="48"/>
  <c r="K155" i="48"/>
  <c r="J155" i="48"/>
  <c r="K156" i="48"/>
  <c r="J156" i="48"/>
  <c r="K157" i="48"/>
  <c r="J157" i="48"/>
  <c r="K158" i="48"/>
  <c r="J158" i="48"/>
  <c r="K159" i="48"/>
  <c r="J159" i="48"/>
  <c r="K160" i="48"/>
  <c r="J160" i="48"/>
  <c r="K161" i="48"/>
  <c r="J161" i="48"/>
  <c r="K162" i="48"/>
  <c r="J162" i="48"/>
  <c r="H164" i="48"/>
  <c r="I161" i="48" s="1"/>
  <c r="F164" i="48"/>
  <c r="G162" i="48" s="1"/>
  <c r="D164" i="48"/>
  <c r="E160" i="48" s="1"/>
  <c r="B164" i="48"/>
  <c r="C162" i="48" s="1"/>
  <c r="K152" i="48"/>
  <c r="J152" i="48"/>
  <c r="I166" i="48"/>
  <c r="G166" i="48"/>
  <c r="E166" i="48"/>
  <c r="C166" i="48"/>
  <c r="J166" i="48"/>
  <c r="K166" i="48"/>
  <c r="B169" i="48"/>
  <c r="D169" i="48" s="1"/>
  <c r="H169" i="48" s="1"/>
  <c r="K172" i="48"/>
  <c r="J172" i="48"/>
  <c r="K173" i="48"/>
  <c r="J173" i="48"/>
  <c r="K174" i="48"/>
  <c r="J174" i="48"/>
  <c r="K175" i="48"/>
  <c r="J175" i="48"/>
  <c r="K176" i="48"/>
  <c r="J176" i="48"/>
  <c r="K177" i="48"/>
  <c r="J177" i="48"/>
  <c r="K178" i="48"/>
  <c r="J178" i="48"/>
  <c r="K179" i="48"/>
  <c r="J179" i="48"/>
  <c r="H181" i="48"/>
  <c r="I178" i="48" s="1"/>
  <c r="F181" i="48"/>
  <c r="G179" i="48" s="1"/>
  <c r="D181" i="48"/>
  <c r="E178" i="48" s="1"/>
  <c r="B181" i="48"/>
  <c r="C179" i="48" s="1"/>
  <c r="K171" i="48"/>
  <c r="J171" i="48"/>
  <c r="K185" i="48"/>
  <c r="J185" i="48"/>
  <c r="K186" i="48"/>
  <c r="J186" i="48"/>
  <c r="K187" i="48"/>
  <c r="J187" i="48"/>
  <c r="K188" i="48"/>
  <c r="J188" i="48"/>
  <c r="H190" i="48"/>
  <c r="I187" i="48" s="1"/>
  <c r="F190" i="48"/>
  <c r="G188" i="48" s="1"/>
  <c r="D190" i="48"/>
  <c r="E187" i="48" s="1"/>
  <c r="B190" i="48"/>
  <c r="C188" i="48" s="1"/>
  <c r="K184" i="48"/>
  <c r="J184" i="48"/>
  <c r="I192" i="48"/>
  <c r="G192" i="48"/>
  <c r="E192" i="48"/>
  <c r="C192" i="48"/>
  <c r="J192" i="48"/>
  <c r="K192" i="48"/>
  <c r="B195" i="48"/>
  <c r="D195" i="48" s="1"/>
  <c r="H195" i="48" s="1"/>
  <c r="K198" i="48"/>
  <c r="J198" i="48"/>
  <c r="K199" i="48"/>
  <c r="J199" i="48"/>
  <c r="K200" i="48"/>
  <c r="J200" i="48"/>
  <c r="K201" i="48"/>
  <c r="J201" i="48"/>
  <c r="K202" i="48"/>
  <c r="J202" i="48"/>
  <c r="K203" i="48"/>
  <c r="J203" i="48"/>
  <c r="K204" i="48"/>
  <c r="J204" i="48"/>
  <c r="K205" i="48"/>
  <c r="J205" i="48"/>
  <c r="H207" i="48"/>
  <c r="I203" i="48" s="1"/>
  <c r="F207" i="48"/>
  <c r="G205" i="48" s="1"/>
  <c r="D207" i="48"/>
  <c r="E204" i="48" s="1"/>
  <c r="B207" i="48"/>
  <c r="C205" i="48" s="1"/>
  <c r="K197" i="48"/>
  <c r="J197"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H227" i="48"/>
  <c r="I224" i="48" s="1"/>
  <c r="F227" i="48"/>
  <c r="G225" i="48" s="1"/>
  <c r="D227" i="48"/>
  <c r="E225" i="48" s="1"/>
  <c r="B227" i="48"/>
  <c r="C225" i="48" s="1"/>
  <c r="K210" i="48"/>
  <c r="J210" i="48"/>
  <c r="K231" i="48"/>
  <c r="J231" i="48"/>
  <c r="K232" i="48"/>
  <c r="J232" i="48"/>
  <c r="K233" i="48"/>
  <c r="J233" i="48"/>
  <c r="K234" i="48"/>
  <c r="J234" i="48"/>
  <c r="K235" i="48"/>
  <c r="J235" i="48"/>
  <c r="K236" i="48"/>
  <c r="J236" i="48"/>
  <c r="K237" i="48"/>
  <c r="J237" i="48"/>
  <c r="K238" i="48"/>
  <c r="J238" i="48"/>
  <c r="K239" i="48"/>
  <c r="J239" i="48"/>
  <c r="K240" i="48"/>
  <c r="J240" i="48"/>
  <c r="K241" i="48"/>
  <c r="J241" i="48"/>
  <c r="H243" i="48"/>
  <c r="I240" i="48" s="1"/>
  <c r="F243" i="48"/>
  <c r="G241" i="48" s="1"/>
  <c r="D243" i="48"/>
  <c r="E239" i="48" s="1"/>
  <c r="B243" i="48"/>
  <c r="C241" i="48" s="1"/>
  <c r="K230" i="48"/>
  <c r="J230" i="48"/>
  <c r="I245" i="48"/>
  <c r="G245" i="48"/>
  <c r="E245" i="48"/>
  <c r="C245" i="48"/>
  <c r="J245" i="48"/>
  <c r="K245" i="48"/>
  <c r="I249" i="48"/>
  <c r="G249" i="48"/>
  <c r="E249" i="48"/>
  <c r="C249" i="48"/>
  <c r="H247" i="48"/>
  <c r="I247" i="48" s="1"/>
  <c r="F247" i="48"/>
  <c r="G247" i="48" s="1"/>
  <c r="D247" i="48"/>
  <c r="E247" i="48" s="1"/>
  <c r="B247" i="48"/>
  <c r="C247" i="48" s="1"/>
  <c r="K249" i="48"/>
  <c r="J249" i="48"/>
  <c r="K251" i="48"/>
  <c r="J251" i="48"/>
  <c r="I251" i="48"/>
  <c r="G251" i="48"/>
  <c r="E251" i="48"/>
  <c r="C251" i="48"/>
  <c r="J195" i="55"/>
  <c r="K78" i="54"/>
  <c r="J78" i="54"/>
  <c r="K60" i="53"/>
  <c r="J60"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J41" i="44"/>
  <c r="I41" i="44"/>
  <c r="H41" i="44"/>
  <c r="G41" i="44"/>
  <c r="H8" i="47"/>
  <c r="J8" i="47" s="1"/>
  <c r="G8" i="47"/>
  <c r="I8" i="47" s="1"/>
  <c r="H9" i="47"/>
  <c r="J9" i="47" s="1"/>
  <c r="G9" i="47"/>
  <c r="I9" i="47" s="1"/>
  <c r="H10" i="47"/>
  <c r="J10" i="47" s="1"/>
  <c r="G10" i="47"/>
  <c r="I10" i="47" s="1"/>
  <c r="J11" i="47"/>
  <c r="I11" i="47"/>
  <c r="H11" i="47"/>
  <c r="G11" i="47"/>
  <c r="H12" i="47"/>
  <c r="J12" i="47" s="1"/>
  <c r="G12" i="47"/>
  <c r="I12" i="47" s="1"/>
  <c r="H13" i="47"/>
  <c r="J13" i="47" s="1"/>
  <c r="G13" i="47"/>
  <c r="I13" i="47" s="1"/>
  <c r="H16" i="47"/>
  <c r="J16" i="47" s="1"/>
  <c r="G16" i="47"/>
  <c r="I16" i="47" s="1"/>
  <c r="H17" i="47"/>
  <c r="J17" i="47" s="1"/>
  <c r="G17" i="47"/>
  <c r="I17" i="47" s="1"/>
  <c r="H18" i="47"/>
  <c r="J18" i="47" s="1"/>
  <c r="G18" i="47"/>
  <c r="I18" i="47" s="1"/>
  <c r="I19" i="47"/>
  <c r="H19" i="47"/>
  <c r="J19" i="47" s="1"/>
  <c r="G19" i="47"/>
  <c r="H20" i="47"/>
  <c r="J20" i="47" s="1"/>
  <c r="G20" i="47"/>
  <c r="I20" i="47" s="1"/>
  <c r="H21" i="47"/>
  <c r="J21" i="47" s="1"/>
  <c r="G21" i="47"/>
  <c r="I21" i="47" s="1"/>
  <c r="H24" i="47"/>
  <c r="J24" i="47" s="1"/>
  <c r="G24" i="47"/>
  <c r="I24" i="47" s="1"/>
  <c r="H25" i="47"/>
  <c r="J25" i="47" s="1"/>
  <c r="G25" i="47"/>
  <c r="I25" i="47" s="1"/>
  <c r="H26" i="47"/>
  <c r="J26" i="47" s="1"/>
  <c r="G26" i="47"/>
  <c r="I26" i="47" s="1"/>
  <c r="H34" i="47"/>
  <c r="J34" i="47" s="1"/>
  <c r="G34" i="47"/>
  <c r="I34" i="47" s="1"/>
  <c r="H35" i="47"/>
  <c r="J35" i="47" s="1"/>
  <c r="G35" i="47"/>
  <c r="I35" i="47" s="1"/>
  <c r="I36" i="47"/>
  <c r="H36" i="47"/>
  <c r="J36" i="47" s="1"/>
  <c r="G36" i="47"/>
  <c r="H37" i="47"/>
  <c r="J37" i="47" s="1"/>
  <c r="G37" i="47"/>
  <c r="I37" i="47" s="1"/>
  <c r="H38" i="47"/>
  <c r="J38" i="47" s="1"/>
  <c r="G38" i="47"/>
  <c r="I38" i="47" s="1"/>
  <c r="E25" i="46"/>
  <c r="D25" i="46"/>
  <c r="H25" i="46" s="1"/>
  <c r="C25" i="46"/>
  <c r="B25" i="46"/>
  <c r="G25" i="46" s="1"/>
  <c r="I25" i="46" s="1"/>
  <c r="E19" i="46"/>
  <c r="D19" i="46"/>
  <c r="H19" i="46" s="1"/>
  <c r="C19" i="46"/>
  <c r="B19" i="46"/>
  <c r="G19" i="46" s="1"/>
  <c r="I19" i="46" s="1"/>
  <c r="E13" i="46"/>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J7" i="26"/>
  <c r="I7" i="26"/>
  <c r="H7" i="26"/>
  <c r="G7" i="26"/>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I34" i="26"/>
  <c r="H34" i="26"/>
  <c r="J34" i="26" s="1"/>
  <c r="G34" i="26"/>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J42" i="26"/>
  <c r="I42" i="26"/>
  <c r="H42" i="26"/>
  <c r="G42" i="26"/>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J51" i="26"/>
  <c r="I51" i="26"/>
  <c r="H51" i="26"/>
  <c r="G51" i="26"/>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I61" i="26"/>
  <c r="H61" i="26"/>
  <c r="J61" i="26" s="1"/>
  <c r="G61" i="26"/>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J69" i="26"/>
  <c r="I69" i="26"/>
  <c r="H69" i="26"/>
  <c r="G69" i="26"/>
  <c r="H70" i="26"/>
  <c r="J70" i="26" s="1"/>
  <c r="G70" i="26"/>
  <c r="I70" i="26" s="1"/>
  <c r="H71" i="26"/>
  <c r="J71" i="26" s="1"/>
  <c r="G71" i="26"/>
  <c r="I71" i="26" s="1"/>
  <c r="H72" i="26"/>
  <c r="J72" i="26" s="1"/>
  <c r="G72" i="26"/>
  <c r="I72"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3" i="46" l="1"/>
  <c r="J19" i="46"/>
  <c r="J25" i="46"/>
  <c r="I147" i="48"/>
  <c r="K19" i="54"/>
  <c r="C7" i="56"/>
  <c r="G7" i="56"/>
  <c r="E7" i="56"/>
  <c r="I7" i="56"/>
  <c r="E8" i="56"/>
  <c r="I8" i="56"/>
  <c r="C8" i="56"/>
  <c r="G8" i="56"/>
  <c r="E9" i="56"/>
  <c r="I9" i="56"/>
  <c r="C9" i="56"/>
  <c r="G9" i="56"/>
  <c r="E10" i="56"/>
  <c r="I10" i="56"/>
  <c r="C10" i="56"/>
  <c r="G10" i="56"/>
  <c r="C11" i="56"/>
  <c r="G11" i="56"/>
  <c r="E11" i="56"/>
  <c r="I11" i="56"/>
  <c r="E12" i="56"/>
  <c r="I12" i="56"/>
  <c r="C12" i="56"/>
  <c r="G12" i="56"/>
  <c r="C13" i="56"/>
  <c r="G13" i="56"/>
  <c r="E13" i="56"/>
  <c r="I13" i="56"/>
  <c r="C14" i="56"/>
  <c r="G14" i="56"/>
  <c r="E14" i="56"/>
  <c r="I14" i="56"/>
  <c r="E15" i="56"/>
  <c r="I15" i="56"/>
  <c r="C15" i="56"/>
  <c r="G15" i="56"/>
  <c r="E16" i="56"/>
  <c r="I16" i="56"/>
  <c r="C16" i="56"/>
  <c r="G16" i="56"/>
  <c r="C17" i="56"/>
  <c r="G17" i="56"/>
  <c r="E17" i="56"/>
  <c r="I17" i="56"/>
  <c r="C18" i="56"/>
  <c r="G18" i="56"/>
  <c r="E18" i="56"/>
  <c r="I18" i="56"/>
  <c r="C19" i="56"/>
  <c r="G19" i="56"/>
  <c r="E19" i="56"/>
  <c r="I19" i="56"/>
  <c r="C20" i="56"/>
  <c r="G20" i="56"/>
  <c r="E20" i="56"/>
  <c r="I20" i="56"/>
  <c r="E21" i="56"/>
  <c r="I21" i="56"/>
  <c r="C21" i="56"/>
  <c r="G21" i="56"/>
  <c r="C22" i="56"/>
  <c r="G22" i="56"/>
  <c r="E22" i="56"/>
  <c r="I22" i="56"/>
  <c r="E23" i="56"/>
  <c r="I23" i="56"/>
  <c r="C23" i="56"/>
  <c r="G23" i="56"/>
  <c r="C24" i="56"/>
  <c r="G24" i="56"/>
  <c r="E24" i="56"/>
  <c r="I24" i="56"/>
  <c r="C25" i="56"/>
  <c r="G25" i="56"/>
  <c r="E25" i="56"/>
  <c r="I25" i="56"/>
  <c r="C26" i="56"/>
  <c r="G26" i="56"/>
  <c r="E26" i="56"/>
  <c r="I26" i="56"/>
  <c r="C27" i="56"/>
  <c r="G27" i="56"/>
  <c r="E27" i="56"/>
  <c r="I27" i="56"/>
  <c r="C28" i="56"/>
  <c r="G28" i="56"/>
  <c r="E28" i="56"/>
  <c r="I28" i="56"/>
  <c r="C29" i="56"/>
  <c r="G29" i="56"/>
  <c r="E29" i="56"/>
  <c r="I29" i="56"/>
  <c r="C30" i="56"/>
  <c r="G30" i="56"/>
  <c r="J33" i="56"/>
  <c r="K33" i="56"/>
  <c r="E31" i="56"/>
  <c r="I31" i="56"/>
  <c r="F5" i="56"/>
  <c r="C7" i="57"/>
  <c r="G7" i="57"/>
  <c r="E7" i="57"/>
  <c r="I7" i="57"/>
  <c r="E8" i="57"/>
  <c r="I8" i="57"/>
  <c r="C8" i="57"/>
  <c r="G8" i="57"/>
  <c r="C9" i="57"/>
  <c r="G9" i="57"/>
  <c r="E9" i="57"/>
  <c r="I9" i="57"/>
  <c r="C10" i="57"/>
  <c r="G10" i="57"/>
  <c r="E10" i="57"/>
  <c r="I10" i="57"/>
  <c r="C11" i="57"/>
  <c r="G11" i="57"/>
  <c r="E11" i="57"/>
  <c r="I11" i="57"/>
  <c r="E12" i="57"/>
  <c r="I12" i="57"/>
  <c r="C12" i="57"/>
  <c r="G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E21" i="57"/>
  <c r="I21" i="57"/>
  <c r="C21" i="57"/>
  <c r="G21" i="57"/>
  <c r="C22" i="57"/>
  <c r="G22" i="57"/>
  <c r="J25" i="57"/>
  <c r="K25" i="57"/>
  <c r="E23" i="57"/>
  <c r="I23" i="57"/>
  <c r="F5" i="57"/>
  <c r="C7" i="58"/>
  <c r="G7" i="58"/>
  <c r="E7" i="58"/>
  <c r="I7" i="58"/>
  <c r="C8" i="58"/>
  <c r="G8" i="58"/>
  <c r="E8" i="58"/>
  <c r="I8" i="58"/>
  <c r="C9" i="58"/>
  <c r="G9" i="58"/>
  <c r="E9" i="58"/>
  <c r="I9" i="58"/>
  <c r="E10" i="58"/>
  <c r="I10" i="58"/>
  <c r="C10" i="58"/>
  <c r="G10" i="58"/>
  <c r="E11" i="58"/>
  <c r="I11" i="58"/>
  <c r="C11" i="58"/>
  <c r="G11" i="58"/>
  <c r="C12" i="58"/>
  <c r="G12" i="58"/>
  <c r="E12" i="58"/>
  <c r="I12" i="58"/>
  <c r="C13" i="58"/>
  <c r="G13" i="58"/>
  <c r="E13" i="58"/>
  <c r="I13" i="58"/>
  <c r="E14" i="58"/>
  <c r="I14" i="58"/>
  <c r="C14" i="58"/>
  <c r="G14" i="58"/>
  <c r="C15" i="58"/>
  <c r="G15" i="58"/>
  <c r="E15" i="58"/>
  <c r="I15" i="58"/>
  <c r="C16" i="58"/>
  <c r="G16" i="58"/>
  <c r="E16" i="58"/>
  <c r="I16" i="58"/>
  <c r="C17" i="58"/>
  <c r="G17" i="58"/>
  <c r="E17" i="58"/>
  <c r="I17" i="58"/>
  <c r="C18" i="58"/>
  <c r="G18" i="58"/>
  <c r="E18" i="58"/>
  <c r="I18" i="58"/>
  <c r="E19" i="58"/>
  <c r="I19" i="58"/>
  <c r="C19" i="58"/>
  <c r="G19" i="58"/>
  <c r="C20" i="58"/>
  <c r="G20" i="58"/>
  <c r="E20" i="58"/>
  <c r="I20" i="58"/>
  <c r="C21" i="58"/>
  <c r="G21" i="58"/>
  <c r="E21" i="58"/>
  <c r="I21" i="58"/>
  <c r="E22" i="58"/>
  <c r="I22" i="58"/>
  <c r="C22" i="58"/>
  <c r="G22" i="58"/>
  <c r="C23" i="58"/>
  <c r="G23" i="58"/>
  <c r="E23" i="58"/>
  <c r="I23" i="58"/>
  <c r="C24" i="58"/>
  <c r="G24" i="58"/>
  <c r="E24" i="58"/>
  <c r="I24" i="58"/>
  <c r="C25" i="58"/>
  <c r="G25" i="58"/>
  <c r="E25" i="58"/>
  <c r="I25" i="58"/>
  <c r="C26" i="58"/>
  <c r="G26" i="58"/>
  <c r="E26" i="58"/>
  <c r="I26" i="58"/>
  <c r="C27" i="58"/>
  <c r="G27" i="58"/>
  <c r="E27" i="58"/>
  <c r="I27" i="58"/>
  <c r="E28" i="58"/>
  <c r="I28" i="58"/>
  <c r="C28" i="58"/>
  <c r="G28" i="58"/>
  <c r="E29" i="58"/>
  <c r="I29" i="58"/>
  <c r="C29" i="58"/>
  <c r="G29" i="58"/>
  <c r="E30" i="58"/>
  <c r="I30" i="58"/>
  <c r="C30" i="58"/>
  <c r="G30" i="58"/>
  <c r="E31" i="58"/>
  <c r="I31" i="58"/>
  <c r="C31" i="58"/>
  <c r="G31" i="58"/>
  <c r="E32" i="58"/>
  <c r="I32" i="58"/>
  <c r="C32" i="58"/>
  <c r="G32" i="58"/>
  <c r="C33" i="58"/>
  <c r="G33" i="58"/>
  <c r="E33" i="58"/>
  <c r="I33" i="58"/>
  <c r="C34" i="58"/>
  <c r="G34" i="58"/>
  <c r="E34" i="58"/>
  <c r="I34" i="58"/>
  <c r="C35" i="58"/>
  <c r="G35" i="58"/>
  <c r="E35" i="58"/>
  <c r="I35" i="58"/>
  <c r="C36" i="58"/>
  <c r="G36" i="58"/>
  <c r="E36" i="58"/>
  <c r="I36" i="58"/>
  <c r="E37" i="58"/>
  <c r="I37" i="58"/>
  <c r="C37" i="58"/>
  <c r="G37" i="58"/>
  <c r="E38" i="58"/>
  <c r="I38" i="58"/>
  <c r="C38" i="58"/>
  <c r="G38" i="58"/>
  <c r="C39" i="58"/>
  <c r="G39" i="58"/>
  <c r="E39" i="58"/>
  <c r="I39" i="58"/>
  <c r="C40" i="58"/>
  <c r="G40" i="58"/>
  <c r="E40" i="58"/>
  <c r="I40" i="58"/>
  <c r="E41" i="58"/>
  <c r="I41" i="58"/>
  <c r="C41" i="58"/>
  <c r="G41" i="58"/>
  <c r="C42" i="58"/>
  <c r="G42" i="58"/>
  <c r="K45" i="58"/>
  <c r="J45" i="58"/>
  <c r="E43" i="58"/>
  <c r="I43" i="58"/>
  <c r="F5" i="58"/>
  <c r="C7" i="50"/>
  <c r="G7" i="50"/>
  <c r="E7" i="50"/>
  <c r="I7" i="50"/>
  <c r="C8" i="50"/>
  <c r="G8" i="50"/>
  <c r="E8" i="50"/>
  <c r="I8" i="50"/>
  <c r="C9" i="50"/>
  <c r="G9" i="50"/>
  <c r="E9" i="50"/>
  <c r="I9" i="50"/>
  <c r="C10" i="50"/>
  <c r="G10" i="50"/>
  <c r="E10" i="50"/>
  <c r="I10" i="50"/>
  <c r="E11" i="50"/>
  <c r="I11" i="50"/>
  <c r="C11" i="50"/>
  <c r="G11" i="50"/>
  <c r="E12" i="50"/>
  <c r="I12" i="50"/>
  <c r="C12" i="50"/>
  <c r="G12" i="50"/>
  <c r="E13" i="50"/>
  <c r="I13" i="50"/>
  <c r="C13" i="50"/>
  <c r="G13" i="50"/>
  <c r="C14" i="50"/>
  <c r="G14" i="50"/>
  <c r="E14" i="50"/>
  <c r="I14" i="50"/>
  <c r="C15" i="50"/>
  <c r="G15" i="50"/>
  <c r="E15" i="50"/>
  <c r="I15" i="50"/>
  <c r="C16" i="50"/>
  <c r="G16" i="50"/>
  <c r="E16" i="50"/>
  <c r="I16" i="50"/>
  <c r="C17" i="50"/>
  <c r="G17" i="50"/>
  <c r="E17" i="50"/>
  <c r="I17" i="50"/>
  <c r="G18" i="50"/>
  <c r="C18" i="50"/>
  <c r="E18" i="50"/>
  <c r="I18" i="50"/>
  <c r="C19" i="50"/>
  <c r="G19" i="50"/>
  <c r="E19" i="50"/>
  <c r="I19" i="50"/>
  <c r="E20" i="50"/>
  <c r="I20" i="50"/>
  <c r="C20" i="50"/>
  <c r="G20" i="50"/>
  <c r="E21" i="50"/>
  <c r="I21" i="50"/>
  <c r="C21" i="50"/>
  <c r="G21" i="50"/>
  <c r="C22" i="50"/>
  <c r="G22" i="50"/>
  <c r="E22" i="50"/>
  <c r="I22" i="50"/>
  <c r="C23" i="50"/>
  <c r="G23" i="50"/>
  <c r="E23" i="50"/>
  <c r="I23" i="50"/>
  <c r="C24" i="50"/>
  <c r="G24" i="50"/>
  <c r="E24" i="50"/>
  <c r="I24" i="50"/>
  <c r="E25" i="50"/>
  <c r="I25" i="50"/>
  <c r="C25" i="50"/>
  <c r="G25" i="50"/>
  <c r="C26" i="50"/>
  <c r="G26" i="50"/>
  <c r="E26" i="50"/>
  <c r="I26" i="50"/>
  <c r="C27" i="50"/>
  <c r="G27" i="50"/>
  <c r="E27" i="50"/>
  <c r="I27" i="50"/>
  <c r="C28" i="50"/>
  <c r="G28" i="50"/>
  <c r="E28" i="50"/>
  <c r="I28" i="50"/>
  <c r="C29" i="50"/>
  <c r="G29" i="50"/>
  <c r="E29" i="50"/>
  <c r="I29" i="50"/>
  <c r="C30" i="50"/>
  <c r="G30" i="50"/>
  <c r="E30" i="50"/>
  <c r="I30" i="50"/>
  <c r="C31" i="50"/>
  <c r="G31" i="50"/>
  <c r="E31" i="50"/>
  <c r="I31" i="50"/>
  <c r="E32" i="50"/>
  <c r="I32" i="50"/>
  <c r="C32" i="50"/>
  <c r="G32" i="50"/>
  <c r="C33" i="50"/>
  <c r="G33" i="50"/>
  <c r="E33" i="50"/>
  <c r="I33" i="50"/>
  <c r="C34" i="50"/>
  <c r="G34" i="50"/>
  <c r="E34" i="50"/>
  <c r="I34" i="50"/>
  <c r="E35" i="50"/>
  <c r="I35" i="50"/>
  <c r="C35" i="50"/>
  <c r="G35" i="50"/>
  <c r="E36" i="50"/>
  <c r="I36" i="50"/>
  <c r="C36" i="50"/>
  <c r="G36" i="50"/>
  <c r="C37" i="50"/>
  <c r="G37" i="50"/>
  <c r="E37" i="50"/>
  <c r="I37" i="50"/>
  <c r="C38" i="50"/>
  <c r="G38" i="50"/>
  <c r="E38" i="50"/>
  <c r="I38" i="50"/>
  <c r="E39" i="50"/>
  <c r="I39" i="50"/>
  <c r="C39" i="50"/>
  <c r="G39" i="50"/>
  <c r="E40" i="50"/>
  <c r="I40" i="50"/>
  <c r="C40" i="50"/>
  <c r="G40" i="50"/>
  <c r="C41" i="50"/>
  <c r="G41" i="50"/>
  <c r="E41" i="50"/>
  <c r="I41" i="50"/>
  <c r="C42" i="50"/>
  <c r="G42" i="50"/>
  <c r="E42" i="50"/>
  <c r="I42" i="50"/>
  <c r="E43" i="50"/>
  <c r="I43" i="50"/>
  <c r="C43" i="50"/>
  <c r="G43" i="50"/>
  <c r="C44" i="50"/>
  <c r="G44" i="50"/>
  <c r="E44" i="50"/>
  <c r="I44" i="50"/>
  <c r="C45" i="50"/>
  <c r="G45" i="50"/>
  <c r="E45" i="50"/>
  <c r="I45" i="50"/>
  <c r="C46" i="50"/>
  <c r="G46" i="50"/>
  <c r="E46" i="50"/>
  <c r="I46" i="50"/>
  <c r="C47" i="50"/>
  <c r="G47" i="50"/>
  <c r="J50" i="50"/>
  <c r="K50" i="50"/>
  <c r="E48" i="50"/>
  <c r="I48" i="50"/>
  <c r="F5" i="50"/>
  <c r="E41" i="53"/>
  <c r="I41" i="53"/>
  <c r="E58" i="53"/>
  <c r="I58" i="53"/>
  <c r="E25" i="53"/>
  <c r="I25" i="53"/>
  <c r="E38" i="53"/>
  <c r="I38" i="53"/>
  <c r="E7" i="53"/>
  <c r="I7" i="53"/>
  <c r="E22" i="53"/>
  <c r="I22" i="53"/>
  <c r="C41" i="53"/>
  <c r="G41" i="53"/>
  <c r="C58" i="53"/>
  <c r="G58" i="53"/>
  <c r="C25" i="53"/>
  <c r="G25" i="53"/>
  <c r="C38" i="53"/>
  <c r="G38" i="53"/>
  <c r="C7" i="53"/>
  <c r="G7" i="53"/>
  <c r="C22" i="53"/>
  <c r="G22" i="53"/>
  <c r="F5" i="53"/>
  <c r="E8" i="53"/>
  <c r="I8" i="53"/>
  <c r="C8" i="53"/>
  <c r="G8" i="53"/>
  <c r="C9" i="53"/>
  <c r="G9" i="53"/>
  <c r="E9" i="53"/>
  <c r="I9" i="53"/>
  <c r="E10" i="53"/>
  <c r="I10" i="53"/>
  <c r="C10" i="53"/>
  <c r="G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J22" i="53"/>
  <c r="K22" i="53"/>
  <c r="E20" i="53"/>
  <c r="I20" i="53"/>
  <c r="C26" i="53"/>
  <c r="G26" i="53"/>
  <c r="E26" i="53"/>
  <c r="I26" i="53"/>
  <c r="C27" i="53"/>
  <c r="G27" i="53"/>
  <c r="E27" i="53"/>
  <c r="I27" i="53"/>
  <c r="C28" i="53"/>
  <c r="G28" i="53"/>
  <c r="E28" i="53"/>
  <c r="I28" i="53"/>
  <c r="E29" i="53"/>
  <c r="I29" i="53"/>
  <c r="C29" i="53"/>
  <c r="G29" i="53"/>
  <c r="C30" i="53"/>
  <c r="G30" i="53"/>
  <c r="E30" i="53"/>
  <c r="I30" i="53"/>
  <c r="C31" i="53"/>
  <c r="G31" i="53"/>
  <c r="E31" i="53"/>
  <c r="I31" i="53"/>
  <c r="C32" i="53"/>
  <c r="G32" i="53"/>
  <c r="E32" i="53"/>
  <c r="I32" i="53"/>
  <c r="C33" i="53"/>
  <c r="G33" i="53"/>
  <c r="E33" i="53"/>
  <c r="I33" i="53"/>
  <c r="E34" i="53"/>
  <c r="I34" i="53"/>
  <c r="C34" i="53"/>
  <c r="G34" i="53"/>
  <c r="E35" i="53"/>
  <c r="C35" i="53"/>
  <c r="G35" i="53"/>
  <c r="K38" i="53"/>
  <c r="J38" i="53"/>
  <c r="I36" i="53"/>
  <c r="E42" i="53"/>
  <c r="I42" i="53"/>
  <c r="C42" i="53"/>
  <c r="G42" i="53"/>
  <c r="C43" i="53"/>
  <c r="G43" i="53"/>
  <c r="E43" i="53"/>
  <c r="I43" i="53"/>
  <c r="E44" i="53"/>
  <c r="I44" i="53"/>
  <c r="C44" i="53"/>
  <c r="G44" i="53"/>
  <c r="C45" i="53"/>
  <c r="G45" i="53"/>
  <c r="E45" i="53"/>
  <c r="I45" i="53"/>
  <c r="C46" i="53"/>
  <c r="G46" i="53"/>
  <c r="E46" i="53"/>
  <c r="I46" i="53"/>
  <c r="E47" i="53"/>
  <c r="I47" i="53"/>
  <c r="C47" i="53"/>
  <c r="G47" i="53"/>
  <c r="C48" i="53"/>
  <c r="G48" i="53"/>
  <c r="E48" i="53"/>
  <c r="I48" i="53"/>
  <c r="C49" i="53"/>
  <c r="G49" i="53"/>
  <c r="E49" i="53"/>
  <c r="I49" i="53"/>
  <c r="C50" i="53"/>
  <c r="G50" i="53"/>
  <c r="E50" i="53"/>
  <c r="I50" i="53"/>
  <c r="C51" i="53"/>
  <c r="G51" i="53"/>
  <c r="E51" i="53"/>
  <c r="I51" i="53"/>
  <c r="C52" i="53"/>
  <c r="G52" i="53"/>
  <c r="E52" i="53"/>
  <c r="I52" i="53"/>
  <c r="C53" i="53"/>
  <c r="G53" i="53"/>
  <c r="E53" i="53"/>
  <c r="I53" i="53"/>
  <c r="C54" i="53"/>
  <c r="G54" i="53"/>
  <c r="E54" i="53"/>
  <c r="I54" i="53"/>
  <c r="C55" i="53"/>
  <c r="G55" i="53"/>
  <c r="J58" i="53"/>
  <c r="K58" i="53"/>
  <c r="E56" i="53"/>
  <c r="I56" i="53"/>
  <c r="E44" i="54"/>
  <c r="I44" i="54"/>
  <c r="E53" i="54"/>
  <c r="I53" i="54"/>
  <c r="E29" i="54"/>
  <c r="I29" i="54"/>
  <c r="E41" i="54"/>
  <c r="I41" i="54"/>
  <c r="E22" i="54"/>
  <c r="I22" i="54"/>
  <c r="E26" i="54"/>
  <c r="I26" i="54"/>
  <c r="E17" i="54"/>
  <c r="I17" i="54"/>
  <c r="E19" i="54"/>
  <c r="I19" i="54"/>
  <c r="E7" i="54"/>
  <c r="I7" i="54"/>
  <c r="E14" i="54"/>
  <c r="I14" i="54"/>
  <c r="E56" i="54"/>
  <c r="I56" i="54"/>
  <c r="E76" i="54"/>
  <c r="I76" i="54"/>
  <c r="C56" i="54"/>
  <c r="G56" i="54"/>
  <c r="C76" i="54"/>
  <c r="G76" i="54"/>
  <c r="C44" i="54"/>
  <c r="G44" i="54"/>
  <c r="C53" i="54"/>
  <c r="G53" i="54"/>
  <c r="C29" i="54"/>
  <c r="G29" i="54"/>
  <c r="C41" i="54"/>
  <c r="G41" i="54"/>
  <c r="C22" i="54"/>
  <c r="G22" i="54"/>
  <c r="C26" i="54"/>
  <c r="G26" i="54"/>
  <c r="C17" i="54"/>
  <c r="G17" i="54"/>
  <c r="C7" i="54"/>
  <c r="G7" i="54"/>
  <c r="C14" i="54"/>
  <c r="G14" i="54"/>
  <c r="F5" i="54"/>
  <c r="C8" i="54"/>
  <c r="G8" i="54"/>
  <c r="E8" i="54"/>
  <c r="I8" i="54"/>
  <c r="E9" i="54"/>
  <c r="I9" i="54"/>
  <c r="C9" i="54"/>
  <c r="G9" i="54"/>
  <c r="I10" i="54"/>
  <c r="C10" i="54"/>
  <c r="G10" i="54"/>
  <c r="C11" i="54"/>
  <c r="G11" i="54"/>
  <c r="J14" i="54"/>
  <c r="E11" i="54"/>
  <c r="K14" i="54"/>
  <c r="E12" i="54"/>
  <c r="I12" i="54"/>
  <c r="C23" i="54"/>
  <c r="G23" i="54"/>
  <c r="J26" i="54"/>
  <c r="K26" i="54"/>
  <c r="E24" i="54"/>
  <c r="I24" i="54"/>
  <c r="C30" i="54"/>
  <c r="G30" i="54"/>
  <c r="E30" i="54"/>
  <c r="I30" i="54"/>
  <c r="C31" i="54"/>
  <c r="G31" i="54"/>
  <c r="E31" i="54"/>
  <c r="I31" i="54"/>
  <c r="C32" i="54"/>
  <c r="G32" i="54"/>
  <c r="E32" i="54"/>
  <c r="I32" i="54"/>
  <c r="C33" i="54"/>
  <c r="G33" i="54"/>
  <c r="E33" i="54"/>
  <c r="I33" i="54"/>
  <c r="C34" i="54"/>
  <c r="G34" i="54"/>
  <c r="E34" i="54"/>
  <c r="I34" i="54"/>
  <c r="C35" i="54"/>
  <c r="G35" i="54"/>
  <c r="E35" i="54"/>
  <c r="I35" i="54"/>
  <c r="C36" i="54"/>
  <c r="G36" i="54"/>
  <c r="E36" i="54"/>
  <c r="I36" i="54"/>
  <c r="C37" i="54"/>
  <c r="G37" i="54"/>
  <c r="E37" i="54"/>
  <c r="I37" i="54"/>
  <c r="C38" i="54"/>
  <c r="G38" i="54"/>
  <c r="J41" i="54"/>
  <c r="K41" i="54"/>
  <c r="E39" i="54"/>
  <c r="I39" i="54"/>
  <c r="C45" i="54"/>
  <c r="G45" i="54"/>
  <c r="E45" i="54"/>
  <c r="I45" i="54"/>
  <c r="C46" i="54"/>
  <c r="G46" i="54"/>
  <c r="E46" i="54"/>
  <c r="I46" i="54"/>
  <c r="C47" i="54"/>
  <c r="G47" i="54"/>
  <c r="E47" i="54"/>
  <c r="I47" i="54"/>
  <c r="C48" i="54"/>
  <c r="G48" i="54"/>
  <c r="E48" i="54"/>
  <c r="I48" i="54"/>
  <c r="C49" i="54"/>
  <c r="G49" i="54"/>
  <c r="E49" i="54"/>
  <c r="I49" i="54"/>
  <c r="C50" i="54"/>
  <c r="G50" i="54"/>
  <c r="J53" i="54"/>
  <c r="K53" i="54"/>
  <c r="E51" i="54"/>
  <c r="I51" i="54"/>
  <c r="C57" i="54"/>
  <c r="G57" i="54"/>
  <c r="E57" i="54"/>
  <c r="I57" i="54"/>
  <c r="C58" i="54"/>
  <c r="G58" i="54"/>
  <c r="E58" i="54"/>
  <c r="I58" i="54"/>
  <c r="C59" i="54"/>
  <c r="G59" i="54"/>
  <c r="E59" i="54"/>
  <c r="I59" i="54"/>
  <c r="C60" i="54"/>
  <c r="G60" i="54"/>
  <c r="E60" i="54"/>
  <c r="I60" i="54"/>
  <c r="C61" i="54"/>
  <c r="G61" i="54"/>
  <c r="E61" i="54"/>
  <c r="I61" i="54"/>
  <c r="E62" i="54"/>
  <c r="I62" i="54"/>
  <c r="C62" i="54"/>
  <c r="G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E71" i="54"/>
  <c r="I71" i="54"/>
  <c r="C72" i="54"/>
  <c r="G72" i="54"/>
  <c r="E72" i="54"/>
  <c r="I72" i="54"/>
  <c r="C73" i="54"/>
  <c r="G73" i="54"/>
  <c r="E73" i="54"/>
  <c r="K76" i="54"/>
  <c r="J76" i="54"/>
  <c r="I74" i="54"/>
  <c r="E179" i="55"/>
  <c r="I179" i="55"/>
  <c r="E191" i="55"/>
  <c r="I191" i="55"/>
  <c r="E173" i="55"/>
  <c r="I173" i="55"/>
  <c r="E176" i="55"/>
  <c r="C145" i="55"/>
  <c r="G145" i="55"/>
  <c r="C166" i="55"/>
  <c r="G166" i="55"/>
  <c r="C118" i="55"/>
  <c r="G118" i="55"/>
  <c r="C142" i="55"/>
  <c r="G142" i="55"/>
  <c r="E94" i="55"/>
  <c r="I94" i="55"/>
  <c r="E111" i="55"/>
  <c r="I111" i="55"/>
  <c r="E70" i="55"/>
  <c r="I70" i="55"/>
  <c r="E91" i="55"/>
  <c r="I91" i="55"/>
  <c r="C52" i="55"/>
  <c r="G52" i="55"/>
  <c r="C63" i="55"/>
  <c r="G63" i="55"/>
  <c r="C26" i="55"/>
  <c r="G26" i="55"/>
  <c r="C49" i="55"/>
  <c r="G49" i="55"/>
  <c r="E7" i="55"/>
  <c r="I7" i="55"/>
  <c r="E19" i="55"/>
  <c r="I19" i="55"/>
  <c r="K195" i="55"/>
  <c r="C179" i="55"/>
  <c r="G179" i="55"/>
  <c r="C191" i="55"/>
  <c r="G191" i="55"/>
  <c r="C173" i="55"/>
  <c r="G173" i="55"/>
  <c r="C176" i="55"/>
  <c r="G176" i="55"/>
  <c r="E145" i="55"/>
  <c r="I145" i="55"/>
  <c r="E166" i="55"/>
  <c r="I166" i="55"/>
  <c r="E118" i="55"/>
  <c r="I118" i="55"/>
  <c r="E142" i="55"/>
  <c r="I142" i="55"/>
  <c r="C94" i="55"/>
  <c r="G94" i="55"/>
  <c r="C111" i="55"/>
  <c r="G111" i="55"/>
  <c r="C70" i="55"/>
  <c r="G70" i="55"/>
  <c r="C91" i="55"/>
  <c r="G91" i="55"/>
  <c r="E52" i="55"/>
  <c r="I52" i="55"/>
  <c r="E63" i="55"/>
  <c r="I63" i="55"/>
  <c r="E26" i="55"/>
  <c r="I26" i="55"/>
  <c r="E49" i="55"/>
  <c r="I49" i="55"/>
  <c r="C7" i="55"/>
  <c r="G7" i="55"/>
  <c r="C19" i="55"/>
  <c r="G19" i="55"/>
  <c r="F5" i="55"/>
  <c r="C8" i="55"/>
  <c r="G8" i="55"/>
  <c r="E8" i="55"/>
  <c r="I8" i="55"/>
  <c r="C9" i="55"/>
  <c r="G9" i="55"/>
  <c r="E9" i="55"/>
  <c r="I9" i="55"/>
  <c r="C10" i="55"/>
  <c r="G10" i="55"/>
  <c r="E10" i="55"/>
  <c r="I10" i="55"/>
  <c r="E11" i="55"/>
  <c r="I11" i="55"/>
  <c r="C11" i="55"/>
  <c r="G11" i="55"/>
  <c r="C12" i="55"/>
  <c r="G12" i="55"/>
  <c r="E12" i="55"/>
  <c r="I12" i="55"/>
  <c r="C13" i="55"/>
  <c r="G13" i="55"/>
  <c r="E13" i="55"/>
  <c r="I13" i="55"/>
  <c r="C14" i="55"/>
  <c r="G14" i="55"/>
  <c r="E14" i="55"/>
  <c r="I14" i="55"/>
  <c r="C15" i="55"/>
  <c r="G15" i="55"/>
  <c r="E15" i="55"/>
  <c r="I15" i="55"/>
  <c r="C16" i="55"/>
  <c r="G16" i="55"/>
  <c r="K19" i="55"/>
  <c r="J19" i="55"/>
  <c r="E17" i="55"/>
  <c r="I17" i="55"/>
  <c r="F24" i="55"/>
  <c r="C27" i="55"/>
  <c r="G27" i="55"/>
  <c r="E27" i="55"/>
  <c r="I27" i="55"/>
  <c r="E28" i="55"/>
  <c r="I28" i="55"/>
  <c r="C28" i="55"/>
  <c r="G28" i="55"/>
  <c r="C29" i="55"/>
  <c r="G29" i="55"/>
  <c r="E29" i="55"/>
  <c r="I29" i="55"/>
  <c r="C30" i="55"/>
  <c r="G30" i="55"/>
  <c r="E30" i="55"/>
  <c r="I30" i="55"/>
  <c r="E31" i="55"/>
  <c r="I31" i="55"/>
  <c r="C31" i="55"/>
  <c r="G31" i="55"/>
  <c r="C32" i="55"/>
  <c r="G32" i="55"/>
  <c r="E32" i="55"/>
  <c r="I32" i="55"/>
  <c r="C33" i="55"/>
  <c r="G33" i="55"/>
  <c r="E33" i="55"/>
  <c r="I33" i="55"/>
  <c r="C34" i="55"/>
  <c r="G34" i="55"/>
  <c r="E34" i="55"/>
  <c r="I34" i="55"/>
  <c r="C35" i="55"/>
  <c r="G35" i="55"/>
  <c r="E35" i="55"/>
  <c r="I35" i="55"/>
  <c r="C36" i="55"/>
  <c r="G36" i="55"/>
  <c r="E36" i="55"/>
  <c r="I36" i="55"/>
  <c r="C37" i="55"/>
  <c r="G37" i="55"/>
  <c r="E37" i="55"/>
  <c r="I37" i="55"/>
  <c r="E38" i="55"/>
  <c r="I38" i="55"/>
  <c r="C38" i="55"/>
  <c r="G38" i="55"/>
  <c r="E39" i="55"/>
  <c r="I39" i="55"/>
  <c r="C39" i="55"/>
  <c r="G39" i="55"/>
  <c r="E40" i="55"/>
  <c r="I40" i="55"/>
  <c r="C40" i="55"/>
  <c r="G40" i="55"/>
  <c r="E41" i="55"/>
  <c r="I41" i="55"/>
  <c r="C41" i="55"/>
  <c r="G41" i="55"/>
  <c r="E42" i="55"/>
  <c r="I42" i="55"/>
  <c r="C42" i="55"/>
  <c r="G42" i="55"/>
  <c r="C43" i="55"/>
  <c r="G43" i="55"/>
  <c r="E43" i="55"/>
  <c r="I43" i="55"/>
  <c r="E44" i="55"/>
  <c r="I44" i="55"/>
  <c r="C44" i="55"/>
  <c r="G44" i="55"/>
  <c r="C45" i="55"/>
  <c r="G45" i="55"/>
  <c r="E45" i="55"/>
  <c r="I45" i="55"/>
  <c r="C46" i="55"/>
  <c r="G46" i="55"/>
  <c r="J49" i="55"/>
  <c r="K49" i="55"/>
  <c r="E47" i="55"/>
  <c r="I47" i="55"/>
  <c r="C53" i="55"/>
  <c r="G53" i="55"/>
  <c r="E53" i="55"/>
  <c r="I53" i="55"/>
  <c r="C54" i="55"/>
  <c r="G54" i="55"/>
  <c r="E54" i="55"/>
  <c r="I54" i="55"/>
  <c r="C55" i="55"/>
  <c r="G55" i="55"/>
  <c r="E55" i="55"/>
  <c r="I55" i="55"/>
  <c r="C56" i="55"/>
  <c r="G56" i="55"/>
  <c r="E56" i="55"/>
  <c r="I56" i="55"/>
  <c r="E57" i="55"/>
  <c r="I57" i="55"/>
  <c r="C57" i="55"/>
  <c r="G57" i="55"/>
  <c r="C58" i="55"/>
  <c r="G58" i="55"/>
  <c r="E58" i="55"/>
  <c r="I58" i="55"/>
  <c r="C59" i="55"/>
  <c r="G59" i="55"/>
  <c r="E59" i="55"/>
  <c r="I59" i="55"/>
  <c r="C60" i="55"/>
  <c r="G60" i="55"/>
  <c r="J63" i="55"/>
  <c r="K63" i="55"/>
  <c r="E61" i="55"/>
  <c r="I61" i="55"/>
  <c r="F68" i="55"/>
  <c r="E71" i="55"/>
  <c r="I71" i="55"/>
  <c r="C71" i="55"/>
  <c r="G71" i="55"/>
  <c r="E72" i="55"/>
  <c r="I72" i="55"/>
  <c r="C72" i="55"/>
  <c r="G72" i="55"/>
  <c r="C73" i="55"/>
  <c r="G73" i="55"/>
  <c r="E73" i="55"/>
  <c r="I73" i="55"/>
  <c r="E74" i="55"/>
  <c r="I74" i="55"/>
  <c r="C74" i="55"/>
  <c r="G74" i="55"/>
  <c r="C75" i="55"/>
  <c r="G75" i="55"/>
  <c r="E75" i="55"/>
  <c r="I75" i="55"/>
  <c r="E76" i="55"/>
  <c r="I76" i="55"/>
  <c r="C76" i="55"/>
  <c r="G76" i="55"/>
  <c r="C77" i="55"/>
  <c r="G77" i="55"/>
  <c r="E77" i="55"/>
  <c r="I77" i="55"/>
  <c r="E78" i="55"/>
  <c r="I78" i="55"/>
  <c r="C78" i="55"/>
  <c r="G78" i="55"/>
  <c r="C79" i="55"/>
  <c r="G79" i="55"/>
  <c r="E79" i="55"/>
  <c r="I79" i="55"/>
  <c r="C80" i="55"/>
  <c r="G80" i="55"/>
  <c r="E80" i="55"/>
  <c r="I80" i="55"/>
  <c r="C81" i="55"/>
  <c r="G81" i="55"/>
  <c r="E81" i="55"/>
  <c r="I81" i="55"/>
  <c r="C82" i="55"/>
  <c r="G82" i="55"/>
  <c r="E82" i="55"/>
  <c r="I82" i="55"/>
  <c r="C83" i="55"/>
  <c r="G83" i="55"/>
  <c r="E83" i="55"/>
  <c r="I83" i="55"/>
  <c r="E84" i="55"/>
  <c r="I84" i="55"/>
  <c r="C84" i="55"/>
  <c r="G84" i="55"/>
  <c r="C85" i="55"/>
  <c r="G85" i="55"/>
  <c r="E85" i="55"/>
  <c r="I85" i="55"/>
  <c r="C86" i="55"/>
  <c r="G86" i="55"/>
  <c r="E86" i="55"/>
  <c r="I86" i="55"/>
  <c r="C87" i="55"/>
  <c r="G87" i="55"/>
  <c r="E87" i="55"/>
  <c r="I87" i="55"/>
  <c r="C88" i="55"/>
  <c r="G88" i="55"/>
  <c r="J91" i="55"/>
  <c r="K91" i="55"/>
  <c r="E89" i="55"/>
  <c r="I89" i="55"/>
  <c r="C95" i="55"/>
  <c r="G95" i="55"/>
  <c r="E95" i="55"/>
  <c r="I95" i="55"/>
  <c r="E96" i="55"/>
  <c r="I96" i="55"/>
  <c r="C96" i="55"/>
  <c r="G96" i="55"/>
  <c r="E97" i="55"/>
  <c r="I97" i="55"/>
  <c r="C97" i="55"/>
  <c r="G97" i="55"/>
  <c r="E98" i="55"/>
  <c r="I98" i="55"/>
  <c r="C98" i="55"/>
  <c r="G98" i="55"/>
  <c r="C99" i="55"/>
  <c r="G99" i="55"/>
  <c r="E99" i="55"/>
  <c r="I99" i="55"/>
  <c r="C100" i="55"/>
  <c r="G100" i="55"/>
  <c r="E100" i="55"/>
  <c r="I100" i="55"/>
  <c r="E101" i="55"/>
  <c r="I101" i="55"/>
  <c r="C101" i="55"/>
  <c r="G101" i="55"/>
  <c r="C102" i="55"/>
  <c r="G102" i="55"/>
  <c r="E102" i="55"/>
  <c r="I102" i="55"/>
  <c r="C103" i="55"/>
  <c r="G103" i="55"/>
  <c r="E103" i="55"/>
  <c r="I103" i="55"/>
  <c r="E104" i="55"/>
  <c r="I104" i="55"/>
  <c r="C104" i="55"/>
  <c r="G104" i="55"/>
  <c r="C105" i="55"/>
  <c r="G105" i="55"/>
  <c r="E105" i="55"/>
  <c r="I105" i="55"/>
  <c r="C106" i="55"/>
  <c r="G106" i="55"/>
  <c r="E106" i="55"/>
  <c r="I106" i="55"/>
  <c r="E107" i="55"/>
  <c r="I107" i="55"/>
  <c r="C107" i="55"/>
  <c r="G107" i="55"/>
  <c r="C108" i="55"/>
  <c r="G108" i="55"/>
  <c r="J111" i="55"/>
  <c r="K111" i="55"/>
  <c r="E109" i="55"/>
  <c r="I109" i="55"/>
  <c r="F116" i="55"/>
  <c r="C119" i="55"/>
  <c r="G119" i="55"/>
  <c r="E119" i="55"/>
  <c r="I119" i="55"/>
  <c r="E120" i="55"/>
  <c r="I120" i="55"/>
  <c r="C120" i="55"/>
  <c r="G120" i="55"/>
  <c r="C121" i="55"/>
  <c r="G121" i="55"/>
  <c r="E121" i="55"/>
  <c r="I121" i="55"/>
  <c r="C122" i="55"/>
  <c r="G122" i="55"/>
  <c r="E122" i="55"/>
  <c r="I122" i="55"/>
  <c r="E123" i="55"/>
  <c r="I123" i="55"/>
  <c r="C123" i="55"/>
  <c r="G123" i="55"/>
  <c r="C124" i="55"/>
  <c r="G124" i="55"/>
  <c r="E124" i="55"/>
  <c r="I124" i="55"/>
  <c r="C125" i="55"/>
  <c r="G125" i="55"/>
  <c r="E125" i="55"/>
  <c r="I125" i="55"/>
  <c r="C126" i="55"/>
  <c r="G126" i="55"/>
  <c r="E126" i="55"/>
  <c r="I126" i="55"/>
  <c r="E127" i="55"/>
  <c r="I127" i="55"/>
  <c r="C127" i="55"/>
  <c r="G127" i="55"/>
  <c r="E128" i="55"/>
  <c r="I128" i="55"/>
  <c r="C128" i="55"/>
  <c r="G128" i="55"/>
  <c r="E129" i="55"/>
  <c r="I129" i="55"/>
  <c r="C129" i="55"/>
  <c r="G129" i="55"/>
  <c r="E130" i="55"/>
  <c r="I130" i="55"/>
  <c r="C130" i="55"/>
  <c r="G130" i="55"/>
  <c r="E131" i="55"/>
  <c r="I131" i="55"/>
  <c r="C131" i="55"/>
  <c r="G131" i="55"/>
  <c r="E132" i="55"/>
  <c r="I132" i="55"/>
  <c r="C132" i="55"/>
  <c r="G132" i="55"/>
  <c r="E133" i="55"/>
  <c r="I133" i="55"/>
  <c r="C133" i="55"/>
  <c r="G133" i="55"/>
  <c r="C134" i="55"/>
  <c r="G134" i="55"/>
  <c r="E134" i="55"/>
  <c r="I134" i="55"/>
  <c r="C135" i="55"/>
  <c r="G135" i="55"/>
  <c r="E135" i="55"/>
  <c r="I135" i="55"/>
  <c r="C136" i="55"/>
  <c r="G136" i="55"/>
  <c r="E136" i="55"/>
  <c r="I136" i="55"/>
  <c r="C137" i="55"/>
  <c r="G137" i="55"/>
  <c r="E137" i="55"/>
  <c r="I137" i="55"/>
  <c r="E138" i="55"/>
  <c r="I138" i="55"/>
  <c r="C138" i="55"/>
  <c r="G138" i="55"/>
  <c r="C139" i="55"/>
  <c r="G139" i="55"/>
  <c r="J142" i="55"/>
  <c r="K142" i="55"/>
  <c r="E140" i="55"/>
  <c r="I140" i="55"/>
  <c r="C146" i="55"/>
  <c r="G146" i="55"/>
  <c r="E146" i="55"/>
  <c r="I146" i="55"/>
  <c r="C147" i="55"/>
  <c r="G147" i="55"/>
  <c r="E147" i="55"/>
  <c r="I147" i="55"/>
  <c r="C148" i="55"/>
  <c r="G148" i="55"/>
  <c r="E148" i="55"/>
  <c r="I148" i="55"/>
  <c r="E149" i="55"/>
  <c r="I149" i="55"/>
  <c r="C149" i="55"/>
  <c r="G149" i="55"/>
  <c r="C150" i="55"/>
  <c r="G150" i="55"/>
  <c r="E150" i="55"/>
  <c r="I150" i="55"/>
  <c r="E151" i="55"/>
  <c r="I151" i="55"/>
  <c r="C151" i="55"/>
  <c r="G151" i="55"/>
  <c r="E152" i="55"/>
  <c r="I152" i="55"/>
  <c r="C152" i="55"/>
  <c r="G152" i="55"/>
  <c r="C153" i="55"/>
  <c r="G153" i="55"/>
  <c r="E153" i="55"/>
  <c r="I153" i="55"/>
  <c r="E154" i="55"/>
  <c r="I154" i="55"/>
  <c r="C154" i="55"/>
  <c r="G154" i="55"/>
  <c r="C155" i="55"/>
  <c r="G155" i="55"/>
  <c r="E155" i="55"/>
  <c r="I155" i="55"/>
  <c r="E156" i="55"/>
  <c r="I156" i="55"/>
  <c r="C156" i="55"/>
  <c r="G156" i="55"/>
  <c r="C157" i="55"/>
  <c r="G157" i="55"/>
  <c r="E157" i="55"/>
  <c r="I157" i="55"/>
  <c r="C158" i="55"/>
  <c r="G158" i="55"/>
  <c r="E158" i="55"/>
  <c r="I158" i="55"/>
  <c r="C159" i="55"/>
  <c r="G159" i="55"/>
  <c r="E159" i="55"/>
  <c r="I159" i="55"/>
  <c r="C160" i="55"/>
  <c r="G160" i="55"/>
  <c r="E160" i="55"/>
  <c r="I160" i="55"/>
  <c r="E161" i="55"/>
  <c r="I161" i="55"/>
  <c r="C161" i="55"/>
  <c r="G161" i="55"/>
  <c r="C162" i="55"/>
  <c r="G162" i="55"/>
  <c r="E162" i="55"/>
  <c r="I162" i="55"/>
  <c r="C163" i="55"/>
  <c r="G163" i="55"/>
  <c r="K166" i="55"/>
  <c r="J166" i="55"/>
  <c r="E164" i="55"/>
  <c r="I164" i="55"/>
  <c r="F171" i="55"/>
  <c r="K176" i="55"/>
  <c r="J176" i="55"/>
  <c r="I174" i="55"/>
  <c r="C180" i="55"/>
  <c r="G180" i="55"/>
  <c r="E180" i="55"/>
  <c r="I180" i="55"/>
  <c r="C181" i="55"/>
  <c r="G181" i="55"/>
  <c r="E181" i="55"/>
  <c r="I181" i="55"/>
  <c r="C182" i="55"/>
  <c r="G182" i="55"/>
  <c r="E182" i="55"/>
  <c r="I182" i="55"/>
  <c r="C183" i="55"/>
  <c r="G183" i="55"/>
  <c r="E183" i="55"/>
  <c r="I183" i="55"/>
  <c r="E184" i="55"/>
  <c r="I184" i="55"/>
  <c r="C184" i="55"/>
  <c r="G184" i="55"/>
  <c r="E185" i="55"/>
  <c r="I185" i="55"/>
  <c r="C185" i="55"/>
  <c r="G185" i="55"/>
  <c r="E186" i="55"/>
  <c r="I186" i="55"/>
  <c r="C186" i="55"/>
  <c r="G186" i="55"/>
  <c r="C187" i="55"/>
  <c r="G187" i="55"/>
  <c r="E187" i="55"/>
  <c r="I187" i="55"/>
  <c r="E188" i="55"/>
  <c r="C188" i="55"/>
  <c r="G188" i="55"/>
  <c r="K191" i="55"/>
  <c r="J191" i="55"/>
  <c r="I189" i="55"/>
  <c r="G243" i="48"/>
  <c r="E230" i="48"/>
  <c r="I230" i="48"/>
  <c r="E243" i="48"/>
  <c r="I243" i="48"/>
  <c r="E210" i="48"/>
  <c r="I210" i="48"/>
  <c r="E227" i="48"/>
  <c r="I227" i="48"/>
  <c r="E197" i="48"/>
  <c r="I197" i="48"/>
  <c r="E207" i="48"/>
  <c r="I207" i="48"/>
  <c r="C184" i="48"/>
  <c r="G184" i="48"/>
  <c r="C190" i="48"/>
  <c r="G190" i="48"/>
  <c r="C171" i="48"/>
  <c r="G171" i="48"/>
  <c r="C181" i="48"/>
  <c r="G181" i="48"/>
  <c r="E152" i="48"/>
  <c r="I152" i="48"/>
  <c r="E164" i="48"/>
  <c r="I164" i="48"/>
  <c r="K149" i="48"/>
  <c r="C147" i="48"/>
  <c r="G147" i="48"/>
  <c r="C149" i="48"/>
  <c r="E129" i="48"/>
  <c r="I129" i="48"/>
  <c r="E140" i="48"/>
  <c r="I140" i="48"/>
  <c r="E123" i="48"/>
  <c r="I123" i="48"/>
  <c r="E126" i="48"/>
  <c r="C97" i="48"/>
  <c r="G97" i="48"/>
  <c r="C116" i="48"/>
  <c r="G116" i="48"/>
  <c r="C83" i="48"/>
  <c r="G83" i="48"/>
  <c r="C94" i="48"/>
  <c r="G94" i="48"/>
  <c r="E66" i="48"/>
  <c r="I66" i="48"/>
  <c r="E76" i="48"/>
  <c r="I76" i="48"/>
  <c r="E45" i="48"/>
  <c r="I45" i="48"/>
  <c r="E63" i="48"/>
  <c r="I63" i="48"/>
  <c r="C34" i="48"/>
  <c r="G34" i="48"/>
  <c r="C38" i="48"/>
  <c r="G38" i="48"/>
  <c r="C18" i="48"/>
  <c r="G18" i="48"/>
  <c r="C31" i="48"/>
  <c r="G31" i="48"/>
  <c r="E7" i="48"/>
  <c r="I7" i="48"/>
  <c r="E11" i="48"/>
  <c r="I11" i="48"/>
  <c r="C230" i="48"/>
  <c r="G230" i="48"/>
  <c r="C243" i="48"/>
  <c r="C210" i="48"/>
  <c r="G210" i="48"/>
  <c r="C227" i="48"/>
  <c r="G227" i="48"/>
  <c r="C197" i="48"/>
  <c r="G197" i="48"/>
  <c r="C207" i="48"/>
  <c r="G207" i="48"/>
  <c r="E184" i="48"/>
  <c r="I184" i="48"/>
  <c r="E190" i="48"/>
  <c r="I190" i="48"/>
  <c r="E171" i="48"/>
  <c r="I171" i="48"/>
  <c r="E181" i="48"/>
  <c r="I181" i="48"/>
  <c r="C152" i="48"/>
  <c r="G152" i="48"/>
  <c r="C164" i="48"/>
  <c r="G164" i="48"/>
  <c r="C129" i="48"/>
  <c r="G129" i="48"/>
  <c r="C140" i="48"/>
  <c r="G140" i="48"/>
  <c r="C123" i="48"/>
  <c r="G123" i="48"/>
  <c r="C126" i="48"/>
  <c r="G126" i="48"/>
  <c r="E97" i="48"/>
  <c r="I97" i="48"/>
  <c r="E116" i="48"/>
  <c r="I116" i="48"/>
  <c r="E83" i="48"/>
  <c r="I83" i="48"/>
  <c r="E94" i="48"/>
  <c r="I94" i="48"/>
  <c r="C66" i="48"/>
  <c r="G66" i="48"/>
  <c r="C76" i="48"/>
  <c r="G76" i="48"/>
  <c r="C45" i="48"/>
  <c r="G45" i="48"/>
  <c r="C63" i="48"/>
  <c r="G63" i="48"/>
  <c r="E34" i="48"/>
  <c r="I34" i="48"/>
  <c r="E38" i="48"/>
  <c r="I38" i="48"/>
  <c r="E18" i="48"/>
  <c r="I18" i="48"/>
  <c r="E31" i="48"/>
  <c r="I31" i="48"/>
  <c r="C7" i="48"/>
  <c r="G7" i="48"/>
  <c r="C11" i="48"/>
  <c r="G11" i="48"/>
  <c r="F5" i="48"/>
  <c r="C8" i="48"/>
  <c r="G8" i="48"/>
  <c r="K11" i="48"/>
  <c r="J11" i="48"/>
  <c r="E9" i="48"/>
  <c r="I9" i="48"/>
  <c r="F16" i="48"/>
  <c r="E19" i="48"/>
  <c r="I19" i="48"/>
  <c r="C19" i="48"/>
  <c r="G19" i="48"/>
  <c r="C20" i="48"/>
  <c r="G20" i="48"/>
  <c r="E20" i="48"/>
  <c r="I20" i="48"/>
  <c r="C21" i="48"/>
  <c r="G21" i="48"/>
  <c r="E21" i="48"/>
  <c r="I21" i="48"/>
  <c r="E22" i="48"/>
  <c r="I22" i="48"/>
  <c r="C22" i="48"/>
  <c r="G22" i="48"/>
  <c r="C23" i="48"/>
  <c r="G23" i="48"/>
  <c r="E23" i="48"/>
  <c r="I23" i="48"/>
  <c r="E24" i="48"/>
  <c r="I24" i="48"/>
  <c r="C24" i="48"/>
  <c r="G24" i="48"/>
  <c r="C25" i="48"/>
  <c r="G25" i="48"/>
  <c r="E25" i="48"/>
  <c r="I25" i="48"/>
  <c r="E26" i="48"/>
  <c r="I26" i="48"/>
  <c r="C26" i="48"/>
  <c r="G26" i="48"/>
  <c r="E27" i="48"/>
  <c r="I27" i="48"/>
  <c r="C27" i="48"/>
  <c r="G27" i="48"/>
  <c r="C28" i="48"/>
  <c r="G28" i="48"/>
  <c r="J31" i="48"/>
  <c r="K31" i="48"/>
  <c r="E29" i="48"/>
  <c r="I29" i="48"/>
  <c r="C35" i="48"/>
  <c r="G35" i="48"/>
  <c r="J38" i="48"/>
  <c r="K38" i="48"/>
  <c r="E36" i="48"/>
  <c r="I36" i="48"/>
  <c r="F43" i="48"/>
  <c r="E46" i="48"/>
  <c r="I46" i="48"/>
  <c r="C46" i="48"/>
  <c r="G46" i="48"/>
  <c r="C47" i="48"/>
  <c r="G47" i="48"/>
  <c r="E47" i="48"/>
  <c r="I47" i="48"/>
  <c r="C48" i="48"/>
  <c r="G48" i="48"/>
  <c r="E48" i="48"/>
  <c r="I48" i="48"/>
  <c r="C49" i="48"/>
  <c r="G49" i="48"/>
  <c r="E49" i="48"/>
  <c r="I49" i="48"/>
  <c r="C50" i="48"/>
  <c r="G50" i="48"/>
  <c r="E50" i="48"/>
  <c r="I50" i="48"/>
  <c r="C51" i="48"/>
  <c r="G51" i="48"/>
  <c r="E51" i="48"/>
  <c r="I51" i="48"/>
  <c r="C52" i="48"/>
  <c r="G52" i="48"/>
  <c r="E52" i="48"/>
  <c r="I52" i="48"/>
  <c r="E53" i="48"/>
  <c r="I53" i="48"/>
  <c r="C53" i="48"/>
  <c r="G53" i="48"/>
  <c r="C54" i="48"/>
  <c r="G54" i="48"/>
  <c r="E54" i="48"/>
  <c r="I54" i="48"/>
  <c r="C55" i="48"/>
  <c r="G55" i="48"/>
  <c r="E55" i="48"/>
  <c r="I55" i="48"/>
  <c r="E56" i="48"/>
  <c r="I56" i="48"/>
  <c r="C56" i="48"/>
  <c r="G56" i="48"/>
  <c r="C57" i="48"/>
  <c r="G57" i="48"/>
  <c r="E57" i="48"/>
  <c r="I57" i="48"/>
  <c r="C58" i="48"/>
  <c r="G58" i="48"/>
  <c r="E58" i="48"/>
  <c r="I58" i="48"/>
  <c r="C59" i="48"/>
  <c r="G59" i="48"/>
  <c r="E59" i="48"/>
  <c r="I59" i="48"/>
  <c r="C60" i="48"/>
  <c r="G60" i="48"/>
  <c r="J63" i="48"/>
  <c r="K63" i="48"/>
  <c r="E61" i="48"/>
  <c r="I61" i="48"/>
  <c r="C67" i="48"/>
  <c r="G67" i="48"/>
  <c r="E67" i="48"/>
  <c r="I67" i="48"/>
  <c r="E68" i="48"/>
  <c r="I68" i="48"/>
  <c r="C68" i="48"/>
  <c r="G68" i="48"/>
  <c r="E69" i="48"/>
  <c r="I69" i="48"/>
  <c r="C69" i="48"/>
  <c r="G69" i="48"/>
  <c r="C70" i="48"/>
  <c r="G70" i="48"/>
  <c r="E70" i="48"/>
  <c r="I70" i="48"/>
  <c r="E71" i="48"/>
  <c r="I71" i="48"/>
  <c r="C71" i="48"/>
  <c r="G71" i="48"/>
  <c r="C72" i="48"/>
  <c r="G72" i="48"/>
  <c r="E72" i="48"/>
  <c r="I72" i="48"/>
  <c r="C73" i="48"/>
  <c r="G73" i="48"/>
  <c r="J76" i="48"/>
  <c r="K76" i="48"/>
  <c r="E74" i="48"/>
  <c r="I74" i="48"/>
  <c r="F81" i="48"/>
  <c r="C84" i="48"/>
  <c r="G84" i="48"/>
  <c r="E84" i="48"/>
  <c r="I84" i="48"/>
  <c r="E85" i="48"/>
  <c r="I85" i="48"/>
  <c r="C85" i="48"/>
  <c r="G85" i="48"/>
  <c r="C86" i="48"/>
  <c r="G86" i="48"/>
  <c r="E86" i="48"/>
  <c r="I86" i="48"/>
  <c r="C87" i="48"/>
  <c r="G87" i="48"/>
  <c r="E87" i="48"/>
  <c r="I87" i="48"/>
  <c r="E88" i="48"/>
  <c r="I88" i="48"/>
  <c r="C88" i="48"/>
  <c r="G88" i="48"/>
  <c r="C89" i="48"/>
  <c r="G89" i="48"/>
  <c r="E89" i="48"/>
  <c r="I89" i="48"/>
  <c r="C90" i="48"/>
  <c r="G90" i="48"/>
  <c r="E90" i="48"/>
  <c r="I90" i="48"/>
  <c r="C91" i="48"/>
  <c r="G91" i="48"/>
  <c r="K94" i="48"/>
  <c r="J94" i="48"/>
  <c r="E92" i="48"/>
  <c r="I92" i="48"/>
  <c r="C98" i="48"/>
  <c r="G98" i="48"/>
  <c r="E98" i="48"/>
  <c r="I98" i="48"/>
  <c r="E99" i="48"/>
  <c r="I99" i="48"/>
  <c r="C99" i="48"/>
  <c r="G99" i="48"/>
  <c r="C100" i="48"/>
  <c r="G100" i="48"/>
  <c r="E100" i="48"/>
  <c r="I100" i="48"/>
  <c r="C101" i="48"/>
  <c r="G101" i="48"/>
  <c r="E101" i="48"/>
  <c r="I101" i="48"/>
  <c r="C102" i="48"/>
  <c r="G102" i="48"/>
  <c r="E102" i="48"/>
  <c r="I102" i="48"/>
  <c r="E103" i="48"/>
  <c r="I103" i="48"/>
  <c r="C103" i="48"/>
  <c r="G103" i="48"/>
  <c r="E104" i="48"/>
  <c r="I104" i="48"/>
  <c r="C104" i="48"/>
  <c r="G104" i="48"/>
  <c r="C105" i="48"/>
  <c r="G105" i="48"/>
  <c r="E105" i="48"/>
  <c r="I105" i="48"/>
  <c r="E106" i="48"/>
  <c r="I106" i="48"/>
  <c r="C106" i="48"/>
  <c r="G106" i="48"/>
  <c r="C107" i="48"/>
  <c r="G107" i="48"/>
  <c r="E107" i="48"/>
  <c r="I107" i="48"/>
  <c r="E108" i="48"/>
  <c r="I108" i="48"/>
  <c r="C108" i="48"/>
  <c r="G108" i="48"/>
  <c r="C109" i="48"/>
  <c r="G109" i="48"/>
  <c r="E109" i="48"/>
  <c r="I109" i="48"/>
  <c r="E110" i="48"/>
  <c r="I110" i="48"/>
  <c r="C110" i="48"/>
  <c r="G110" i="48"/>
  <c r="C111" i="48"/>
  <c r="G111" i="48"/>
  <c r="E111" i="48"/>
  <c r="I111" i="48"/>
  <c r="C112" i="48"/>
  <c r="G112" i="48"/>
  <c r="K116" i="48"/>
  <c r="J116" i="48"/>
  <c r="E113" i="48"/>
  <c r="I113" i="48"/>
  <c r="C113" i="48"/>
  <c r="G113" i="48"/>
  <c r="E114" i="48"/>
  <c r="I114" i="48"/>
  <c r="F121" i="48"/>
  <c r="K126" i="48"/>
  <c r="J126" i="48"/>
  <c r="I124" i="48"/>
  <c r="C130" i="48"/>
  <c r="G130" i="48"/>
  <c r="E130" i="48"/>
  <c r="I130" i="48"/>
  <c r="E131" i="48"/>
  <c r="I131" i="48"/>
  <c r="C131" i="48"/>
  <c r="G131" i="48"/>
  <c r="C132" i="48"/>
  <c r="G132" i="48"/>
  <c r="E132" i="48"/>
  <c r="I132" i="48"/>
  <c r="C133" i="48"/>
  <c r="G133" i="48"/>
  <c r="E133" i="48"/>
  <c r="I133" i="48"/>
  <c r="E134" i="48"/>
  <c r="I134" i="48"/>
  <c r="C134" i="48"/>
  <c r="G134" i="48"/>
  <c r="C135" i="48"/>
  <c r="G135" i="48"/>
  <c r="E135" i="48"/>
  <c r="I135" i="48"/>
  <c r="C136" i="48"/>
  <c r="G136" i="48"/>
  <c r="C137" i="48"/>
  <c r="G137" i="48"/>
  <c r="J140" i="48"/>
  <c r="K140" i="48"/>
  <c r="E137" i="48"/>
  <c r="I137" i="48"/>
  <c r="E138" i="48"/>
  <c r="I138" i="48"/>
  <c r="F145" i="48"/>
  <c r="C153" i="48"/>
  <c r="G153" i="48"/>
  <c r="E153" i="48"/>
  <c r="I153" i="48"/>
  <c r="E154" i="48"/>
  <c r="I154" i="48"/>
  <c r="C154" i="48"/>
  <c r="G154" i="48"/>
  <c r="C155" i="48"/>
  <c r="G155" i="48"/>
  <c r="E155" i="48"/>
  <c r="I155" i="48"/>
  <c r="C156" i="48"/>
  <c r="G156" i="48"/>
  <c r="E156" i="48"/>
  <c r="I156" i="48"/>
  <c r="E157" i="48"/>
  <c r="I157" i="48"/>
  <c r="C157" i="48"/>
  <c r="G157" i="48"/>
  <c r="E158" i="48"/>
  <c r="I158" i="48"/>
  <c r="C158" i="48"/>
  <c r="G158" i="48"/>
  <c r="C159" i="48"/>
  <c r="G159" i="48"/>
  <c r="E159" i="48"/>
  <c r="I159" i="48"/>
  <c r="C160" i="48"/>
  <c r="G160" i="48"/>
  <c r="I160" i="48"/>
  <c r="C161" i="48"/>
  <c r="G161" i="48"/>
  <c r="J164" i="48"/>
  <c r="E161" i="48"/>
  <c r="K164" i="48"/>
  <c r="E162" i="48"/>
  <c r="I162" i="48"/>
  <c r="F169" i="48"/>
  <c r="C172" i="48"/>
  <c r="G172" i="48"/>
  <c r="E172" i="48"/>
  <c r="I172" i="48"/>
  <c r="C173" i="48"/>
  <c r="G173" i="48"/>
  <c r="E173" i="48"/>
  <c r="I173" i="48"/>
  <c r="C174" i="48"/>
  <c r="G174" i="48"/>
  <c r="E174" i="48"/>
  <c r="I174" i="48"/>
  <c r="C175" i="48"/>
  <c r="G175" i="48"/>
  <c r="E175" i="48"/>
  <c r="I175" i="48"/>
  <c r="C176" i="48"/>
  <c r="G176" i="48"/>
  <c r="E176" i="48"/>
  <c r="I176" i="48"/>
  <c r="C177" i="48"/>
  <c r="G177" i="48"/>
  <c r="E177" i="48"/>
  <c r="I177" i="48"/>
  <c r="C178" i="48"/>
  <c r="G178" i="48"/>
  <c r="J181" i="48"/>
  <c r="K181" i="48"/>
  <c r="E179" i="48"/>
  <c r="I179" i="48"/>
  <c r="C185" i="48"/>
  <c r="G185" i="48"/>
  <c r="E185" i="48"/>
  <c r="I185" i="48"/>
  <c r="C186" i="48"/>
  <c r="G186" i="48"/>
  <c r="E186" i="48"/>
  <c r="I186" i="48"/>
  <c r="C187" i="48"/>
  <c r="G187" i="48"/>
  <c r="J190" i="48"/>
  <c r="K190" i="48"/>
  <c r="E188" i="48"/>
  <c r="I188" i="48"/>
  <c r="F195" i="48"/>
  <c r="E198" i="48"/>
  <c r="I198" i="48"/>
  <c r="C198" i="48"/>
  <c r="G198" i="48"/>
  <c r="E199" i="48"/>
  <c r="I199" i="48"/>
  <c r="C199" i="48"/>
  <c r="G199" i="48"/>
  <c r="C200" i="48"/>
  <c r="G200" i="48"/>
  <c r="E200" i="48"/>
  <c r="I200" i="48"/>
  <c r="C201" i="48"/>
  <c r="G201" i="48"/>
  <c r="E201" i="48"/>
  <c r="I201" i="48"/>
  <c r="C202" i="48"/>
  <c r="G202" i="48"/>
  <c r="E202" i="48"/>
  <c r="I202" i="48"/>
  <c r="C203" i="48"/>
  <c r="G203" i="48"/>
  <c r="E203" i="48"/>
  <c r="C204" i="48"/>
  <c r="G204" i="48"/>
  <c r="K207" i="48"/>
  <c r="I204" i="48"/>
  <c r="J207" i="48"/>
  <c r="E205" i="48"/>
  <c r="I205" i="48"/>
  <c r="E211" i="48"/>
  <c r="I211" i="48"/>
  <c r="C211" i="48"/>
  <c r="G211" i="48"/>
  <c r="C212" i="48"/>
  <c r="G212" i="48"/>
  <c r="E212" i="48"/>
  <c r="I212" i="48"/>
  <c r="E213" i="48"/>
  <c r="I213" i="48"/>
  <c r="C213" i="48"/>
  <c r="G213" i="48"/>
  <c r="E214" i="48"/>
  <c r="I214" i="48"/>
  <c r="C214" i="48"/>
  <c r="G214" i="48"/>
  <c r="E215" i="48"/>
  <c r="I215" i="48"/>
  <c r="C215" i="48"/>
  <c r="G215" i="48"/>
  <c r="E216" i="48"/>
  <c r="I216" i="48"/>
  <c r="C216" i="48"/>
  <c r="G216" i="48"/>
  <c r="E217" i="48"/>
  <c r="I217" i="48"/>
  <c r="C217" i="48"/>
  <c r="G217" i="48"/>
  <c r="C218" i="48"/>
  <c r="G218" i="48"/>
  <c r="E218" i="48"/>
  <c r="I218" i="48"/>
  <c r="E219" i="48"/>
  <c r="I219" i="48"/>
  <c r="C219" i="48"/>
  <c r="G219" i="48"/>
  <c r="E220" i="48"/>
  <c r="I220" i="48"/>
  <c r="C220" i="48"/>
  <c r="G220" i="48"/>
  <c r="C221" i="48"/>
  <c r="G221" i="48"/>
  <c r="E221" i="48"/>
  <c r="I221" i="48"/>
  <c r="C222" i="48"/>
  <c r="G222" i="48"/>
  <c r="E222" i="48"/>
  <c r="I222" i="48"/>
  <c r="C223" i="48"/>
  <c r="G223" i="48"/>
  <c r="E223" i="48"/>
  <c r="I223" i="48"/>
  <c r="C224" i="48"/>
  <c r="G224" i="48"/>
  <c r="E224" i="48"/>
  <c r="K227" i="48"/>
  <c r="J227" i="48"/>
  <c r="I225" i="48"/>
  <c r="C231" i="48"/>
  <c r="G231" i="48"/>
  <c r="E231" i="48"/>
  <c r="I231" i="48"/>
  <c r="C232" i="48"/>
  <c r="G232" i="48"/>
  <c r="E232" i="48"/>
  <c r="I232" i="48"/>
  <c r="C233" i="48"/>
  <c r="G233" i="48"/>
  <c r="E233" i="48"/>
  <c r="I233" i="48"/>
  <c r="C234" i="48"/>
  <c r="G234" i="48"/>
  <c r="E234" i="48"/>
  <c r="I234" i="48"/>
  <c r="E235" i="48"/>
  <c r="I235" i="48"/>
  <c r="C235" i="48"/>
  <c r="G235" i="48"/>
  <c r="C236" i="48"/>
  <c r="G236" i="48"/>
  <c r="E236" i="48"/>
  <c r="I236" i="48"/>
  <c r="C237" i="48"/>
  <c r="G237" i="48"/>
  <c r="E237" i="48"/>
  <c r="I237" i="48"/>
  <c r="C238" i="48"/>
  <c r="G238" i="48"/>
  <c r="E238" i="48"/>
  <c r="I238" i="48"/>
  <c r="I239" i="48"/>
  <c r="C239" i="48"/>
  <c r="G239" i="48"/>
  <c r="C240" i="48"/>
  <c r="G240" i="48"/>
  <c r="J243" i="48"/>
  <c r="E240" i="48"/>
  <c r="K243" i="48"/>
  <c r="E241" i="48"/>
  <c r="I241" i="48"/>
  <c r="E42" i="47"/>
  <c r="D42" i="47"/>
  <c r="C42" i="47"/>
  <c r="B42" i="47"/>
  <c r="J40" i="47"/>
  <c r="H40" i="47"/>
  <c r="G40" i="47"/>
  <c r="I40" i="47" s="1"/>
  <c r="H33" i="47"/>
  <c r="J33" i="47" s="1"/>
  <c r="G33" i="47"/>
  <c r="I33" i="47" s="1"/>
  <c r="E30" i="47"/>
  <c r="D30" i="47"/>
  <c r="C30" i="47"/>
  <c r="B30" i="47"/>
  <c r="H28" i="47"/>
  <c r="J28" i="47" s="1"/>
  <c r="G28" i="47"/>
  <c r="I28" i="47" s="1"/>
  <c r="C13" i="51"/>
  <c r="E13" i="51" s="1"/>
  <c r="D13" i="51"/>
  <c r="F13" i="51" s="1"/>
  <c r="F24" i="51"/>
  <c r="D24" i="51"/>
  <c r="I15" i="51"/>
  <c r="I24" i="51" s="1"/>
  <c r="H15" i="51"/>
  <c r="H24" i="51" s="1"/>
  <c r="E24" i="51"/>
  <c r="C24" i="51"/>
  <c r="K15" i="51"/>
  <c r="J15" i="51"/>
  <c r="B33" i="46"/>
  <c r="E33" i="46"/>
  <c r="D33" i="46"/>
  <c r="C33" i="46"/>
  <c r="K247" i="48"/>
  <c r="J247" i="48"/>
  <c r="C11" i="44"/>
  <c r="C44" i="44"/>
  <c r="D11" i="44"/>
  <c r="D44" i="44"/>
  <c r="E11" i="44"/>
  <c r="E44" i="44"/>
  <c r="B11" i="44"/>
  <c r="B44" i="44"/>
  <c r="E11" i="45"/>
  <c r="D11" i="45"/>
  <c r="C11" i="45"/>
  <c r="B11" i="45"/>
  <c r="E580" i="49"/>
  <c r="D580" i="49"/>
  <c r="C580" i="49"/>
  <c r="B580" i="49"/>
  <c r="B5" i="49"/>
  <c r="C5" i="49"/>
  <c r="E5" i="49" s="1"/>
  <c r="B5" i="47"/>
  <c r="C5" i="47" s="1"/>
  <c r="E5" i="47" s="1"/>
  <c r="E74" i="26"/>
  <c r="C74" i="26"/>
  <c r="H6" i="26"/>
  <c r="H74" i="26" s="1"/>
  <c r="G6" i="26"/>
  <c r="G74" i="26" s="1"/>
  <c r="D74" i="26"/>
  <c r="B74" i="26"/>
  <c r="B5" i="26"/>
  <c r="C5" i="26" s="1"/>
  <c r="E5" i="26" s="1"/>
  <c r="H26" i="46"/>
  <c r="J26" i="46" s="1"/>
  <c r="G26" i="46"/>
  <c r="I26" i="46"/>
  <c r="I31" i="46"/>
  <c r="H31" i="46"/>
  <c r="J31" i="46" s="1"/>
  <c r="G31" i="46"/>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4" i="33" s="1"/>
  <c r="G6" i="33"/>
  <c r="G74" i="33" s="1"/>
  <c r="E74" i="33"/>
  <c r="D74" i="33"/>
  <c r="C74" i="33"/>
  <c r="B74" i="33"/>
  <c r="D5" i="49"/>
  <c r="G580" i="49" l="1"/>
  <c r="I580" i="49" s="1"/>
  <c r="H580" i="49"/>
  <c r="J580" i="49" s="1"/>
  <c r="H11" i="44"/>
  <c r="D45" i="44"/>
  <c r="G44" i="44"/>
  <c r="H44" i="44"/>
  <c r="J44" i="44" s="1"/>
  <c r="I44" i="44"/>
  <c r="B45" i="44"/>
  <c r="E45" i="44"/>
  <c r="C45" i="44"/>
  <c r="C5" i="44"/>
  <c r="E5" i="44" s="1"/>
  <c r="H30" i="47"/>
  <c r="J30" i="47" s="1"/>
  <c r="G30" i="47"/>
  <c r="I30" i="47" s="1"/>
  <c r="H42" i="47"/>
  <c r="J42" i="47" s="1"/>
  <c r="G42" i="47"/>
  <c r="I42" i="47" s="1"/>
  <c r="D5" i="47"/>
  <c r="H33" i="46"/>
  <c r="J33" i="46" s="1"/>
  <c r="G33" i="46"/>
  <c r="I33" i="46" s="1"/>
  <c r="D5" i="46"/>
  <c r="D5" i="33"/>
  <c r="J6" i="26"/>
  <c r="I6" i="26"/>
  <c r="I74" i="26"/>
  <c r="J74" i="26"/>
  <c r="D5" i="26"/>
  <c r="D46" i="45"/>
  <c r="D47" i="45"/>
  <c r="D48" i="45"/>
  <c r="D49" i="45"/>
  <c r="D50" i="45"/>
  <c r="D51" i="45"/>
  <c r="D52" i="45"/>
  <c r="D53" i="45"/>
  <c r="D54" i="45"/>
  <c r="D55" i="45"/>
  <c r="D56" i="45"/>
  <c r="D57" i="45"/>
  <c r="D58" i="45"/>
  <c r="D59" i="45"/>
  <c r="D60" i="45"/>
  <c r="D61" i="45"/>
  <c r="D62" i="45"/>
  <c r="D63" i="45"/>
  <c r="D64" i="45"/>
  <c r="D65" i="45"/>
  <c r="C39" i="45"/>
  <c r="C40" i="45"/>
  <c r="C41" i="45"/>
  <c r="C42" i="45"/>
  <c r="E39" i="45"/>
  <c r="E40" i="45"/>
  <c r="E41" i="45"/>
  <c r="E42" i="45"/>
  <c r="E46" i="45"/>
  <c r="E47" i="45"/>
  <c r="E48" i="45"/>
  <c r="H48" i="45" s="1"/>
  <c r="E49" i="45"/>
  <c r="H49" i="45" s="1"/>
  <c r="E50" i="45"/>
  <c r="E51" i="45"/>
  <c r="H51" i="45" s="1"/>
  <c r="E52" i="45"/>
  <c r="H52" i="45" s="1"/>
  <c r="E53" i="45"/>
  <c r="E54" i="45"/>
  <c r="H54" i="45" s="1"/>
  <c r="E55" i="45"/>
  <c r="E56" i="45"/>
  <c r="H56" i="45" s="1"/>
  <c r="E57" i="45"/>
  <c r="E58" i="45"/>
  <c r="E59" i="45"/>
  <c r="E60" i="45"/>
  <c r="E61" i="45"/>
  <c r="E62" i="45"/>
  <c r="E63" i="45"/>
  <c r="H63" i="45" s="1"/>
  <c r="E64" i="45"/>
  <c r="H64" i="45" s="1"/>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42" i="45" s="1"/>
  <c r="G11" i="45"/>
  <c r="I11" i="45" s="1"/>
  <c r="G34" i="45"/>
  <c r="I34" i="45" s="1"/>
  <c r="H34" i="45"/>
  <c r="J34" i="45" s="1"/>
  <c r="H11" i="45"/>
  <c r="J11" i="45" s="1"/>
  <c r="J24" i="51"/>
  <c r="K24" i="51"/>
  <c r="G11" i="44"/>
  <c r="C6" i="45"/>
  <c r="B38" i="45"/>
  <c r="I11" i="44"/>
  <c r="H45" i="44" l="1"/>
  <c r="J45" i="44" s="1"/>
  <c r="G45" i="44"/>
  <c r="I45" i="44" s="1"/>
  <c r="D43" i="45"/>
  <c r="H39" i="45"/>
  <c r="G39" i="45"/>
  <c r="B43" i="45"/>
  <c r="G65" i="45"/>
  <c r="G63" i="45"/>
  <c r="G61" i="45"/>
  <c r="G59" i="45"/>
  <c r="G57" i="45"/>
  <c r="G55" i="45"/>
  <c r="G53" i="45"/>
  <c r="G51" i="45"/>
  <c r="G49" i="45"/>
  <c r="G47" i="45"/>
  <c r="H65" i="45"/>
  <c r="H61" i="45"/>
  <c r="H59" i="45"/>
  <c r="H57" i="45"/>
  <c r="H55" i="45"/>
  <c r="H53" i="45"/>
  <c r="H47" i="45"/>
  <c r="C66" i="45"/>
  <c r="G64" i="45"/>
  <c r="G62" i="45"/>
  <c r="G60" i="45"/>
  <c r="G58" i="45"/>
  <c r="G56" i="45"/>
  <c r="G54" i="45"/>
  <c r="G52" i="45"/>
  <c r="G50" i="45"/>
  <c r="G48" i="45"/>
  <c r="G46" i="45"/>
  <c r="B66" i="45"/>
  <c r="G66" i="45" s="1"/>
  <c r="E66" i="45"/>
  <c r="E43" i="45"/>
  <c r="C43" i="45"/>
  <c r="H62" i="45"/>
  <c r="H60" i="45"/>
  <c r="H58" i="45"/>
  <c r="H50" i="45"/>
  <c r="D66" i="45"/>
  <c r="H66" i="45" s="1"/>
  <c r="H46" i="45"/>
  <c r="C38" i="45"/>
  <c r="E6" i="45"/>
  <c r="E38" i="45" s="1"/>
  <c r="G43" i="45" l="1"/>
  <c r="H43" i="45"/>
</calcChain>
</file>

<file path=xl/sharedStrings.xml><?xml version="1.0" encoding="utf-8"?>
<sst xmlns="http://schemas.openxmlformats.org/spreadsheetml/2006/main" count="1925" uniqueCount="692">
  <si>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</si>
  <si>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</si>
  <si>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</si>
  <si>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</si>
  <si>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</si>
  <si>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</si>
  <si>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</si>
  <si>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</si>
  <si>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</si>
  <si>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</si>
  <si>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</si>
  <si>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</si>
  <si>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</si>
  <si>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</si>
  <si>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</si>
  <si>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</si>
  <si>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</si>
  <si>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</si>
  <si>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</si>
  <si>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</si>
  <si>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</si>
  <si>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</si>
  <si>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</si>
  <si>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</si>
  <si>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</si>
  <si>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</si>
  <si>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</si>
  <si>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</si>
  <si>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</si>
  <si>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</si>
  <si>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</si>
  <si>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</si>
  <si>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</si>
  <si>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</si>
  <si>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</si>
  <si>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</si>
  <si>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</si>
  <si>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</si>
  <si>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</si>
  <si>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</si>
  <si>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</si>
  <si>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</si>
  <si>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</si>
  <si>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</si>
  <si>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</si>
  <si>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</si>
  <si>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</si>
  <si>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</si>
  <si>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</si>
  <si>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</si>
  <si>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</si>
  <si>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</si>
  <si>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</si>
  <si>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</si>
  <si>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</si>
  <si>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</si>
  <si>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</si>
  <si>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</si>
  <si>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</si>
  <si>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</si>
  <si>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</si>
  <si>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</si>
  <si>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</si>
  <si>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</si>
  <si>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</si>
  <si>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</si>
  <si>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</si>
  <si>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</si>
  <si>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</si>
  <si>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</si>
  <si>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</si>
  <si>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</si>
  <si>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</si>
  <si>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</si>
  <si>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</si>
  <si>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</si>
  <si>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</si>
  <si>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</si>
  <si>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</si>
  <si>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</si>
  <si>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</si>
  <si>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</si>
  <si>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</si>
  <si>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</si>
  <si>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</si>
  <si>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</si>
  <si>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</si>
  <si>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</si>
  <si>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</si>
  <si>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</si>
  <si>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</si>
  <si>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</si>
  <si>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</si>
  <si>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</si>
  <si>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</si>
  <si>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</si>
  <si>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</si>
  <si>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</si>
  <si>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NSW REPORT</t>
  </si>
  <si>
    <t>MARCH 2022</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</si>
  <si>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</si>
  <si>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</si>
  <si>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</si>
  <si>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</si>
  <si>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</si>
  <si>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</si>
  <si>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</si>
  <si>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</si>
  <si>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April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</si>
  <si>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</si>
  <si>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</si>
  <si>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</si>
  <si>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</si>
  <si>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</si>
  <si>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</si>
  <si>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</si>
  <si>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</si>
  <si>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</si>
  <si>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</si>
  <si>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</si>
  <si>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</si>
  <si>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</si>
  <si>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</si>
  <si>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</si>
  <si>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</si>
  <si>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</si>
  <si>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</si>
  <si>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</si>
  <si>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</si>
  <si>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</si>
  <si>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</si>
  <si>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</si>
  <si>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</si>
  <si>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</si>
  <si>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</si>
  <si>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</si>
  <si>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</si>
  <si>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</si>
  <si>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</si>
  <si>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</si>
  <si>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</si>
  <si>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</si>
  <si>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</si>
  <si>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</si>
  <si>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</si>
  <si>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</si>
  <si>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</si>
  <si>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</si>
  <si>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</si>
  <si>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</si>
  <si>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</si>
  <si>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</si>
  <si>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</si>
  <si>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</si>
  <si>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</si>
  <si>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</si>
  <si>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</si>
  <si>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</si>
  <si>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</si>
  <si>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</si>
  <si>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</si>
  <si>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</si>
  <si>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</si>
  <si>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</si>
  <si>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</si>
  <si>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</si>
  <si>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</si>
  <si>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</si>
  <si>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</si>
  <si>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</si>
  <si>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</si>
  <si>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</si>
  <si>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</si>
  <si>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</si>
  <si>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</si>
  <si>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</si>
  <si>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</si>
  <si>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</si>
  <si>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</si>
  <si>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</si>
  <si>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</si>
  <si>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</si>
  <si>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</si>
  <si>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</si>
  <si>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</si>
  <si>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</si>
  <si>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</si>
  <si>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</si>
  <si>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</si>
  <si>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</si>
  <si>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</si>
  <si>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</si>
  <si>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</si>
  <si>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</si>
  <si>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</si>
  <si>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</si>
  <si>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</si>
  <si>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</si>
  <si>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</si>
  <si>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</si>
  <si>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</si>
  <si>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</si>
  <si>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</si>
  <si>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</si>
  <si>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</si>
  <si>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</si>
  <si>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</si>
  <si>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</si>
  <si>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</si>
  <si>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</si>
  <si>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</si>
  <si>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</si>
  <si>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</si>
  <si>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</si>
  <si>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</si>
  <si>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</si>
  <si>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</si>
  <si>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</si>
  <si>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</si>
  <si>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</si>
  <si>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</si>
  <si>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</si>
  <si>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</si>
  <si>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</si>
  <si>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</si>
  <si>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</si>
  <si>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</si>
  <si>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</si>
  <si>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</si>
  <si>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</si>
  <si>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</si>
  <si>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</si>
  <si>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</si>
  <si>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</si>
  <si>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</si>
  <si>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</si>
  <si>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</si>
  <si>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</si>
  <si>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</si>
  <si>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</si>
  <si>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</si>
  <si>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</si>
  <si>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</si>
  <si>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</si>
  <si>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</si>
  <si>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</si>
  <si>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</si>
  <si>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</si>
  <si>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</si>
  <si>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</si>
  <si>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</si>
  <si>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</si>
  <si>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</si>
  <si>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</si>
  <si>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</si>
  <si>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</si>
  <si>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</si>
  <si>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</si>
  <si>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</si>
  <si>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</si>
  <si>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</si>
  <si>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</si>
  <si>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</si>
  <si>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</si>
  <si>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</si>
  <si>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</si>
  <si>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</si>
  <si>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</si>
  <si>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</si>
  <si>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</si>
  <si>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Kia Stinger</t>
  </si>
  <si>
    <t>Skoda Superb</t>
  </si>
  <si>
    <t>Audi A6</t>
  </si>
  <si>
    <t>Audi A7</t>
  </si>
  <si>
    <t>BMW 5 Series</t>
  </si>
  <si>
    <t>Genesis G80</t>
  </si>
  <si>
    <t>Jaguar XF</t>
  </si>
  <si>
    <t>Maserati Ghibli</t>
  </si>
  <si>
    <t>Mercedes-Benz CLS-Class</t>
  </si>
  <si>
    <t>Mercedes-Benz E-Class</t>
  </si>
  <si>
    <t>Porsche Taycan</t>
  </si>
  <si>
    <t>Toyota Mirai</t>
  </si>
  <si>
    <t>Chrysler 300</t>
  </si>
  <si>
    <t>Audi A8</t>
  </si>
  <si>
    <t>Bentley Sedan</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</si>
  <si>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</si>
  <si>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</si>
  <si>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</si>
  <si>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</si>
  <si>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</si>
  <si>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</si>
  <si>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</si>
  <si>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</si>
  <si>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</si>
  <si>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</si>
  <si>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</si>
  <si>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</si>
  <si>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</si>
  <si>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</si>
  <si>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</si>
  <si>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</si>
  <si>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</si>
  <si>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</si>
  <si>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</si>
  <si>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</si>
  <si>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</si>
  <si>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</si>
  <si>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</si>
  <si>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Audi A3 Convertible</t>
  </si>
  <si>
    <t>BMW 2 Series Coupe/Conv</t>
  </si>
  <si>
    <t>Ford Mustang</t>
  </si>
  <si>
    <t>Hyundai Veloster</t>
  </si>
  <si>
    <t>Mazda MX5</t>
  </si>
  <si>
    <t>MINI Cabrio</t>
  </si>
  <si>
    <t>Nissan 370Z</t>
  </si>
  <si>
    <t>Subaru BRZ</t>
  </si>
  <si>
    <t>Toyota 86</t>
  </si>
  <si>
    <t>Alpine A110</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</si>
  <si>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</si>
  <si>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</si>
  <si>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</si>
  <si>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</si>
  <si>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</si>
  <si>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</si>
  <si>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</si>
  <si>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</si>
  <si>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</si>
  <si>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</si>
  <si>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</si>
  <si>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</si>
  <si>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</si>
  <si>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</si>
  <si>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</si>
  <si>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</si>
  <si>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</si>
  <si>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</si>
  <si>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</si>
  <si>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</si>
  <si>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</si>
  <si>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</si>
  <si>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</si>
  <si>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</si>
  <si>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</si>
  <si>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</si>
  <si>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</si>
  <si>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Citroen C3 Aircross</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</si>
  <si>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</si>
  <si>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</si>
  <si>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</si>
  <si>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</si>
  <si>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</si>
  <si>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</si>
  <si>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</si>
  <si>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</si>
  <si>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</si>
  <si>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</si>
  <si>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</si>
  <si>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</si>
  <si>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</si>
  <si>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</si>
  <si>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</si>
  <si>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</si>
  <si>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</si>
  <si>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</si>
  <si>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</si>
  <si>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</si>
  <si>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</si>
  <si>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</si>
  <si>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</si>
  <si>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</si>
  <si>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</si>
  <si>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</si>
  <si>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</si>
  <si>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</si>
  <si>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</si>
  <si>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</si>
  <si>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</si>
  <si>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</si>
  <si>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</si>
  <si>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</si>
  <si>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</si>
  <si>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</si>
  <si>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</si>
  <si>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</si>
  <si>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</si>
  <si>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</si>
  <si>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</si>
  <si>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</si>
  <si>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</si>
  <si>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</si>
  <si>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</si>
  <si>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</si>
  <si>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</si>
  <si>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</si>
  <si>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</si>
  <si>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</si>
  <si>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</si>
  <si>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</si>
  <si>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</si>
  <si>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</si>
  <si>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</si>
  <si>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</si>
  <si>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</si>
  <si>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</si>
  <si>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</si>
  <si>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</si>
  <si>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</si>
  <si>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</si>
  <si>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</si>
  <si>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</si>
  <si>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</si>
  <si>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</si>
  <si>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</si>
  <si>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</si>
  <si>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Hyundai Nexo</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</si>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</sst>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100</v>
      </c>
      <c r="C15" s="109">
        <v>1560</v>
      </c>
      <c r="D15" s="110">
        <v>1663</v>
      </c>
      <c r="E15" s="109">
        <v>4091</v>
      </c>
      <c r="F15" s="110">
        <v>4356</v>
      </c>
      <c r="G15" s="111"/>
      <c r="H15" s="109">
        <f t="shared" ref="H15:H22" si="0">C15-D15</f>
        <v>-103</v>
      </c>
      <c r="I15" s="110">
        <f t="shared" ref="I15:I22" si="1">E15-F15</f>
        <v>-265</v>
      </c>
      <c r="J15" s="112">
        <f t="shared" ref="J15:J22" si="2">IF(D15=0, "-", IF(H15/D15&lt;10, H15/D15, "&gt;999%"))</f>
        <v>-6.1936259771497297E-2</v>
      </c>
      <c r="K15" s="113">
        <f t="shared" ref="K15:K22" si="3">IF(F15=0, "-", IF(I15/F15&lt;10, I15/F15, "&gt;999%"))</f>
        <v>-6.0835629017447199E-2</v>
      </c>
      <c r="L15" s="99"/>
    </row>
    <row r="16" spans="1:12" ht="15" x14ac:dyDescent="0.2">
      <c r="A16" s="99"/>
      <c r="B16" s="108" t="s">
        <v>101</v>
      </c>
      <c r="C16" s="109">
        <v>32224</v>
      </c>
      <c r="D16" s="110">
        <v>32499</v>
      </c>
      <c r="E16" s="109">
        <v>81619</v>
      </c>
      <c r="F16" s="110">
        <v>85328</v>
      </c>
      <c r="G16" s="111"/>
      <c r="H16" s="109">
        <f t="shared" si="0"/>
        <v>-275</v>
      </c>
      <c r="I16" s="110">
        <f t="shared" si="1"/>
        <v>-3709</v>
      </c>
      <c r="J16" s="112">
        <f t="shared" si="2"/>
        <v>-8.4617988245792187E-3</v>
      </c>
      <c r="K16" s="113">
        <f t="shared" si="3"/>
        <v>-4.3467560472529532E-2</v>
      </c>
      <c r="L16" s="99"/>
    </row>
    <row r="17" spans="1:12" ht="15" x14ac:dyDescent="0.2">
      <c r="A17" s="99"/>
      <c r="B17" s="108" t="s">
        <v>102</v>
      </c>
      <c r="C17" s="109">
        <v>916</v>
      </c>
      <c r="D17" s="110">
        <v>918</v>
      </c>
      <c r="E17" s="109">
        <v>2238</v>
      </c>
      <c r="F17" s="110">
        <v>2374</v>
      </c>
      <c r="G17" s="111"/>
      <c r="H17" s="109">
        <f t="shared" si="0"/>
        <v>-2</v>
      </c>
      <c r="I17" s="110">
        <f t="shared" si="1"/>
        <v>-136</v>
      </c>
      <c r="J17" s="112">
        <f t="shared" si="2"/>
        <v>-2.1786492374727671E-3</v>
      </c>
      <c r="K17" s="113">
        <f t="shared" si="3"/>
        <v>-5.7287278854254421E-2</v>
      </c>
      <c r="L17" s="99"/>
    </row>
    <row r="18" spans="1:12" ht="15" x14ac:dyDescent="0.2">
      <c r="A18" s="99"/>
      <c r="B18" s="108" t="s">
        <v>103</v>
      </c>
      <c r="C18" s="109">
        <v>21214</v>
      </c>
      <c r="D18" s="110">
        <v>21588</v>
      </c>
      <c r="E18" s="109">
        <v>56599</v>
      </c>
      <c r="F18" s="110">
        <v>56497</v>
      </c>
      <c r="G18" s="111"/>
      <c r="H18" s="109">
        <f t="shared" si="0"/>
        <v>-374</v>
      </c>
      <c r="I18" s="110">
        <f t="shared" si="1"/>
        <v>102</v>
      </c>
      <c r="J18" s="112">
        <f t="shared" si="2"/>
        <v>-1.7324439503427831E-2</v>
      </c>
      <c r="K18" s="113">
        <f t="shared" si="3"/>
        <v>1.8054055967573499E-3</v>
      </c>
      <c r="L18" s="99"/>
    </row>
    <row r="19" spans="1:12" ht="15" x14ac:dyDescent="0.2">
      <c r="A19" s="99"/>
      <c r="B19" s="108" t="s">
        <v>104</v>
      </c>
      <c r="C19" s="109">
        <v>6380</v>
      </c>
      <c r="D19" s="110">
        <v>6389</v>
      </c>
      <c r="E19" s="109">
        <v>17360</v>
      </c>
      <c r="F19" s="110">
        <v>17010</v>
      </c>
      <c r="G19" s="111"/>
      <c r="H19" s="109">
        <f t="shared" si="0"/>
        <v>-9</v>
      </c>
      <c r="I19" s="110">
        <f t="shared" si="1"/>
        <v>350</v>
      </c>
      <c r="J19" s="112">
        <f t="shared" si="2"/>
        <v>-1.4086711535451558E-3</v>
      </c>
      <c r="K19" s="113">
        <f t="shared" si="3"/>
        <v>2.0576131687242798E-2</v>
      </c>
      <c r="L19" s="99"/>
    </row>
    <row r="20" spans="1:12" ht="15" x14ac:dyDescent="0.2">
      <c r="A20" s="99"/>
      <c r="B20" s="108" t="s">
        <v>105</v>
      </c>
      <c r="C20" s="109">
        <v>1768</v>
      </c>
      <c r="D20" s="110">
        <v>1634</v>
      </c>
      <c r="E20" s="109">
        <v>4797</v>
      </c>
      <c r="F20" s="110">
        <v>4245</v>
      </c>
      <c r="G20" s="111"/>
      <c r="H20" s="109">
        <f t="shared" si="0"/>
        <v>134</v>
      </c>
      <c r="I20" s="110">
        <f t="shared" si="1"/>
        <v>552</v>
      </c>
      <c r="J20" s="112">
        <f t="shared" si="2"/>
        <v>8.2007343941248464E-2</v>
      </c>
      <c r="K20" s="113">
        <f t="shared" si="3"/>
        <v>0.13003533568904593</v>
      </c>
      <c r="L20" s="99"/>
    </row>
    <row r="21" spans="1:12" ht="15" x14ac:dyDescent="0.2">
      <c r="A21" s="99"/>
      <c r="B21" s="108" t="s">
        <v>106</v>
      </c>
      <c r="C21" s="109">
        <v>27155</v>
      </c>
      <c r="D21" s="110">
        <v>25800</v>
      </c>
      <c r="E21" s="109">
        <v>69729</v>
      </c>
      <c r="F21" s="110">
        <v>67549</v>
      </c>
      <c r="G21" s="111"/>
      <c r="H21" s="109">
        <f t="shared" si="0"/>
        <v>1355</v>
      </c>
      <c r="I21" s="110">
        <f t="shared" si="1"/>
        <v>2180</v>
      </c>
      <c r="J21" s="112">
        <f t="shared" si="2"/>
        <v>5.2519379844961238E-2</v>
      </c>
      <c r="K21" s="113">
        <f t="shared" si="3"/>
        <v>3.2272868584286962E-2</v>
      </c>
      <c r="L21" s="99"/>
    </row>
    <row r="22" spans="1:12" ht="15" x14ac:dyDescent="0.2">
      <c r="A22" s="99"/>
      <c r="B22" s="108" t="s">
        <v>107</v>
      </c>
      <c r="C22" s="109">
        <v>10016</v>
      </c>
      <c r="D22" s="110">
        <v>9514</v>
      </c>
      <c r="E22" s="109">
        <v>26003</v>
      </c>
      <c r="F22" s="110">
        <v>26289</v>
      </c>
      <c r="G22" s="111"/>
      <c r="H22" s="109">
        <f t="shared" si="0"/>
        <v>502</v>
      </c>
      <c r="I22" s="110">
        <f t="shared" si="1"/>
        <v>-286</v>
      </c>
      <c r="J22" s="112">
        <f t="shared" si="2"/>
        <v>5.2764347277696029E-2</v>
      </c>
      <c r="K22" s="113">
        <f t="shared" si="3"/>
        <v>-1.0879074898246415E-2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101233</v>
      </c>
      <c r="D24" s="121">
        <f>SUM(D15:D23)</f>
        <v>100005</v>
      </c>
      <c r="E24" s="120">
        <f>SUM(E15:E23)</f>
        <v>262436</v>
      </c>
      <c r="F24" s="121">
        <f>SUM(F15:F23)</f>
        <v>263648</v>
      </c>
      <c r="G24" s="122"/>
      <c r="H24" s="120">
        <f>SUM(H15:H23)</f>
        <v>1228</v>
      </c>
      <c r="I24" s="121">
        <f>SUM(I15:I23)</f>
        <v>-1212</v>
      </c>
      <c r="J24" s="123">
        <f>IF(D24=0, 0, H24/D24)</f>
        <v>1.2279386030698464E-2</v>
      </c>
      <c r="K24" s="124">
        <f>IF(F24=0, 0, I24/F24)</f>
        <v>-4.5970384755431486E-3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345</v>
      </c>
      <c r="B7" s="65">
        <v>0</v>
      </c>
      <c r="C7" s="34">
        <f>IF(B19=0, "-", B7/B19)</f>
        <v>0</v>
      </c>
      <c r="D7" s="65">
        <v>0</v>
      </c>
      <c r="E7" s="9">
        <f>IF(D19=0, "-", D7/D19)</f>
        <v>0</v>
      </c>
      <c r="F7" s="81">
        <v>0</v>
      </c>
      <c r="G7" s="34">
        <f>IF(F19=0, "-", F7/F19)</f>
        <v>0</v>
      </c>
      <c r="H7" s="65">
        <v>2</v>
      </c>
      <c r="I7" s="9">
        <f>IF(H19=0, "-", H7/H19)</f>
        <v>5.0722799898554399E-4</v>
      </c>
      <c r="J7" s="8" t="str">
        <f t="shared" ref="J7:J17" si="0">IF(D7=0, "-", IF((B7-D7)/D7&lt;10, (B7-D7)/D7, "&gt;999%"))</f>
        <v>-</v>
      </c>
      <c r="K7" s="9">
        <f t="shared" ref="K7:K17" si="1">IF(H7=0, "-", IF((F7-H7)/H7&lt;10, (F7-H7)/H7, "&gt;999%"))</f>
        <v>-1</v>
      </c>
    </row>
    <row r="8" spans="1:11" x14ac:dyDescent="0.2">
      <c r="A8" s="7" t="s">
        <v>346</v>
      </c>
      <c r="B8" s="65">
        <v>23</v>
      </c>
      <c r="C8" s="34">
        <f>IF(B19=0, "-", B8/B19)</f>
        <v>1.3294797687861272E-2</v>
      </c>
      <c r="D8" s="65">
        <v>91</v>
      </c>
      <c r="E8" s="9">
        <f>IF(D19=0, "-", D8/D19)</f>
        <v>5.5691554467564262E-2</v>
      </c>
      <c r="F8" s="81">
        <v>54</v>
      </c>
      <c r="G8" s="34">
        <f>IF(F19=0, "-", F8/F19)</f>
        <v>1.1923161845882093E-2</v>
      </c>
      <c r="H8" s="65">
        <v>172</v>
      </c>
      <c r="I8" s="9">
        <f>IF(H19=0, "-", H8/H19)</f>
        <v>4.3621607912756787E-2</v>
      </c>
      <c r="J8" s="8">
        <f t="shared" si="0"/>
        <v>-0.74725274725274726</v>
      </c>
      <c r="K8" s="9">
        <f t="shared" si="1"/>
        <v>-0.68604651162790697</v>
      </c>
    </row>
    <row r="9" spans="1:11" x14ac:dyDescent="0.2">
      <c r="A9" s="7" t="s">
        <v>347</v>
      </c>
      <c r="B9" s="65">
        <v>258</v>
      </c>
      <c r="C9" s="34">
        <f>IF(B19=0, "-", B9/B19)</f>
        <v>0.14913294797687862</v>
      </c>
      <c r="D9" s="65">
        <v>183</v>
      </c>
      <c r="E9" s="9">
        <f>IF(D19=0, "-", D9/D19)</f>
        <v>0.11199510403916768</v>
      </c>
      <c r="F9" s="81">
        <v>637</v>
      </c>
      <c r="G9" s="34">
        <f>IF(F19=0, "-", F9/F19)</f>
        <v>0.14064914992272023</v>
      </c>
      <c r="H9" s="65">
        <v>428</v>
      </c>
      <c r="I9" s="9">
        <f>IF(H19=0, "-", H9/H19)</f>
        <v>0.10854679178290641</v>
      </c>
      <c r="J9" s="8">
        <f t="shared" si="0"/>
        <v>0.4098360655737705</v>
      </c>
      <c r="K9" s="9">
        <f t="shared" si="1"/>
        <v>0.48831775700934582</v>
      </c>
    </row>
    <row r="10" spans="1:11" x14ac:dyDescent="0.2">
      <c r="A10" s="7" t="s">
        <v>348</v>
      </c>
      <c r="B10" s="65">
        <v>293</v>
      </c>
      <c r="C10" s="34">
        <f>IF(B19=0, "-", B10/B19)</f>
        <v>0.16936416184971098</v>
      </c>
      <c r="D10" s="65">
        <v>201</v>
      </c>
      <c r="E10" s="9">
        <f>IF(D19=0, "-", D10/D19)</f>
        <v>0.1230110159118727</v>
      </c>
      <c r="F10" s="81">
        <v>558</v>
      </c>
      <c r="G10" s="34">
        <f>IF(F19=0, "-", F10/F19)</f>
        <v>0.12320600574078162</v>
      </c>
      <c r="H10" s="65">
        <v>297</v>
      </c>
      <c r="I10" s="9">
        <f>IF(H19=0, "-", H10/H19)</f>
        <v>7.532335784935329E-2</v>
      </c>
      <c r="J10" s="8">
        <f t="shared" si="0"/>
        <v>0.45771144278606968</v>
      </c>
      <c r="K10" s="9">
        <f t="shared" si="1"/>
        <v>0.87878787878787878</v>
      </c>
    </row>
    <row r="11" spans="1:11" x14ac:dyDescent="0.2">
      <c r="A11" s="7" t="s">
        <v>349</v>
      </c>
      <c r="B11" s="65">
        <v>370</v>
      </c>
      <c r="C11" s="34">
        <f>IF(B19=0, "-", B11/B19)</f>
        <v>0.2138728323699422</v>
      </c>
      <c r="D11" s="65">
        <v>533</v>
      </c>
      <c r="E11" s="9">
        <f>IF(D19=0, "-", D11/D19)</f>
        <v>0.32619339045287638</v>
      </c>
      <c r="F11" s="81">
        <v>1134</v>
      </c>
      <c r="G11" s="34">
        <f>IF(F19=0, "-", F11/F19)</f>
        <v>0.25038639876352398</v>
      </c>
      <c r="H11" s="65">
        <v>1424</v>
      </c>
      <c r="I11" s="9">
        <f>IF(H19=0, "-", H11/H19)</f>
        <v>0.36114633527770734</v>
      </c>
      <c r="J11" s="8">
        <f t="shared" si="0"/>
        <v>-0.30581613508442779</v>
      </c>
      <c r="K11" s="9">
        <f t="shared" si="1"/>
        <v>-0.20365168539325842</v>
      </c>
    </row>
    <row r="12" spans="1:11" x14ac:dyDescent="0.2">
      <c r="A12" s="7" t="s">
        <v>350</v>
      </c>
      <c r="B12" s="65">
        <v>48</v>
      </c>
      <c r="C12" s="34">
        <f>IF(B19=0, "-", B12/B19)</f>
        <v>2.7745664739884393E-2</v>
      </c>
      <c r="D12" s="65">
        <v>42</v>
      </c>
      <c r="E12" s="9">
        <f>IF(D19=0, "-", D12/D19)</f>
        <v>2.5703794369645042E-2</v>
      </c>
      <c r="F12" s="81">
        <v>148</v>
      </c>
      <c r="G12" s="34">
        <f>IF(F19=0, "-", F12/F19)</f>
        <v>3.2678295429454628E-2</v>
      </c>
      <c r="H12" s="65">
        <v>142</v>
      </c>
      <c r="I12" s="9">
        <f>IF(H19=0, "-", H12/H19)</f>
        <v>3.6013187927973624E-2</v>
      </c>
      <c r="J12" s="8">
        <f t="shared" si="0"/>
        <v>0.14285714285714285</v>
      </c>
      <c r="K12" s="9">
        <f t="shared" si="1"/>
        <v>4.2253521126760563E-2</v>
      </c>
    </row>
    <row r="13" spans="1:11" x14ac:dyDescent="0.2">
      <c r="A13" s="7" t="s">
        <v>351</v>
      </c>
      <c r="B13" s="65">
        <v>101</v>
      </c>
      <c r="C13" s="34">
        <f>IF(B19=0, "-", B13/B19)</f>
        <v>5.8381502890173409E-2</v>
      </c>
      <c r="D13" s="65">
        <v>0</v>
      </c>
      <c r="E13" s="9">
        <f>IF(D19=0, "-", D13/D19)</f>
        <v>0</v>
      </c>
      <c r="F13" s="81">
        <v>153</v>
      </c>
      <c r="G13" s="34">
        <f>IF(F19=0, "-", F13/F19)</f>
        <v>3.3782291896665928E-2</v>
      </c>
      <c r="H13" s="65">
        <v>0</v>
      </c>
      <c r="I13" s="9">
        <f>IF(H19=0, "-", H13/H19)</f>
        <v>0</v>
      </c>
      <c r="J13" s="8" t="str">
        <f t="shared" si="0"/>
        <v>-</v>
      </c>
      <c r="K13" s="9" t="str">
        <f t="shared" si="1"/>
        <v>-</v>
      </c>
    </row>
    <row r="14" spans="1:11" x14ac:dyDescent="0.2">
      <c r="A14" s="7" t="s">
        <v>352</v>
      </c>
      <c r="B14" s="65">
        <v>68</v>
      </c>
      <c r="C14" s="34">
        <f>IF(B19=0, "-", B14/B19)</f>
        <v>3.9306358381502891E-2</v>
      </c>
      <c r="D14" s="65">
        <v>21</v>
      </c>
      <c r="E14" s="9">
        <f>IF(D19=0, "-", D14/D19)</f>
        <v>1.2851897184822521E-2</v>
      </c>
      <c r="F14" s="81">
        <v>197</v>
      </c>
      <c r="G14" s="34">
        <f>IF(F19=0, "-", F14/F19)</f>
        <v>4.3497460808125415E-2</v>
      </c>
      <c r="H14" s="65">
        <v>89</v>
      </c>
      <c r="I14" s="9">
        <f>IF(H19=0, "-", H14/H19)</f>
        <v>2.2571645954856709E-2</v>
      </c>
      <c r="J14" s="8">
        <f t="shared" si="0"/>
        <v>2.2380952380952381</v>
      </c>
      <c r="K14" s="9">
        <f t="shared" si="1"/>
        <v>1.2134831460674158</v>
      </c>
    </row>
    <row r="15" spans="1:11" x14ac:dyDescent="0.2">
      <c r="A15" s="7" t="s">
        <v>353</v>
      </c>
      <c r="B15" s="65">
        <v>114</v>
      </c>
      <c r="C15" s="34">
        <f>IF(B19=0, "-", B15/B19)</f>
        <v>6.5895953757225428E-2</v>
      </c>
      <c r="D15" s="65">
        <v>34</v>
      </c>
      <c r="E15" s="9">
        <f>IF(D19=0, "-", D15/D19)</f>
        <v>2.0807833537331701E-2</v>
      </c>
      <c r="F15" s="81">
        <v>338</v>
      </c>
      <c r="G15" s="34">
        <f>IF(F19=0, "-", F15/F19)</f>
        <v>7.4630161183484214E-2</v>
      </c>
      <c r="H15" s="65">
        <v>122</v>
      </c>
      <c r="I15" s="9">
        <f>IF(H19=0, "-", H15/H19)</f>
        <v>3.0940907938118184E-2</v>
      </c>
      <c r="J15" s="8">
        <f t="shared" si="0"/>
        <v>2.3529411764705883</v>
      </c>
      <c r="K15" s="9">
        <f t="shared" si="1"/>
        <v>1.7704918032786885</v>
      </c>
    </row>
    <row r="16" spans="1:11" x14ac:dyDescent="0.2">
      <c r="A16" s="7" t="s">
        <v>354</v>
      </c>
      <c r="B16" s="65">
        <v>240</v>
      </c>
      <c r="C16" s="34">
        <f>IF(B19=0, "-", B16/B19)</f>
        <v>0.13872832369942195</v>
      </c>
      <c r="D16" s="65">
        <v>298</v>
      </c>
      <c r="E16" s="9">
        <f>IF(D19=0, "-", D16/D19)</f>
        <v>0.18237454100367198</v>
      </c>
      <c r="F16" s="81">
        <v>835</v>
      </c>
      <c r="G16" s="34">
        <f>IF(F19=0, "-", F16/F19)</f>
        <v>0.18436741002428791</v>
      </c>
      <c r="H16" s="65">
        <v>699</v>
      </c>
      <c r="I16" s="9">
        <f>IF(H19=0, "-", H16/H19)</f>
        <v>0.17727618564544764</v>
      </c>
      <c r="J16" s="8">
        <f t="shared" si="0"/>
        <v>-0.19463087248322147</v>
      </c>
      <c r="K16" s="9">
        <f t="shared" si="1"/>
        <v>0.19456366237482117</v>
      </c>
    </row>
    <row r="17" spans="1:11" x14ac:dyDescent="0.2">
      <c r="A17" s="7" t="s">
        <v>355</v>
      </c>
      <c r="B17" s="65">
        <v>215</v>
      </c>
      <c r="C17" s="34">
        <f>IF(B19=0, "-", B17/B19)</f>
        <v>0.12427745664739884</v>
      </c>
      <c r="D17" s="65">
        <v>231</v>
      </c>
      <c r="E17" s="9">
        <f>IF(D19=0, "-", D17/D19)</f>
        <v>0.14137086903304774</v>
      </c>
      <c r="F17" s="81">
        <v>475</v>
      </c>
      <c r="G17" s="34">
        <f>IF(F19=0, "-", F17/F19)</f>
        <v>0.10487966438507397</v>
      </c>
      <c r="H17" s="65">
        <v>568</v>
      </c>
      <c r="I17" s="9">
        <f>IF(H19=0, "-", H17/H19)</f>
        <v>0.14405275171189449</v>
      </c>
      <c r="J17" s="8">
        <f t="shared" si="0"/>
        <v>-6.9264069264069264E-2</v>
      </c>
      <c r="K17" s="9">
        <f t="shared" si="1"/>
        <v>-0.16373239436619719</v>
      </c>
    </row>
    <row r="18" spans="1:11" x14ac:dyDescent="0.2">
      <c r="A18" s="2"/>
      <c r="B18" s="68"/>
      <c r="C18" s="33"/>
      <c r="D18" s="68"/>
      <c r="E18" s="6"/>
      <c r="F18" s="82"/>
      <c r="G18" s="33"/>
      <c r="H18" s="68"/>
      <c r="I18" s="6"/>
      <c r="J18" s="5"/>
      <c r="K18" s="6"/>
    </row>
    <row r="19" spans="1:11" s="43" customFormat="1" x14ac:dyDescent="0.2">
      <c r="A19" s="162" t="s">
        <v>609</v>
      </c>
      <c r="B19" s="71">
        <f>SUM(B7:B18)</f>
        <v>1730</v>
      </c>
      <c r="C19" s="40">
        <f>B19/32224</f>
        <v>5.3686693147964253E-2</v>
      </c>
      <c r="D19" s="71">
        <f>SUM(D7:D18)</f>
        <v>1634</v>
      </c>
      <c r="E19" s="41">
        <f>D19/32499</f>
        <v>5.0278470106772513E-2</v>
      </c>
      <c r="F19" s="77">
        <f>SUM(F7:F18)</f>
        <v>4529</v>
      </c>
      <c r="G19" s="42">
        <f>F19/81619</f>
        <v>5.5489530623996863E-2</v>
      </c>
      <c r="H19" s="71">
        <f>SUM(H7:H18)</f>
        <v>3943</v>
      </c>
      <c r="I19" s="41">
        <f>H19/85328</f>
        <v>4.620991936996062E-2</v>
      </c>
      <c r="J19" s="37">
        <f>IF(D19=0, "-", IF((B19-D19)/D19&lt;10, (B19-D19)/D19, "&gt;999%"))</f>
        <v>5.87515299877601E-2</v>
      </c>
      <c r="K19" s="38">
        <f>IF(H19=0, "-", IF((F19-H19)/H19&lt;10, (F19-H19)/H19, "&gt;999%"))</f>
        <v>0.1486178037027644</v>
      </c>
    </row>
    <row r="20" spans="1:11" x14ac:dyDescent="0.2">
      <c r="B20" s="83"/>
      <c r="D20" s="83"/>
      <c r="F20" s="83"/>
      <c r="H20" s="83"/>
    </row>
    <row r="21" spans="1:11" s="43" customFormat="1" x14ac:dyDescent="0.2">
      <c r="A21" s="162" t="s">
        <v>609</v>
      </c>
      <c r="B21" s="71">
        <v>1730</v>
      </c>
      <c r="C21" s="40">
        <f>B21/32224</f>
        <v>5.3686693147964253E-2</v>
      </c>
      <c r="D21" s="71">
        <v>1634</v>
      </c>
      <c r="E21" s="41">
        <f>D21/32499</f>
        <v>5.0278470106772513E-2</v>
      </c>
      <c r="F21" s="77">
        <v>4529</v>
      </c>
      <c r="G21" s="42">
        <f>F21/81619</f>
        <v>5.5489530623996863E-2</v>
      </c>
      <c r="H21" s="71">
        <v>3943</v>
      </c>
      <c r="I21" s="41">
        <f>H21/85328</f>
        <v>4.620991936996062E-2</v>
      </c>
      <c r="J21" s="37">
        <f>IF(D21=0, "-", IF((B21-D21)/D21&lt;10, (B21-D21)/D21, "&gt;999%"))</f>
        <v>5.87515299877601E-2</v>
      </c>
      <c r="K21" s="38">
        <f>IF(H21=0, "-", IF((F21-H21)/H21&lt;10, (F21-H21)/H21, "&gt;999%"))</f>
        <v>0.1486178037027644</v>
      </c>
    </row>
    <row r="22" spans="1:11" x14ac:dyDescent="0.2">
      <c r="B22" s="83"/>
      <c r="D22" s="83"/>
      <c r="F22" s="83"/>
      <c r="H22" s="83"/>
    </row>
    <row r="23" spans="1:11" ht="15.75" x14ac:dyDescent="0.25">
      <c r="A23" s="164" t="s">
        <v>121</v>
      </c>
      <c r="B23" s="196" t="s">
        <v>1</v>
      </c>
      <c r="C23" s="200"/>
      <c r="D23" s="200"/>
      <c r="E23" s="197"/>
      <c r="F23" s="196" t="s">
        <v>14</v>
      </c>
      <c r="G23" s="200"/>
      <c r="H23" s="200"/>
      <c r="I23" s="197"/>
      <c r="J23" s="196" t="s">
        <v>15</v>
      </c>
      <c r="K23" s="197"/>
    </row>
    <row r="24" spans="1:11" x14ac:dyDescent="0.2">
      <c r="A24" s="22"/>
      <c r="B24" s="196">
        <f>VALUE(RIGHT($B$2, 4))</f>
        <v>2022</v>
      </c>
      <c r="C24" s="197"/>
      <c r="D24" s="196">
        <f>B24-1</f>
        <v>2021</v>
      </c>
      <c r="E24" s="204"/>
      <c r="F24" s="196">
        <f>B24</f>
        <v>2022</v>
      </c>
      <c r="G24" s="204"/>
      <c r="H24" s="196">
        <f>D24</f>
        <v>2021</v>
      </c>
      <c r="I24" s="204"/>
      <c r="J24" s="140" t="s">
        <v>4</v>
      </c>
      <c r="K24" s="141" t="s">
        <v>2</v>
      </c>
    </row>
    <row r="25" spans="1:11" x14ac:dyDescent="0.2">
      <c r="A25" s="163" t="s">
        <v>151</v>
      </c>
      <c r="B25" s="61" t="s">
        <v>12</v>
      </c>
      <c r="C25" s="62" t="s">
        <v>13</v>
      </c>
      <c r="D25" s="61" t="s">
        <v>12</v>
      </c>
      <c r="E25" s="63" t="s">
        <v>13</v>
      </c>
      <c r="F25" s="62" t="s">
        <v>12</v>
      </c>
      <c r="G25" s="62" t="s">
        <v>13</v>
      </c>
      <c r="H25" s="61" t="s">
        <v>12</v>
      </c>
      <c r="I25" s="63" t="s">
        <v>13</v>
      </c>
      <c r="J25" s="61"/>
      <c r="K25" s="63"/>
    </row>
    <row r="26" spans="1:11" x14ac:dyDescent="0.2">
      <c r="A26" s="7" t="s">
        <v>356</v>
      </c>
      <c r="B26" s="65">
        <v>3</v>
      </c>
      <c r="C26" s="34">
        <f>IF(B49=0, "-", B26/B49)</f>
        <v>9.4398993077407175E-4</v>
      </c>
      <c r="D26" s="65">
        <v>0</v>
      </c>
      <c r="E26" s="9">
        <f>IF(D49=0, "-", D26/D49)</f>
        <v>0</v>
      </c>
      <c r="F26" s="81">
        <v>12</v>
      </c>
      <c r="G26" s="34">
        <f>IF(F49=0, "-", F26/F49)</f>
        <v>1.2942191544434857E-3</v>
      </c>
      <c r="H26" s="65">
        <v>0</v>
      </c>
      <c r="I26" s="9">
        <f>IF(H49=0, "-", H26/H49)</f>
        <v>0</v>
      </c>
      <c r="J26" s="8" t="str">
        <f t="shared" ref="J26:J47" si="2">IF(D26=0, "-", IF((B26-D26)/D26&lt;10, (B26-D26)/D26, "&gt;999%"))</f>
        <v>-</v>
      </c>
      <c r="K26" s="9" t="str">
        <f t="shared" ref="K26:K47" si="3">IF(H26=0, "-", IF((F26-H26)/H26&lt;10, (F26-H26)/H26, "&gt;999%"))</f>
        <v>-</v>
      </c>
    </row>
    <row r="27" spans="1:11" x14ac:dyDescent="0.2">
      <c r="A27" s="7" t="s">
        <v>357</v>
      </c>
      <c r="B27" s="65">
        <v>1</v>
      </c>
      <c r="C27" s="34">
        <f>IF(B49=0, "-", B27/B49)</f>
        <v>3.1466331025802394E-4</v>
      </c>
      <c r="D27" s="65">
        <v>136</v>
      </c>
      <c r="E27" s="9">
        <f>IF(D49=0, "-", D27/D49)</f>
        <v>3.6836403033586131E-2</v>
      </c>
      <c r="F27" s="81">
        <v>1</v>
      </c>
      <c r="G27" s="34">
        <f>IF(F49=0, "-", F27/F49)</f>
        <v>1.0785159620362382E-4</v>
      </c>
      <c r="H27" s="65">
        <v>310</v>
      </c>
      <c r="I27" s="9">
        <f>IF(H49=0, "-", H27/H49)</f>
        <v>3.0205592906557537E-2</v>
      </c>
      <c r="J27" s="8">
        <f t="shared" si="2"/>
        <v>-0.99264705882352944</v>
      </c>
      <c r="K27" s="9">
        <f t="shared" si="3"/>
        <v>-0.99677419354838714</v>
      </c>
    </row>
    <row r="28" spans="1:11" x14ac:dyDescent="0.2">
      <c r="A28" s="7" t="s">
        <v>358</v>
      </c>
      <c r="B28" s="65">
        <v>171</v>
      </c>
      <c r="C28" s="34">
        <f>IF(B49=0, "-", B28/B49)</f>
        <v>5.3807426054122087E-2</v>
      </c>
      <c r="D28" s="65">
        <v>0</v>
      </c>
      <c r="E28" s="9">
        <f>IF(D49=0, "-", D28/D49)</f>
        <v>0</v>
      </c>
      <c r="F28" s="81">
        <v>403</v>
      </c>
      <c r="G28" s="34">
        <f>IF(F49=0, "-", F28/F49)</f>
        <v>4.3464193270060396E-2</v>
      </c>
      <c r="H28" s="65">
        <v>0</v>
      </c>
      <c r="I28" s="9">
        <f>IF(H49=0, "-", H28/H49)</f>
        <v>0</v>
      </c>
      <c r="J28" s="8" t="str">
        <f t="shared" si="2"/>
        <v>-</v>
      </c>
      <c r="K28" s="9" t="str">
        <f t="shared" si="3"/>
        <v>-</v>
      </c>
    </row>
    <row r="29" spans="1:11" x14ac:dyDescent="0.2">
      <c r="A29" s="7" t="s">
        <v>359</v>
      </c>
      <c r="B29" s="65">
        <v>205</v>
      </c>
      <c r="C29" s="34">
        <f>IF(B49=0, "-", B29/B49)</f>
        <v>6.4505978602894906E-2</v>
      </c>
      <c r="D29" s="65">
        <v>252</v>
      </c>
      <c r="E29" s="9">
        <f>IF(D49=0, "-", D29/D49)</f>
        <v>6.8255687973997836E-2</v>
      </c>
      <c r="F29" s="81">
        <v>499</v>
      </c>
      <c r="G29" s="34">
        <f>IF(F49=0, "-", F29/F49)</f>
        <v>5.3817946505608283E-2</v>
      </c>
      <c r="H29" s="65">
        <v>687</v>
      </c>
      <c r="I29" s="9">
        <f>IF(H49=0, "-", H29/H49)</f>
        <v>6.6939491376790408E-2</v>
      </c>
      <c r="J29" s="8">
        <f t="shared" si="2"/>
        <v>-0.18650793650793651</v>
      </c>
      <c r="K29" s="9">
        <f t="shared" si="3"/>
        <v>-0.27365356622998543</v>
      </c>
    </row>
    <row r="30" spans="1:11" x14ac:dyDescent="0.2">
      <c r="A30" s="7" t="s">
        <v>360</v>
      </c>
      <c r="B30" s="65">
        <v>322</v>
      </c>
      <c r="C30" s="34">
        <f>IF(B49=0, "-", B30/B49)</f>
        <v>0.1013215859030837</v>
      </c>
      <c r="D30" s="65">
        <v>414</v>
      </c>
      <c r="E30" s="9">
        <f>IF(D49=0, "-", D30/D49)</f>
        <v>0.11213434452871072</v>
      </c>
      <c r="F30" s="81">
        <v>724</v>
      </c>
      <c r="G30" s="34">
        <f>IF(F49=0, "-", F30/F49)</f>
        <v>7.8084555651423637E-2</v>
      </c>
      <c r="H30" s="65">
        <v>1030</v>
      </c>
      <c r="I30" s="9">
        <f>IF(H49=0, "-", H30/H49)</f>
        <v>0.10036051836694923</v>
      </c>
      <c r="J30" s="8">
        <f t="shared" si="2"/>
        <v>-0.22222222222222221</v>
      </c>
      <c r="K30" s="9">
        <f t="shared" si="3"/>
        <v>-0.29708737864077672</v>
      </c>
    </row>
    <row r="31" spans="1:11" x14ac:dyDescent="0.2">
      <c r="A31" s="7" t="s">
        <v>361</v>
      </c>
      <c r="B31" s="65">
        <v>34</v>
      </c>
      <c r="C31" s="34">
        <f>IF(B49=0, "-", B31/B49)</f>
        <v>1.0698552548772814E-2</v>
      </c>
      <c r="D31" s="65">
        <v>39</v>
      </c>
      <c r="E31" s="9">
        <f>IF(D49=0, "-", D31/D49)</f>
        <v>1.0563380281690141E-2</v>
      </c>
      <c r="F31" s="81">
        <v>102</v>
      </c>
      <c r="G31" s="34">
        <f>IF(F49=0, "-", F31/F49)</f>
        <v>1.100086281276963E-2</v>
      </c>
      <c r="H31" s="65">
        <v>90</v>
      </c>
      <c r="I31" s="9">
        <f>IF(H49=0, "-", H31/H49)</f>
        <v>8.769365682548963E-3</v>
      </c>
      <c r="J31" s="8">
        <f t="shared" si="2"/>
        <v>-0.12820512820512819</v>
      </c>
      <c r="K31" s="9">
        <f t="shared" si="3"/>
        <v>0.13333333333333333</v>
      </c>
    </row>
    <row r="32" spans="1:11" x14ac:dyDescent="0.2">
      <c r="A32" s="7" t="s">
        <v>362</v>
      </c>
      <c r="B32" s="65">
        <v>89</v>
      </c>
      <c r="C32" s="34">
        <f>IF(B49=0, "-", B32/B49)</f>
        <v>2.8005034612964129E-2</v>
      </c>
      <c r="D32" s="65">
        <v>0</v>
      </c>
      <c r="E32" s="9">
        <f>IF(D49=0, "-", D32/D49)</f>
        <v>0</v>
      </c>
      <c r="F32" s="81">
        <v>195</v>
      </c>
      <c r="G32" s="34">
        <f>IF(F49=0, "-", F32/F49)</f>
        <v>2.1031061259706645E-2</v>
      </c>
      <c r="H32" s="65">
        <v>0</v>
      </c>
      <c r="I32" s="9">
        <f>IF(H49=0, "-", H32/H49)</f>
        <v>0</v>
      </c>
      <c r="J32" s="8" t="str">
        <f t="shared" si="2"/>
        <v>-</v>
      </c>
      <c r="K32" s="9" t="str">
        <f t="shared" si="3"/>
        <v>-</v>
      </c>
    </row>
    <row r="33" spans="1:11" x14ac:dyDescent="0.2">
      <c r="A33" s="7" t="s">
        <v>363</v>
      </c>
      <c r="B33" s="65">
        <v>260</v>
      </c>
      <c r="C33" s="34">
        <f>IF(B49=0, "-", B33/B49)</f>
        <v>8.1812460667086223E-2</v>
      </c>
      <c r="D33" s="65">
        <v>259</v>
      </c>
      <c r="E33" s="9">
        <f>IF(D49=0, "-", D33/D49)</f>
        <v>7.0151679306608886E-2</v>
      </c>
      <c r="F33" s="81">
        <v>945</v>
      </c>
      <c r="G33" s="34">
        <f>IF(F49=0, "-", F33/F49)</f>
        <v>0.10191975841242451</v>
      </c>
      <c r="H33" s="65">
        <v>855</v>
      </c>
      <c r="I33" s="9">
        <f>IF(H49=0, "-", H33/H49)</f>
        <v>8.3308973984215148E-2</v>
      </c>
      <c r="J33" s="8">
        <f t="shared" si="2"/>
        <v>3.8610038610038611E-3</v>
      </c>
      <c r="K33" s="9">
        <f t="shared" si="3"/>
        <v>0.10526315789473684</v>
      </c>
    </row>
    <row r="34" spans="1:11" x14ac:dyDescent="0.2">
      <c r="A34" s="7" t="s">
        <v>364</v>
      </c>
      <c r="B34" s="65">
        <v>593</v>
      </c>
      <c r="C34" s="34">
        <f>IF(B49=0, "-", B34/B49)</f>
        <v>0.18659534298300817</v>
      </c>
      <c r="D34" s="65">
        <v>431</v>
      </c>
      <c r="E34" s="9">
        <f>IF(D49=0, "-", D34/D49)</f>
        <v>0.11673889490790899</v>
      </c>
      <c r="F34" s="81">
        <v>1468</v>
      </c>
      <c r="G34" s="34">
        <f>IF(F49=0, "-", F34/F49)</f>
        <v>0.15832614322691976</v>
      </c>
      <c r="H34" s="65">
        <v>983</v>
      </c>
      <c r="I34" s="9">
        <f>IF(H49=0, "-", H34/H49)</f>
        <v>9.5780960732729223E-2</v>
      </c>
      <c r="J34" s="8">
        <f t="shared" si="2"/>
        <v>0.37587006960556846</v>
      </c>
      <c r="K34" s="9">
        <f t="shared" si="3"/>
        <v>0.49338758901322483</v>
      </c>
    </row>
    <row r="35" spans="1:11" x14ac:dyDescent="0.2">
      <c r="A35" s="7" t="s">
        <v>365</v>
      </c>
      <c r="B35" s="65">
        <v>21</v>
      </c>
      <c r="C35" s="34">
        <f>IF(B49=0, "-", B35/B49)</f>
        <v>6.6079295154185024E-3</v>
      </c>
      <c r="D35" s="65">
        <v>0</v>
      </c>
      <c r="E35" s="9">
        <f>IF(D49=0, "-", D35/D49)</f>
        <v>0</v>
      </c>
      <c r="F35" s="81">
        <v>58</v>
      </c>
      <c r="G35" s="34">
        <f>IF(F49=0, "-", F35/F49)</f>
        <v>6.255392579810181E-3</v>
      </c>
      <c r="H35" s="65">
        <v>0</v>
      </c>
      <c r="I35" s="9">
        <f>IF(H49=0, "-", H35/H49)</f>
        <v>0</v>
      </c>
      <c r="J35" s="8" t="str">
        <f t="shared" si="2"/>
        <v>-</v>
      </c>
      <c r="K35" s="9" t="str">
        <f t="shared" si="3"/>
        <v>-</v>
      </c>
    </row>
    <row r="36" spans="1:11" x14ac:dyDescent="0.2">
      <c r="A36" s="7" t="s">
        <v>366</v>
      </c>
      <c r="B36" s="65">
        <v>442</v>
      </c>
      <c r="C36" s="34">
        <f>IF(B49=0, "-", B36/B49)</f>
        <v>0.13908118313404658</v>
      </c>
      <c r="D36" s="65">
        <v>530</v>
      </c>
      <c r="E36" s="9">
        <f>IF(D49=0, "-", D36/D49)</f>
        <v>0.14355362946912242</v>
      </c>
      <c r="F36" s="81">
        <v>1498</v>
      </c>
      <c r="G36" s="34">
        <f>IF(F49=0, "-", F36/F49)</f>
        <v>0.16156169111302848</v>
      </c>
      <c r="H36" s="65">
        <v>1515</v>
      </c>
      <c r="I36" s="9">
        <f>IF(H49=0, "-", H36/H49)</f>
        <v>0.14761765565624085</v>
      </c>
      <c r="J36" s="8">
        <f t="shared" si="2"/>
        <v>-0.16603773584905659</v>
      </c>
      <c r="K36" s="9">
        <f t="shared" si="3"/>
        <v>-1.1221122112211221E-2</v>
      </c>
    </row>
    <row r="37" spans="1:11" x14ac:dyDescent="0.2">
      <c r="A37" s="7" t="s">
        <v>367</v>
      </c>
      <c r="B37" s="65">
        <v>320</v>
      </c>
      <c r="C37" s="34">
        <f>IF(B49=0, "-", B37/B49)</f>
        <v>0.10069225928256766</v>
      </c>
      <c r="D37" s="65">
        <v>322</v>
      </c>
      <c r="E37" s="9">
        <f>IF(D49=0, "-", D37/D49)</f>
        <v>8.7215601300108345E-2</v>
      </c>
      <c r="F37" s="81">
        <v>796</v>
      </c>
      <c r="G37" s="34">
        <f>IF(F49=0, "-", F37/F49)</f>
        <v>8.5849870578084561E-2</v>
      </c>
      <c r="H37" s="65">
        <v>1077</v>
      </c>
      <c r="I37" s="9">
        <f>IF(H49=0, "-", H37/H49)</f>
        <v>0.10494007600116925</v>
      </c>
      <c r="J37" s="8">
        <f t="shared" si="2"/>
        <v>-6.2111801242236021E-3</v>
      </c>
      <c r="K37" s="9">
        <f t="shared" si="3"/>
        <v>-0.26090993500464255</v>
      </c>
    </row>
    <row r="38" spans="1:11" x14ac:dyDescent="0.2">
      <c r="A38" s="7" t="s">
        <v>368</v>
      </c>
      <c r="B38" s="65">
        <v>250</v>
      </c>
      <c r="C38" s="34">
        <f>IF(B49=0, "-", B38/B49)</f>
        <v>7.8665827564505977E-2</v>
      </c>
      <c r="D38" s="65">
        <v>158</v>
      </c>
      <c r="E38" s="9">
        <f>IF(D49=0, "-", D38/D49)</f>
        <v>4.2795232936078009E-2</v>
      </c>
      <c r="F38" s="81">
        <v>637</v>
      </c>
      <c r="G38" s="34">
        <f>IF(F49=0, "-", F38/F49)</f>
        <v>6.8701466781708367E-2</v>
      </c>
      <c r="H38" s="65">
        <v>528</v>
      </c>
      <c r="I38" s="9">
        <f>IF(H49=0, "-", H38/H49)</f>
        <v>5.1446945337620578E-2</v>
      </c>
      <c r="J38" s="8">
        <f t="shared" si="2"/>
        <v>0.58227848101265822</v>
      </c>
      <c r="K38" s="9">
        <f t="shared" si="3"/>
        <v>0.20643939393939395</v>
      </c>
    </row>
    <row r="39" spans="1:11" x14ac:dyDescent="0.2">
      <c r="A39" s="7" t="s">
        <v>369</v>
      </c>
      <c r="B39" s="65">
        <v>0</v>
      </c>
      <c r="C39" s="34">
        <f>IF(B49=0, "-", B39/B49)</f>
        <v>0</v>
      </c>
      <c r="D39" s="65">
        <v>263</v>
      </c>
      <c r="E39" s="9">
        <f>IF(D49=0, "-", D39/D49)</f>
        <v>7.1235102925243765E-2</v>
      </c>
      <c r="F39" s="81">
        <v>0</v>
      </c>
      <c r="G39" s="34">
        <f>IF(F49=0, "-", F39/F49)</f>
        <v>0</v>
      </c>
      <c r="H39" s="65">
        <v>791</v>
      </c>
      <c r="I39" s="9">
        <f>IF(H49=0, "-", H39/H49)</f>
        <v>7.7072980609958097E-2</v>
      </c>
      <c r="J39" s="8">
        <f t="shared" si="2"/>
        <v>-1</v>
      </c>
      <c r="K39" s="9">
        <f t="shared" si="3"/>
        <v>-1</v>
      </c>
    </row>
    <row r="40" spans="1:11" x14ac:dyDescent="0.2">
      <c r="A40" s="7" t="s">
        <v>370</v>
      </c>
      <c r="B40" s="65">
        <v>5</v>
      </c>
      <c r="C40" s="34">
        <f>IF(B49=0, "-", B40/B49)</f>
        <v>1.5733165512901196E-3</v>
      </c>
      <c r="D40" s="65">
        <v>30</v>
      </c>
      <c r="E40" s="9">
        <f>IF(D49=0, "-", D40/D49)</f>
        <v>8.1256771397616463E-3</v>
      </c>
      <c r="F40" s="81">
        <v>71</v>
      </c>
      <c r="G40" s="34">
        <f>IF(F49=0, "-", F40/F49)</f>
        <v>7.6574633304572906E-3</v>
      </c>
      <c r="H40" s="65">
        <v>52</v>
      </c>
      <c r="I40" s="9">
        <f>IF(H49=0, "-", H40/H49)</f>
        <v>5.0667446165838445E-3</v>
      </c>
      <c r="J40" s="8">
        <f t="shared" si="2"/>
        <v>-0.83333333333333337</v>
      </c>
      <c r="K40" s="9">
        <f t="shared" si="3"/>
        <v>0.36538461538461536</v>
      </c>
    </row>
    <row r="41" spans="1:11" x14ac:dyDescent="0.2">
      <c r="A41" s="7" t="s">
        <v>371</v>
      </c>
      <c r="B41" s="65">
        <v>10</v>
      </c>
      <c r="C41" s="34">
        <f>IF(B49=0, "-", B41/B49)</f>
        <v>3.1466331025802393E-3</v>
      </c>
      <c r="D41" s="65">
        <v>0</v>
      </c>
      <c r="E41" s="9">
        <f>IF(D49=0, "-", D41/D49)</f>
        <v>0</v>
      </c>
      <c r="F41" s="81">
        <v>49</v>
      </c>
      <c r="G41" s="34">
        <f>IF(F49=0, "-", F41/F49)</f>
        <v>5.2847282139775673E-3</v>
      </c>
      <c r="H41" s="65">
        <v>0</v>
      </c>
      <c r="I41" s="9">
        <f>IF(H49=0, "-", H41/H49)</f>
        <v>0</v>
      </c>
      <c r="J41" s="8" t="str">
        <f t="shared" si="2"/>
        <v>-</v>
      </c>
      <c r="K41" s="9" t="str">
        <f t="shared" si="3"/>
        <v>-</v>
      </c>
    </row>
    <row r="42" spans="1:11" x14ac:dyDescent="0.2">
      <c r="A42" s="7" t="s">
        <v>372</v>
      </c>
      <c r="B42" s="65">
        <v>33</v>
      </c>
      <c r="C42" s="34">
        <f>IF(B49=0, "-", B42/B49)</f>
        <v>1.038388923851479E-2</v>
      </c>
      <c r="D42" s="65">
        <v>48</v>
      </c>
      <c r="E42" s="9">
        <f>IF(D49=0, "-", D42/D49)</f>
        <v>1.3001083423618635E-2</v>
      </c>
      <c r="F42" s="81">
        <v>92</v>
      </c>
      <c r="G42" s="34">
        <f>IF(F49=0, "-", F42/F49)</f>
        <v>9.9223468507333903E-3</v>
      </c>
      <c r="H42" s="65">
        <v>195</v>
      </c>
      <c r="I42" s="9">
        <f>IF(H49=0, "-", H42/H49)</f>
        <v>1.9000292312189419E-2</v>
      </c>
      <c r="J42" s="8">
        <f t="shared" si="2"/>
        <v>-0.3125</v>
      </c>
      <c r="K42" s="9">
        <f t="shared" si="3"/>
        <v>-0.52820512820512822</v>
      </c>
    </row>
    <row r="43" spans="1:11" x14ac:dyDescent="0.2">
      <c r="A43" s="7" t="s">
        <v>373</v>
      </c>
      <c r="B43" s="65">
        <v>31</v>
      </c>
      <c r="C43" s="34">
        <f>IF(B49=0, "-", B43/B49)</f>
        <v>9.7545626179987421E-3</v>
      </c>
      <c r="D43" s="65">
        <v>304</v>
      </c>
      <c r="E43" s="9">
        <f>IF(D49=0, "-", D43/D49)</f>
        <v>8.2340195016251352E-2</v>
      </c>
      <c r="F43" s="81">
        <v>596</v>
      </c>
      <c r="G43" s="34">
        <f>IF(F49=0, "-", F43/F49)</f>
        <v>6.4279551337359797E-2</v>
      </c>
      <c r="H43" s="65">
        <v>823</v>
      </c>
      <c r="I43" s="9">
        <f>IF(H49=0, "-", H43/H49)</f>
        <v>8.0190977297086616E-2</v>
      </c>
      <c r="J43" s="8">
        <f t="shared" si="2"/>
        <v>-0.89802631578947367</v>
      </c>
      <c r="K43" s="9">
        <f t="shared" si="3"/>
        <v>-0.275820170109356</v>
      </c>
    </row>
    <row r="44" spans="1:11" x14ac:dyDescent="0.2">
      <c r="A44" s="7" t="s">
        <v>374</v>
      </c>
      <c r="B44" s="65">
        <v>13</v>
      </c>
      <c r="C44" s="34">
        <f>IF(B49=0, "-", B44/B49)</f>
        <v>4.0906230333543105E-3</v>
      </c>
      <c r="D44" s="65">
        <v>6</v>
      </c>
      <c r="E44" s="9">
        <f>IF(D49=0, "-", D44/D49)</f>
        <v>1.6251354279523294E-3</v>
      </c>
      <c r="F44" s="81">
        <v>26</v>
      </c>
      <c r="G44" s="34">
        <f>IF(F49=0, "-", F44/F49)</f>
        <v>2.8041415012942193E-3</v>
      </c>
      <c r="H44" s="65">
        <v>43</v>
      </c>
      <c r="I44" s="9">
        <f>IF(H49=0, "-", H44/H49)</f>
        <v>4.1898080483289491E-3</v>
      </c>
      <c r="J44" s="8">
        <f t="shared" si="2"/>
        <v>1.1666666666666667</v>
      </c>
      <c r="K44" s="9">
        <f t="shared" si="3"/>
        <v>-0.39534883720930231</v>
      </c>
    </row>
    <row r="45" spans="1:11" x14ac:dyDescent="0.2">
      <c r="A45" s="7" t="s">
        <v>375</v>
      </c>
      <c r="B45" s="65">
        <v>9</v>
      </c>
      <c r="C45" s="34">
        <f>IF(B49=0, "-", B45/B49)</f>
        <v>2.8319697923222154E-3</v>
      </c>
      <c r="D45" s="65">
        <v>88</v>
      </c>
      <c r="E45" s="9">
        <f>IF(D49=0, "-", D45/D49)</f>
        <v>2.3835319609967497E-2</v>
      </c>
      <c r="F45" s="81">
        <v>60</v>
      </c>
      <c r="G45" s="34">
        <f>IF(F49=0, "-", F45/F49)</f>
        <v>6.4710957722174285E-3</v>
      </c>
      <c r="H45" s="65">
        <v>208</v>
      </c>
      <c r="I45" s="9">
        <f>IF(H49=0, "-", H45/H49)</f>
        <v>2.0266978466335378E-2</v>
      </c>
      <c r="J45" s="8">
        <f t="shared" si="2"/>
        <v>-0.89772727272727271</v>
      </c>
      <c r="K45" s="9">
        <f t="shared" si="3"/>
        <v>-0.71153846153846156</v>
      </c>
    </row>
    <row r="46" spans="1:11" x14ac:dyDescent="0.2">
      <c r="A46" s="7" t="s">
        <v>376</v>
      </c>
      <c r="B46" s="65">
        <v>146</v>
      </c>
      <c r="C46" s="34">
        <f>IF(B49=0, "-", B46/B49)</f>
        <v>4.5940843297671494E-2</v>
      </c>
      <c r="D46" s="65">
        <v>353</v>
      </c>
      <c r="E46" s="9">
        <f>IF(D49=0, "-", D46/D49)</f>
        <v>9.5612134344528713E-2</v>
      </c>
      <c r="F46" s="81">
        <v>688</v>
      </c>
      <c r="G46" s="34">
        <f>IF(F49=0, "-", F46/F49)</f>
        <v>7.4201898188093182E-2</v>
      </c>
      <c r="H46" s="65">
        <v>915</v>
      </c>
      <c r="I46" s="9">
        <f>IF(H49=0, "-", H46/H49)</f>
        <v>8.9155217772581119E-2</v>
      </c>
      <c r="J46" s="8">
        <f t="shared" si="2"/>
        <v>-0.58640226628895187</v>
      </c>
      <c r="K46" s="9">
        <f t="shared" si="3"/>
        <v>-0.24808743169398906</v>
      </c>
    </row>
    <row r="47" spans="1:11" x14ac:dyDescent="0.2">
      <c r="A47" s="7" t="s">
        <v>377</v>
      </c>
      <c r="B47" s="65">
        <v>220</v>
      </c>
      <c r="C47" s="34">
        <f>IF(B49=0, "-", B47/B49)</f>
        <v>6.9225928256765268E-2</v>
      </c>
      <c r="D47" s="65">
        <v>59</v>
      </c>
      <c r="E47" s="9">
        <f>IF(D49=0, "-", D47/D49)</f>
        <v>1.5980498374864573E-2</v>
      </c>
      <c r="F47" s="81">
        <v>352</v>
      </c>
      <c r="G47" s="34">
        <f>IF(F49=0, "-", F47/F49)</f>
        <v>3.7963761863675581E-2</v>
      </c>
      <c r="H47" s="65">
        <v>161</v>
      </c>
      <c r="I47" s="9">
        <f>IF(H49=0, "-", H47/H49)</f>
        <v>1.5687420832115367E-2</v>
      </c>
      <c r="J47" s="8">
        <f t="shared" si="2"/>
        <v>2.7288135593220337</v>
      </c>
      <c r="K47" s="9">
        <f t="shared" si="3"/>
        <v>1.186335403726708</v>
      </c>
    </row>
    <row r="48" spans="1:11" x14ac:dyDescent="0.2">
      <c r="A48" s="2"/>
      <c r="B48" s="68"/>
      <c r="C48" s="33"/>
      <c r="D48" s="68"/>
      <c r="E48" s="6"/>
      <c r="F48" s="82"/>
      <c r="G48" s="33"/>
      <c r="H48" s="68"/>
      <c r="I48" s="6"/>
      <c r="J48" s="5"/>
      <c r="K48" s="6"/>
    </row>
    <row r="49" spans="1:11" s="43" customFormat="1" x14ac:dyDescent="0.2">
      <c r="A49" s="162" t="s">
        <v>608</v>
      </c>
      <c r="B49" s="71">
        <f>SUM(B26:B48)</f>
        <v>3178</v>
      </c>
      <c r="C49" s="40">
        <f>B49/32224</f>
        <v>9.8622144985104271E-2</v>
      </c>
      <c r="D49" s="71">
        <f>SUM(D26:D48)</f>
        <v>3692</v>
      </c>
      <c r="E49" s="41">
        <f>D49/32499</f>
        <v>0.11360349549216898</v>
      </c>
      <c r="F49" s="77">
        <f>SUM(F26:F48)</f>
        <v>9272</v>
      </c>
      <c r="G49" s="42">
        <f>F49/81619</f>
        <v>0.11360099976721107</v>
      </c>
      <c r="H49" s="71">
        <f>SUM(H26:H48)</f>
        <v>10263</v>
      </c>
      <c r="I49" s="41">
        <f>H49/85328</f>
        <v>0.12027704856553535</v>
      </c>
      <c r="J49" s="37">
        <f>IF(D49=0, "-", IF((B49-D49)/D49&lt;10, (B49-D49)/D49, "&gt;999%"))</f>
        <v>-0.13921993499458288</v>
      </c>
      <c r="K49" s="38">
        <f>IF(H49=0, "-", IF((F49-H49)/H49&lt;10, (F49-H49)/H49, "&gt;999%"))</f>
        <v>-9.6560459904511356E-2</v>
      </c>
    </row>
    <row r="50" spans="1:11" x14ac:dyDescent="0.2">
      <c r="B50" s="83"/>
      <c r="D50" s="83"/>
      <c r="F50" s="83"/>
      <c r="H50" s="83"/>
    </row>
    <row r="51" spans="1:11" x14ac:dyDescent="0.2">
      <c r="A51" s="163" t="s">
        <v>152</v>
      </c>
      <c r="B51" s="61" t="s">
        <v>12</v>
      </c>
      <c r="C51" s="62" t="s">
        <v>13</v>
      </c>
      <c r="D51" s="61" t="s">
        <v>12</v>
      </c>
      <c r="E51" s="63" t="s">
        <v>13</v>
      </c>
      <c r="F51" s="62" t="s">
        <v>12</v>
      </c>
      <c r="G51" s="62" t="s">
        <v>13</v>
      </c>
      <c r="H51" s="61" t="s">
        <v>12</v>
      </c>
      <c r="I51" s="63" t="s">
        <v>13</v>
      </c>
      <c r="J51" s="61"/>
      <c r="K51" s="63"/>
    </row>
    <row r="52" spans="1:11" x14ac:dyDescent="0.2">
      <c r="A52" s="7" t="s">
        <v>378</v>
      </c>
      <c r="B52" s="65">
        <v>23</v>
      </c>
      <c r="C52" s="34">
        <f>IF(B63=0, "-", B52/B63)</f>
        <v>3.3724340175953077E-2</v>
      </c>
      <c r="D52" s="65">
        <v>34</v>
      </c>
      <c r="E52" s="9">
        <f>IF(D63=0, "-", D52/D63)</f>
        <v>3.6247334754797439E-2</v>
      </c>
      <c r="F52" s="81">
        <v>48</v>
      </c>
      <c r="G52" s="34">
        <f>IF(F63=0, "-", F52/F63)</f>
        <v>2.9250457038391225E-2</v>
      </c>
      <c r="H52" s="65">
        <v>177</v>
      </c>
      <c r="I52" s="9">
        <f>IF(H63=0, "-", H52/H63)</f>
        <v>7.7292576419213971E-2</v>
      </c>
      <c r="J52" s="8">
        <f t="shared" ref="J52:J61" si="4">IF(D52=0, "-", IF((B52-D52)/D52&lt;10, (B52-D52)/D52, "&gt;999%"))</f>
        <v>-0.3235294117647059</v>
      </c>
      <c r="K52" s="9">
        <f t="shared" ref="K52:K61" si="5">IF(H52=0, "-", IF((F52-H52)/H52&lt;10, (F52-H52)/H52, "&gt;999%"))</f>
        <v>-0.72881355932203384</v>
      </c>
    </row>
    <row r="53" spans="1:11" x14ac:dyDescent="0.2">
      <c r="A53" s="7" t="s">
        <v>379</v>
      </c>
      <c r="B53" s="65">
        <v>190</v>
      </c>
      <c r="C53" s="34">
        <f>IF(B63=0, "-", B53/B63)</f>
        <v>0.27859237536656889</v>
      </c>
      <c r="D53" s="65">
        <v>388</v>
      </c>
      <c r="E53" s="9">
        <f>IF(D63=0, "-", D53/D63)</f>
        <v>0.4136460554371002</v>
      </c>
      <c r="F53" s="81">
        <v>313</v>
      </c>
      <c r="G53" s="34">
        <f>IF(F63=0, "-", F53/F63)</f>
        <v>0.19073735527117611</v>
      </c>
      <c r="H53" s="65">
        <v>693</v>
      </c>
      <c r="I53" s="9">
        <f>IF(H63=0, "-", H53/H63)</f>
        <v>0.30262008733624451</v>
      </c>
      <c r="J53" s="8">
        <f t="shared" si="4"/>
        <v>-0.51030927835051543</v>
      </c>
      <c r="K53" s="9">
        <f t="shared" si="5"/>
        <v>-0.54834054834054835</v>
      </c>
    </row>
    <row r="54" spans="1:11" x14ac:dyDescent="0.2">
      <c r="A54" s="7" t="s">
        <v>380</v>
      </c>
      <c r="B54" s="65">
        <v>72</v>
      </c>
      <c r="C54" s="34">
        <f>IF(B63=0, "-", B54/B63)</f>
        <v>0.10557184750733138</v>
      </c>
      <c r="D54" s="65">
        <v>97</v>
      </c>
      <c r="E54" s="9">
        <f>IF(D63=0, "-", D54/D63)</f>
        <v>0.10341151385927505</v>
      </c>
      <c r="F54" s="81">
        <v>186</v>
      </c>
      <c r="G54" s="34">
        <f>IF(F63=0, "-", F54/F63)</f>
        <v>0.11334552102376599</v>
      </c>
      <c r="H54" s="65">
        <v>250</v>
      </c>
      <c r="I54" s="9">
        <f>IF(H63=0, "-", H54/H63)</f>
        <v>0.1091703056768559</v>
      </c>
      <c r="J54" s="8">
        <f t="shared" si="4"/>
        <v>-0.25773195876288657</v>
      </c>
      <c r="K54" s="9">
        <f t="shared" si="5"/>
        <v>-0.25600000000000001</v>
      </c>
    </row>
    <row r="55" spans="1:11" x14ac:dyDescent="0.2">
      <c r="A55" s="7" t="s">
        <v>381</v>
      </c>
      <c r="B55" s="65">
        <v>20</v>
      </c>
      <c r="C55" s="34">
        <f>IF(B63=0, "-", B55/B63)</f>
        <v>2.932551319648094E-2</v>
      </c>
      <c r="D55" s="65">
        <v>20</v>
      </c>
      <c r="E55" s="9">
        <f>IF(D63=0, "-", D55/D63)</f>
        <v>2.1321961620469083E-2</v>
      </c>
      <c r="F55" s="81">
        <v>51</v>
      </c>
      <c r="G55" s="34">
        <f>IF(F63=0, "-", F55/F63)</f>
        <v>3.1078610603290677E-2</v>
      </c>
      <c r="H55" s="65">
        <v>63</v>
      </c>
      <c r="I55" s="9">
        <f>IF(H63=0, "-", H55/H63)</f>
        <v>2.7510917030567687E-2</v>
      </c>
      <c r="J55" s="8">
        <f t="shared" si="4"/>
        <v>0</v>
      </c>
      <c r="K55" s="9">
        <f t="shared" si="5"/>
        <v>-0.19047619047619047</v>
      </c>
    </row>
    <row r="56" spans="1:11" x14ac:dyDescent="0.2">
      <c r="A56" s="7" t="s">
        <v>382</v>
      </c>
      <c r="B56" s="65">
        <v>16</v>
      </c>
      <c r="C56" s="34">
        <f>IF(B63=0, "-", B56/B63)</f>
        <v>2.3460410557184751E-2</v>
      </c>
      <c r="D56" s="65">
        <v>9</v>
      </c>
      <c r="E56" s="9">
        <f>IF(D63=0, "-", D56/D63)</f>
        <v>9.5948827292110881E-3</v>
      </c>
      <c r="F56" s="81">
        <v>31</v>
      </c>
      <c r="G56" s="34">
        <f>IF(F63=0, "-", F56/F63)</f>
        <v>1.8890920170627667E-2</v>
      </c>
      <c r="H56" s="65">
        <v>46</v>
      </c>
      <c r="I56" s="9">
        <f>IF(H63=0, "-", H56/H63)</f>
        <v>2.0087336244541485E-2</v>
      </c>
      <c r="J56" s="8">
        <f t="shared" si="4"/>
        <v>0.77777777777777779</v>
      </c>
      <c r="K56" s="9">
        <f t="shared" si="5"/>
        <v>-0.32608695652173914</v>
      </c>
    </row>
    <row r="57" spans="1:11" x14ac:dyDescent="0.2">
      <c r="A57" s="7" t="s">
        <v>383</v>
      </c>
      <c r="B57" s="65">
        <v>41</v>
      </c>
      <c r="C57" s="34">
        <f>IF(B63=0, "-", B57/B63)</f>
        <v>6.0117302052785926E-2</v>
      </c>
      <c r="D57" s="65">
        <v>66</v>
      </c>
      <c r="E57" s="9">
        <f>IF(D63=0, "-", D57/D63)</f>
        <v>7.0362473347547971E-2</v>
      </c>
      <c r="F57" s="81">
        <v>117</v>
      </c>
      <c r="G57" s="34">
        <f>IF(F63=0, "-", F57/F63)</f>
        <v>7.1297989031078604E-2</v>
      </c>
      <c r="H57" s="65">
        <v>191</v>
      </c>
      <c r="I57" s="9">
        <f>IF(H63=0, "-", H57/H63)</f>
        <v>8.340611353711791E-2</v>
      </c>
      <c r="J57" s="8">
        <f t="shared" si="4"/>
        <v>-0.37878787878787878</v>
      </c>
      <c r="K57" s="9">
        <f t="shared" si="5"/>
        <v>-0.38743455497382201</v>
      </c>
    </row>
    <row r="58" spans="1:11" x14ac:dyDescent="0.2">
      <c r="A58" s="7" t="s">
        <v>384</v>
      </c>
      <c r="B58" s="65">
        <v>50</v>
      </c>
      <c r="C58" s="34">
        <f>IF(B63=0, "-", B58/B63)</f>
        <v>7.331378299120235E-2</v>
      </c>
      <c r="D58" s="65">
        <v>0</v>
      </c>
      <c r="E58" s="9">
        <f>IF(D63=0, "-", D58/D63)</f>
        <v>0</v>
      </c>
      <c r="F58" s="81">
        <v>101</v>
      </c>
      <c r="G58" s="34">
        <f>IF(F63=0, "-", F58/F63)</f>
        <v>6.1547836684948204E-2</v>
      </c>
      <c r="H58" s="65">
        <v>0</v>
      </c>
      <c r="I58" s="9">
        <f>IF(H63=0, "-", H58/H63)</f>
        <v>0</v>
      </c>
      <c r="J58" s="8" t="str">
        <f t="shared" si="4"/>
        <v>-</v>
      </c>
      <c r="K58" s="9" t="str">
        <f t="shared" si="5"/>
        <v>-</v>
      </c>
    </row>
    <row r="59" spans="1:11" x14ac:dyDescent="0.2">
      <c r="A59" s="7" t="s">
        <v>385</v>
      </c>
      <c r="B59" s="65">
        <v>86</v>
      </c>
      <c r="C59" s="34">
        <f>IF(B63=0, "-", B59/B63)</f>
        <v>0.12609970674486803</v>
      </c>
      <c r="D59" s="65">
        <v>62</v>
      </c>
      <c r="E59" s="9">
        <f>IF(D63=0, "-", D59/D63)</f>
        <v>6.6098081023454158E-2</v>
      </c>
      <c r="F59" s="81">
        <v>241</v>
      </c>
      <c r="G59" s="34">
        <f>IF(F63=0, "-", F59/F63)</f>
        <v>0.14686166971358927</v>
      </c>
      <c r="H59" s="65">
        <v>285</v>
      </c>
      <c r="I59" s="9">
        <f>IF(H63=0, "-", H59/H63)</f>
        <v>0.12445414847161572</v>
      </c>
      <c r="J59" s="8">
        <f t="shared" si="4"/>
        <v>0.38709677419354838</v>
      </c>
      <c r="K59" s="9">
        <f t="shared" si="5"/>
        <v>-0.15438596491228071</v>
      </c>
    </row>
    <row r="60" spans="1:11" x14ac:dyDescent="0.2">
      <c r="A60" s="7" t="s">
        <v>386</v>
      </c>
      <c r="B60" s="65">
        <v>14</v>
      </c>
      <c r="C60" s="34">
        <f>IF(B63=0, "-", B60/B63)</f>
        <v>2.0527859237536656E-2</v>
      </c>
      <c r="D60" s="65">
        <v>46</v>
      </c>
      <c r="E60" s="9">
        <f>IF(D63=0, "-", D60/D63)</f>
        <v>4.9040511727078892E-2</v>
      </c>
      <c r="F60" s="81">
        <v>63</v>
      </c>
      <c r="G60" s="34">
        <f>IF(F63=0, "-", F60/F63)</f>
        <v>3.8391224862888484E-2</v>
      </c>
      <c r="H60" s="65">
        <v>99</v>
      </c>
      <c r="I60" s="9">
        <f>IF(H63=0, "-", H60/H63)</f>
        <v>4.3231441048034933E-2</v>
      </c>
      <c r="J60" s="8">
        <f t="shared" si="4"/>
        <v>-0.69565217391304346</v>
      </c>
      <c r="K60" s="9">
        <f t="shared" si="5"/>
        <v>-0.36363636363636365</v>
      </c>
    </row>
    <row r="61" spans="1:11" x14ac:dyDescent="0.2">
      <c r="A61" s="7" t="s">
        <v>387</v>
      </c>
      <c r="B61" s="65">
        <v>170</v>
      </c>
      <c r="C61" s="34">
        <f>IF(B63=0, "-", B61/B63)</f>
        <v>0.24926686217008798</v>
      </c>
      <c r="D61" s="65">
        <v>216</v>
      </c>
      <c r="E61" s="9">
        <f>IF(D63=0, "-", D61/D63)</f>
        <v>0.2302771855010661</v>
      </c>
      <c r="F61" s="81">
        <v>490</v>
      </c>
      <c r="G61" s="34">
        <f>IF(F63=0, "-", F61/F63)</f>
        <v>0.29859841560024375</v>
      </c>
      <c r="H61" s="65">
        <v>486</v>
      </c>
      <c r="I61" s="9">
        <f>IF(H63=0, "-", H61/H63)</f>
        <v>0.21222707423580786</v>
      </c>
      <c r="J61" s="8">
        <f t="shared" si="4"/>
        <v>-0.21296296296296297</v>
      </c>
      <c r="K61" s="9">
        <f t="shared" si="5"/>
        <v>8.23045267489712E-3</v>
      </c>
    </row>
    <row r="62" spans="1:11" x14ac:dyDescent="0.2">
      <c r="A62" s="2"/>
      <c r="B62" s="68"/>
      <c r="C62" s="33"/>
      <c r="D62" s="68"/>
      <c r="E62" s="6"/>
      <c r="F62" s="82"/>
      <c r="G62" s="33"/>
      <c r="H62" s="68"/>
      <c r="I62" s="6"/>
      <c r="J62" s="5"/>
      <c r="K62" s="6"/>
    </row>
    <row r="63" spans="1:11" s="43" customFormat="1" x14ac:dyDescent="0.2">
      <c r="A63" s="162" t="s">
        <v>607</v>
      </c>
      <c r="B63" s="71">
        <f>SUM(B52:B62)</f>
        <v>682</v>
      </c>
      <c r="C63" s="40">
        <f>B63/32224</f>
        <v>2.1164349553128105E-2</v>
      </c>
      <c r="D63" s="71">
        <f>SUM(D52:D62)</f>
        <v>938</v>
      </c>
      <c r="E63" s="41">
        <f>D63/32499</f>
        <v>2.8862426536201115E-2</v>
      </c>
      <c r="F63" s="77">
        <f>SUM(F52:F62)</f>
        <v>1641</v>
      </c>
      <c r="G63" s="42">
        <f>F63/81619</f>
        <v>2.0105612663718006E-2</v>
      </c>
      <c r="H63" s="71">
        <f>SUM(H52:H62)</f>
        <v>2290</v>
      </c>
      <c r="I63" s="41">
        <f>H63/85328</f>
        <v>2.6837614850928181E-2</v>
      </c>
      <c r="J63" s="37">
        <f>IF(D63=0, "-", IF((B63-D63)/D63&lt;10, (B63-D63)/D63, "&gt;999%"))</f>
        <v>-0.27292110874200426</v>
      </c>
      <c r="K63" s="38">
        <f>IF(H63=0, "-", IF((F63-H63)/H63&lt;10, (F63-H63)/H63, "&gt;999%"))</f>
        <v>-0.28340611353711792</v>
      </c>
    </row>
    <row r="64" spans="1:11" x14ac:dyDescent="0.2">
      <c r="B64" s="83"/>
      <c r="D64" s="83"/>
      <c r="F64" s="83"/>
      <c r="H64" s="83"/>
    </row>
    <row r="65" spans="1:11" s="43" customFormat="1" x14ac:dyDescent="0.2">
      <c r="A65" s="162" t="s">
        <v>606</v>
      </c>
      <c r="B65" s="71">
        <v>3860</v>
      </c>
      <c r="C65" s="40">
        <f>B65/32224</f>
        <v>0.11978649453823237</v>
      </c>
      <c r="D65" s="71">
        <v>4630</v>
      </c>
      <c r="E65" s="41">
        <f>D65/32499</f>
        <v>0.14246592202837011</v>
      </c>
      <c r="F65" s="77">
        <v>10913</v>
      </c>
      <c r="G65" s="42">
        <f>F65/81619</f>
        <v>0.13370661243092907</v>
      </c>
      <c r="H65" s="71">
        <v>12553</v>
      </c>
      <c r="I65" s="41">
        <f>H65/85328</f>
        <v>0.14711466341646354</v>
      </c>
      <c r="J65" s="37">
        <f>IF(D65=0, "-", IF((B65-D65)/D65&lt;10, (B65-D65)/D65, "&gt;999%"))</f>
        <v>-0.16630669546436286</v>
      </c>
      <c r="K65" s="38">
        <f>IF(H65=0, "-", IF((F65-H65)/H65&lt;10, (F65-H65)/H65, "&gt;999%"))</f>
        <v>-0.13064606070262089</v>
      </c>
    </row>
    <row r="66" spans="1:11" x14ac:dyDescent="0.2">
      <c r="B66" s="83"/>
      <c r="D66" s="83"/>
      <c r="F66" s="83"/>
      <c r="H66" s="83"/>
    </row>
    <row r="67" spans="1:11" ht="15.75" x14ac:dyDescent="0.25">
      <c r="A67" s="164" t="s">
        <v>122</v>
      </c>
      <c r="B67" s="196" t="s">
        <v>1</v>
      </c>
      <c r="C67" s="200"/>
      <c r="D67" s="200"/>
      <c r="E67" s="197"/>
      <c r="F67" s="196" t="s">
        <v>14</v>
      </c>
      <c r="G67" s="200"/>
      <c r="H67" s="200"/>
      <c r="I67" s="197"/>
      <c r="J67" s="196" t="s">
        <v>15</v>
      </c>
      <c r="K67" s="197"/>
    </row>
    <row r="68" spans="1:11" x14ac:dyDescent="0.2">
      <c r="A68" s="22"/>
      <c r="B68" s="196">
        <f>VALUE(RIGHT($B$2, 4))</f>
        <v>2022</v>
      </c>
      <c r="C68" s="197"/>
      <c r="D68" s="196">
        <f>B68-1</f>
        <v>2021</v>
      </c>
      <c r="E68" s="204"/>
      <c r="F68" s="196">
        <f>B68</f>
        <v>2022</v>
      </c>
      <c r="G68" s="204"/>
      <c r="H68" s="196">
        <f>D68</f>
        <v>2021</v>
      </c>
      <c r="I68" s="204"/>
      <c r="J68" s="140" t="s">
        <v>4</v>
      </c>
      <c r="K68" s="141" t="s">
        <v>2</v>
      </c>
    </row>
    <row r="69" spans="1:11" x14ac:dyDescent="0.2">
      <c r="A69" s="163" t="s">
        <v>153</v>
      </c>
      <c r="B69" s="61" t="s">
        <v>12</v>
      </c>
      <c r="C69" s="62" t="s">
        <v>13</v>
      </c>
      <c r="D69" s="61" t="s">
        <v>12</v>
      </c>
      <c r="E69" s="63" t="s">
        <v>13</v>
      </c>
      <c r="F69" s="62" t="s">
        <v>12</v>
      </c>
      <c r="G69" s="62" t="s">
        <v>13</v>
      </c>
      <c r="H69" s="61" t="s">
        <v>12</v>
      </c>
      <c r="I69" s="63" t="s">
        <v>13</v>
      </c>
      <c r="J69" s="61"/>
      <c r="K69" s="63"/>
    </row>
    <row r="70" spans="1:11" x14ac:dyDescent="0.2">
      <c r="A70" s="7" t="s">
        <v>388</v>
      </c>
      <c r="B70" s="65">
        <v>2</v>
      </c>
      <c r="C70" s="34">
        <f>IF(B91=0, "-", B70/B91)</f>
        <v>3.9984006397441024E-4</v>
      </c>
      <c r="D70" s="65">
        <v>1</v>
      </c>
      <c r="E70" s="9">
        <f>IF(D91=0, "-", D70/D91)</f>
        <v>2.1074815595363542E-4</v>
      </c>
      <c r="F70" s="81">
        <v>13</v>
      </c>
      <c r="G70" s="34">
        <f>IF(F91=0, "-", F70/F91)</f>
        <v>1.010415047411783E-3</v>
      </c>
      <c r="H70" s="65">
        <v>3</v>
      </c>
      <c r="I70" s="9">
        <f>IF(H91=0, "-", H70/H91)</f>
        <v>2.3965489694839431E-4</v>
      </c>
      <c r="J70" s="8">
        <f t="shared" ref="J70:J89" si="6">IF(D70=0, "-", IF((B70-D70)/D70&lt;10, (B70-D70)/D70, "&gt;999%"))</f>
        <v>1</v>
      </c>
      <c r="K70" s="9">
        <f t="shared" ref="K70:K89" si="7">IF(H70=0, "-", IF((F70-H70)/H70&lt;10, (F70-H70)/H70, "&gt;999%"))</f>
        <v>3.3333333333333335</v>
      </c>
    </row>
    <row r="71" spans="1:11" x14ac:dyDescent="0.2">
      <c r="A71" s="7" t="s">
        <v>389</v>
      </c>
      <c r="B71" s="65">
        <v>12</v>
      </c>
      <c r="C71" s="34">
        <f>IF(B91=0, "-", B71/B91)</f>
        <v>2.3990403838464614E-3</v>
      </c>
      <c r="D71" s="65">
        <v>76</v>
      </c>
      <c r="E71" s="9">
        <f>IF(D91=0, "-", D71/D91)</f>
        <v>1.6016859852476292E-2</v>
      </c>
      <c r="F71" s="81">
        <v>56</v>
      </c>
      <c r="G71" s="34">
        <f>IF(F91=0, "-", F71/F91)</f>
        <v>4.3525571273122961E-3</v>
      </c>
      <c r="H71" s="65">
        <v>223</v>
      </c>
      <c r="I71" s="9">
        <f>IF(H91=0, "-", H71/H91)</f>
        <v>1.7814347339830644E-2</v>
      </c>
      <c r="J71" s="8">
        <f t="shared" si="6"/>
        <v>-0.84210526315789469</v>
      </c>
      <c r="K71" s="9">
        <f t="shared" si="7"/>
        <v>-0.7488789237668162</v>
      </c>
    </row>
    <row r="72" spans="1:11" x14ac:dyDescent="0.2">
      <c r="A72" s="7" t="s">
        <v>390</v>
      </c>
      <c r="B72" s="65">
        <v>142</v>
      </c>
      <c r="C72" s="34">
        <f>IF(B91=0, "-", B72/B91)</f>
        <v>2.8388644542183126E-2</v>
      </c>
      <c r="D72" s="65">
        <v>13</v>
      </c>
      <c r="E72" s="9">
        <f>IF(D91=0, "-", D72/D91)</f>
        <v>2.7397260273972603E-3</v>
      </c>
      <c r="F72" s="81">
        <v>319</v>
      </c>
      <c r="G72" s="34">
        <f>IF(F91=0, "-", F72/F91)</f>
        <v>2.4794030778796827E-2</v>
      </c>
      <c r="H72" s="65">
        <v>85</v>
      </c>
      <c r="I72" s="9">
        <f>IF(H91=0, "-", H72/H91)</f>
        <v>6.7902220802045056E-3</v>
      </c>
      <c r="J72" s="8">
        <f t="shared" si="6"/>
        <v>9.9230769230769234</v>
      </c>
      <c r="K72" s="9">
        <f t="shared" si="7"/>
        <v>2.7529411764705882</v>
      </c>
    </row>
    <row r="73" spans="1:11" x14ac:dyDescent="0.2">
      <c r="A73" s="7" t="s">
        <v>391</v>
      </c>
      <c r="B73" s="65">
        <v>170</v>
      </c>
      <c r="C73" s="34">
        <f>IF(B91=0, "-", B73/B91)</f>
        <v>3.3986405437824871E-2</v>
      </c>
      <c r="D73" s="65">
        <v>288</v>
      </c>
      <c r="E73" s="9">
        <f>IF(D91=0, "-", D73/D91)</f>
        <v>6.0695468914646999E-2</v>
      </c>
      <c r="F73" s="81">
        <v>499</v>
      </c>
      <c r="G73" s="34">
        <f>IF(F91=0, "-", F73/F91)</f>
        <v>3.8784392973729209E-2</v>
      </c>
      <c r="H73" s="65">
        <v>790</v>
      </c>
      <c r="I73" s="9">
        <f>IF(H91=0, "-", H73/H91)</f>
        <v>6.3109122863077169E-2</v>
      </c>
      <c r="J73" s="8">
        <f t="shared" si="6"/>
        <v>-0.40972222222222221</v>
      </c>
      <c r="K73" s="9">
        <f t="shared" si="7"/>
        <v>-0.36835443037974686</v>
      </c>
    </row>
    <row r="74" spans="1:11" x14ac:dyDescent="0.2">
      <c r="A74" s="7" t="s">
        <v>392</v>
      </c>
      <c r="B74" s="65">
        <v>151</v>
      </c>
      <c r="C74" s="34">
        <f>IF(B91=0, "-", B74/B91)</f>
        <v>3.0187924830067974E-2</v>
      </c>
      <c r="D74" s="65">
        <v>331</v>
      </c>
      <c r="E74" s="9">
        <f>IF(D91=0, "-", D74/D91)</f>
        <v>6.9757639620653317E-2</v>
      </c>
      <c r="F74" s="81">
        <v>656</v>
      </c>
      <c r="G74" s="34">
        <f>IF(F91=0, "-", F74/F91)</f>
        <v>5.0987097777086897E-2</v>
      </c>
      <c r="H74" s="65">
        <v>1056</v>
      </c>
      <c r="I74" s="9">
        <f>IF(H91=0, "-", H74/H91)</f>
        <v>8.43585237258348E-2</v>
      </c>
      <c r="J74" s="8">
        <f t="shared" si="6"/>
        <v>-0.54380664652567978</v>
      </c>
      <c r="K74" s="9">
        <f t="shared" si="7"/>
        <v>-0.37878787878787878</v>
      </c>
    </row>
    <row r="75" spans="1:11" x14ac:dyDescent="0.2">
      <c r="A75" s="7" t="s">
        <v>393</v>
      </c>
      <c r="B75" s="65">
        <v>7</v>
      </c>
      <c r="C75" s="34">
        <f>IF(B91=0, "-", B75/B91)</f>
        <v>1.3994402239104358E-3</v>
      </c>
      <c r="D75" s="65">
        <v>15</v>
      </c>
      <c r="E75" s="9">
        <f>IF(D91=0, "-", D75/D91)</f>
        <v>3.1612223393045311E-3</v>
      </c>
      <c r="F75" s="81">
        <v>20</v>
      </c>
      <c r="G75" s="34">
        <f>IF(F91=0, "-", F75/F91)</f>
        <v>1.55448468832582E-3</v>
      </c>
      <c r="H75" s="65">
        <v>21</v>
      </c>
      <c r="I75" s="9">
        <f>IF(H91=0, "-", H75/H91)</f>
        <v>1.6775842786387603E-3</v>
      </c>
      <c r="J75" s="8">
        <f t="shared" si="6"/>
        <v>-0.53333333333333333</v>
      </c>
      <c r="K75" s="9">
        <f t="shared" si="7"/>
        <v>-4.7619047619047616E-2</v>
      </c>
    </row>
    <row r="76" spans="1:11" x14ac:dyDescent="0.2">
      <c r="A76" s="7" t="s">
        <v>394</v>
      </c>
      <c r="B76" s="65">
        <v>456</v>
      </c>
      <c r="C76" s="34">
        <f>IF(B91=0, "-", B76/B91)</f>
        <v>9.1163534586165537E-2</v>
      </c>
      <c r="D76" s="65">
        <v>267</v>
      </c>
      <c r="E76" s="9">
        <f>IF(D91=0, "-", D76/D91)</f>
        <v>5.6269757639620652E-2</v>
      </c>
      <c r="F76" s="81">
        <v>1260</v>
      </c>
      <c r="G76" s="34">
        <f>IF(F91=0, "-", F76/F91)</f>
        <v>9.793253536452666E-2</v>
      </c>
      <c r="H76" s="65">
        <v>672</v>
      </c>
      <c r="I76" s="9">
        <f>IF(H91=0, "-", H76/H91)</f>
        <v>5.3682696916440328E-2</v>
      </c>
      <c r="J76" s="8">
        <f t="shared" si="6"/>
        <v>0.7078651685393258</v>
      </c>
      <c r="K76" s="9">
        <f t="shared" si="7"/>
        <v>0.875</v>
      </c>
    </row>
    <row r="77" spans="1:11" x14ac:dyDescent="0.2">
      <c r="A77" s="7" t="s">
        <v>395</v>
      </c>
      <c r="B77" s="65">
        <v>1323</v>
      </c>
      <c r="C77" s="34">
        <f>IF(B91=0, "-", B77/B91)</f>
        <v>0.26449420231907239</v>
      </c>
      <c r="D77" s="65">
        <v>919</v>
      </c>
      <c r="E77" s="9">
        <f>IF(D91=0, "-", D77/D91)</f>
        <v>0.19367755532139094</v>
      </c>
      <c r="F77" s="81">
        <v>2541</v>
      </c>
      <c r="G77" s="34">
        <f>IF(F91=0, "-", F77/F91)</f>
        <v>0.19749727965179542</v>
      </c>
      <c r="H77" s="65">
        <v>2270</v>
      </c>
      <c r="I77" s="9">
        <f>IF(H91=0, "-", H77/H91)</f>
        <v>0.18133887202428503</v>
      </c>
      <c r="J77" s="8">
        <f t="shared" si="6"/>
        <v>0.4396082698585419</v>
      </c>
      <c r="K77" s="9">
        <f t="shared" si="7"/>
        <v>0.11938325991189427</v>
      </c>
    </row>
    <row r="78" spans="1:11" x14ac:dyDescent="0.2">
      <c r="A78" s="7" t="s">
        <v>396</v>
      </c>
      <c r="B78" s="65">
        <v>163</v>
      </c>
      <c r="C78" s="34">
        <f>IF(B91=0, "-", B78/B91)</f>
        <v>3.2586965213914437E-2</v>
      </c>
      <c r="D78" s="65">
        <v>250</v>
      </c>
      <c r="E78" s="9">
        <f>IF(D91=0, "-", D78/D91)</f>
        <v>5.2687038988408853E-2</v>
      </c>
      <c r="F78" s="81">
        <v>417</v>
      </c>
      <c r="G78" s="34">
        <f>IF(F91=0, "-", F78/F91)</f>
        <v>3.241100575159335E-2</v>
      </c>
      <c r="H78" s="65">
        <v>493</v>
      </c>
      <c r="I78" s="9">
        <f>IF(H91=0, "-", H78/H91)</f>
        <v>3.938328806518613E-2</v>
      </c>
      <c r="J78" s="8">
        <f t="shared" si="6"/>
        <v>-0.34799999999999998</v>
      </c>
      <c r="K78" s="9">
        <f t="shared" si="7"/>
        <v>-0.15415821501014199</v>
      </c>
    </row>
    <row r="79" spans="1:11" x14ac:dyDescent="0.2">
      <c r="A79" s="7" t="s">
        <v>397</v>
      </c>
      <c r="B79" s="65">
        <v>469</v>
      </c>
      <c r="C79" s="34">
        <f>IF(B91=0, "-", B79/B91)</f>
        <v>9.3762495001999194E-2</v>
      </c>
      <c r="D79" s="65">
        <v>249</v>
      </c>
      <c r="E79" s="9">
        <f>IF(D91=0, "-", D79/D91)</f>
        <v>5.2476290832455218E-2</v>
      </c>
      <c r="F79" s="81">
        <v>1276</v>
      </c>
      <c r="G79" s="34">
        <f>IF(F91=0, "-", F79/F91)</f>
        <v>9.9176123115187309E-2</v>
      </c>
      <c r="H79" s="65">
        <v>849</v>
      </c>
      <c r="I79" s="9">
        <f>IF(H91=0, "-", H79/H91)</f>
        <v>6.7822335836395589E-2</v>
      </c>
      <c r="J79" s="8">
        <f t="shared" si="6"/>
        <v>0.88353413654618473</v>
      </c>
      <c r="K79" s="9">
        <f t="shared" si="7"/>
        <v>0.50294464075382805</v>
      </c>
    </row>
    <row r="80" spans="1:11" x14ac:dyDescent="0.2">
      <c r="A80" s="7" t="s">
        <v>398</v>
      </c>
      <c r="B80" s="65">
        <v>139</v>
      </c>
      <c r="C80" s="34">
        <f>IF(B91=0, "-", B80/B91)</f>
        <v>2.7788884446221511E-2</v>
      </c>
      <c r="D80" s="65">
        <v>439</v>
      </c>
      <c r="E80" s="9">
        <f>IF(D91=0, "-", D80/D91)</f>
        <v>9.2518440463645948E-2</v>
      </c>
      <c r="F80" s="81">
        <v>564</v>
      </c>
      <c r="G80" s="34">
        <f>IF(F91=0, "-", F80/F91)</f>
        <v>4.3836468210788126E-2</v>
      </c>
      <c r="H80" s="65">
        <v>1072</v>
      </c>
      <c r="I80" s="9">
        <f>IF(H91=0, "-", H80/H91)</f>
        <v>8.5636683176226233E-2</v>
      </c>
      <c r="J80" s="8">
        <f t="shared" si="6"/>
        <v>-0.68337129840546695</v>
      </c>
      <c r="K80" s="9">
        <f t="shared" si="7"/>
        <v>-0.47388059701492535</v>
      </c>
    </row>
    <row r="81" spans="1:11" x14ac:dyDescent="0.2">
      <c r="A81" s="7" t="s">
        <v>399</v>
      </c>
      <c r="B81" s="65">
        <v>15</v>
      </c>
      <c r="C81" s="34">
        <f>IF(B91=0, "-", B81/B91)</f>
        <v>2.9988004798080768E-3</v>
      </c>
      <c r="D81" s="65">
        <v>33</v>
      </c>
      <c r="E81" s="9">
        <f>IF(D91=0, "-", D81/D91)</f>
        <v>6.9546891464699681E-3</v>
      </c>
      <c r="F81" s="81">
        <v>55</v>
      </c>
      <c r="G81" s="34">
        <f>IF(F91=0, "-", F81/F91)</f>
        <v>4.2748328928960046E-3</v>
      </c>
      <c r="H81" s="65">
        <v>46</v>
      </c>
      <c r="I81" s="9">
        <f>IF(H91=0, "-", H81/H91)</f>
        <v>3.6747084198753793E-3</v>
      </c>
      <c r="J81" s="8">
        <f t="shared" si="6"/>
        <v>-0.54545454545454541</v>
      </c>
      <c r="K81" s="9">
        <f t="shared" si="7"/>
        <v>0.19565217391304349</v>
      </c>
    </row>
    <row r="82" spans="1:11" x14ac:dyDescent="0.2">
      <c r="A82" s="7" t="s">
        <v>400</v>
      </c>
      <c r="B82" s="65">
        <v>4</v>
      </c>
      <c r="C82" s="34">
        <f>IF(B91=0, "-", B82/B91)</f>
        <v>7.9968012794882047E-4</v>
      </c>
      <c r="D82" s="65">
        <v>15</v>
      </c>
      <c r="E82" s="9">
        <f>IF(D91=0, "-", D82/D91)</f>
        <v>3.1612223393045311E-3</v>
      </c>
      <c r="F82" s="81">
        <v>17</v>
      </c>
      <c r="G82" s="34">
        <f>IF(F91=0, "-", F82/F91)</f>
        <v>1.321311985076947E-3</v>
      </c>
      <c r="H82" s="65">
        <v>26</v>
      </c>
      <c r="I82" s="9">
        <f>IF(H91=0, "-", H82/H91)</f>
        <v>2.0770091068860841E-3</v>
      </c>
      <c r="J82" s="8">
        <f t="shared" si="6"/>
        <v>-0.73333333333333328</v>
      </c>
      <c r="K82" s="9">
        <f t="shared" si="7"/>
        <v>-0.34615384615384615</v>
      </c>
    </row>
    <row r="83" spans="1:11" x14ac:dyDescent="0.2">
      <c r="A83" s="7" t="s">
        <v>401</v>
      </c>
      <c r="B83" s="65">
        <v>48</v>
      </c>
      <c r="C83" s="34">
        <f>IF(B91=0, "-", B83/B91)</f>
        <v>9.5961615353858457E-3</v>
      </c>
      <c r="D83" s="65">
        <v>26</v>
      </c>
      <c r="E83" s="9">
        <f>IF(D91=0, "-", D83/D91)</f>
        <v>5.4794520547945206E-3</v>
      </c>
      <c r="F83" s="81">
        <v>368</v>
      </c>
      <c r="G83" s="34">
        <f>IF(F91=0, "-", F83/F91)</f>
        <v>2.8602518265195088E-2</v>
      </c>
      <c r="H83" s="65">
        <v>45</v>
      </c>
      <c r="I83" s="9">
        <f>IF(H91=0, "-", H83/H91)</f>
        <v>3.5948234542259147E-3</v>
      </c>
      <c r="J83" s="8">
        <f t="shared" si="6"/>
        <v>0.84615384615384615</v>
      </c>
      <c r="K83" s="9">
        <f t="shared" si="7"/>
        <v>7.177777777777778</v>
      </c>
    </row>
    <row r="84" spans="1:11" x14ac:dyDescent="0.2">
      <c r="A84" s="7" t="s">
        <v>402</v>
      </c>
      <c r="B84" s="65">
        <v>24</v>
      </c>
      <c r="C84" s="34">
        <f>IF(B91=0, "-", B84/B91)</f>
        <v>4.7980807676929228E-3</v>
      </c>
      <c r="D84" s="65">
        <v>57</v>
      </c>
      <c r="E84" s="9">
        <f>IF(D91=0, "-", D84/D91)</f>
        <v>1.2012644889357217E-2</v>
      </c>
      <c r="F84" s="81">
        <v>61</v>
      </c>
      <c r="G84" s="34">
        <f>IF(F91=0, "-", F84/F91)</f>
        <v>4.7411782993937506E-3</v>
      </c>
      <c r="H84" s="65">
        <v>138</v>
      </c>
      <c r="I84" s="9">
        <f>IF(H91=0, "-", H84/H91)</f>
        <v>1.1024125259626137E-2</v>
      </c>
      <c r="J84" s="8">
        <f t="shared" si="6"/>
        <v>-0.57894736842105265</v>
      </c>
      <c r="K84" s="9">
        <f t="shared" si="7"/>
        <v>-0.55797101449275366</v>
      </c>
    </row>
    <row r="85" spans="1:11" x14ac:dyDescent="0.2">
      <c r="A85" s="7" t="s">
        <v>403</v>
      </c>
      <c r="B85" s="65">
        <v>13</v>
      </c>
      <c r="C85" s="34">
        <f>IF(B91=0, "-", B85/B91)</f>
        <v>2.5989604158336665E-3</v>
      </c>
      <c r="D85" s="65">
        <v>4</v>
      </c>
      <c r="E85" s="9">
        <f>IF(D91=0, "-", D85/D91)</f>
        <v>8.4299262381454167E-4</v>
      </c>
      <c r="F85" s="81">
        <v>28</v>
      </c>
      <c r="G85" s="34">
        <f>IF(F91=0, "-", F85/F91)</f>
        <v>2.176278563656148E-3</v>
      </c>
      <c r="H85" s="65">
        <v>20</v>
      </c>
      <c r="I85" s="9">
        <f>IF(H91=0, "-", H85/H91)</f>
        <v>1.5976993129892955E-3</v>
      </c>
      <c r="J85" s="8">
        <f t="shared" si="6"/>
        <v>2.25</v>
      </c>
      <c r="K85" s="9">
        <f t="shared" si="7"/>
        <v>0.4</v>
      </c>
    </row>
    <row r="86" spans="1:11" x14ac:dyDescent="0.2">
      <c r="A86" s="7" t="s">
        <v>404</v>
      </c>
      <c r="B86" s="65">
        <v>145</v>
      </c>
      <c r="C86" s="34">
        <f>IF(B91=0, "-", B86/B91)</f>
        <v>2.8988404638144741E-2</v>
      </c>
      <c r="D86" s="65">
        <v>481</v>
      </c>
      <c r="E86" s="9">
        <f>IF(D91=0, "-", D86/D91)</f>
        <v>0.10136986301369863</v>
      </c>
      <c r="F86" s="81">
        <v>1024</v>
      </c>
      <c r="G86" s="34">
        <f>IF(F91=0, "-", F86/F91)</f>
        <v>7.9589616042281985E-2</v>
      </c>
      <c r="H86" s="65">
        <v>1211</v>
      </c>
      <c r="I86" s="9">
        <f>IF(H91=0, "-", H86/H91)</f>
        <v>9.6740693401501834E-2</v>
      </c>
      <c r="J86" s="8">
        <f t="shared" si="6"/>
        <v>-0.69854469854469858</v>
      </c>
      <c r="K86" s="9">
        <f t="shared" si="7"/>
        <v>-0.15441783649876134</v>
      </c>
    </row>
    <row r="87" spans="1:11" x14ac:dyDescent="0.2">
      <c r="A87" s="7" t="s">
        <v>405</v>
      </c>
      <c r="B87" s="65">
        <v>1633</v>
      </c>
      <c r="C87" s="34">
        <f>IF(B91=0, "-", B87/B91)</f>
        <v>0.32646941223510595</v>
      </c>
      <c r="D87" s="65">
        <v>1212</v>
      </c>
      <c r="E87" s="9">
        <f>IF(D91=0, "-", D87/D91)</f>
        <v>0.25542676501580613</v>
      </c>
      <c r="F87" s="81">
        <v>3591</v>
      </c>
      <c r="G87" s="34">
        <f>IF(F91=0, "-", F87/F91)</f>
        <v>0.27910772578890097</v>
      </c>
      <c r="H87" s="65">
        <v>3354</v>
      </c>
      <c r="I87" s="9">
        <f>IF(H91=0, "-", H87/H91)</f>
        <v>0.26793417478830484</v>
      </c>
      <c r="J87" s="8">
        <f t="shared" si="6"/>
        <v>0.34735973597359737</v>
      </c>
      <c r="K87" s="9">
        <f t="shared" si="7"/>
        <v>7.0661896243291597E-2</v>
      </c>
    </row>
    <row r="88" spans="1:11" x14ac:dyDescent="0.2">
      <c r="A88" s="7" t="s">
        <v>406</v>
      </c>
      <c r="B88" s="65">
        <v>0</v>
      </c>
      <c r="C88" s="34">
        <f>IF(B91=0, "-", B88/B91)</f>
        <v>0</v>
      </c>
      <c r="D88" s="65">
        <v>0</v>
      </c>
      <c r="E88" s="9">
        <f>IF(D91=0, "-", D88/D91)</f>
        <v>0</v>
      </c>
      <c r="F88" s="81">
        <v>0</v>
      </c>
      <c r="G88" s="34">
        <f>IF(F91=0, "-", F88/F91)</f>
        <v>0</v>
      </c>
      <c r="H88" s="65">
        <v>1</v>
      </c>
      <c r="I88" s="9">
        <f>IF(H91=0, "-", H88/H91)</f>
        <v>7.9884965649464765E-5</v>
      </c>
      <c r="J88" s="8" t="str">
        <f t="shared" si="6"/>
        <v>-</v>
      </c>
      <c r="K88" s="9">
        <f t="shared" si="7"/>
        <v>-1</v>
      </c>
    </row>
    <row r="89" spans="1:11" x14ac:dyDescent="0.2">
      <c r="A89" s="7" t="s">
        <v>407</v>
      </c>
      <c r="B89" s="65">
        <v>86</v>
      </c>
      <c r="C89" s="34">
        <f>IF(B91=0, "-", B89/B91)</f>
        <v>1.7193122750899639E-2</v>
      </c>
      <c r="D89" s="65">
        <v>69</v>
      </c>
      <c r="E89" s="9">
        <f>IF(D91=0, "-", D89/D91)</f>
        <v>1.4541622760800843E-2</v>
      </c>
      <c r="F89" s="81">
        <v>101</v>
      </c>
      <c r="G89" s="34">
        <f>IF(F91=0, "-", F89/F91)</f>
        <v>7.8501476760453916E-3</v>
      </c>
      <c r="H89" s="65">
        <v>143</v>
      </c>
      <c r="I89" s="9">
        <f>IF(H91=0, "-", H89/H91)</f>
        <v>1.1423550087873463E-2</v>
      </c>
      <c r="J89" s="8">
        <f t="shared" si="6"/>
        <v>0.24637681159420291</v>
      </c>
      <c r="K89" s="9">
        <f t="shared" si="7"/>
        <v>-0.2937062937062937</v>
      </c>
    </row>
    <row r="90" spans="1:11" x14ac:dyDescent="0.2">
      <c r="A90" s="2"/>
      <c r="B90" s="68"/>
      <c r="C90" s="33"/>
      <c r="D90" s="68"/>
      <c r="E90" s="6"/>
      <c r="F90" s="82"/>
      <c r="G90" s="33"/>
      <c r="H90" s="68"/>
      <c r="I90" s="6"/>
      <c r="J90" s="5"/>
      <c r="K90" s="6"/>
    </row>
    <row r="91" spans="1:11" s="43" customFormat="1" x14ac:dyDescent="0.2">
      <c r="A91" s="162" t="s">
        <v>605</v>
      </c>
      <c r="B91" s="71">
        <f>SUM(B70:B90)</f>
        <v>5002</v>
      </c>
      <c r="C91" s="40">
        <f>B91/32224</f>
        <v>0.15522591857000992</v>
      </c>
      <c r="D91" s="71">
        <f>SUM(D70:D90)</f>
        <v>4745</v>
      </c>
      <c r="E91" s="41">
        <f>D91/32499</f>
        <v>0.14600449244592142</v>
      </c>
      <c r="F91" s="77">
        <f>SUM(F70:F90)</f>
        <v>12866</v>
      </c>
      <c r="G91" s="42">
        <f>F91/81619</f>
        <v>0.1576348644310761</v>
      </c>
      <c r="H91" s="71">
        <f>SUM(H70:H90)</f>
        <v>12518</v>
      </c>
      <c r="I91" s="41">
        <f>H91/85328</f>
        <v>0.14670448153009563</v>
      </c>
      <c r="J91" s="37">
        <f>IF(D91=0, "-", IF((B91-D91)/D91&lt;10, (B91-D91)/D91, "&gt;999%"))</f>
        <v>5.4162276080084303E-2</v>
      </c>
      <c r="K91" s="38">
        <f>IF(H91=0, "-", IF((F91-H91)/H91&lt;10, (F91-H91)/H91, "&gt;999%"))</f>
        <v>2.7799968046013739E-2</v>
      </c>
    </row>
    <row r="92" spans="1:11" x14ac:dyDescent="0.2">
      <c r="B92" s="83"/>
      <c r="D92" s="83"/>
      <c r="F92" s="83"/>
      <c r="H92" s="83"/>
    </row>
    <row r="93" spans="1:11" x14ac:dyDescent="0.2">
      <c r="A93" s="163" t="s">
        <v>154</v>
      </c>
      <c r="B93" s="61" t="s">
        <v>12</v>
      </c>
      <c r="C93" s="62" t="s">
        <v>13</v>
      </c>
      <c r="D93" s="61" t="s">
        <v>12</v>
      </c>
      <c r="E93" s="63" t="s">
        <v>13</v>
      </c>
      <c r="F93" s="62" t="s">
        <v>12</v>
      </c>
      <c r="G93" s="62" t="s">
        <v>13</v>
      </c>
      <c r="H93" s="61" t="s">
        <v>12</v>
      </c>
      <c r="I93" s="63" t="s">
        <v>13</v>
      </c>
      <c r="J93" s="61"/>
      <c r="K93" s="63"/>
    </row>
    <row r="94" spans="1:11" x14ac:dyDescent="0.2">
      <c r="A94" s="7" t="s">
        <v>408</v>
      </c>
      <c r="B94" s="65">
        <v>7</v>
      </c>
      <c r="C94" s="34">
        <f>IF(B111=0, "-", B94/B111)</f>
        <v>6.8965517241379309E-3</v>
      </c>
      <c r="D94" s="65">
        <v>1</v>
      </c>
      <c r="E94" s="9">
        <f>IF(D111=0, "-", D94/D111)</f>
        <v>8.7950747581354446E-4</v>
      </c>
      <c r="F94" s="81">
        <v>27</v>
      </c>
      <c r="G94" s="34">
        <f>IF(F111=0, "-", F94/F111)</f>
        <v>9.7122302158273374E-3</v>
      </c>
      <c r="H94" s="65">
        <v>1</v>
      </c>
      <c r="I94" s="9">
        <f>IF(H111=0, "-", H94/H111)</f>
        <v>3.355704697986577E-4</v>
      </c>
      <c r="J94" s="8">
        <f t="shared" ref="J94:J109" si="8">IF(D94=0, "-", IF((B94-D94)/D94&lt;10, (B94-D94)/D94, "&gt;999%"))</f>
        <v>6</v>
      </c>
      <c r="K94" s="9" t="str">
        <f t="shared" ref="K94:K109" si="9">IF(H94=0, "-", IF((F94-H94)/H94&lt;10, (F94-H94)/H94, "&gt;999%"))</f>
        <v>&gt;999%</v>
      </c>
    </row>
    <row r="95" spans="1:11" x14ac:dyDescent="0.2">
      <c r="A95" s="7" t="s">
        <v>409</v>
      </c>
      <c r="B95" s="65">
        <v>73</v>
      </c>
      <c r="C95" s="34">
        <f>IF(B111=0, "-", B95/B111)</f>
        <v>7.1921182266009853E-2</v>
      </c>
      <c r="D95" s="65">
        <v>160</v>
      </c>
      <c r="E95" s="9">
        <f>IF(D111=0, "-", D95/D111)</f>
        <v>0.14072119613016712</v>
      </c>
      <c r="F95" s="81">
        <v>386</v>
      </c>
      <c r="G95" s="34">
        <f>IF(F111=0, "-", F95/F111)</f>
        <v>0.13884892086330936</v>
      </c>
      <c r="H95" s="65">
        <v>406</v>
      </c>
      <c r="I95" s="9">
        <f>IF(H111=0, "-", H95/H111)</f>
        <v>0.13624161073825503</v>
      </c>
      <c r="J95" s="8">
        <f t="shared" si="8"/>
        <v>-0.54374999999999996</v>
      </c>
      <c r="K95" s="9">
        <f t="shared" si="9"/>
        <v>-4.9261083743842367E-2</v>
      </c>
    </row>
    <row r="96" spans="1:11" x14ac:dyDescent="0.2">
      <c r="A96" s="7" t="s">
        <v>410</v>
      </c>
      <c r="B96" s="65">
        <v>112</v>
      </c>
      <c r="C96" s="34">
        <f>IF(B111=0, "-", B96/B111)</f>
        <v>0.1103448275862069</v>
      </c>
      <c r="D96" s="65">
        <v>105</v>
      </c>
      <c r="E96" s="9">
        <f>IF(D111=0, "-", D96/D111)</f>
        <v>9.2348284960422161E-2</v>
      </c>
      <c r="F96" s="81">
        <v>336</v>
      </c>
      <c r="G96" s="34">
        <f>IF(F111=0, "-", F96/F111)</f>
        <v>0.12086330935251799</v>
      </c>
      <c r="H96" s="65">
        <v>394</v>
      </c>
      <c r="I96" s="9">
        <f>IF(H111=0, "-", H96/H111)</f>
        <v>0.13221476510067115</v>
      </c>
      <c r="J96" s="8">
        <f t="shared" si="8"/>
        <v>6.6666666666666666E-2</v>
      </c>
      <c r="K96" s="9">
        <f t="shared" si="9"/>
        <v>-0.14720812182741116</v>
      </c>
    </row>
    <row r="97" spans="1:11" x14ac:dyDescent="0.2">
      <c r="A97" s="7" t="s">
        <v>411</v>
      </c>
      <c r="B97" s="65">
        <v>24</v>
      </c>
      <c r="C97" s="34">
        <f>IF(B111=0, "-", B97/B111)</f>
        <v>2.3645320197044337E-2</v>
      </c>
      <c r="D97" s="65">
        <v>31</v>
      </c>
      <c r="E97" s="9">
        <f>IF(D111=0, "-", D97/D111)</f>
        <v>2.7264731750219876E-2</v>
      </c>
      <c r="F97" s="81">
        <v>92</v>
      </c>
      <c r="G97" s="34">
        <f>IF(F111=0, "-", F97/F111)</f>
        <v>3.3093525179856115E-2</v>
      </c>
      <c r="H97" s="65">
        <v>89</v>
      </c>
      <c r="I97" s="9">
        <f>IF(H111=0, "-", H97/H111)</f>
        <v>2.9865771812080538E-2</v>
      </c>
      <c r="J97" s="8">
        <f t="shared" si="8"/>
        <v>-0.22580645161290322</v>
      </c>
      <c r="K97" s="9">
        <f t="shared" si="9"/>
        <v>3.3707865168539325E-2</v>
      </c>
    </row>
    <row r="98" spans="1:11" x14ac:dyDescent="0.2">
      <c r="A98" s="7" t="s">
        <v>412</v>
      </c>
      <c r="B98" s="65">
        <v>13</v>
      </c>
      <c r="C98" s="34">
        <f>IF(B111=0, "-", B98/B111)</f>
        <v>1.2807881773399015E-2</v>
      </c>
      <c r="D98" s="65">
        <v>0</v>
      </c>
      <c r="E98" s="9">
        <f>IF(D111=0, "-", D98/D111)</f>
        <v>0</v>
      </c>
      <c r="F98" s="81">
        <v>62</v>
      </c>
      <c r="G98" s="34">
        <f>IF(F111=0, "-", F98/F111)</f>
        <v>2.2302158273381296E-2</v>
      </c>
      <c r="H98" s="65">
        <v>0</v>
      </c>
      <c r="I98" s="9">
        <f>IF(H111=0, "-", H98/H111)</f>
        <v>0</v>
      </c>
      <c r="J98" s="8" t="str">
        <f t="shared" si="8"/>
        <v>-</v>
      </c>
      <c r="K98" s="9" t="str">
        <f t="shared" si="9"/>
        <v>-</v>
      </c>
    </row>
    <row r="99" spans="1:11" x14ac:dyDescent="0.2">
      <c r="A99" s="7" t="s">
        <v>413</v>
      </c>
      <c r="B99" s="65">
        <v>18</v>
      </c>
      <c r="C99" s="34">
        <f>IF(B111=0, "-", B99/B111)</f>
        <v>1.7733990147783252E-2</v>
      </c>
      <c r="D99" s="65">
        <v>0</v>
      </c>
      <c r="E99" s="9">
        <f>IF(D111=0, "-", D99/D111)</f>
        <v>0</v>
      </c>
      <c r="F99" s="81">
        <v>57</v>
      </c>
      <c r="G99" s="34">
        <f>IF(F111=0, "-", F99/F111)</f>
        <v>2.050359712230216E-2</v>
      </c>
      <c r="H99" s="65">
        <v>0</v>
      </c>
      <c r="I99" s="9">
        <f>IF(H111=0, "-", H99/H111)</f>
        <v>0</v>
      </c>
      <c r="J99" s="8" t="str">
        <f t="shared" si="8"/>
        <v>-</v>
      </c>
      <c r="K99" s="9" t="str">
        <f t="shared" si="9"/>
        <v>-</v>
      </c>
    </row>
    <row r="100" spans="1:11" x14ac:dyDescent="0.2">
      <c r="A100" s="7" t="s">
        <v>414</v>
      </c>
      <c r="B100" s="65">
        <v>0</v>
      </c>
      <c r="C100" s="34">
        <f>IF(B111=0, "-", B100/B111)</f>
        <v>0</v>
      </c>
      <c r="D100" s="65">
        <v>0</v>
      </c>
      <c r="E100" s="9">
        <f>IF(D111=0, "-", D100/D111)</f>
        <v>0</v>
      </c>
      <c r="F100" s="81">
        <v>1</v>
      </c>
      <c r="G100" s="34">
        <f>IF(F111=0, "-", F100/F111)</f>
        <v>3.5971223021582735E-4</v>
      </c>
      <c r="H100" s="65">
        <v>20</v>
      </c>
      <c r="I100" s="9">
        <f>IF(H111=0, "-", H100/H111)</f>
        <v>6.7114093959731542E-3</v>
      </c>
      <c r="J100" s="8" t="str">
        <f t="shared" si="8"/>
        <v>-</v>
      </c>
      <c r="K100" s="9">
        <f t="shared" si="9"/>
        <v>-0.95</v>
      </c>
    </row>
    <row r="101" spans="1:11" x14ac:dyDescent="0.2">
      <c r="A101" s="7" t="s">
        <v>415</v>
      </c>
      <c r="B101" s="65">
        <v>18</v>
      </c>
      <c r="C101" s="34">
        <f>IF(B111=0, "-", B101/B111)</f>
        <v>1.7733990147783252E-2</v>
      </c>
      <c r="D101" s="65">
        <v>19</v>
      </c>
      <c r="E101" s="9">
        <f>IF(D111=0, "-", D101/D111)</f>
        <v>1.6710642040457344E-2</v>
      </c>
      <c r="F101" s="81">
        <v>34</v>
      </c>
      <c r="G101" s="34">
        <f>IF(F111=0, "-", F101/F111)</f>
        <v>1.2230215827338129E-2</v>
      </c>
      <c r="H101" s="65">
        <v>56</v>
      </c>
      <c r="I101" s="9">
        <f>IF(H111=0, "-", H101/H111)</f>
        <v>1.8791946308724831E-2</v>
      </c>
      <c r="J101" s="8">
        <f t="shared" si="8"/>
        <v>-5.2631578947368418E-2</v>
      </c>
      <c r="K101" s="9">
        <f t="shared" si="9"/>
        <v>-0.39285714285714285</v>
      </c>
    </row>
    <row r="102" spans="1:11" x14ac:dyDescent="0.2">
      <c r="A102" s="7" t="s">
        <v>416</v>
      </c>
      <c r="B102" s="65">
        <v>37</v>
      </c>
      <c r="C102" s="34">
        <f>IF(B111=0, "-", B102/B111)</f>
        <v>3.6453201970443348E-2</v>
      </c>
      <c r="D102" s="65">
        <v>68</v>
      </c>
      <c r="E102" s="9">
        <f>IF(D111=0, "-", D102/D111)</f>
        <v>5.9806508355321017E-2</v>
      </c>
      <c r="F102" s="81">
        <v>47</v>
      </c>
      <c r="G102" s="34">
        <f>IF(F111=0, "-", F102/F111)</f>
        <v>1.6906474820143885E-2</v>
      </c>
      <c r="H102" s="65">
        <v>148</v>
      </c>
      <c r="I102" s="9">
        <f>IF(H111=0, "-", H102/H111)</f>
        <v>4.9664429530201344E-2</v>
      </c>
      <c r="J102" s="8">
        <f t="shared" si="8"/>
        <v>-0.45588235294117646</v>
      </c>
      <c r="K102" s="9">
        <f t="shared" si="9"/>
        <v>-0.68243243243243246</v>
      </c>
    </row>
    <row r="103" spans="1:11" x14ac:dyDescent="0.2">
      <c r="A103" s="7" t="s">
        <v>417</v>
      </c>
      <c r="B103" s="65">
        <v>202</v>
      </c>
      <c r="C103" s="34">
        <f>IF(B111=0, "-", B103/B111)</f>
        <v>0.19901477832512315</v>
      </c>
      <c r="D103" s="65">
        <v>111</v>
      </c>
      <c r="E103" s="9">
        <f>IF(D111=0, "-", D103/D111)</f>
        <v>9.7625329815303433E-2</v>
      </c>
      <c r="F103" s="81">
        <v>433</v>
      </c>
      <c r="G103" s="34">
        <f>IF(F111=0, "-", F103/F111)</f>
        <v>0.15575539568345323</v>
      </c>
      <c r="H103" s="65">
        <v>334</v>
      </c>
      <c r="I103" s="9">
        <f>IF(H111=0, "-", H103/H111)</f>
        <v>0.11208053691275167</v>
      </c>
      <c r="J103" s="8">
        <f t="shared" si="8"/>
        <v>0.81981981981981977</v>
      </c>
      <c r="K103" s="9">
        <f t="shared" si="9"/>
        <v>0.29640718562874252</v>
      </c>
    </row>
    <row r="104" spans="1:11" x14ac:dyDescent="0.2">
      <c r="A104" s="7" t="s">
        <v>418</v>
      </c>
      <c r="B104" s="65">
        <v>20</v>
      </c>
      <c r="C104" s="34">
        <f>IF(B111=0, "-", B104/B111)</f>
        <v>1.9704433497536946E-2</v>
      </c>
      <c r="D104" s="65">
        <v>2</v>
      </c>
      <c r="E104" s="9">
        <f>IF(D111=0, "-", D104/D111)</f>
        <v>1.7590149516270889E-3</v>
      </c>
      <c r="F104" s="81">
        <v>63</v>
      </c>
      <c r="G104" s="34">
        <f>IF(F111=0, "-", F104/F111)</f>
        <v>2.2661870503597123E-2</v>
      </c>
      <c r="H104" s="65">
        <v>12</v>
      </c>
      <c r="I104" s="9">
        <f>IF(H111=0, "-", H104/H111)</f>
        <v>4.0268456375838931E-3</v>
      </c>
      <c r="J104" s="8">
        <f t="shared" si="8"/>
        <v>9</v>
      </c>
      <c r="K104" s="9">
        <f t="shared" si="9"/>
        <v>4.25</v>
      </c>
    </row>
    <row r="105" spans="1:11" x14ac:dyDescent="0.2">
      <c r="A105" s="7" t="s">
        <v>419</v>
      </c>
      <c r="B105" s="65">
        <v>27</v>
      </c>
      <c r="C105" s="34">
        <f>IF(B111=0, "-", B105/B111)</f>
        <v>2.6600985221674877E-2</v>
      </c>
      <c r="D105" s="65">
        <v>215</v>
      </c>
      <c r="E105" s="9">
        <f>IF(D111=0, "-", D105/D111)</f>
        <v>0.18909410729991205</v>
      </c>
      <c r="F105" s="81">
        <v>152</v>
      </c>
      <c r="G105" s="34">
        <f>IF(F111=0, "-", F105/F111)</f>
        <v>5.4676258992805753E-2</v>
      </c>
      <c r="H105" s="65">
        <v>427</v>
      </c>
      <c r="I105" s="9">
        <f>IF(H111=0, "-", H105/H111)</f>
        <v>0.14328859060402685</v>
      </c>
      <c r="J105" s="8">
        <f t="shared" si="8"/>
        <v>-0.87441860465116283</v>
      </c>
      <c r="K105" s="9">
        <f t="shared" si="9"/>
        <v>-0.64402810304449654</v>
      </c>
    </row>
    <row r="106" spans="1:11" x14ac:dyDescent="0.2">
      <c r="A106" s="7" t="s">
        <v>420</v>
      </c>
      <c r="B106" s="65">
        <v>56</v>
      </c>
      <c r="C106" s="34">
        <f>IF(B111=0, "-", B106/B111)</f>
        <v>5.5172413793103448E-2</v>
      </c>
      <c r="D106" s="65">
        <v>11</v>
      </c>
      <c r="E106" s="9">
        <f>IF(D111=0, "-", D106/D111)</f>
        <v>9.6745822339489879E-3</v>
      </c>
      <c r="F106" s="81">
        <v>131</v>
      </c>
      <c r="G106" s="34">
        <f>IF(F111=0, "-", F106/F111)</f>
        <v>4.7122302158273378E-2</v>
      </c>
      <c r="H106" s="65">
        <v>53</v>
      </c>
      <c r="I106" s="9">
        <f>IF(H111=0, "-", H106/H111)</f>
        <v>1.7785234899328858E-2</v>
      </c>
      <c r="J106" s="8">
        <f t="shared" si="8"/>
        <v>4.0909090909090908</v>
      </c>
      <c r="K106" s="9">
        <f t="shared" si="9"/>
        <v>1.4716981132075471</v>
      </c>
    </row>
    <row r="107" spans="1:11" x14ac:dyDescent="0.2">
      <c r="A107" s="7" t="s">
        <v>421</v>
      </c>
      <c r="B107" s="65">
        <v>93</v>
      </c>
      <c r="C107" s="34">
        <f>IF(B111=0, "-", B107/B111)</f>
        <v>9.1625615763546803E-2</v>
      </c>
      <c r="D107" s="65">
        <v>107</v>
      </c>
      <c r="E107" s="9">
        <f>IF(D111=0, "-", D107/D111)</f>
        <v>9.4107299912049247E-2</v>
      </c>
      <c r="F107" s="81">
        <v>235</v>
      </c>
      <c r="G107" s="34">
        <f>IF(F111=0, "-", F107/F111)</f>
        <v>8.4532374100719426E-2</v>
      </c>
      <c r="H107" s="65">
        <v>293</v>
      </c>
      <c r="I107" s="9">
        <f>IF(H111=0, "-", H107/H111)</f>
        <v>9.8322147651006706E-2</v>
      </c>
      <c r="J107" s="8">
        <f t="shared" si="8"/>
        <v>-0.13084112149532709</v>
      </c>
      <c r="K107" s="9">
        <f t="shared" si="9"/>
        <v>-0.19795221843003413</v>
      </c>
    </row>
    <row r="108" spans="1:11" x14ac:dyDescent="0.2">
      <c r="A108" s="7" t="s">
        <v>422</v>
      </c>
      <c r="B108" s="65">
        <v>107</v>
      </c>
      <c r="C108" s="34">
        <f>IF(B111=0, "-", B108/B111)</f>
        <v>0.10541871921182266</v>
      </c>
      <c r="D108" s="65">
        <v>130</v>
      </c>
      <c r="E108" s="9">
        <f>IF(D111=0, "-", D108/D111)</f>
        <v>0.11433597185576078</v>
      </c>
      <c r="F108" s="81">
        <v>274</v>
      </c>
      <c r="G108" s="34">
        <f>IF(F111=0, "-", F108/F111)</f>
        <v>9.8561151079136697E-2</v>
      </c>
      <c r="H108" s="65">
        <v>264</v>
      </c>
      <c r="I108" s="9">
        <f>IF(H111=0, "-", H108/H111)</f>
        <v>8.859060402684564E-2</v>
      </c>
      <c r="J108" s="8">
        <f t="shared" si="8"/>
        <v>-0.17692307692307693</v>
      </c>
      <c r="K108" s="9">
        <f t="shared" si="9"/>
        <v>3.787878787878788E-2</v>
      </c>
    </row>
    <row r="109" spans="1:11" x14ac:dyDescent="0.2">
      <c r="A109" s="7" t="s">
        <v>423</v>
      </c>
      <c r="B109" s="65">
        <v>208</v>
      </c>
      <c r="C109" s="34">
        <f>IF(B111=0, "-", B109/B111)</f>
        <v>0.20492610837438424</v>
      </c>
      <c r="D109" s="65">
        <v>177</v>
      </c>
      <c r="E109" s="9">
        <f>IF(D111=0, "-", D109/D111)</f>
        <v>0.15567282321899736</v>
      </c>
      <c r="F109" s="81">
        <v>450</v>
      </c>
      <c r="G109" s="34">
        <f>IF(F111=0, "-", F109/F111)</f>
        <v>0.16187050359712229</v>
      </c>
      <c r="H109" s="65">
        <v>483</v>
      </c>
      <c r="I109" s="9">
        <f>IF(H111=0, "-", H109/H111)</f>
        <v>0.16208053691275168</v>
      </c>
      <c r="J109" s="8">
        <f t="shared" si="8"/>
        <v>0.1751412429378531</v>
      </c>
      <c r="K109" s="9">
        <f t="shared" si="9"/>
        <v>-6.8322981366459631E-2</v>
      </c>
    </row>
    <row r="110" spans="1:11" x14ac:dyDescent="0.2">
      <c r="A110" s="2"/>
      <c r="B110" s="68"/>
      <c r="C110" s="33"/>
      <c r="D110" s="68"/>
      <c r="E110" s="6"/>
      <c r="F110" s="82"/>
      <c r="G110" s="33"/>
      <c r="H110" s="68"/>
      <c r="I110" s="6"/>
      <c r="J110" s="5"/>
      <c r="K110" s="6"/>
    </row>
    <row r="111" spans="1:11" s="43" customFormat="1" x14ac:dyDescent="0.2">
      <c r="A111" s="162" t="s">
        <v>604</v>
      </c>
      <c r="B111" s="71">
        <f>SUM(B94:B110)</f>
        <v>1015</v>
      </c>
      <c r="C111" s="40">
        <f>B111/32224</f>
        <v>3.149826216484608E-2</v>
      </c>
      <c r="D111" s="71">
        <f>SUM(D94:D110)</f>
        <v>1137</v>
      </c>
      <c r="E111" s="41">
        <f>D111/32499</f>
        <v>3.4985691867442076E-2</v>
      </c>
      <c r="F111" s="77">
        <f>SUM(F94:F110)</f>
        <v>2780</v>
      </c>
      <c r="G111" s="42">
        <f>F111/81619</f>
        <v>3.4060696651514968E-2</v>
      </c>
      <c r="H111" s="71">
        <f>SUM(H94:H110)</f>
        <v>2980</v>
      </c>
      <c r="I111" s="41">
        <f>H111/85328</f>
        <v>3.49240577536096E-2</v>
      </c>
      <c r="J111" s="37">
        <f>IF(D111=0, "-", IF((B111-D111)/D111&lt;10, (B111-D111)/D111, "&gt;999%"))</f>
        <v>-0.10729991204925242</v>
      </c>
      <c r="K111" s="38">
        <f>IF(H111=0, "-", IF((F111-H111)/H111&lt;10, (F111-H111)/H111, "&gt;999%"))</f>
        <v>-6.7114093959731544E-2</v>
      </c>
    </row>
    <row r="112" spans="1:11" x14ac:dyDescent="0.2">
      <c r="B112" s="83"/>
      <c r="D112" s="83"/>
      <c r="F112" s="83"/>
      <c r="H112" s="83"/>
    </row>
    <row r="113" spans="1:11" s="43" customFormat="1" x14ac:dyDescent="0.2">
      <c r="A113" s="162" t="s">
        <v>603</v>
      </c>
      <c r="B113" s="71">
        <v>6017</v>
      </c>
      <c r="C113" s="40">
        <f>B113/32224</f>
        <v>0.186724180734856</v>
      </c>
      <c r="D113" s="71">
        <v>5882</v>
      </c>
      <c r="E113" s="41">
        <f>D113/32499</f>
        <v>0.1809901843133635</v>
      </c>
      <c r="F113" s="77">
        <v>15646</v>
      </c>
      <c r="G113" s="42">
        <f>F113/81619</f>
        <v>0.19169556108259106</v>
      </c>
      <c r="H113" s="71">
        <v>15498</v>
      </c>
      <c r="I113" s="41">
        <f>H113/85328</f>
        <v>0.18162853928370523</v>
      </c>
      <c r="J113" s="37">
        <f>IF(D113=0, "-", IF((B113-D113)/D113&lt;10, (B113-D113)/D113, "&gt;999%"))</f>
        <v>2.2951377082624957E-2</v>
      </c>
      <c r="K113" s="38">
        <f>IF(H113=0, "-", IF((F113-H113)/H113&lt;10, (F113-H113)/H113, "&gt;999%"))</f>
        <v>9.5496193057168673E-3</v>
      </c>
    </row>
    <row r="114" spans="1:11" x14ac:dyDescent="0.2">
      <c r="B114" s="83"/>
      <c r="D114" s="83"/>
      <c r="F114" s="83"/>
      <c r="H114" s="83"/>
    </row>
    <row r="115" spans="1:11" ht="15.75" x14ac:dyDescent="0.25">
      <c r="A115" s="164" t="s">
        <v>123</v>
      </c>
      <c r="B115" s="196" t="s">
        <v>1</v>
      </c>
      <c r="C115" s="200"/>
      <c r="D115" s="200"/>
      <c r="E115" s="197"/>
      <c r="F115" s="196" t="s">
        <v>14</v>
      </c>
      <c r="G115" s="200"/>
      <c r="H115" s="200"/>
      <c r="I115" s="197"/>
      <c r="J115" s="196" t="s">
        <v>15</v>
      </c>
      <c r="K115" s="197"/>
    </row>
    <row r="116" spans="1:11" x14ac:dyDescent="0.2">
      <c r="A116" s="22"/>
      <c r="B116" s="196">
        <f>VALUE(RIGHT($B$2, 4))</f>
        <v>2022</v>
      </c>
      <c r="C116" s="197"/>
      <c r="D116" s="196">
        <f>B116-1</f>
        <v>2021</v>
      </c>
      <c r="E116" s="204"/>
      <c r="F116" s="196">
        <f>B116</f>
        <v>2022</v>
      </c>
      <c r="G116" s="204"/>
      <c r="H116" s="196">
        <f>D116</f>
        <v>2021</v>
      </c>
      <c r="I116" s="204"/>
      <c r="J116" s="140" t="s">
        <v>4</v>
      </c>
      <c r="K116" s="141" t="s">
        <v>2</v>
      </c>
    </row>
    <row r="117" spans="1:11" x14ac:dyDescent="0.2">
      <c r="A117" s="163" t="s">
        <v>155</v>
      </c>
      <c r="B117" s="61" t="s">
        <v>12</v>
      </c>
      <c r="C117" s="62" t="s">
        <v>13</v>
      </c>
      <c r="D117" s="61" t="s">
        <v>12</v>
      </c>
      <c r="E117" s="63" t="s">
        <v>13</v>
      </c>
      <c r="F117" s="62" t="s">
        <v>12</v>
      </c>
      <c r="G117" s="62" t="s">
        <v>13</v>
      </c>
      <c r="H117" s="61" t="s">
        <v>12</v>
      </c>
      <c r="I117" s="63" t="s">
        <v>13</v>
      </c>
      <c r="J117" s="61"/>
      <c r="K117" s="63"/>
    </row>
    <row r="118" spans="1:11" x14ac:dyDescent="0.2">
      <c r="A118" s="7" t="s">
        <v>424</v>
      </c>
      <c r="B118" s="65">
        <v>0</v>
      </c>
      <c r="C118" s="34">
        <f>IF(B142=0, "-", B118/B142)</f>
        <v>0</v>
      </c>
      <c r="D118" s="65">
        <v>0</v>
      </c>
      <c r="E118" s="9">
        <f>IF(D142=0, "-", D118/D142)</f>
        <v>0</v>
      </c>
      <c r="F118" s="81">
        <v>0</v>
      </c>
      <c r="G118" s="34">
        <f>IF(F142=0, "-", F118/F142)</f>
        <v>0</v>
      </c>
      <c r="H118" s="65">
        <v>2</v>
      </c>
      <c r="I118" s="9">
        <f>IF(H142=0, "-", H118/H142)</f>
        <v>2.5412960609911054E-4</v>
      </c>
      <c r="J118" s="8" t="str">
        <f t="shared" ref="J118:J140" si="10">IF(D118=0, "-", IF((B118-D118)/D118&lt;10, (B118-D118)/D118, "&gt;999%"))</f>
        <v>-</v>
      </c>
      <c r="K118" s="9">
        <f t="shared" ref="K118:K140" si="11">IF(H118=0, "-", IF((F118-H118)/H118&lt;10, (F118-H118)/H118, "&gt;999%"))</f>
        <v>-1</v>
      </c>
    </row>
    <row r="119" spans="1:11" x14ac:dyDescent="0.2">
      <c r="A119" s="7" t="s">
        <v>425</v>
      </c>
      <c r="B119" s="65">
        <v>113</v>
      </c>
      <c r="C119" s="34">
        <f>IF(B142=0, "-", B119/B142)</f>
        <v>3.3284241531664212E-2</v>
      </c>
      <c r="D119" s="65">
        <v>138</v>
      </c>
      <c r="E119" s="9">
        <f>IF(D142=0, "-", D119/D142)</f>
        <v>4.4819746670997078E-2</v>
      </c>
      <c r="F119" s="81">
        <v>381</v>
      </c>
      <c r="G119" s="34">
        <f>IF(F142=0, "-", F119/F142)</f>
        <v>4.7206046338743653E-2</v>
      </c>
      <c r="H119" s="65">
        <v>366</v>
      </c>
      <c r="I119" s="9">
        <f>IF(H142=0, "-", H119/H142)</f>
        <v>4.6505717916137231E-2</v>
      </c>
      <c r="J119" s="8">
        <f t="shared" si="10"/>
        <v>-0.18115942028985507</v>
      </c>
      <c r="K119" s="9">
        <f t="shared" si="11"/>
        <v>4.0983606557377046E-2</v>
      </c>
    </row>
    <row r="120" spans="1:11" x14ac:dyDescent="0.2">
      <c r="A120" s="7" t="s">
        <v>426</v>
      </c>
      <c r="B120" s="65">
        <v>0</v>
      </c>
      <c r="C120" s="34">
        <f>IF(B142=0, "-", B120/B142)</f>
        <v>0</v>
      </c>
      <c r="D120" s="65">
        <v>18</v>
      </c>
      <c r="E120" s="9">
        <f>IF(D142=0, "-", D120/D142)</f>
        <v>5.8460539136083144E-3</v>
      </c>
      <c r="F120" s="81">
        <v>0</v>
      </c>
      <c r="G120" s="34">
        <f>IF(F142=0, "-", F120/F142)</f>
        <v>0</v>
      </c>
      <c r="H120" s="65">
        <v>40</v>
      </c>
      <c r="I120" s="9">
        <f>IF(H142=0, "-", H120/H142)</f>
        <v>5.0825921219822112E-3</v>
      </c>
      <c r="J120" s="8">
        <f t="shared" si="10"/>
        <v>-1</v>
      </c>
      <c r="K120" s="9">
        <f t="shared" si="11"/>
        <v>-1</v>
      </c>
    </row>
    <row r="121" spans="1:11" x14ac:dyDescent="0.2">
      <c r="A121" s="7" t="s">
        <v>427</v>
      </c>
      <c r="B121" s="65">
        <v>167</v>
      </c>
      <c r="C121" s="34">
        <f>IF(B142=0, "-", B121/B142)</f>
        <v>4.9189985272459498E-2</v>
      </c>
      <c r="D121" s="65">
        <v>61</v>
      </c>
      <c r="E121" s="9">
        <f>IF(D142=0, "-", D121/D142)</f>
        <v>1.9811627151672621E-2</v>
      </c>
      <c r="F121" s="81">
        <v>393</v>
      </c>
      <c r="G121" s="34">
        <f>IF(F142=0, "-", F121/F142)</f>
        <v>4.8692850947837936E-2</v>
      </c>
      <c r="H121" s="65">
        <v>236</v>
      </c>
      <c r="I121" s="9">
        <f>IF(H142=0, "-", H121/H142)</f>
        <v>2.9987293519695046E-2</v>
      </c>
      <c r="J121" s="8">
        <f t="shared" si="10"/>
        <v>1.7377049180327868</v>
      </c>
      <c r="K121" s="9">
        <f t="shared" si="11"/>
        <v>0.6652542372881356</v>
      </c>
    </row>
    <row r="122" spans="1:11" x14ac:dyDescent="0.2">
      <c r="A122" s="7" t="s">
        <v>428</v>
      </c>
      <c r="B122" s="65">
        <v>81</v>
      </c>
      <c r="C122" s="34">
        <f>IF(B142=0, "-", B122/B142)</f>
        <v>2.3858615611192929E-2</v>
      </c>
      <c r="D122" s="65">
        <v>183</v>
      </c>
      <c r="E122" s="9">
        <f>IF(D142=0, "-", D122/D142)</f>
        <v>5.9434881455017866E-2</v>
      </c>
      <c r="F122" s="81">
        <v>228</v>
      </c>
      <c r="G122" s="34">
        <f>IF(F142=0, "-", F122/F142)</f>
        <v>2.8249287572791475E-2</v>
      </c>
      <c r="H122" s="65">
        <v>572</v>
      </c>
      <c r="I122" s="9">
        <f>IF(H142=0, "-", H122/H142)</f>
        <v>7.268106734434561E-2</v>
      </c>
      <c r="J122" s="8">
        <f t="shared" si="10"/>
        <v>-0.55737704918032782</v>
      </c>
      <c r="K122" s="9">
        <f t="shared" si="11"/>
        <v>-0.60139860139860135</v>
      </c>
    </row>
    <row r="123" spans="1:11" x14ac:dyDescent="0.2">
      <c r="A123" s="7" t="s">
        <v>429</v>
      </c>
      <c r="B123" s="65">
        <v>309</v>
      </c>
      <c r="C123" s="34">
        <f>IF(B142=0, "-", B123/B142)</f>
        <v>9.1016200294550806E-2</v>
      </c>
      <c r="D123" s="65">
        <v>327</v>
      </c>
      <c r="E123" s="9">
        <f>IF(D142=0, "-", D123/D142)</f>
        <v>0.10620331276388438</v>
      </c>
      <c r="F123" s="81">
        <v>719</v>
      </c>
      <c r="G123" s="34">
        <f>IF(F142=0, "-", F123/F142)</f>
        <v>8.9084376161566101E-2</v>
      </c>
      <c r="H123" s="65">
        <v>696</v>
      </c>
      <c r="I123" s="9">
        <f>IF(H142=0, "-", H123/H142)</f>
        <v>8.8437102922490476E-2</v>
      </c>
      <c r="J123" s="8">
        <f t="shared" si="10"/>
        <v>-5.5045871559633031E-2</v>
      </c>
      <c r="K123" s="9">
        <f t="shared" si="11"/>
        <v>3.3045977011494254E-2</v>
      </c>
    </row>
    <row r="124" spans="1:11" x14ac:dyDescent="0.2">
      <c r="A124" s="7" t="s">
        <v>430</v>
      </c>
      <c r="B124" s="65">
        <v>86</v>
      </c>
      <c r="C124" s="34">
        <f>IF(B142=0, "-", B124/B142)</f>
        <v>2.5331369661266569E-2</v>
      </c>
      <c r="D124" s="65">
        <v>55</v>
      </c>
      <c r="E124" s="9">
        <f>IF(D142=0, "-", D124/D142)</f>
        <v>1.7862942513803184E-2</v>
      </c>
      <c r="F124" s="81">
        <v>207</v>
      </c>
      <c r="G124" s="34">
        <f>IF(F142=0, "-", F124/F142)</f>
        <v>2.5647379506876473E-2</v>
      </c>
      <c r="H124" s="65">
        <v>154</v>
      </c>
      <c r="I124" s="9">
        <f>IF(H142=0, "-", H124/H142)</f>
        <v>1.9567979669631513E-2</v>
      </c>
      <c r="J124" s="8">
        <f t="shared" si="10"/>
        <v>0.5636363636363636</v>
      </c>
      <c r="K124" s="9">
        <f t="shared" si="11"/>
        <v>0.34415584415584416</v>
      </c>
    </row>
    <row r="125" spans="1:11" x14ac:dyDescent="0.2">
      <c r="A125" s="7" t="s">
        <v>431</v>
      </c>
      <c r="B125" s="65">
        <v>10</v>
      </c>
      <c r="C125" s="34">
        <f>IF(B142=0, "-", B125/B142)</f>
        <v>2.9455081001472753E-3</v>
      </c>
      <c r="D125" s="65">
        <v>40</v>
      </c>
      <c r="E125" s="9">
        <f>IF(D142=0, "-", D125/D142)</f>
        <v>1.2991230919129588E-2</v>
      </c>
      <c r="F125" s="81">
        <v>68</v>
      </c>
      <c r="G125" s="34">
        <f>IF(F142=0, "-", F125/F142)</f>
        <v>8.4252261182009656E-3</v>
      </c>
      <c r="H125" s="65">
        <v>143</v>
      </c>
      <c r="I125" s="9">
        <f>IF(H142=0, "-", H125/H142)</f>
        <v>1.8170266836086402E-2</v>
      </c>
      <c r="J125" s="8">
        <f t="shared" si="10"/>
        <v>-0.75</v>
      </c>
      <c r="K125" s="9">
        <f t="shared" si="11"/>
        <v>-0.52447552447552448</v>
      </c>
    </row>
    <row r="126" spans="1:11" x14ac:dyDescent="0.2">
      <c r="A126" s="7" t="s">
        <v>432</v>
      </c>
      <c r="B126" s="65">
        <v>118</v>
      </c>
      <c r="C126" s="34">
        <f>IF(B142=0, "-", B126/B142)</f>
        <v>3.4756995581737851E-2</v>
      </c>
      <c r="D126" s="65">
        <v>138</v>
      </c>
      <c r="E126" s="9">
        <f>IF(D142=0, "-", D126/D142)</f>
        <v>4.4819746670997078E-2</v>
      </c>
      <c r="F126" s="81">
        <v>311</v>
      </c>
      <c r="G126" s="34">
        <f>IF(F142=0, "-", F126/F142)</f>
        <v>3.8533019452360304E-2</v>
      </c>
      <c r="H126" s="65">
        <v>634</v>
      </c>
      <c r="I126" s="9">
        <f>IF(H142=0, "-", H126/H142)</f>
        <v>8.0559085133418043E-2</v>
      </c>
      <c r="J126" s="8">
        <f t="shared" si="10"/>
        <v>-0.14492753623188406</v>
      </c>
      <c r="K126" s="9">
        <f t="shared" si="11"/>
        <v>-0.50946372239747639</v>
      </c>
    </row>
    <row r="127" spans="1:11" x14ac:dyDescent="0.2">
      <c r="A127" s="7" t="s">
        <v>433</v>
      </c>
      <c r="B127" s="65">
        <v>148</v>
      </c>
      <c r="C127" s="34">
        <f>IF(B142=0, "-", B127/B142)</f>
        <v>4.3593519882179674E-2</v>
      </c>
      <c r="D127" s="65">
        <v>54</v>
      </c>
      <c r="E127" s="9">
        <f>IF(D142=0, "-", D127/D142)</f>
        <v>1.7538161740824943E-2</v>
      </c>
      <c r="F127" s="81">
        <v>384</v>
      </c>
      <c r="G127" s="34">
        <f>IF(F142=0, "-", F127/F142)</f>
        <v>4.7577747491017224E-2</v>
      </c>
      <c r="H127" s="65">
        <v>153</v>
      </c>
      <c r="I127" s="9">
        <f>IF(H142=0, "-", H127/H142)</f>
        <v>1.9440914866581956E-2</v>
      </c>
      <c r="J127" s="8">
        <f t="shared" si="10"/>
        <v>1.7407407407407407</v>
      </c>
      <c r="K127" s="9">
        <f t="shared" si="11"/>
        <v>1.5098039215686274</v>
      </c>
    </row>
    <row r="128" spans="1:11" x14ac:dyDescent="0.2">
      <c r="A128" s="7" t="s">
        <v>434</v>
      </c>
      <c r="B128" s="65">
        <v>167</v>
      </c>
      <c r="C128" s="34">
        <f>IF(B142=0, "-", B128/B142)</f>
        <v>4.9189985272459498E-2</v>
      </c>
      <c r="D128" s="65">
        <v>149</v>
      </c>
      <c r="E128" s="9">
        <f>IF(D142=0, "-", D128/D142)</f>
        <v>4.8392335173757711E-2</v>
      </c>
      <c r="F128" s="81">
        <v>376</v>
      </c>
      <c r="G128" s="34">
        <f>IF(F142=0, "-", F128/F142)</f>
        <v>4.6586544418287697E-2</v>
      </c>
      <c r="H128" s="65">
        <v>493</v>
      </c>
      <c r="I128" s="9">
        <f>IF(H142=0, "-", H128/H142)</f>
        <v>6.2642947903430751E-2</v>
      </c>
      <c r="J128" s="8">
        <f t="shared" si="10"/>
        <v>0.12080536912751678</v>
      </c>
      <c r="K128" s="9">
        <f t="shared" si="11"/>
        <v>-0.23732251521298176</v>
      </c>
    </row>
    <row r="129" spans="1:11" x14ac:dyDescent="0.2">
      <c r="A129" s="7" t="s">
        <v>435</v>
      </c>
      <c r="B129" s="65">
        <v>285</v>
      </c>
      <c r="C129" s="34">
        <f>IF(B142=0, "-", B129/B142)</f>
        <v>8.3946980854197342E-2</v>
      </c>
      <c r="D129" s="65">
        <v>273</v>
      </c>
      <c r="E129" s="9">
        <f>IF(D142=0, "-", D129/D142)</f>
        <v>8.8665151023059441E-2</v>
      </c>
      <c r="F129" s="81">
        <v>694</v>
      </c>
      <c r="G129" s="34">
        <f>IF(F142=0, "-", F129/F142)</f>
        <v>8.5986866559286335E-2</v>
      </c>
      <c r="H129" s="65">
        <v>598</v>
      </c>
      <c r="I129" s="9">
        <f>IF(H142=0, "-", H129/H142)</f>
        <v>7.5984752223634058E-2</v>
      </c>
      <c r="J129" s="8">
        <f t="shared" si="10"/>
        <v>4.3956043956043959E-2</v>
      </c>
      <c r="K129" s="9">
        <f t="shared" si="11"/>
        <v>0.16053511705685619</v>
      </c>
    </row>
    <row r="130" spans="1:11" x14ac:dyDescent="0.2">
      <c r="A130" s="7" t="s">
        <v>436</v>
      </c>
      <c r="B130" s="65">
        <v>4</v>
      </c>
      <c r="C130" s="34">
        <f>IF(B142=0, "-", B130/B142)</f>
        <v>1.1782032400589101E-3</v>
      </c>
      <c r="D130" s="65">
        <v>91</v>
      </c>
      <c r="E130" s="9">
        <f>IF(D142=0, "-", D130/D142)</f>
        <v>2.9555050341019812E-2</v>
      </c>
      <c r="F130" s="81">
        <v>28</v>
      </c>
      <c r="G130" s="34">
        <f>IF(F142=0, "-", F130/F142)</f>
        <v>3.469210754553339E-3</v>
      </c>
      <c r="H130" s="65">
        <v>203</v>
      </c>
      <c r="I130" s="9">
        <f>IF(H142=0, "-", H130/H142)</f>
        <v>2.5794155019059722E-2</v>
      </c>
      <c r="J130" s="8">
        <f t="shared" si="10"/>
        <v>-0.95604395604395609</v>
      </c>
      <c r="K130" s="9">
        <f t="shared" si="11"/>
        <v>-0.86206896551724133</v>
      </c>
    </row>
    <row r="131" spans="1:11" x14ac:dyDescent="0.2">
      <c r="A131" s="7" t="s">
        <v>437</v>
      </c>
      <c r="B131" s="65">
        <v>421</v>
      </c>
      <c r="C131" s="34">
        <f>IF(B142=0, "-", B131/B142)</f>
        <v>0.1240058910162003</v>
      </c>
      <c r="D131" s="65">
        <v>212</v>
      </c>
      <c r="E131" s="9">
        <f>IF(D142=0, "-", D131/D142)</f>
        <v>6.885352387138681E-2</v>
      </c>
      <c r="F131" s="81">
        <v>468</v>
      </c>
      <c r="G131" s="34">
        <f>IF(F142=0, "-", F131/F142)</f>
        <v>5.7985379754677241E-2</v>
      </c>
      <c r="H131" s="65">
        <v>351</v>
      </c>
      <c r="I131" s="9">
        <f>IF(H142=0, "-", H131/H142)</f>
        <v>4.4599745870393899E-2</v>
      </c>
      <c r="J131" s="8">
        <f t="shared" si="10"/>
        <v>0.98584905660377353</v>
      </c>
      <c r="K131" s="9">
        <f t="shared" si="11"/>
        <v>0.33333333333333331</v>
      </c>
    </row>
    <row r="132" spans="1:11" x14ac:dyDescent="0.2">
      <c r="A132" s="7" t="s">
        <v>438</v>
      </c>
      <c r="B132" s="65">
        <v>0</v>
      </c>
      <c r="C132" s="34">
        <f>IF(B142=0, "-", B132/B142)</f>
        <v>0</v>
      </c>
      <c r="D132" s="65">
        <v>4</v>
      </c>
      <c r="E132" s="9">
        <f>IF(D142=0, "-", D132/D142)</f>
        <v>1.2991230919129587E-3</v>
      </c>
      <c r="F132" s="81">
        <v>0</v>
      </c>
      <c r="G132" s="34">
        <f>IF(F142=0, "-", F132/F142)</f>
        <v>0</v>
      </c>
      <c r="H132" s="65">
        <v>21</v>
      </c>
      <c r="I132" s="9">
        <f>IF(H142=0, "-", H132/H142)</f>
        <v>2.6683608640406609E-3</v>
      </c>
      <c r="J132" s="8">
        <f t="shared" si="10"/>
        <v>-1</v>
      </c>
      <c r="K132" s="9">
        <f t="shared" si="11"/>
        <v>-1</v>
      </c>
    </row>
    <row r="133" spans="1:11" x14ac:dyDescent="0.2">
      <c r="A133" s="7" t="s">
        <v>439</v>
      </c>
      <c r="B133" s="65">
        <v>50</v>
      </c>
      <c r="C133" s="34">
        <f>IF(B142=0, "-", B133/B142)</f>
        <v>1.4727540500736377E-2</v>
      </c>
      <c r="D133" s="65">
        <v>95</v>
      </c>
      <c r="E133" s="9">
        <f>IF(D142=0, "-", D133/D142)</f>
        <v>3.0854173432932772E-2</v>
      </c>
      <c r="F133" s="81">
        <v>93</v>
      </c>
      <c r="G133" s="34">
        <f>IF(F142=0, "-", F133/F142)</f>
        <v>1.1522735720480733E-2</v>
      </c>
      <c r="H133" s="65">
        <v>212</v>
      </c>
      <c r="I133" s="9">
        <f>IF(H142=0, "-", H133/H142)</f>
        <v>2.6937738246505718E-2</v>
      </c>
      <c r="J133" s="8">
        <f t="shared" si="10"/>
        <v>-0.47368421052631576</v>
      </c>
      <c r="K133" s="9">
        <f t="shared" si="11"/>
        <v>-0.56132075471698117</v>
      </c>
    </row>
    <row r="134" spans="1:11" x14ac:dyDescent="0.2">
      <c r="A134" s="7" t="s">
        <v>440</v>
      </c>
      <c r="B134" s="65">
        <v>24</v>
      </c>
      <c r="C134" s="34">
        <f>IF(B142=0, "-", B134/B142)</f>
        <v>7.069219440353461E-3</v>
      </c>
      <c r="D134" s="65">
        <v>20</v>
      </c>
      <c r="E134" s="9">
        <f>IF(D142=0, "-", D134/D142)</f>
        <v>6.4956154595647939E-3</v>
      </c>
      <c r="F134" s="81">
        <v>48</v>
      </c>
      <c r="G134" s="34">
        <f>IF(F142=0, "-", F134/F142)</f>
        <v>5.9472184363771529E-3</v>
      </c>
      <c r="H134" s="65">
        <v>23</v>
      </c>
      <c r="I134" s="9">
        <f>IF(H142=0, "-", H134/H142)</f>
        <v>2.9224904701397711E-3</v>
      </c>
      <c r="J134" s="8">
        <f t="shared" si="10"/>
        <v>0.2</v>
      </c>
      <c r="K134" s="9">
        <f t="shared" si="11"/>
        <v>1.0869565217391304</v>
      </c>
    </row>
    <row r="135" spans="1:11" x14ac:dyDescent="0.2">
      <c r="A135" s="7" t="s">
        <v>441</v>
      </c>
      <c r="B135" s="65">
        <v>366</v>
      </c>
      <c r="C135" s="34">
        <f>IF(B142=0, "-", B135/B142)</f>
        <v>0.10780559646539029</v>
      </c>
      <c r="D135" s="65">
        <v>599</v>
      </c>
      <c r="E135" s="9">
        <f>IF(D142=0, "-", D135/D142)</f>
        <v>0.19454368301396557</v>
      </c>
      <c r="F135" s="81">
        <v>591</v>
      </c>
      <c r="G135" s="34">
        <f>IF(F142=0, "-", F135/F142)</f>
        <v>7.32251269978937E-2</v>
      </c>
      <c r="H135" s="65">
        <v>1090</v>
      </c>
      <c r="I135" s="9">
        <f>IF(H142=0, "-", H135/H142)</f>
        <v>0.13850063532401524</v>
      </c>
      <c r="J135" s="8">
        <f t="shared" si="10"/>
        <v>-0.38898163606010017</v>
      </c>
      <c r="K135" s="9">
        <f t="shared" si="11"/>
        <v>-0.45779816513761468</v>
      </c>
    </row>
    <row r="136" spans="1:11" x14ac:dyDescent="0.2">
      <c r="A136" s="7" t="s">
        <v>442</v>
      </c>
      <c r="B136" s="65">
        <v>171</v>
      </c>
      <c r="C136" s="34">
        <f>IF(B142=0, "-", B136/B142)</f>
        <v>5.0368188512518411E-2</v>
      </c>
      <c r="D136" s="65">
        <v>86</v>
      </c>
      <c r="E136" s="9">
        <f>IF(D142=0, "-", D136/D142)</f>
        <v>2.7931146476128613E-2</v>
      </c>
      <c r="F136" s="81">
        <v>405</v>
      </c>
      <c r="G136" s="34">
        <f>IF(F142=0, "-", F136/F142)</f>
        <v>5.0179655556932226E-2</v>
      </c>
      <c r="H136" s="65">
        <v>207</v>
      </c>
      <c r="I136" s="9">
        <f>IF(H142=0, "-", H136/H142)</f>
        <v>2.6302414231257943E-2</v>
      </c>
      <c r="J136" s="8">
        <f t="shared" si="10"/>
        <v>0.98837209302325579</v>
      </c>
      <c r="K136" s="9">
        <f t="shared" si="11"/>
        <v>0.95652173913043481</v>
      </c>
    </row>
    <row r="137" spans="1:11" x14ac:dyDescent="0.2">
      <c r="A137" s="7" t="s">
        <v>443</v>
      </c>
      <c r="B137" s="65">
        <v>311</v>
      </c>
      <c r="C137" s="34">
        <f>IF(B142=0, "-", B137/B142)</f>
        <v>9.1605301914580259E-2</v>
      </c>
      <c r="D137" s="65">
        <v>31</v>
      </c>
      <c r="E137" s="9">
        <f>IF(D142=0, "-", D137/D142)</f>
        <v>1.0068203962325431E-2</v>
      </c>
      <c r="F137" s="81">
        <v>655</v>
      </c>
      <c r="G137" s="34">
        <f>IF(F142=0, "-", F137/F142)</f>
        <v>8.11547515797299E-2</v>
      </c>
      <c r="H137" s="65">
        <v>139</v>
      </c>
      <c r="I137" s="9">
        <f>IF(H142=0, "-", H137/H142)</f>
        <v>1.7662007623888185E-2</v>
      </c>
      <c r="J137" s="8">
        <f t="shared" si="10"/>
        <v>9.0322580645161299</v>
      </c>
      <c r="K137" s="9">
        <f t="shared" si="11"/>
        <v>3.7122302158273381</v>
      </c>
    </row>
    <row r="138" spans="1:11" x14ac:dyDescent="0.2">
      <c r="A138" s="7" t="s">
        <v>444</v>
      </c>
      <c r="B138" s="65">
        <v>561</v>
      </c>
      <c r="C138" s="34">
        <f>IF(B142=0, "-", B138/B142)</f>
        <v>0.16524300441826215</v>
      </c>
      <c r="D138" s="65">
        <v>306</v>
      </c>
      <c r="E138" s="9">
        <f>IF(D142=0, "-", D138/D142)</f>
        <v>9.9382916531341348E-2</v>
      </c>
      <c r="F138" s="81">
        <v>1995</v>
      </c>
      <c r="G138" s="34">
        <f>IF(F142=0, "-", F138/F142)</f>
        <v>0.24718126626192541</v>
      </c>
      <c r="H138" s="65">
        <v>1045</v>
      </c>
      <c r="I138" s="9">
        <f>IF(H142=0, "-", H138/H142)</f>
        <v>0.13278271918678525</v>
      </c>
      <c r="J138" s="8">
        <f t="shared" si="10"/>
        <v>0.83333333333333337</v>
      </c>
      <c r="K138" s="9">
        <f t="shared" si="11"/>
        <v>0.90909090909090906</v>
      </c>
    </row>
    <row r="139" spans="1:11" x14ac:dyDescent="0.2">
      <c r="A139" s="7" t="s">
        <v>445</v>
      </c>
      <c r="B139" s="65">
        <v>3</v>
      </c>
      <c r="C139" s="34">
        <f>IF(B142=0, "-", B139/B142)</f>
        <v>8.8365243004418263E-4</v>
      </c>
      <c r="D139" s="65">
        <v>12</v>
      </c>
      <c r="E139" s="9">
        <f>IF(D142=0, "-", D139/D142)</f>
        <v>3.8973692757388761E-3</v>
      </c>
      <c r="F139" s="81">
        <v>8</v>
      </c>
      <c r="G139" s="34">
        <f>IF(F142=0, "-", F139/F142)</f>
        <v>9.9120307272952549E-4</v>
      </c>
      <c r="H139" s="65">
        <v>12</v>
      </c>
      <c r="I139" s="9">
        <f>IF(H142=0, "-", H139/H142)</f>
        <v>1.5247776365946632E-3</v>
      </c>
      <c r="J139" s="8">
        <f t="shared" si="10"/>
        <v>-0.75</v>
      </c>
      <c r="K139" s="9">
        <f t="shared" si="11"/>
        <v>-0.33333333333333331</v>
      </c>
    </row>
    <row r="140" spans="1:11" x14ac:dyDescent="0.2">
      <c r="A140" s="7" t="s">
        <v>446</v>
      </c>
      <c r="B140" s="65">
        <v>0</v>
      </c>
      <c r="C140" s="34">
        <f>IF(B142=0, "-", B140/B142)</f>
        <v>0</v>
      </c>
      <c r="D140" s="65">
        <v>187</v>
      </c>
      <c r="E140" s="9">
        <f>IF(D142=0, "-", D140/D142)</f>
        <v>6.0734004546930821E-2</v>
      </c>
      <c r="F140" s="81">
        <v>19</v>
      </c>
      <c r="G140" s="34">
        <f>IF(F142=0, "-", F140/F142)</f>
        <v>2.3541072977326231E-3</v>
      </c>
      <c r="H140" s="65">
        <v>480</v>
      </c>
      <c r="I140" s="9">
        <f>IF(H142=0, "-", H140/H142)</f>
        <v>6.0991105463786534E-2</v>
      </c>
      <c r="J140" s="8">
        <f t="shared" si="10"/>
        <v>-1</v>
      </c>
      <c r="K140" s="9">
        <f t="shared" si="11"/>
        <v>-0.9604166666666667</v>
      </c>
    </row>
    <row r="141" spans="1:11" x14ac:dyDescent="0.2">
      <c r="A141" s="2"/>
      <c r="B141" s="68"/>
      <c r="C141" s="33"/>
      <c r="D141" s="68"/>
      <c r="E141" s="6"/>
      <c r="F141" s="82"/>
      <c r="G141" s="33"/>
      <c r="H141" s="68"/>
      <c r="I141" s="6"/>
      <c r="J141" s="5"/>
      <c r="K141" s="6"/>
    </row>
    <row r="142" spans="1:11" s="43" customFormat="1" x14ac:dyDescent="0.2">
      <c r="A142" s="162" t="s">
        <v>602</v>
      </c>
      <c r="B142" s="71">
        <f>SUM(B118:B141)</f>
        <v>3395</v>
      </c>
      <c r="C142" s="40">
        <f>B142/32224</f>
        <v>0.10535625620655412</v>
      </c>
      <c r="D142" s="71">
        <f>SUM(D118:D141)</f>
        <v>3079</v>
      </c>
      <c r="E142" s="41">
        <f>D142/32499</f>
        <v>9.474137665774332E-2</v>
      </c>
      <c r="F142" s="77">
        <f>SUM(F118:F141)</f>
        <v>8071</v>
      </c>
      <c r="G142" s="42">
        <f>F142/81619</f>
        <v>9.8886288731790395E-2</v>
      </c>
      <c r="H142" s="71">
        <f>SUM(H118:H141)</f>
        <v>7870</v>
      </c>
      <c r="I142" s="41">
        <f>H142/85328</f>
        <v>9.2232327020438779E-2</v>
      </c>
      <c r="J142" s="37">
        <f>IF(D142=0, "-", IF((B142-D142)/D142&lt;10, (B142-D142)/D142, "&gt;999%"))</f>
        <v>0.10263072426112374</v>
      </c>
      <c r="K142" s="38">
        <f>IF(H142=0, "-", IF((F142-H142)/H142&lt;10, (F142-H142)/H142, "&gt;999%"))</f>
        <v>2.5540025412960611E-2</v>
      </c>
    </row>
    <row r="143" spans="1:11" x14ac:dyDescent="0.2">
      <c r="B143" s="83"/>
      <c r="D143" s="83"/>
      <c r="F143" s="83"/>
      <c r="H143" s="83"/>
    </row>
    <row r="144" spans="1:11" x14ac:dyDescent="0.2">
      <c r="A144" s="163" t="s">
        <v>156</v>
      </c>
      <c r="B144" s="61" t="s">
        <v>12</v>
      </c>
      <c r="C144" s="62" t="s">
        <v>13</v>
      </c>
      <c r="D144" s="61" t="s">
        <v>12</v>
      </c>
      <c r="E144" s="63" t="s">
        <v>13</v>
      </c>
      <c r="F144" s="62" t="s">
        <v>12</v>
      </c>
      <c r="G144" s="62" t="s">
        <v>13</v>
      </c>
      <c r="H144" s="61" t="s">
        <v>12</v>
      </c>
      <c r="I144" s="63" t="s">
        <v>13</v>
      </c>
      <c r="J144" s="61"/>
      <c r="K144" s="63"/>
    </row>
    <row r="145" spans="1:11" x14ac:dyDescent="0.2">
      <c r="A145" s="7" t="s">
        <v>447</v>
      </c>
      <c r="B145" s="65">
        <v>5</v>
      </c>
      <c r="C145" s="34">
        <f>IF(B166=0, "-", B145/B166)</f>
        <v>6.7294751009421266E-3</v>
      </c>
      <c r="D145" s="65">
        <v>5</v>
      </c>
      <c r="E145" s="9">
        <f>IF(D166=0, "-", D145/D166)</f>
        <v>7.6452599388379203E-3</v>
      </c>
      <c r="F145" s="81">
        <v>16</v>
      </c>
      <c r="G145" s="34">
        <f>IF(F166=0, "-", F145/F166)</f>
        <v>1.0165184243964422E-2</v>
      </c>
      <c r="H145" s="65">
        <v>9</v>
      </c>
      <c r="I145" s="9">
        <f>IF(H166=0, "-", H145/H166)</f>
        <v>4.5022511255627812E-3</v>
      </c>
      <c r="J145" s="8">
        <f t="shared" ref="J145:J164" si="12">IF(D145=0, "-", IF((B145-D145)/D145&lt;10, (B145-D145)/D145, "&gt;999%"))</f>
        <v>0</v>
      </c>
      <c r="K145" s="9">
        <f t="shared" ref="K145:K164" si="13">IF(H145=0, "-", IF((F145-H145)/H145&lt;10, (F145-H145)/H145, "&gt;999%"))</f>
        <v>0.77777777777777779</v>
      </c>
    </row>
    <row r="146" spans="1:11" x14ac:dyDescent="0.2">
      <c r="A146" s="7" t="s">
        <v>448</v>
      </c>
      <c r="B146" s="65">
        <v>64</v>
      </c>
      <c r="C146" s="34">
        <f>IF(B166=0, "-", B146/B166)</f>
        <v>8.613728129205922E-2</v>
      </c>
      <c r="D146" s="65">
        <v>47</v>
      </c>
      <c r="E146" s="9">
        <f>IF(D166=0, "-", D146/D166)</f>
        <v>7.1865443425076447E-2</v>
      </c>
      <c r="F146" s="81">
        <v>120</v>
      </c>
      <c r="G146" s="34">
        <f>IF(F166=0, "-", F146/F166)</f>
        <v>7.6238881829733166E-2</v>
      </c>
      <c r="H146" s="65">
        <v>210</v>
      </c>
      <c r="I146" s="9">
        <f>IF(H166=0, "-", H146/H166)</f>
        <v>0.10505252626313157</v>
      </c>
      <c r="J146" s="8">
        <f t="shared" si="12"/>
        <v>0.36170212765957449</v>
      </c>
      <c r="K146" s="9">
        <f t="shared" si="13"/>
        <v>-0.42857142857142855</v>
      </c>
    </row>
    <row r="147" spans="1:11" x14ac:dyDescent="0.2">
      <c r="A147" s="7" t="s">
        <v>449</v>
      </c>
      <c r="B147" s="65">
        <v>9</v>
      </c>
      <c r="C147" s="34">
        <f>IF(B166=0, "-", B147/B166)</f>
        <v>1.2113055181695828E-2</v>
      </c>
      <c r="D147" s="65">
        <v>0</v>
      </c>
      <c r="E147" s="9">
        <f>IF(D166=0, "-", D147/D166)</f>
        <v>0</v>
      </c>
      <c r="F147" s="81">
        <v>24</v>
      </c>
      <c r="G147" s="34">
        <f>IF(F166=0, "-", F147/F166)</f>
        <v>1.5247776365946633E-2</v>
      </c>
      <c r="H147" s="65">
        <v>0</v>
      </c>
      <c r="I147" s="9">
        <f>IF(H166=0, "-", H147/H166)</f>
        <v>0</v>
      </c>
      <c r="J147" s="8" t="str">
        <f t="shared" si="12"/>
        <v>-</v>
      </c>
      <c r="K147" s="9" t="str">
        <f t="shared" si="13"/>
        <v>-</v>
      </c>
    </row>
    <row r="148" spans="1:11" x14ac:dyDescent="0.2">
      <c r="A148" s="7" t="s">
        <v>450</v>
      </c>
      <c r="B148" s="65">
        <v>86</v>
      </c>
      <c r="C148" s="34">
        <f>IF(B166=0, "-", B148/B166)</f>
        <v>0.11574697173620457</v>
      </c>
      <c r="D148" s="65">
        <v>121</v>
      </c>
      <c r="E148" s="9">
        <f>IF(D166=0, "-", D148/D166)</f>
        <v>0.18501529051987767</v>
      </c>
      <c r="F148" s="81">
        <v>231</v>
      </c>
      <c r="G148" s="34">
        <f>IF(F166=0, "-", F148/F166)</f>
        <v>0.14675984752223634</v>
      </c>
      <c r="H148" s="65">
        <v>323</v>
      </c>
      <c r="I148" s="9">
        <f>IF(H166=0, "-", H148/H166)</f>
        <v>0.1615807903951976</v>
      </c>
      <c r="J148" s="8">
        <f t="shared" si="12"/>
        <v>-0.28925619834710742</v>
      </c>
      <c r="K148" s="9">
        <f t="shared" si="13"/>
        <v>-0.28482972136222912</v>
      </c>
    </row>
    <row r="149" spans="1:11" x14ac:dyDescent="0.2">
      <c r="A149" s="7" t="s">
        <v>451</v>
      </c>
      <c r="B149" s="65">
        <v>12</v>
      </c>
      <c r="C149" s="34">
        <f>IF(B166=0, "-", B149/B166)</f>
        <v>1.6150740242261104E-2</v>
      </c>
      <c r="D149" s="65">
        <v>17</v>
      </c>
      <c r="E149" s="9">
        <f>IF(D166=0, "-", D149/D166)</f>
        <v>2.5993883792048929E-2</v>
      </c>
      <c r="F149" s="81">
        <v>44</v>
      </c>
      <c r="G149" s="34">
        <f>IF(F166=0, "-", F149/F166)</f>
        <v>2.795425667090216E-2</v>
      </c>
      <c r="H149" s="65">
        <v>40</v>
      </c>
      <c r="I149" s="9">
        <f>IF(H166=0, "-", H149/H166)</f>
        <v>2.001000500250125E-2</v>
      </c>
      <c r="J149" s="8">
        <f t="shared" si="12"/>
        <v>-0.29411764705882354</v>
      </c>
      <c r="K149" s="9">
        <f t="shared" si="13"/>
        <v>0.1</v>
      </c>
    </row>
    <row r="150" spans="1:11" x14ac:dyDescent="0.2">
      <c r="A150" s="7" t="s">
        <v>452</v>
      </c>
      <c r="B150" s="65">
        <v>14</v>
      </c>
      <c r="C150" s="34">
        <f>IF(B166=0, "-", B150/B166)</f>
        <v>1.8842530282637954E-2</v>
      </c>
      <c r="D150" s="65">
        <v>28</v>
      </c>
      <c r="E150" s="9">
        <f>IF(D166=0, "-", D150/D166)</f>
        <v>4.2813455657492352E-2</v>
      </c>
      <c r="F150" s="81">
        <v>31</v>
      </c>
      <c r="G150" s="34">
        <f>IF(F166=0, "-", F150/F166)</f>
        <v>1.9695044472681066E-2</v>
      </c>
      <c r="H150" s="65">
        <v>47</v>
      </c>
      <c r="I150" s="9">
        <f>IF(H166=0, "-", H150/H166)</f>
        <v>2.351175587793897E-2</v>
      </c>
      <c r="J150" s="8">
        <f t="shared" si="12"/>
        <v>-0.5</v>
      </c>
      <c r="K150" s="9">
        <f t="shared" si="13"/>
        <v>-0.34042553191489361</v>
      </c>
    </row>
    <row r="151" spans="1:11" x14ac:dyDescent="0.2">
      <c r="A151" s="7" t="s">
        <v>453</v>
      </c>
      <c r="B151" s="65">
        <v>8</v>
      </c>
      <c r="C151" s="34">
        <f>IF(B166=0, "-", B151/B166)</f>
        <v>1.0767160161507403E-2</v>
      </c>
      <c r="D151" s="65">
        <v>20</v>
      </c>
      <c r="E151" s="9">
        <f>IF(D166=0, "-", D151/D166)</f>
        <v>3.0581039755351681E-2</v>
      </c>
      <c r="F151" s="81">
        <v>13</v>
      </c>
      <c r="G151" s="34">
        <f>IF(F166=0, "-", F151/F166)</f>
        <v>8.2592121982210925E-3</v>
      </c>
      <c r="H151" s="65">
        <v>27</v>
      </c>
      <c r="I151" s="9">
        <f>IF(H166=0, "-", H151/H166)</f>
        <v>1.3506753376688344E-2</v>
      </c>
      <c r="J151" s="8">
        <f t="shared" si="12"/>
        <v>-0.6</v>
      </c>
      <c r="K151" s="9">
        <f t="shared" si="13"/>
        <v>-0.51851851851851849</v>
      </c>
    </row>
    <row r="152" spans="1:11" x14ac:dyDescent="0.2">
      <c r="A152" s="7" t="s">
        <v>454</v>
      </c>
      <c r="B152" s="65">
        <v>2</v>
      </c>
      <c r="C152" s="34">
        <f>IF(B166=0, "-", B152/B166)</f>
        <v>2.6917900403768506E-3</v>
      </c>
      <c r="D152" s="65">
        <v>3</v>
      </c>
      <c r="E152" s="9">
        <f>IF(D166=0, "-", D152/D166)</f>
        <v>4.5871559633027525E-3</v>
      </c>
      <c r="F152" s="81">
        <v>2</v>
      </c>
      <c r="G152" s="34">
        <f>IF(F166=0, "-", F152/F166)</f>
        <v>1.2706480304955528E-3</v>
      </c>
      <c r="H152" s="65">
        <v>4</v>
      </c>
      <c r="I152" s="9">
        <f>IF(H166=0, "-", H152/H166)</f>
        <v>2.0010005002501249E-3</v>
      </c>
      <c r="J152" s="8">
        <f t="shared" si="12"/>
        <v>-0.33333333333333331</v>
      </c>
      <c r="K152" s="9">
        <f t="shared" si="13"/>
        <v>-0.5</v>
      </c>
    </row>
    <row r="153" spans="1:11" x14ac:dyDescent="0.2">
      <c r="A153" s="7" t="s">
        <v>455</v>
      </c>
      <c r="B153" s="65">
        <v>42</v>
      </c>
      <c r="C153" s="34">
        <f>IF(B166=0, "-", B153/B166)</f>
        <v>5.652759084791386E-2</v>
      </c>
      <c r="D153" s="65">
        <v>0</v>
      </c>
      <c r="E153" s="9">
        <f>IF(D166=0, "-", D153/D166)</f>
        <v>0</v>
      </c>
      <c r="F153" s="81">
        <v>61</v>
      </c>
      <c r="G153" s="34">
        <f>IF(F166=0, "-", F153/F166)</f>
        <v>3.8754764930114358E-2</v>
      </c>
      <c r="H153" s="65">
        <v>0</v>
      </c>
      <c r="I153" s="9">
        <f>IF(H166=0, "-", H153/H166)</f>
        <v>0</v>
      </c>
      <c r="J153" s="8" t="str">
        <f t="shared" si="12"/>
        <v>-</v>
      </c>
      <c r="K153" s="9" t="str">
        <f t="shared" si="13"/>
        <v>-</v>
      </c>
    </row>
    <row r="154" spans="1:11" x14ac:dyDescent="0.2">
      <c r="A154" s="7" t="s">
        <v>456</v>
      </c>
      <c r="B154" s="65">
        <v>70</v>
      </c>
      <c r="C154" s="34">
        <f>IF(B166=0, "-", B154/B166)</f>
        <v>9.4212651413189769E-2</v>
      </c>
      <c r="D154" s="65">
        <v>36</v>
      </c>
      <c r="E154" s="9">
        <f>IF(D166=0, "-", D154/D166)</f>
        <v>5.5045871559633031E-2</v>
      </c>
      <c r="F154" s="81">
        <v>129</v>
      </c>
      <c r="G154" s="34">
        <f>IF(F166=0, "-", F154/F166)</f>
        <v>8.1956797966963146E-2</v>
      </c>
      <c r="H154" s="65">
        <v>163</v>
      </c>
      <c r="I154" s="9">
        <f>IF(H166=0, "-", H154/H166)</f>
        <v>8.1540770385192599E-2</v>
      </c>
      <c r="J154" s="8">
        <f t="shared" si="12"/>
        <v>0.94444444444444442</v>
      </c>
      <c r="K154" s="9">
        <f t="shared" si="13"/>
        <v>-0.20858895705521471</v>
      </c>
    </row>
    <row r="155" spans="1:11" x14ac:dyDescent="0.2">
      <c r="A155" s="7" t="s">
        <v>457</v>
      </c>
      <c r="B155" s="65">
        <v>100</v>
      </c>
      <c r="C155" s="34">
        <f>IF(B166=0, "-", B155/B166)</f>
        <v>0.13458950201884254</v>
      </c>
      <c r="D155" s="65">
        <v>64</v>
      </c>
      <c r="E155" s="9">
        <f>IF(D166=0, "-", D155/D166)</f>
        <v>9.7859327217125383E-2</v>
      </c>
      <c r="F155" s="81">
        <v>136</v>
      </c>
      <c r="G155" s="34">
        <f>IF(F166=0, "-", F155/F166)</f>
        <v>8.6404066073697591E-2</v>
      </c>
      <c r="H155" s="65">
        <v>181</v>
      </c>
      <c r="I155" s="9">
        <f>IF(H166=0, "-", H155/H166)</f>
        <v>9.0545272636318161E-2</v>
      </c>
      <c r="J155" s="8">
        <f t="shared" si="12"/>
        <v>0.5625</v>
      </c>
      <c r="K155" s="9">
        <f t="shared" si="13"/>
        <v>-0.24861878453038674</v>
      </c>
    </row>
    <row r="156" spans="1:11" x14ac:dyDescent="0.2">
      <c r="A156" s="7" t="s">
        <v>458</v>
      </c>
      <c r="B156" s="65">
        <v>17</v>
      </c>
      <c r="C156" s="34">
        <f>IF(B166=0, "-", B156/B166)</f>
        <v>2.2880215343203229E-2</v>
      </c>
      <c r="D156" s="65">
        <v>14</v>
      </c>
      <c r="E156" s="9">
        <f>IF(D166=0, "-", D156/D166)</f>
        <v>2.1406727828746176E-2</v>
      </c>
      <c r="F156" s="81">
        <v>43</v>
      </c>
      <c r="G156" s="34">
        <f>IF(F166=0, "-", F156/F166)</f>
        <v>2.7318932655654382E-2</v>
      </c>
      <c r="H156" s="65">
        <v>45</v>
      </c>
      <c r="I156" s="9">
        <f>IF(H166=0, "-", H156/H166)</f>
        <v>2.2511255627813906E-2</v>
      </c>
      <c r="J156" s="8">
        <f t="shared" si="12"/>
        <v>0.21428571428571427</v>
      </c>
      <c r="K156" s="9">
        <f t="shared" si="13"/>
        <v>-4.4444444444444446E-2</v>
      </c>
    </row>
    <row r="157" spans="1:11" x14ac:dyDescent="0.2">
      <c r="A157" s="7" t="s">
        <v>459</v>
      </c>
      <c r="B157" s="65">
        <v>80</v>
      </c>
      <c r="C157" s="34">
        <f>IF(B166=0, "-", B157/B166)</f>
        <v>0.10767160161507403</v>
      </c>
      <c r="D157" s="65">
        <v>81</v>
      </c>
      <c r="E157" s="9">
        <f>IF(D166=0, "-", D157/D166)</f>
        <v>0.12385321100917432</v>
      </c>
      <c r="F157" s="81">
        <v>187</v>
      </c>
      <c r="G157" s="34">
        <f>IF(F166=0, "-", F157/F166)</f>
        <v>0.11880559085133419</v>
      </c>
      <c r="H157" s="65">
        <v>178</v>
      </c>
      <c r="I157" s="9">
        <f>IF(H166=0, "-", H157/H166)</f>
        <v>8.9044522261130563E-2</v>
      </c>
      <c r="J157" s="8">
        <f t="shared" si="12"/>
        <v>-1.2345679012345678E-2</v>
      </c>
      <c r="K157" s="9">
        <f t="shared" si="13"/>
        <v>5.0561797752808987E-2</v>
      </c>
    </row>
    <row r="158" spans="1:11" x14ac:dyDescent="0.2">
      <c r="A158" s="7" t="s">
        <v>460</v>
      </c>
      <c r="B158" s="65">
        <v>20</v>
      </c>
      <c r="C158" s="34">
        <f>IF(B166=0, "-", B158/B166)</f>
        <v>2.6917900403768506E-2</v>
      </c>
      <c r="D158" s="65">
        <v>5</v>
      </c>
      <c r="E158" s="9">
        <f>IF(D166=0, "-", D158/D166)</f>
        <v>7.6452599388379203E-3</v>
      </c>
      <c r="F158" s="81">
        <v>44</v>
      </c>
      <c r="G158" s="34">
        <f>IF(F166=0, "-", F158/F166)</f>
        <v>2.795425667090216E-2</v>
      </c>
      <c r="H158" s="65">
        <v>28</v>
      </c>
      <c r="I158" s="9">
        <f>IF(H166=0, "-", H158/H166)</f>
        <v>1.4007003501750876E-2</v>
      </c>
      <c r="J158" s="8">
        <f t="shared" si="12"/>
        <v>3</v>
      </c>
      <c r="K158" s="9">
        <f t="shared" si="13"/>
        <v>0.5714285714285714</v>
      </c>
    </row>
    <row r="159" spans="1:11" x14ac:dyDescent="0.2">
      <c r="A159" s="7" t="s">
        <v>461</v>
      </c>
      <c r="B159" s="65">
        <v>13</v>
      </c>
      <c r="C159" s="34">
        <f>IF(B166=0, "-", B159/B166)</f>
        <v>1.7496635262449527E-2</v>
      </c>
      <c r="D159" s="65">
        <v>27</v>
      </c>
      <c r="E159" s="9">
        <f>IF(D166=0, "-", D159/D166)</f>
        <v>4.1284403669724773E-2</v>
      </c>
      <c r="F159" s="81">
        <v>32</v>
      </c>
      <c r="G159" s="34">
        <f>IF(F166=0, "-", F159/F166)</f>
        <v>2.0330368487928845E-2</v>
      </c>
      <c r="H159" s="65">
        <v>92</v>
      </c>
      <c r="I159" s="9">
        <f>IF(H166=0, "-", H159/H166)</f>
        <v>4.602301150575288E-2</v>
      </c>
      <c r="J159" s="8">
        <f t="shared" si="12"/>
        <v>-0.51851851851851849</v>
      </c>
      <c r="K159" s="9">
        <f t="shared" si="13"/>
        <v>-0.65217391304347827</v>
      </c>
    </row>
    <row r="160" spans="1:11" x14ac:dyDescent="0.2">
      <c r="A160" s="7" t="s">
        <v>462</v>
      </c>
      <c r="B160" s="65">
        <v>53</v>
      </c>
      <c r="C160" s="34">
        <f>IF(B166=0, "-", B160/B166)</f>
        <v>7.1332436069986543E-2</v>
      </c>
      <c r="D160" s="65">
        <v>48</v>
      </c>
      <c r="E160" s="9">
        <f>IF(D166=0, "-", D160/D166)</f>
        <v>7.3394495412844041E-2</v>
      </c>
      <c r="F160" s="81">
        <v>165</v>
      </c>
      <c r="G160" s="34">
        <f>IF(F166=0, "-", F160/F166)</f>
        <v>0.1048284625158831</v>
      </c>
      <c r="H160" s="65">
        <v>229</v>
      </c>
      <c r="I160" s="9">
        <f>IF(H166=0, "-", H160/H166)</f>
        <v>0.11455727863931967</v>
      </c>
      <c r="J160" s="8">
        <f t="shared" si="12"/>
        <v>0.10416666666666667</v>
      </c>
      <c r="K160" s="9">
        <f t="shared" si="13"/>
        <v>-0.27947598253275108</v>
      </c>
    </row>
    <row r="161" spans="1:11" x14ac:dyDescent="0.2">
      <c r="A161" s="7" t="s">
        <v>463</v>
      </c>
      <c r="B161" s="65">
        <v>26</v>
      </c>
      <c r="C161" s="34">
        <f>IF(B166=0, "-", B161/B166)</f>
        <v>3.4993270524899055E-2</v>
      </c>
      <c r="D161" s="65">
        <v>20</v>
      </c>
      <c r="E161" s="9">
        <f>IF(D166=0, "-", D161/D166)</f>
        <v>3.0581039755351681E-2</v>
      </c>
      <c r="F161" s="81">
        <v>69</v>
      </c>
      <c r="G161" s="34">
        <f>IF(F166=0, "-", F161/F166)</f>
        <v>4.3837357052096571E-2</v>
      </c>
      <c r="H161" s="65">
        <v>49</v>
      </c>
      <c r="I161" s="9">
        <f>IF(H166=0, "-", H161/H166)</f>
        <v>2.4512256128064031E-2</v>
      </c>
      <c r="J161" s="8">
        <f t="shared" si="12"/>
        <v>0.3</v>
      </c>
      <c r="K161" s="9">
        <f t="shared" si="13"/>
        <v>0.40816326530612246</v>
      </c>
    </row>
    <row r="162" spans="1:11" x14ac:dyDescent="0.2">
      <c r="A162" s="7" t="s">
        <v>464</v>
      </c>
      <c r="B162" s="65">
        <v>38</v>
      </c>
      <c r="C162" s="34">
        <f>IF(B166=0, "-", B162/B166)</f>
        <v>5.1144010767160158E-2</v>
      </c>
      <c r="D162" s="65">
        <v>11</v>
      </c>
      <c r="E162" s="9">
        <f>IF(D166=0, "-", D162/D166)</f>
        <v>1.6819571865443424E-2</v>
      </c>
      <c r="F162" s="81">
        <v>75</v>
      </c>
      <c r="G162" s="34">
        <f>IF(F166=0, "-", F162/F166)</f>
        <v>4.7649301143583227E-2</v>
      </c>
      <c r="H162" s="65">
        <v>41</v>
      </c>
      <c r="I162" s="9">
        <f>IF(H166=0, "-", H162/H166)</f>
        <v>2.0510255127563781E-2</v>
      </c>
      <c r="J162" s="8">
        <f t="shared" si="12"/>
        <v>2.4545454545454546</v>
      </c>
      <c r="K162" s="9">
        <f t="shared" si="13"/>
        <v>0.82926829268292679</v>
      </c>
    </row>
    <row r="163" spans="1:11" x14ac:dyDescent="0.2">
      <c r="A163" s="7" t="s">
        <v>465</v>
      </c>
      <c r="B163" s="65">
        <v>25</v>
      </c>
      <c r="C163" s="34">
        <f>IF(B166=0, "-", B163/B166)</f>
        <v>3.3647375504710635E-2</v>
      </c>
      <c r="D163" s="65">
        <v>46</v>
      </c>
      <c r="E163" s="9">
        <f>IF(D166=0, "-", D163/D166)</f>
        <v>7.0336391437308868E-2</v>
      </c>
      <c r="F163" s="81">
        <v>47</v>
      </c>
      <c r="G163" s="34">
        <f>IF(F166=0, "-", F163/F166)</f>
        <v>2.9860228716645489E-2</v>
      </c>
      <c r="H163" s="65">
        <v>107</v>
      </c>
      <c r="I163" s="9">
        <f>IF(H166=0, "-", H163/H166)</f>
        <v>5.3526763381690844E-2</v>
      </c>
      <c r="J163" s="8">
        <f t="shared" si="12"/>
        <v>-0.45652173913043476</v>
      </c>
      <c r="K163" s="9">
        <f t="shared" si="13"/>
        <v>-0.56074766355140182</v>
      </c>
    </row>
    <row r="164" spans="1:11" x14ac:dyDescent="0.2">
      <c r="A164" s="7" t="s">
        <v>466</v>
      </c>
      <c r="B164" s="65">
        <v>59</v>
      </c>
      <c r="C164" s="34">
        <f>IF(B166=0, "-", B164/B166)</f>
        <v>7.9407806191117092E-2</v>
      </c>
      <c r="D164" s="65">
        <v>61</v>
      </c>
      <c r="E164" s="9">
        <f>IF(D166=0, "-", D164/D166)</f>
        <v>9.3272171253822631E-2</v>
      </c>
      <c r="F164" s="81">
        <v>105</v>
      </c>
      <c r="G164" s="34">
        <f>IF(F166=0, "-", F164/F166)</f>
        <v>6.6709021601016522E-2</v>
      </c>
      <c r="H164" s="65">
        <v>226</v>
      </c>
      <c r="I164" s="9">
        <f>IF(H166=0, "-", H164/H166)</f>
        <v>0.11305652826413207</v>
      </c>
      <c r="J164" s="8">
        <f t="shared" si="12"/>
        <v>-3.2786885245901641E-2</v>
      </c>
      <c r="K164" s="9">
        <f t="shared" si="13"/>
        <v>-0.53539823008849563</v>
      </c>
    </row>
    <row r="165" spans="1:11" x14ac:dyDescent="0.2">
      <c r="A165" s="2"/>
      <c r="B165" s="68"/>
      <c r="C165" s="33"/>
      <c r="D165" s="68"/>
      <c r="E165" s="6"/>
      <c r="F165" s="82"/>
      <c r="G165" s="33"/>
      <c r="H165" s="68"/>
      <c r="I165" s="6"/>
      <c r="J165" s="5"/>
      <c r="K165" s="6"/>
    </row>
    <row r="166" spans="1:11" s="43" customFormat="1" x14ac:dyDescent="0.2">
      <c r="A166" s="162" t="s">
        <v>601</v>
      </c>
      <c r="B166" s="71">
        <f>SUM(B145:B165)</f>
        <v>743</v>
      </c>
      <c r="C166" s="40">
        <f>B166/32224</f>
        <v>2.3057348560079443E-2</v>
      </c>
      <c r="D166" s="71">
        <f>SUM(D145:D165)</f>
        <v>654</v>
      </c>
      <c r="E166" s="41">
        <f>D166/32499</f>
        <v>2.0123696113726577E-2</v>
      </c>
      <c r="F166" s="77">
        <f>SUM(F145:F165)</f>
        <v>1574</v>
      </c>
      <c r="G166" s="42">
        <f>F166/81619</f>
        <v>1.9284725370318185E-2</v>
      </c>
      <c r="H166" s="71">
        <f>SUM(H145:H165)</f>
        <v>1999</v>
      </c>
      <c r="I166" s="41">
        <f>H166/85328</f>
        <v>2.3427245452840802E-2</v>
      </c>
      <c r="J166" s="37">
        <f>IF(D166=0, "-", IF((B166-D166)/D166&lt;10, (B166-D166)/D166, "&gt;999%"))</f>
        <v>0.13608562691131498</v>
      </c>
      <c r="K166" s="38">
        <f>IF(H166=0, "-", IF((F166-H166)/H166&lt;10, (F166-H166)/H166, "&gt;999%"))</f>
        <v>-0.21260630315157578</v>
      </c>
    </row>
    <row r="167" spans="1:11" x14ac:dyDescent="0.2">
      <c r="B167" s="83"/>
      <c r="D167" s="83"/>
      <c r="F167" s="83"/>
      <c r="H167" s="83"/>
    </row>
    <row r="168" spans="1:11" s="43" customFormat="1" x14ac:dyDescent="0.2">
      <c r="A168" s="162" t="s">
        <v>600</v>
      </c>
      <c r="B168" s="71">
        <v>4138</v>
      </c>
      <c r="C168" s="40">
        <f>B168/32224</f>
        <v>0.12841360476663358</v>
      </c>
      <c r="D168" s="71">
        <v>3733</v>
      </c>
      <c r="E168" s="41">
        <f>D168/32499</f>
        <v>0.11486507277146989</v>
      </c>
      <c r="F168" s="77">
        <v>9645</v>
      </c>
      <c r="G168" s="42">
        <f>F168/81619</f>
        <v>0.11817101410210858</v>
      </c>
      <c r="H168" s="71">
        <v>9869</v>
      </c>
      <c r="I168" s="41">
        <f>H168/85328</f>
        <v>0.11565957247327958</v>
      </c>
      <c r="J168" s="37">
        <f>IF(D168=0, "-", IF((B168-D168)/D168&lt;10, (B168-D168)/D168, "&gt;999%"))</f>
        <v>0.10849182962764532</v>
      </c>
      <c r="K168" s="38">
        <f>IF(H168=0, "-", IF((F168-H168)/H168&lt;10, (F168-H168)/H168, "&gt;999%"))</f>
        <v>-2.2697335089674739E-2</v>
      </c>
    </row>
    <row r="169" spans="1:11" x14ac:dyDescent="0.2">
      <c r="B169" s="83"/>
      <c r="D169" s="83"/>
      <c r="F169" s="83"/>
      <c r="H169" s="83"/>
    </row>
    <row r="170" spans="1:11" ht="15.75" x14ac:dyDescent="0.25">
      <c r="A170" s="164" t="s">
        <v>124</v>
      </c>
      <c r="B170" s="196" t="s">
        <v>1</v>
      </c>
      <c r="C170" s="200"/>
      <c r="D170" s="200"/>
      <c r="E170" s="197"/>
      <c r="F170" s="196" t="s">
        <v>14</v>
      </c>
      <c r="G170" s="200"/>
      <c r="H170" s="200"/>
      <c r="I170" s="197"/>
      <c r="J170" s="196" t="s">
        <v>15</v>
      </c>
      <c r="K170" s="197"/>
    </row>
    <row r="171" spans="1:11" x14ac:dyDescent="0.2">
      <c r="A171" s="22"/>
      <c r="B171" s="196">
        <f>VALUE(RIGHT($B$2, 4))</f>
        <v>2022</v>
      </c>
      <c r="C171" s="197"/>
      <c r="D171" s="196">
        <f>B171-1</f>
        <v>2021</v>
      </c>
      <c r="E171" s="204"/>
      <c r="F171" s="196">
        <f>B171</f>
        <v>2022</v>
      </c>
      <c r="G171" s="204"/>
      <c r="H171" s="196">
        <f>D171</f>
        <v>2021</v>
      </c>
      <c r="I171" s="204"/>
      <c r="J171" s="140" t="s">
        <v>4</v>
      </c>
      <c r="K171" s="141" t="s">
        <v>2</v>
      </c>
    </row>
    <row r="172" spans="1:11" x14ac:dyDescent="0.2">
      <c r="A172" s="163" t="s">
        <v>157</v>
      </c>
      <c r="B172" s="61" t="s">
        <v>12</v>
      </c>
      <c r="C172" s="62" t="s">
        <v>13</v>
      </c>
      <c r="D172" s="61" t="s">
        <v>12</v>
      </c>
      <c r="E172" s="63" t="s">
        <v>13</v>
      </c>
      <c r="F172" s="62" t="s">
        <v>12</v>
      </c>
      <c r="G172" s="62" t="s">
        <v>13</v>
      </c>
      <c r="H172" s="61" t="s">
        <v>12</v>
      </c>
      <c r="I172" s="63" t="s">
        <v>13</v>
      </c>
      <c r="J172" s="61"/>
      <c r="K172" s="63"/>
    </row>
    <row r="173" spans="1:11" x14ac:dyDescent="0.2">
      <c r="A173" s="7" t="s">
        <v>467</v>
      </c>
      <c r="B173" s="65">
        <v>135</v>
      </c>
      <c r="C173" s="34">
        <f>IF(B176=0, "-", B173/B176)</f>
        <v>0.36684782608695654</v>
      </c>
      <c r="D173" s="65">
        <v>57</v>
      </c>
      <c r="E173" s="9">
        <f>IF(D176=0, "-", D173/D176)</f>
        <v>8.7289433384379791E-2</v>
      </c>
      <c r="F173" s="81">
        <v>353</v>
      </c>
      <c r="G173" s="34">
        <f>IF(F176=0, "-", F173/F176)</f>
        <v>0.35477386934673366</v>
      </c>
      <c r="H173" s="65">
        <v>183</v>
      </c>
      <c r="I173" s="9">
        <f>IF(H176=0, "-", H173/H176)</f>
        <v>0.12905500705218617</v>
      </c>
      <c r="J173" s="8">
        <f>IF(D173=0, "-", IF((B173-D173)/D173&lt;10, (B173-D173)/D173, "&gt;999%"))</f>
        <v>1.368421052631579</v>
      </c>
      <c r="K173" s="9">
        <f>IF(H173=0, "-", IF((F173-H173)/H173&lt;10, (F173-H173)/H173, "&gt;999%"))</f>
        <v>0.92896174863387981</v>
      </c>
    </row>
    <row r="174" spans="1:11" x14ac:dyDescent="0.2">
      <c r="A174" s="7" t="s">
        <v>468</v>
      </c>
      <c r="B174" s="65">
        <v>233</v>
      </c>
      <c r="C174" s="34">
        <f>IF(B176=0, "-", B174/B176)</f>
        <v>0.63315217391304346</v>
      </c>
      <c r="D174" s="65">
        <v>596</v>
      </c>
      <c r="E174" s="9">
        <f>IF(D176=0, "-", D174/D176)</f>
        <v>0.91271056661562022</v>
      </c>
      <c r="F174" s="81">
        <v>642</v>
      </c>
      <c r="G174" s="34">
        <f>IF(F176=0, "-", F174/F176)</f>
        <v>0.64522613065326628</v>
      </c>
      <c r="H174" s="65">
        <v>1235</v>
      </c>
      <c r="I174" s="9">
        <f>IF(H176=0, "-", H174/H176)</f>
        <v>0.8709449929478138</v>
      </c>
      <c r="J174" s="8">
        <f>IF(D174=0, "-", IF((B174-D174)/D174&lt;10, (B174-D174)/D174, "&gt;999%"))</f>
        <v>-0.60906040268456374</v>
      </c>
      <c r="K174" s="9">
        <f>IF(H174=0, "-", IF((F174-H174)/H174&lt;10, (F174-H174)/H174, "&gt;999%"))</f>
        <v>-0.48016194331983808</v>
      </c>
    </row>
    <row r="175" spans="1:11" x14ac:dyDescent="0.2">
      <c r="A175" s="2"/>
      <c r="B175" s="68"/>
      <c r="C175" s="33"/>
      <c r="D175" s="68"/>
      <c r="E175" s="6"/>
      <c r="F175" s="82"/>
      <c r="G175" s="33"/>
      <c r="H175" s="68"/>
      <c r="I175" s="6"/>
      <c r="J175" s="5"/>
      <c r="K175" s="6"/>
    </row>
    <row r="176" spans="1:11" s="43" customFormat="1" x14ac:dyDescent="0.2">
      <c r="A176" s="162" t="s">
        <v>599</v>
      </c>
      <c r="B176" s="71">
        <f>SUM(B173:B175)</f>
        <v>368</v>
      </c>
      <c r="C176" s="40">
        <f>B176/32224</f>
        <v>1.1420059582919563E-2</v>
      </c>
      <c r="D176" s="71">
        <f>SUM(D173:D175)</f>
        <v>653</v>
      </c>
      <c r="E176" s="41">
        <f>D176/32499</f>
        <v>2.0092925936182653E-2</v>
      </c>
      <c r="F176" s="77">
        <f>SUM(F173:F175)</f>
        <v>995</v>
      </c>
      <c r="G176" s="42">
        <f>F176/81619</f>
        <v>1.2190788909445105E-2</v>
      </c>
      <c r="H176" s="71">
        <f>SUM(H173:H175)</f>
        <v>1418</v>
      </c>
      <c r="I176" s="41">
        <f>H176/85328</f>
        <v>1.6618226139133697E-2</v>
      </c>
      <c r="J176" s="37">
        <f>IF(D176=0, "-", IF((B176-D176)/D176&lt;10, (B176-D176)/D176, "&gt;999%"))</f>
        <v>-0.43644716692189894</v>
      </c>
      <c r="K176" s="38">
        <f>IF(H176=0, "-", IF((F176-H176)/H176&lt;10, (F176-H176)/H176, "&gt;999%"))</f>
        <v>-0.29830747531734836</v>
      </c>
    </row>
    <row r="177" spans="1:11" x14ac:dyDescent="0.2">
      <c r="B177" s="83"/>
      <c r="D177" s="83"/>
      <c r="F177" s="83"/>
      <c r="H177" s="83"/>
    </row>
    <row r="178" spans="1:11" x14ac:dyDescent="0.2">
      <c r="A178" s="163" t="s">
        <v>158</v>
      </c>
      <c r="B178" s="61" t="s">
        <v>12</v>
      </c>
      <c r="C178" s="62" t="s">
        <v>13</v>
      </c>
      <c r="D178" s="61" t="s">
        <v>12</v>
      </c>
      <c r="E178" s="63" t="s">
        <v>13</v>
      </c>
      <c r="F178" s="62" t="s">
        <v>12</v>
      </c>
      <c r="G178" s="62" t="s">
        <v>13</v>
      </c>
      <c r="H178" s="61" t="s">
        <v>12</v>
      </c>
      <c r="I178" s="63" t="s">
        <v>13</v>
      </c>
      <c r="J178" s="61"/>
      <c r="K178" s="63"/>
    </row>
    <row r="179" spans="1:11" x14ac:dyDescent="0.2">
      <c r="A179" s="7" t="s">
        <v>469</v>
      </c>
      <c r="B179" s="65">
        <v>3</v>
      </c>
      <c r="C179" s="34">
        <f>IF(B191=0, "-", B179/B191)</f>
        <v>3.5294117647058823E-2</v>
      </c>
      <c r="D179" s="65">
        <v>1</v>
      </c>
      <c r="E179" s="9">
        <f>IF(D191=0, "-", D179/D191)</f>
        <v>8.1967213114754103E-3</v>
      </c>
      <c r="F179" s="81">
        <v>6</v>
      </c>
      <c r="G179" s="34">
        <f>IF(F191=0, "-", F179/F191)</f>
        <v>2.553191489361702E-2</v>
      </c>
      <c r="H179" s="65">
        <v>6</v>
      </c>
      <c r="I179" s="9">
        <f>IF(H191=0, "-", H179/H191)</f>
        <v>1.4925373134328358E-2</v>
      </c>
      <c r="J179" s="8">
        <f t="shared" ref="J179:J189" si="14">IF(D179=0, "-", IF((B179-D179)/D179&lt;10, (B179-D179)/D179, "&gt;999%"))</f>
        <v>2</v>
      </c>
      <c r="K179" s="9">
        <f t="shared" ref="K179:K189" si="15">IF(H179=0, "-", IF((F179-H179)/H179&lt;10, (F179-H179)/H179, "&gt;999%"))</f>
        <v>0</v>
      </c>
    </row>
    <row r="180" spans="1:11" x14ac:dyDescent="0.2">
      <c r="A180" s="7" t="s">
        <v>470</v>
      </c>
      <c r="B180" s="65">
        <v>17</v>
      </c>
      <c r="C180" s="34">
        <f>IF(B191=0, "-", B180/B191)</f>
        <v>0.2</v>
      </c>
      <c r="D180" s="65">
        <v>7</v>
      </c>
      <c r="E180" s="9">
        <f>IF(D191=0, "-", D180/D191)</f>
        <v>5.737704918032787E-2</v>
      </c>
      <c r="F180" s="81">
        <v>30</v>
      </c>
      <c r="G180" s="34">
        <f>IF(F191=0, "-", F180/F191)</f>
        <v>0.1276595744680851</v>
      </c>
      <c r="H180" s="65">
        <v>36</v>
      </c>
      <c r="I180" s="9">
        <f>IF(H191=0, "-", H180/H191)</f>
        <v>8.9552238805970144E-2</v>
      </c>
      <c r="J180" s="8">
        <f t="shared" si="14"/>
        <v>1.4285714285714286</v>
      </c>
      <c r="K180" s="9">
        <f t="shared" si="15"/>
        <v>-0.16666666666666666</v>
      </c>
    </row>
    <row r="181" spans="1:11" x14ac:dyDescent="0.2">
      <c r="A181" s="7" t="s">
        <v>471</v>
      </c>
      <c r="B181" s="65">
        <v>3</v>
      </c>
      <c r="C181" s="34">
        <f>IF(B191=0, "-", B181/B191)</f>
        <v>3.5294117647058823E-2</v>
      </c>
      <c r="D181" s="65">
        <v>4</v>
      </c>
      <c r="E181" s="9">
        <f>IF(D191=0, "-", D181/D191)</f>
        <v>3.2786885245901641E-2</v>
      </c>
      <c r="F181" s="81">
        <v>5</v>
      </c>
      <c r="G181" s="34">
        <f>IF(F191=0, "-", F181/F191)</f>
        <v>2.1276595744680851E-2</v>
      </c>
      <c r="H181" s="65">
        <v>8</v>
      </c>
      <c r="I181" s="9">
        <f>IF(H191=0, "-", H181/H191)</f>
        <v>1.9900497512437811E-2</v>
      </c>
      <c r="J181" s="8">
        <f t="shared" si="14"/>
        <v>-0.25</v>
      </c>
      <c r="K181" s="9">
        <f t="shared" si="15"/>
        <v>-0.375</v>
      </c>
    </row>
    <row r="182" spans="1:11" x14ac:dyDescent="0.2">
      <c r="A182" s="7" t="s">
        <v>472</v>
      </c>
      <c r="B182" s="65">
        <v>28</v>
      </c>
      <c r="C182" s="34">
        <f>IF(B191=0, "-", B182/B191)</f>
        <v>0.32941176470588235</v>
      </c>
      <c r="D182" s="65">
        <v>27</v>
      </c>
      <c r="E182" s="9">
        <f>IF(D191=0, "-", D182/D191)</f>
        <v>0.22131147540983606</v>
      </c>
      <c r="F182" s="81">
        <v>92</v>
      </c>
      <c r="G182" s="34">
        <f>IF(F191=0, "-", F182/F191)</f>
        <v>0.39148936170212767</v>
      </c>
      <c r="H182" s="65">
        <v>69</v>
      </c>
      <c r="I182" s="9">
        <f>IF(H191=0, "-", H182/H191)</f>
        <v>0.17164179104477612</v>
      </c>
      <c r="J182" s="8">
        <f t="shared" si="14"/>
        <v>3.7037037037037035E-2</v>
      </c>
      <c r="K182" s="9">
        <f t="shared" si="15"/>
        <v>0.33333333333333331</v>
      </c>
    </row>
    <row r="183" spans="1:11" x14ac:dyDescent="0.2">
      <c r="A183" s="7" t="s">
        <v>473</v>
      </c>
      <c r="B183" s="65">
        <v>0</v>
      </c>
      <c r="C183" s="34">
        <f>IF(B191=0, "-", B183/B191)</f>
        <v>0</v>
      </c>
      <c r="D183" s="65">
        <v>3</v>
      </c>
      <c r="E183" s="9">
        <f>IF(D191=0, "-", D183/D191)</f>
        <v>2.4590163934426229E-2</v>
      </c>
      <c r="F183" s="81">
        <v>6</v>
      </c>
      <c r="G183" s="34">
        <f>IF(F191=0, "-", F183/F191)</f>
        <v>2.553191489361702E-2</v>
      </c>
      <c r="H183" s="65">
        <v>6</v>
      </c>
      <c r="I183" s="9">
        <f>IF(H191=0, "-", H183/H191)</f>
        <v>1.4925373134328358E-2</v>
      </c>
      <c r="J183" s="8">
        <f t="shared" si="14"/>
        <v>-1</v>
      </c>
      <c r="K183" s="9">
        <f t="shared" si="15"/>
        <v>0</v>
      </c>
    </row>
    <row r="184" spans="1:11" x14ac:dyDescent="0.2">
      <c r="A184" s="7" t="s">
        <v>474</v>
      </c>
      <c r="B184" s="65">
        <v>11</v>
      </c>
      <c r="C184" s="34">
        <f>IF(B191=0, "-", B184/B191)</f>
        <v>0.12941176470588237</v>
      </c>
      <c r="D184" s="65">
        <v>5</v>
      </c>
      <c r="E184" s="9">
        <f>IF(D191=0, "-", D184/D191)</f>
        <v>4.0983606557377046E-2</v>
      </c>
      <c r="F184" s="81">
        <v>21</v>
      </c>
      <c r="G184" s="34">
        <f>IF(F191=0, "-", F184/F191)</f>
        <v>8.9361702127659579E-2</v>
      </c>
      <c r="H184" s="65">
        <v>26</v>
      </c>
      <c r="I184" s="9">
        <f>IF(H191=0, "-", H184/H191)</f>
        <v>6.4676616915422883E-2</v>
      </c>
      <c r="J184" s="8">
        <f t="shared" si="14"/>
        <v>1.2</v>
      </c>
      <c r="K184" s="9">
        <f t="shared" si="15"/>
        <v>-0.19230769230769232</v>
      </c>
    </row>
    <row r="185" spans="1:11" x14ac:dyDescent="0.2">
      <c r="A185" s="7" t="s">
        <v>475</v>
      </c>
      <c r="B185" s="65">
        <v>2</v>
      </c>
      <c r="C185" s="34">
        <f>IF(B191=0, "-", B185/B191)</f>
        <v>2.3529411764705882E-2</v>
      </c>
      <c r="D185" s="65">
        <v>13</v>
      </c>
      <c r="E185" s="9">
        <f>IF(D191=0, "-", D185/D191)</f>
        <v>0.10655737704918032</v>
      </c>
      <c r="F185" s="81">
        <v>4</v>
      </c>
      <c r="G185" s="34">
        <f>IF(F191=0, "-", F185/F191)</f>
        <v>1.7021276595744681E-2</v>
      </c>
      <c r="H185" s="65">
        <v>38</v>
      </c>
      <c r="I185" s="9">
        <f>IF(H191=0, "-", H185/H191)</f>
        <v>9.4527363184079602E-2</v>
      </c>
      <c r="J185" s="8">
        <f t="shared" si="14"/>
        <v>-0.84615384615384615</v>
      </c>
      <c r="K185" s="9">
        <f t="shared" si="15"/>
        <v>-0.89473684210526316</v>
      </c>
    </row>
    <row r="186" spans="1:11" x14ac:dyDescent="0.2">
      <c r="A186" s="7" t="s">
        <v>476</v>
      </c>
      <c r="B186" s="65">
        <v>0</v>
      </c>
      <c r="C186" s="34">
        <f>IF(B191=0, "-", B186/B191)</f>
        <v>0</v>
      </c>
      <c r="D186" s="65">
        <v>27</v>
      </c>
      <c r="E186" s="9">
        <f>IF(D191=0, "-", D186/D191)</f>
        <v>0.22131147540983606</v>
      </c>
      <c r="F186" s="81">
        <v>0</v>
      </c>
      <c r="G186" s="34">
        <f>IF(F191=0, "-", F186/F191)</f>
        <v>0</v>
      </c>
      <c r="H186" s="65">
        <v>51</v>
      </c>
      <c r="I186" s="9">
        <f>IF(H191=0, "-", H186/H191)</f>
        <v>0.12686567164179105</v>
      </c>
      <c r="J186" s="8">
        <f t="shared" si="14"/>
        <v>-1</v>
      </c>
      <c r="K186" s="9">
        <f t="shared" si="15"/>
        <v>-1</v>
      </c>
    </row>
    <row r="187" spans="1:11" x14ac:dyDescent="0.2">
      <c r="A187" s="7" t="s">
        <v>477</v>
      </c>
      <c r="B187" s="65">
        <v>6</v>
      </c>
      <c r="C187" s="34">
        <f>IF(B191=0, "-", B187/B191)</f>
        <v>7.0588235294117646E-2</v>
      </c>
      <c r="D187" s="65">
        <v>16</v>
      </c>
      <c r="E187" s="9">
        <f>IF(D191=0, "-", D187/D191)</f>
        <v>0.13114754098360656</v>
      </c>
      <c r="F187" s="81">
        <v>12</v>
      </c>
      <c r="G187" s="34">
        <f>IF(F191=0, "-", F187/F191)</f>
        <v>5.106382978723404E-2</v>
      </c>
      <c r="H187" s="65">
        <v>98</v>
      </c>
      <c r="I187" s="9">
        <f>IF(H191=0, "-", H187/H191)</f>
        <v>0.24378109452736318</v>
      </c>
      <c r="J187" s="8">
        <f t="shared" si="14"/>
        <v>-0.625</v>
      </c>
      <c r="K187" s="9">
        <f t="shared" si="15"/>
        <v>-0.87755102040816324</v>
      </c>
    </row>
    <row r="188" spans="1:11" x14ac:dyDescent="0.2">
      <c r="A188" s="7" t="s">
        <v>478</v>
      </c>
      <c r="B188" s="65">
        <v>15</v>
      </c>
      <c r="C188" s="34">
        <f>IF(B191=0, "-", B188/B191)</f>
        <v>0.17647058823529413</v>
      </c>
      <c r="D188" s="65">
        <v>18</v>
      </c>
      <c r="E188" s="9">
        <f>IF(D191=0, "-", D188/D191)</f>
        <v>0.14754098360655737</v>
      </c>
      <c r="F188" s="81">
        <v>58</v>
      </c>
      <c r="G188" s="34">
        <f>IF(F191=0, "-", F188/F191)</f>
        <v>0.24680851063829787</v>
      </c>
      <c r="H188" s="65">
        <v>60</v>
      </c>
      <c r="I188" s="9">
        <f>IF(H191=0, "-", H188/H191)</f>
        <v>0.14925373134328357</v>
      </c>
      <c r="J188" s="8">
        <f t="shared" si="14"/>
        <v>-0.16666666666666666</v>
      </c>
      <c r="K188" s="9">
        <f t="shared" si="15"/>
        <v>-3.3333333333333333E-2</v>
      </c>
    </row>
    <row r="189" spans="1:11" x14ac:dyDescent="0.2">
      <c r="A189" s="7" t="s">
        <v>479</v>
      </c>
      <c r="B189" s="65">
        <v>0</v>
      </c>
      <c r="C189" s="34">
        <f>IF(B191=0, "-", B189/B191)</f>
        <v>0</v>
      </c>
      <c r="D189" s="65">
        <v>1</v>
      </c>
      <c r="E189" s="9">
        <f>IF(D191=0, "-", D189/D191)</f>
        <v>8.1967213114754103E-3</v>
      </c>
      <c r="F189" s="81">
        <v>1</v>
      </c>
      <c r="G189" s="34">
        <f>IF(F191=0, "-", F189/F191)</f>
        <v>4.2553191489361703E-3</v>
      </c>
      <c r="H189" s="65">
        <v>4</v>
      </c>
      <c r="I189" s="9">
        <f>IF(H191=0, "-", H189/H191)</f>
        <v>9.9502487562189053E-3</v>
      </c>
      <c r="J189" s="8">
        <f t="shared" si="14"/>
        <v>-1</v>
      </c>
      <c r="K189" s="9">
        <f t="shared" si="15"/>
        <v>-0.75</v>
      </c>
    </row>
    <row r="190" spans="1:11" x14ac:dyDescent="0.2">
      <c r="A190" s="2"/>
      <c r="B190" s="68"/>
      <c r="C190" s="33"/>
      <c r="D190" s="68"/>
      <c r="E190" s="6"/>
      <c r="F190" s="82"/>
      <c r="G190" s="33"/>
      <c r="H190" s="68"/>
      <c r="I190" s="6"/>
      <c r="J190" s="5"/>
      <c r="K190" s="6"/>
    </row>
    <row r="191" spans="1:11" s="43" customFormat="1" x14ac:dyDescent="0.2">
      <c r="A191" s="162" t="s">
        <v>598</v>
      </c>
      <c r="B191" s="71">
        <f>SUM(B179:B190)</f>
        <v>85</v>
      </c>
      <c r="C191" s="40">
        <f>B191/32224</f>
        <v>2.6377855014895731E-3</v>
      </c>
      <c r="D191" s="71">
        <f>SUM(D179:D190)</f>
        <v>122</v>
      </c>
      <c r="E191" s="41">
        <f>D191/32499</f>
        <v>3.7539616603587803E-3</v>
      </c>
      <c r="F191" s="77">
        <f>SUM(F179:F190)</f>
        <v>235</v>
      </c>
      <c r="G191" s="42">
        <f>F191/81619</f>
        <v>2.8792315514769846E-3</v>
      </c>
      <c r="H191" s="71">
        <f>SUM(H179:H190)</f>
        <v>402</v>
      </c>
      <c r="I191" s="41">
        <f>H191/85328</f>
        <v>4.7112319519970001E-3</v>
      </c>
      <c r="J191" s="37">
        <f>IF(D191=0, "-", IF((B191-D191)/D191&lt;10, (B191-D191)/D191, "&gt;999%"))</f>
        <v>-0.30327868852459017</v>
      </c>
      <c r="K191" s="38">
        <f>IF(H191=0, "-", IF((F191-H191)/H191&lt;10, (F191-H191)/H191, "&gt;999%"))</f>
        <v>-0.4154228855721393</v>
      </c>
    </row>
    <row r="192" spans="1:11" x14ac:dyDescent="0.2">
      <c r="B192" s="83"/>
      <c r="D192" s="83"/>
      <c r="F192" s="83"/>
      <c r="H192" s="83"/>
    </row>
    <row r="193" spans="1:11" s="43" customFormat="1" x14ac:dyDescent="0.2">
      <c r="A193" s="162" t="s">
        <v>597</v>
      </c>
      <c r="B193" s="71">
        <v>453</v>
      </c>
      <c r="C193" s="40">
        <f>B193/32224</f>
        <v>1.4057845084409135E-2</v>
      </c>
      <c r="D193" s="71">
        <v>775</v>
      </c>
      <c r="E193" s="41">
        <f>D193/32499</f>
        <v>2.3846887596541431E-2</v>
      </c>
      <c r="F193" s="77">
        <v>1230</v>
      </c>
      <c r="G193" s="42">
        <f>F193/81619</f>
        <v>1.5070020460922089E-2</v>
      </c>
      <c r="H193" s="71">
        <v>1820</v>
      </c>
      <c r="I193" s="41">
        <f>H193/85328</f>
        <v>2.1329458091130696E-2</v>
      </c>
      <c r="J193" s="37">
        <f>IF(D193=0, "-", IF((B193-D193)/D193&lt;10, (B193-D193)/D193, "&gt;999%"))</f>
        <v>-0.41548387096774192</v>
      </c>
      <c r="K193" s="38">
        <f>IF(H193=0, "-", IF((F193-H193)/H193&lt;10, (F193-H193)/H193, "&gt;999%"))</f>
        <v>-0.32417582417582419</v>
      </c>
    </row>
    <row r="194" spans="1:11" x14ac:dyDescent="0.2">
      <c r="B194" s="83"/>
      <c r="D194" s="83"/>
      <c r="F194" s="83"/>
      <c r="H194" s="83"/>
    </row>
    <row r="195" spans="1:11" x14ac:dyDescent="0.2">
      <c r="A195" s="27" t="s">
        <v>595</v>
      </c>
      <c r="B195" s="71">
        <f>B199-B197</f>
        <v>13673</v>
      </c>
      <c r="C195" s="40">
        <f>B195/32224</f>
        <v>0.42431107249255212</v>
      </c>
      <c r="D195" s="71">
        <f>D199-D197</f>
        <v>13803</v>
      </c>
      <c r="E195" s="41">
        <f>D195/32499</f>
        <v>0.42472076063878889</v>
      </c>
      <c r="F195" s="77">
        <f>F199-F197</f>
        <v>35733</v>
      </c>
      <c r="G195" s="42">
        <f>F195/81619</f>
        <v>0.4378024724635195</v>
      </c>
      <c r="H195" s="71">
        <f>H199-H197</f>
        <v>36012</v>
      </c>
      <c r="I195" s="41">
        <f>H195/85328</f>
        <v>0.42204200262516406</v>
      </c>
      <c r="J195" s="37">
        <f>IF(D195=0, "-", IF((B195-D195)/D195&lt;10, (B195-D195)/D195, "&gt;999%"))</f>
        <v>-9.4182424110700567E-3</v>
      </c>
      <c r="K195" s="38">
        <f>IF(H195=0, "-", IF((F195-H195)/H195&lt;10, (F195-H195)/H195, "&gt;999%"))</f>
        <v>-7.7474175274908361E-3</v>
      </c>
    </row>
    <row r="196" spans="1:11" x14ac:dyDescent="0.2">
      <c r="A196" s="27"/>
      <c r="B196" s="71"/>
      <c r="C196" s="40"/>
      <c r="D196" s="71"/>
      <c r="E196" s="41"/>
      <c r="F196" s="77"/>
      <c r="G196" s="42"/>
      <c r="H196" s="71"/>
      <c r="I196" s="41"/>
      <c r="J196" s="37"/>
      <c r="K196" s="38"/>
    </row>
    <row r="197" spans="1:11" x14ac:dyDescent="0.2">
      <c r="A197" s="27" t="s">
        <v>596</v>
      </c>
      <c r="B197" s="71">
        <v>2525</v>
      </c>
      <c r="C197" s="40">
        <f>B197/32224</f>
        <v>7.83577457795432E-2</v>
      </c>
      <c r="D197" s="71">
        <v>2851</v>
      </c>
      <c r="E197" s="41">
        <f>D197/32499</f>
        <v>8.7725776177728546E-2</v>
      </c>
      <c r="F197" s="77">
        <v>6230</v>
      </c>
      <c r="G197" s="42">
        <f>F197/81619</f>
        <v>7.6330266237028141E-2</v>
      </c>
      <c r="H197" s="71">
        <v>7671</v>
      </c>
      <c r="I197" s="41">
        <f>H197/85328</f>
        <v>8.9900150009375582E-2</v>
      </c>
      <c r="J197" s="37">
        <f>IF(D197=0, "-", IF((B197-D197)/D197&lt;10, (B197-D197)/D197, "&gt;999%"))</f>
        <v>-0.11434584356366187</v>
      </c>
      <c r="K197" s="38">
        <f>IF(H197=0, "-", IF((F197-H197)/H197&lt;10, (F197-H197)/H197, "&gt;999%"))</f>
        <v>-0.18785034545691565</v>
      </c>
    </row>
    <row r="198" spans="1:11" x14ac:dyDescent="0.2">
      <c r="A198" s="27"/>
      <c r="B198" s="71"/>
      <c r="C198" s="40"/>
      <c r="D198" s="71"/>
      <c r="E198" s="41"/>
      <c r="F198" s="77"/>
      <c r="G198" s="42"/>
      <c r="H198" s="71"/>
      <c r="I198" s="41"/>
      <c r="J198" s="37"/>
      <c r="K198" s="38"/>
    </row>
    <row r="199" spans="1:11" x14ac:dyDescent="0.2">
      <c r="A199" s="27" t="s">
        <v>594</v>
      </c>
      <c r="B199" s="71">
        <v>16198</v>
      </c>
      <c r="C199" s="40">
        <f>B199/32224</f>
        <v>0.50266881827209531</v>
      </c>
      <c r="D199" s="71">
        <v>16654</v>
      </c>
      <c r="E199" s="41">
        <f>D199/32499</f>
        <v>0.51244653681651742</v>
      </c>
      <c r="F199" s="77">
        <v>41963</v>
      </c>
      <c r="G199" s="42">
        <f>F199/81619</f>
        <v>0.51413273870054765</v>
      </c>
      <c r="H199" s="71">
        <v>43683</v>
      </c>
      <c r="I199" s="41">
        <f>H199/85328</f>
        <v>0.51194215263453968</v>
      </c>
      <c r="J199" s="37">
        <f>IF(D199=0, "-", IF((B199-D199)/D199&lt;10, (B199-D199)/D199, "&gt;999%"))</f>
        <v>-2.7380809415155517E-2</v>
      </c>
      <c r="K199" s="38">
        <f>IF(H199=0, "-", IF((F199-H199)/H199&lt;10, (F199-H199)/H199, "&gt;999%"))</f>
        <v>-3.9374585078863635E-2</v>
      </c>
    </row>
  </sheetData>
  <mergeCells count="37">
    <mergeCell ref="J4:K4"/>
    <mergeCell ref="B5:C5"/>
    <mergeCell ref="D5:E5"/>
    <mergeCell ref="F5:G5"/>
    <mergeCell ref="H5:I5"/>
    <mergeCell ref="B24:C24"/>
    <mergeCell ref="D24:E24"/>
    <mergeCell ref="F24:G24"/>
    <mergeCell ref="H24:I24"/>
    <mergeCell ref="B4:E4"/>
    <mergeCell ref="F4:I4"/>
    <mergeCell ref="B171:C171"/>
    <mergeCell ref="D171:E171"/>
    <mergeCell ref="F171:G171"/>
    <mergeCell ref="H171:I171"/>
    <mergeCell ref="B115:E115"/>
    <mergeCell ref="F115:I115"/>
    <mergeCell ref="B116:C116"/>
    <mergeCell ref="D116:E116"/>
    <mergeCell ref="F116:G116"/>
    <mergeCell ref="H116:I116"/>
    <mergeCell ref="B1:K1"/>
    <mergeCell ref="B2:K2"/>
    <mergeCell ref="B170:E170"/>
    <mergeCell ref="F170:I170"/>
    <mergeCell ref="J170:K170"/>
    <mergeCell ref="J115:K115"/>
    <mergeCell ref="B67:E67"/>
    <mergeCell ref="F67:I67"/>
    <mergeCell ref="J67:K67"/>
    <mergeCell ref="B68:C68"/>
    <mergeCell ref="D68:E68"/>
    <mergeCell ref="F68:G68"/>
    <mergeCell ref="H68:I68"/>
    <mergeCell ref="B23:E23"/>
    <mergeCell ref="F23:I23"/>
    <mergeCell ref="J23:K23"/>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3" max="16383" man="1"/>
    <brk id="169" max="16383" man="1"/>
    <brk id="19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622</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7</v>
      </c>
      <c r="C7" s="39">
        <f>IF(B45=0, "-", B7/B45)</f>
        <v>4.3215211754537599E-4</v>
      </c>
      <c r="D7" s="65">
        <v>1</v>
      </c>
      <c r="E7" s="21">
        <f>IF(D45=0, "-", D7/D45)</f>
        <v>6.0045634682358595E-5</v>
      </c>
      <c r="F7" s="81">
        <v>27</v>
      </c>
      <c r="G7" s="39">
        <f>IF(F45=0, "-", F7/F45)</f>
        <v>6.4342396873436124E-4</v>
      </c>
      <c r="H7" s="65">
        <v>1</v>
      </c>
      <c r="I7" s="21">
        <f>IF(H45=0, "-", H7/H45)</f>
        <v>2.2892200627246296E-5</v>
      </c>
      <c r="J7" s="20">
        <f t="shared" ref="J7:J43" si="0">IF(D7=0, "-", IF((B7-D7)/D7&lt;10, (B7-D7)/D7, "&gt;999%"))</f>
        <v>6</v>
      </c>
      <c r="K7" s="21" t="str">
        <f t="shared" ref="K7:K43" si="1">IF(H7=0, "-", IF((F7-H7)/H7&lt;10, (F7-H7)/H7, "&gt;999%"))</f>
        <v>&gt;999%</v>
      </c>
    </row>
    <row r="8" spans="1:11" x14ac:dyDescent="0.2">
      <c r="A8" s="7" t="s">
        <v>33</v>
      </c>
      <c r="B8" s="65">
        <v>3</v>
      </c>
      <c r="C8" s="39">
        <f>IF(B45=0, "-", B8/B45)</f>
        <v>1.8520805037658969E-4</v>
      </c>
      <c r="D8" s="65">
        <v>1</v>
      </c>
      <c r="E8" s="21">
        <f>IF(D45=0, "-", D8/D45)</f>
        <v>6.0045634682358595E-5</v>
      </c>
      <c r="F8" s="81">
        <v>6</v>
      </c>
      <c r="G8" s="39">
        <f>IF(F45=0, "-", F8/F45)</f>
        <v>1.4298310416319137E-4</v>
      </c>
      <c r="H8" s="65">
        <v>6</v>
      </c>
      <c r="I8" s="21">
        <f>IF(H45=0, "-", H8/H45)</f>
        <v>1.373532037634778E-4</v>
      </c>
      <c r="J8" s="20">
        <f t="shared" si="0"/>
        <v>2</v>
      </c>
      <c r="K8" s="21">
        <f t="shared" si="1"/>
        <v>0</v>
      </c>
    </row>
    <row r="9" spans="1:11" x14ac:dyDescent="0.2">
      <c r="A9" s="7" t="s">
        <v>34</v>
      </c>
      <c r="B9" s="65">
        <v>372</v>
      </c>
      <c r="C9" s="39">
        <f>IF(B45=0, "-", B9/B45)</f>
        <v>2.2965798246697124E-2</v>
      </c>
      <c r="D9" s="65">
        <v>641</v>
      </c>
      <c r="E9" s="21">
        <f>IF(D45=0, "-", D9/D45)</f>
        <v>3.848925183139186E-2</v>
      </c>
      <c r="F9" s="81">
        <v>913</v>
      </c>
      <c r="G9" s="39">
        <f>IF(F45=0, "-", F9/F45)</f>
        <v>2.1757262350165622E-2</v>
      </c>
      <c r="H9" s="65">
        <v>1531</v>
      </c>
      <c r="I9" s="21">
        <f>IF(H45=0, "-", H9/H45)</f>
        <v>3.5047959160314078E-2</v>
      </c>
      <c r="J9" s="20">
        <f t="shared" si="0"/>
        <v>-0.41965678627145087</v>
      </c>
      <c r="K9" s="21">
        <f t="shared" si="1"/>
        <v>-0.40365774003919008</v>
      </c>
    </row>
    <row r="10" spans="1:11" x14ac:dyDescent="0.2">
      <c r="A10" s="7" t="s">
        <v>35</v>
      </c>
      <c r="B10" s="65">
        <v>3</v>
      </c>
      <c r="C10" s="39">
        <f>IF(B45=0, "-", B10/B45)</f>
        <v>1.8520805037658969E-4</v>
      </c>
      <c r="D10" s="65">
        <v>4</v>
      </c>
      <c r="E10" s="21">
        <f>IF(D45=0, "-", D10/D45)</f>
        <v>2.4018253872943438E-4</v>
      </c>
      <c r="F10" s="81">
        <v>5</v>
      </c>
      <c r="G10" s="39">
        <f>IF(F45=0, "-", F10/F45)</f>
        <v>1.1915258680265948E-4</v>
      </c>
      <c r="H10" s="65">
        <v>8</v>
      </c>
      <c r="I10" s="21">
        <f>IF(H45=0, "-", H10/H45)</f>
        <v>1.8313760501797037E-4</v>
      </c>
      <c r="J10" s="20">
        <f t="shared" si="0"/>
        <v>-0.25</v>
      </c>
      <c r="K10" s="21">
        <f t="shared" si="1"/>
        <v>-0.375</v>
      </c>
    </row>
    <row r="11" spans="1:11" x14ac:dyDescent="0.2">
      <c r="A11" s="7" t="s">
        <v>36</v>
      </c>
      <c r="B11" s="65">
        <v>363</v>
      </c>
      <c r="C11" s="39">
        <f>IF(B45=0, "-", B11/B45)</f>
        <v>2.2410174095567354E-2</v>
      </c>
      <c r="D11" s="65">
        <v>418</v>
      </c>
      <c r="E11" s="21">
        <f>IF(D45=0, "-", D11/D45)</f>
        <v>2.5099075297225892E-2</v>
      </c>
      <c r="F11" s="81">
        <v>1056</v>
      </c>
      <c r="G11" s="39">
        <f>IF(F45=0, "-", F11/F45)</f>
        <v>2.5165026332721684E-2</v>
      </c>
      <c r="H11" s="65">
        <v>1228</v>
      </c>
      <c r="I11" s="21">
        <f>IF(H45=0, "-", H11/H45)</f>
        <v>2.8111622370258452E-2</v>
      </c>
      <c r="J11" s="20">
        <f t="shared" si="0"/>
        <v>-0.13157894736842105</v>
      </c>
      <c r="K11" s="21">
        <f t="shared" si="1"/>
        <v>-0.14006514657980457</v>
      </c>
    </row>
    <row r="12" spans="1:11" x14ac:dyDescent="0.2">
      <c r="A12" s="7" t="s">
        <v>39</v>
      </c>
      <c r="B12" s="65">
        <v>5</v>
      </c>
      <c r="C12" s="39">
        <f>IF(B45=0, "-", B12/B45)</f>
        <v>3.0868008396098284E-4</v>
      </c>
      <c r="D12" s="65">
        <v>1</v>
      </c>
      <c r="E12" s="21">
        <f>IF(D45=0, "-", D12/D45)</f>
        <v>6.0045634682358595E-5</v>
      </c>
      <c r="F12" s="81">
        <v>25</v>
      </c>
      <c r="G12" s="39">
        <f>IF(F45=0, "-", F12/F45)</f>
        <v>5.9576293401329737E-4</v>
      </c>
      <c r="H12" s="65">
        <v>5</v>
      </c>
      <c r="I12" s="21">
        <f>IF(H45=0, "-", H12/H45)</f>
        <v>1.1446100313623148E-4</v>
      </c>
      <c r="J12" s="20">
        <f t="shared" si="0"/>
        <v>4</v>
      </c>
      <c r="K12" s="21">
        <f t="shared" si="1"/>
        <v>4</v>
      </c>
    </row>
    <row r="13" spans="1:11" x14ac:dyDescent="0.2">
      <c r="A13" s="7" t="s">
        <v>45</v>
      </c>
      <c r="B13" s="65">
        <v>148</v>
      </c>
      <c r="C13" s="39">
        <f>IF(B45=0, "-", B13/B45)</f>
        <v>9.1369304852450921E-3</v>
      </c>
      <c r="D13" s="65">
        <v>305</v>
      </c>
      <c r="E13" s="21">
        <f>IF(D45=0, "-", D13/D45)</f>
        <v>1.831391857811937E-2</v>
      </c>
      <c r="F13" s="81">
        <v>491</v>
      </c>
      <c r="G13" s="39">
        <f>IF(F45=0, "-", F13/F45)</f>
        <v>1.1700784024021162E-2</v>
      </c>
      <c r="H13" s="65">
        <v>763</v>
      </c>
      <c r="I13" s="21">
        <f>IF(H45=0, "-", H13/H45)</f>
        <v>1.7466749078588924E-2</v>
      </c>
      <c r="J13" s="20">
        <f t="shared" si="0"/>
        <v>-0.51475409836065578</v>
      </c>
      <c r="K13" s="21">
        <f t="shared" si="1"/>
        <v>-0.3564875491480996</v>
      </c>
    </row>
    <row r="14" spans="1:11" x14ac:dyDescent="0.2">
      <c r="A14" s="7" t="s">
        <v>48</v>
      </c>
      <c r="B14" s="65">
        <v>27</v>
      </c>
      <c r="C14" s="39">
        <f>IF(B45=0, "-", B14/B45)</f>
        <v>1.6668724533893072E-3</v>
      </c>
      <c r="D14" s="65">
        <v>28</v>
      </c>
      <c r="E14" s="21">
        <f>IF(D45=0, "-", D14/D45)</f>
        <v>1.6812777711060407E-3</v>
      </c>
      <c r="F14" s="81">
        <v>93</v>
      </c>
      <c r="G14" s="39">
        <f>IF(F45=0, "-", F14/F45)</f>
        <v>2.2162381145294664E-3</v>
      </c>
      <c r="H14" s="65">
        <v>47</v>
      </c>
      <c r="I14" s="21">
        <f>IF(H45=0, "-", H14/H45)</f>
        <v>1.0759334294805759E-3</v>
      </c>
      <c r="J14" s="20">
        <f t="shared" si="0"/>
        <v>-3.5714285714285712E-2</v>
      </c>
      <c r="K14" s="21">
        <f t="shared" si="1"/>
        <v>0.97872340425531912</v>
      </c>
    </row>
    <row r="15" spans="1:11" x14ac:dyDescent="0.2">
      <c r="A15" s="7" t="s">
        <v>49</v>
      </c>
      <c r="B15" s="65">
        <v>314</v>
      </c>
      <c r="C15" s="39">
        <f>IF(B45=0, "-", B15/B45)</f>
        <v>1.9385109272749723E-2</v>
      </c>
      <c r="D15" s="65">
        <v>167</v>
      </c>
      <c r="E15" s="21">
        <f>IF(D45=0, "-", D15/D45)</f>
        <v>1.0027620991953885E-2</v>
      </c>
      <c r="F15" s="81">
        <v>723</v>
      </c>
      <c r="G15" s="39">
        <f>IF(F45=0, "-", F15/F45)</f>
        <v>1.7229464051664561E-2</v>
      </c>
      <c r="H15" s="65">
        <v>435</v>
      </c>
      <c r="I15" s="21">
        <f>IF(H45=0, "-", H15/H45)</f>
        <v>9.9581072728521392E-3</v>
      </c>
      <c r="J15" s="20">
        <f t="shared" si="0"/>
        <v>0.88023952095808389</v>
      </c>
      <c r="K15" s="21">
        <f t="shared" si="1"/>
        <v>0.66206896551724137</v>
      </c>
    </row>
    <row r="16" spans="1:11" x14ac:dyDescent="0.2">
      <c r="A16" s="7" t="s">
        <v>51</v>
      </c>
      <c r="B16" s="65">
        <v>375</v>
      </c>
      <c r="C16" s="39">
        <f>IF(B45=0, "-", B16/B45)</f>
        <v>2.3151006297073711E-2</v>
      </c>
      <c r="D16" s="65">
        <v>540</v>
      </c>
      <c r="E16" s="21">
        <f>IF(D45=0, "-", D16/D45)</f>
        <v>3.2424642728473639E-2</v>
      </c>
      <c r="F16" s="81">
        <v>998</v>
      </c>
      <c r="G16" s="39">
        <f>IF(F45=0, "-", F16/F45)</f>
        <v>2.3782856325810835E-2</v>
      </c>
      <c r="H16" s="65">
        <v>1477</v>
      </c>
      <c r="I16" s="21">
        <f>IF(H45=0, "-", H16/H45)</f>
        <v>3.3811780326442782E-2</v>
      </c>
      <c r="J16" s="20">
        <f t="shared" si="0"/>
        <v>-0.30555555555555558</v>
      </c>
      <c r="K16" s="21">
        <f t="shared" si="1"/>
        <v>-0.32430602572782669</v>
      </c>
    </row>
    <row r="17" spans="1:11" x14ac:dyDescent="0.2">
      <c r="A17" s="7" t="s">
        <v>52</v>
      </c>
      <c r="B17" s="65">
        <v>997</v>
      </c>
      <c r="C17" s="39">
        <f>IF(B45=0, "-", B17/B45)</f>
        <v>6.1550808741819979E-2</v>
      </c>
      <c r="D17" s="65">
        <v>1172</v>
      </c>
      <c r="E17" s="21">
        <f>IF(D45=0, "-", D17/D45)</f>
        <v>7.0373483847724266E-2</v>
      </c>
      <c r="F17" s="81">
        <v>2696</v>
      </c>
      <c r="G17" s="39">
        <f>IF(F45=0, "-", F17/F45)</f>
        <v>6.4247074803993998E-2</v>
      </c>
      <c r="H17" s="65">
        <v>3342</v>
      </c>
      <c r="I17" s="21">
        <f>IF(H45=0, "-", H17/H45)</f>
        <v>7.6505734496257125E-2</v>
      </c>
      <c r="J17" s="20">
        <f t="shared" si="0"/>
        <v>-0.14931740614334471</v>
      </c>
      <c r="K17" s="21">
        <f t="shared" si="1"/>
        <v>-0.19329742669060443</v>
      </c>
    </row>
    <row r="18" spans="1:11" x14ac:dyDescent="0.2">
      <c r="A18" s="7" t="s">
        <v>56</v>
      </c>
      <c r="B18" s="65">
        <v>309</v>
      </c>
      <c r="C18" s="39">
        <f>IF(B45=0, "-", B18/B45)</f>
        <v>1.907642918878874E-2</v>
      </c>
      <c r="D18" s="65">
        <v>327</v>
      </c>
      <c r="E18" s="21">
        <f>IF(D45=0, "-", D18/D45)</f>
        <v>1.963492254113126E-2</v>
      </c>
      <c r="F18" s="81">
        <v>719</v>
      </c>
      <c r="G18" s="39">
        <f>IF(F45=0, "-", F18/F45)</f>
        <v>1.7134141982222434E-2</v>
      </c>
      <c r="H18" s="65">
        <v>696</v>
      </c>
      <c r="I18" s="21">
        <f>IF(H45=0, "-", H18/H45)</f>
        <v>1.5932971636563424E-2</v>
      </c>
      <c r="J18" s="20">
        <f t="shared" si="0"/>
        <v>-5.5045871559633031E-2</v>
      </c>
      <c r="K18" s="21">
        <f t="shared" si="1"/>
        <v>3.3045977011494254E-2</v>
      </c>
    </row>
    <row r="19" spans="1:11" x14ac:dyDescent="0.2">
      <c r="A19" s="7" t="s">
        <v>58</v>
      </c>
      <c r="B19" s="65">
        <v>26</v>
      </c>
      <c r="C19" s="39">
        <f>IF(B45=0, "-", B19/B45)</f>
        <v>1.6051364365971107E-3</v>
      </c>
      <c r="D19" s="65">
        <v>32</v>
      </c>
      <c r="E19" s="21">
        <f>IF(D45=0, "-", D19/D45)</f>
        <v>1.921460309835475E-3</v>
      </c>
      <c r="F19" s="81">
        <v>46</v>
      </c>
      <c r="G19" s="39">
        <f>IF(F45=0, "-", F19/F45)</f>
        <v>1.0962037985844672E-3</v>
      </c>
      <c r="H19" s="65">
        <v>77</v>
      </c>
      <c r="I19" s="21">
        <f>IF(H45=0, "-", H19/H45)</f>
        <v>1.7626994482979649E-3</v>
      </c>
      <c r="J19" s="20">
        <f t="shared" si="0"/>
        <v>-0.1875</v>
      </c>
      <c r="K19" s="21">
        <f t="shared" si="1"/>
        <v>-0.40259740259740262</v>
      </c>
    </row>
    <row r="20" spans="1:11" x14ac:dyDescent="0.2">
      <c r="A20" s="7" t="s">
        <v>59</v>
      </c>
      <c r="B20" s="65">
        <v>137</v>
      </c>
      <c r="C20" s="39">
        <f>IF(B45=0, "-", B20/B45)</f>
        <v>8.4578343005309291E-3</v>
      </c>
      <c r="D20" s="65">
        <v>149</v>
      </c>
      <c r="E20" s="21">
        <f>IF(D45=0, "-", D20/D45)</f>
        <v>8.9467995676714308E-3</v>
      </c>
      <c r="F20" s="81">
        <v>397</v>
      </c>
      <c r="G20" s="39">
        <f>IF(F45=0, "-", F20/F45)</f>
        <v>9.4607153921311624E-3</v>
      </c>
      <c r="H20" s="65">
        <v>408</v>
      </c>
      <c r="I20" s="21">
        <f>IF(H45=0, "-", H20/H45)</f>
        <v>9.3400178559164895E-3</v>
      </c>
      <c r="J20" s="20">
        <f t="shared" si="0"/>
        <v>-8.0536912751677847E-2</v>
      </c>
      <c r="K20" s="21">
        <f t="shared" si="1"/>
        <v>-2.6960784313725492E-2</v>
      </c>
    </row>
    <row r="21" spans="1:11" x14ac:dyDescent="0.2">
      <c r="A21" s="7" t="s">
        <v>61</v>
      </c>
      <c r="B21" s="65">
        <v>1258</v>
      </c>
      <c r="C21" s="39">
        <f>IF(B45=0, "-", B21/B45)</f>
        <v>7.7663909124583277E-2</v>
      </c>
      <c r="D21" s="65">
        <v>865</v>
      </c>
      <c r="E21" s="21">
        <f>IF(D45=0, "-", D21/D45)</f>
        <v>5.1939474000240182E-2</v>
      </c>
      <c r="F21" s="81">
        <v>3330</v>
      </c>
      <c r="G21" s="39">
        <f>IF(F45=0, "-", F21/F45)</f>
        <v>7.9355622810571222E-2</v>
      </c>
      <c r="H21" s="65">
        <v>2458</v>
      </c>
      <c r="I21" s="21">
        <f>IF(H45=0, "-", H21/H45)</f>
        <v>5.6269029141771398E-2</v>
      </c>
      <c r="J21" s="20">
        <f t="shared" si="0"/>
        <v>0.45433526011560693</v>
      </c>
      <c r="K21" s="21">
        <f t="shared" si="1"/>
        <v>0.35475996745321398</v>
      </c>
    </row>
    <row r="22" spans="1:11" x14ac:dyDescent="0.2">
      <c r="A22" s="7" t="s">
        <v>62</v>
      </c>
      <c r="B22" s="65">
        <v>0</v>
      </c>
      <c r="C22" s="39">
        <f>IF(B45=0, "-", B22/B45)</f>
        <v>0</v>
      </c>
      <c r="D22" s="65">
        <v>3</v>
      </c>
      <c r="E22" s="21">
        <f>IF(D45=0, "-", D22/D45)</f>
        <v>1.8013690404707576E-4</v>
      </c>
      <c r="F22" s="81">
        <v>6</v>
      </c>
      <c r="G22" s="39">
        <f>IF(F45=0, "-", F22/F45)</f>
        <v>1.4298310416319137E-4</v>
      </c>
      <c r="H22" s="65">
        <v>6</v>
      </c>
      <c r="I22" s="21">
        <f>IF(H45=0, "-", H22/H45)</f>
        <v>1.373532037634778E-4</v>
      </c>
      <c r="J22" s="20">
        <f t="shared" si="0"/>
        <v>-1</v>
      </c>
      <c r="K22" s="21">
        <f t="shared" si="1"/>
        <v>0</v>
      </c>
    </row>
    <row r="23" spans="1:11" x14ac:dyDescent="0.2">
      <c r="A23" s="7" t="s">
        <v>63</v>
      </c>
      <c r="B23" s="65">
        <v>255</v>
      </c>
      <c r="C23" s="39">
        <f>IF(B45=0, "-", B23/B45)</f>
        <v>1.5742684282010123E-2</v>
      </c>
      <c r="D23" s="65">
        <v>219</v>
      </c>
      <c r="E23" s="21">
        <f>IF(D45=0, "-", D23/D45)</f>
        <v>1.3149993995436532E-2</v>
      </c>
      <c r="F23" s="81">
        <v>414</v>
      </c>
      <c r="G23" s="39">
        <f>IF(F45=0, "-", F23/F45)</f>
        <v>9.865834187260206E-3</v>
      </c>
      <c r="H23" s="65">
        <v>657</v>
      </c>
      <c r="I23" s="21">
        <f>IF(H45=0, "-", H23/H45)</f>
        <v>1.5040175812100817E-2</v>
      </c>
      <c r="J23" s="20">
        <f t="shared" si="0"/>
        <v>0.16438356164383561</v>
      </c>
      <c r="K23" s="21">
        <f t="shared" si="1"/>
        <v>-0.36986301369863012</v>
      </c>
    </row>
    <row r="24" spans="1:11" x14ac:dyDescent="0.2">
      <c r="A24" s="7" t="s">
        <v>64</v>
      </c>
      <c r="B24" s="65">
        <v>148</v>
      </c>
      <c r="C24" s="39">
        <f>IF(B45=0, "-", B24/B45)</f>
        <v>9.1369304852450921E-3</v>
      </c>
      <c r="D24" s="65">
        <v>54</v>
      </c>
      <c r="E24" s="21">
        <f>IF(D45=0, "-", D24/D45)</f>
        <v>3.2424642728473641E-3</v>
      </c>
      <c r="F24" s="81">
        <v>384</v>
      </c>
      <c r="G24" s="39">
        <f>IF(F45=0, "-", F24/F45)</f>
        <v>9.150918666444248E-3</v>
      </c>
      <c r="H24" s="65">
        <v>153</v>
      </c>
      <c r="I24" s="21">
        <f>IF(H45=0, "-", H24/H45)</f>
        <v>3.5025066959686836E-3</v>
      </c>
      <c r="J24" s="20">
        <f t="shared" si="0"/>
        <v>1.7407407407407407</v>
      </c>
      <c r="K24" s="21">
        <f t="shared" si="1"/>
        <v>1.5098039215686274</v>
      </c>
    </row>
    <row r="25" spans="1:11" x14ac:dyDescent="0.2">
      <c r="A25" s="7" t="s">
        <v>65</v>
      </c>
      <c r="B25" s="65">
        <v>323</v>
      </c>
      <c r="C25" s="39">
        <f>IF(B45=0, "-", B25/B45)</f>
        <v>1.9940733423879493E-2</v>
      </c>
      <c r="D25" s="65">
        <v>285</v>
      </c>
      <c r="E25" s="21">
        <f>IF(D45=0, "-", D25/D45)</f>
        <v>1.7113005884472197E-2</v>
      </c>
      <c r="F25" s="81">
        <v>737</v>
      </c>
      <c r="G25" s="39">
        <f>IF(F45=0, "-", F25/F45)</f>
        <v>1.7563091294712008E-2</v>
      </c>
      <c r="H25" s="65">
        <v>754</v>
      </c>
      <c r="I25" s="21">
        <f>IF(H45=0, "-", H25/H45)</f>
        <v>1.7260719272943707E-2</v>
      </c>
      <c r="J25" s="20">
        <f t="shared" si="0"/>
        <v>0.13333333333333333</v>
      </c>
      <c r="K25" s="21">
        <f t="shared" si="1"/>
        <v>-2.2546419098143235E-2</v>
      </c>
    </row>
    <row r="26" spans="1:11" x14ac:dyDescent="0.2">
      <c r="A26" s="7" t="s">
        <v>69</v>
      </c>
      <c r="B26" s="65">
        <v>20</v>
      </c>
      <c r="C26" s="39">
        <f>IF(B45=0, "-", B26/B45)</f>
        <v>1.2347203358439314E-3</v>
      </c>
      <c r="D26" s="65">
        <v>5</v>
      </c>
      <c r="E26" s="21">
        <f>IF(D45=0, "-", D26/D45)</f>
        <v>3.0022817341179294E-4</v>
      </c>
      <c r="F26" s="81">
        <v>44</v>
      </c>
      <c r="G26" s="39">
        <f>IF(F45=0, "-", F26/F45)</f>
        <v>1.0485427638634035E-3</v>
      </c>
      <c r="H26" s="65">
        <v>28</v>
      </c>
      <c r="I26" s="21">
        <f>IF(H45=0, "-", H26/H45)</f>
        <v>6.4098161756289632E-4</v>
      </c>
      <c r="J26" s="20">
        <f t="shared" si="0"/>
        <v>3</v>
      </c>
      <c r="K26" s="21">
        <f t="shared" si="1"/>
        <v>0.5714285714285714</v>
      </c>
    </row>
    <row r="27" spans="1:11" x14ac:dyDescent="0.2">
      <c r="A27" s="7" t="s">
        <v>70</v>
      </c>
      <c r="B27" s="65">
        <v>2759</v>
      </c>
      <c r="C27" s="39">
        <f>IF(B45=0, "-", B27/B45)</f>
        <v>0.17032967032967034</v>
      </c>
      <c r="D27" s="65">
        <v>2305</v>
      </c>
      <c r="E27" s="21">
        <f>IF(D45=0, "-", D27/D45)</f>
        <v>0.13840518794283654</v>
      </c>
      <c r="F27" s="81">
        <v>6271</v>
      </c>
      <c r="G27" s="39">
        <f>IF(F45=0, "-", F27/F45)</f>
        <v>0.14944117436789553</v>
      </c>
      <c r="H27" s="65">
        <v>5768</v>
      </c>
      <c r="I27" s="21">
        <f>IF(H45=0, "-", H27/H45)</f>
        <v>0.13204221321795664</v>
      </c>
      <c r="J27" s="20">
        <f t="shared" si="0"/>
        <v>0.19696312364425161</v>
      </c>
      <c r="K27" s="21">
        <f t="shared" si="1"/>
        <v>8.7205270457697645E-2</v>
      </c>
    </row>
    <row r="28" spans="1:11" x14ac:dyDescent="0.2">
      <c r="A28" s="7" t="s">
        <v>72</v>
      </c>
      <c r="B28" s="65">
        <v>419</v>
      </c>
      <c r="C28" s="39">
        <f>IF(B45=0, "-", B28/B45)</f>
        <v>2.5867391035930363E-2</v>
      </c>
      <c r="D28" s="65">
        <v>506</v>
      </c>
      <c r="E28" s="21">
        <f>IF(D45=0, "-", D28/D45)</f>
        <v>3.0383091149273449E-2</v>
      </c>
      <c r="F28" s="81">
        <v>1190</v>
      </c>
      <c r="G28" s="39">
        <f>IF(F45=0, "-", F28/F45)</f>
        <v>2.8358315659032959E-2</v>
      </c>
      <c r="H28" s="65">
        <v>1549</v>
      </c>
      <c r="I28" s="21">
        <f>IF(H45=0, "-", H28/H45)</f>
        <v>3.5460018771604512E-2</v>
      </c>
      <c r="J28" s="20">
        <f t="shared" si="0"/>
        <v>-0.17193675889328064</v>
      </c>
      <c r="K28" s="21">
        <f t="shared" si="1"/>
        <v>-0.23176242737249839</v>
      </c>
    </row>
    <row r="29" spans="1:11" x14ac:dyDescent="0.2">
      <c r="A29" s="7" t="s">
        <v>75</v>
      </c>
      <c r="B29" s="65">
        <v>605</v>
      </c>
      <c r="C29" s="39">
        <f>IF(B45=0, "-", B29/B45)</f>
        <v>3.7350290159278925E-2</v>
      </c>
      <c r="D29" s="65">
        <v>780</v>
      </c>
      <c r="E29" s="21">
        <f>IF(D45=0, "-", D29/D45)</f>
        <v>4.6835595052239699E-2</v>
      </c>
      <c r="F29" s="81">
        <v>1915</v>
      </c>
      <c r="G29" s="39">
        <f>IF(F45=0, "-", F29/F45)</f>
        <v>4.563544074541858E-2</v>
      </c>
      <c r="H29" s="65">
        <v>2008</v>
      </c>
      <c r="I29" s="21">
        <f>IF(H45=0, "-", H29/H45)</f>
        <v>4.5967538859510562E-2</v>
      </c>
      <c r="J29" s="20">
        <f t="shared" si="0"/>
        <v>-0.22435897435897437</v>
      </c>
      <c r="K29" s="21">
        <f t="shared" si="1"/>
        <v>-4.6314741035856574E-2</v>
      </c>
    </row>
    <row r="30" spans="1:11" x14ac:dyDescent="0.2">
      <c r="A30" s="7" t="s">
        <v>76</v>
      </c>
      <c r="B30" s="65">
        <v>14</v>
      </c>
      <c r="C30" s="39">
        <f>IF(B45=0, "-", B30/B45)</f>
        <v>8.6430423509075197E-4</v>
      </c>
      <c r="D30" s="65">
        <v>46</v>
      </c>
      <c r="E30" s="21">
        <f>IF(D45=0, "-", D30/D45)</f>
        <v>2.7620991953884954E-3</v>
      </c>
      <c r="F30" s="81">
        <v>63</v>
      </c>
      <c r="G30" s="39">
        <f>IF(F45=0, "-", F30/F45)</f>
        <v>1.5013225937135096E-3</v>
      </c>
      <c r="H30" s="65">
        <v>99</v>
      </c>
      <c r="I30" s="21">
        <f>IF(H45=0, "-", H30/H45)</f>
        <v>2.2663278620973833E-3</v>
      </c>
      <c r="J30" s="20">
        <f t="shared" si="0"/>
        <v>-0.69565217391304346</v>
      </c>
      <c r="K30" s="21">
        <f t="shared" si="1"/>
        <v>-0.36363636363636365</v>
      </c>
    </row>
    <row r="31" spans="1:11" x14ac:dyDescent="0.2">
      <c r="A31" s="7" t="s">
        <v>77</v>
      </c>
      <c r="B31" s="65">
        <v>1464</v>
      </c>
      <c r="C31" s="39">
        <f>IF(B45=0, "-", B31/B45)</f>
        <v>9.038152858377578E-2</v>
      </c>
      <c r="D31" s="65">
        <v>1032</v>
      </c>
      <c r="E31" s="21">
        <f>IF(D45=0, "-", D31/D45)</f>
        <v>6.196709499219407E-2</v>
      </c>
      <c r="F31" s="81">
        <v>3205</v>
      </c>
      <c r="G31" s="39">
        <f>IF(F45=0, "-", F31/F45)</f>
        <v>7.6376808140504737E-2</v>
      </c>
      <c r="H31" s="65">
        <v>3008</v>
      </c>
      <c r="I31" s="21">
        <f>IF(H45=0, "-", H31/H45)</f>
        <v>6.885973948675686E-2</v>
      </c>
      <c r="J31" s="20">
        <f t="shared" si="0"/>
        <v>0.41860465116279072</v>
      </c>
      <c r="K31" s="21">
        <f t="shared" si="1"/>
        <v>6.5492021276595744E-2</v>
      </c>
    </row>
    <row r="32" spans="1:11" x14ac:dyDescent="0.2">
      <c r="A32" s="7" t="s">
        <v>78</v>
      </c>
      <c r="B32" s="65">
        <v>322</v>
      </c>
      <c r="C32" s="39">
        <f>IF(B45=0, "-", B32/B45)</f>
        <v>1.9878997407087293E-2</v>
      </c>
      <c r="D32" s="65">
        <v>805</v>
      </c>
      <c r="E32" s="21">
        <f>IF(D45=0, "-", D32/D45)</f>
        <v>4.8336735919298664E-2</v>
      </c>
      <c r="F32" s="81">
        <v>1065</v>
      </c>
      <c r="G32" s="39">
        <f>IF(F45=0, "-", F32/F45)</f>
        <v>2.537950098896647E-2</v>
      </c>
      <c r="H32" s="65">
        <v>2209</v>
      </c>
      <c r="I32" s="21">
        <f>IF(H45=0, "-", H32/H45)</f>
        <v>5.0568871185587068E-2</v>
      </c>
      <c r="J32" s="20">
        <f t="shared" si="0"/>
        <v>-0.6</v>
      </c>
      <c r="K32" s="21">
        <f t="shared" si="1"/>
        <v>-0.51788139429606161</v>
      </c>
    </row>
    <row r="33" spans="1:11" x14ac:dyDescent="0.2">
      <c r="A33" s="7" t="s">
        <v>79</v>
      </c>
      <c r="B33" s="65">
        <v>24</v>
      </c>
      <c r="C33" s="39">
        <f>IF(B45=0, "-", B33/B45)</f>
        <v>1.4816644030127175E-3</v>
      </c>
      <c r="D33" s="65">
        <v>78</v>
      </c>
      <c r="E33" s="21">
        <f>IF(D45=0, "-", D33/D45)</f>
        <v>4.6835595052239706E-3</v>
      </c>
      <c r="F33" s="81">
        <v>143</v>
      </c>
      <c r="G33" s="39">
        <f>IF(F45=0, "-", F33/F45)</f>
        <v>3.4077639825560611E-3</v>
      </c>
      <c r="H33" s="65">
        <v>124</v>
      </c>
      <c r="I33" s="21">
        <f>IF(H45=0, "-", H33/H45)</f>
        <v>2.838632877778541E-3</v>
      </c>
      <c r="J33" s="20">
        <f t="shared" si="0"/>
        <v>-0.69230769230769229</v>
      </c>
      <c r="K33" s="21">
        <f t="shared" si="1"/>
        <v>0.15322580645161291</v>
      </c>
    </row>
    <row r="34" spans="1:11" x14ac:dyDescent="0.2">
      <c r="A34" s="7" t="s">
        <v>81</v>
      </c>
      <c r="B34" s="65">
        <v>171</v>
      </c>
      <c r="C34" s="39">
        <f>IF(B45=0, "-", B34/B45)</f>
        <v>1.0556858871465614E-2</v>
      </c>
      <c r="D34" s="65">
        <v>161</v>
      </c>
      <c r="E34" s="21">
        <f>IF(D45=0, "-", D34/D45)</f>
        <v>9.6673471838597327E-3</v>
      </c>
      <c r="F34" s="81">
        <v>418</v>
      </c>
      <c r="G34" s="39">
        <f>IF(F45=0, "-", F34/F45)</f>
        <v>9.9611562567023335E-3</v>
      </c>
      <c r="H34" s="65">
        <v>354</v>
      </c>
      <c r="I34" s="21">
        <f>IF(H45=0, "-", H34/H45)</f>
        <v>8.1038390220451884E-3</v>
      </c>
      <c r="J34" s="20">
        <f t="shared" si="0"/>
        <v>6.2111801242236024E-2</v>
      </c>
      <c r="K34" s="21">
        <f t="shared" si="1"/>
        <v>0.1807909604519774</v>
      </c>
    </row>
    <row r="35" spans="1:11" x14ac:dyDescent="0.2">
      <c r="A35" s="7" t="s">
        <v>83</v>
      </c>
      <c r="B35" s="65">
        <v>159</v>
      </c>
      <c r="C35" s="39">
        <f>IF(B45=0, "-", B35/B45)</f>
        <v>9.816026669959255E-3</v>
      </c>
      <c r="D35" s="65">
        <v>26</v>
      </c>
      <c r="E35" s="21">
        <f>IF(D45=0, "-", D35/D45)</f>
        <v>1.5611865017413234E-3</v>
      </c>
      <c r="F35" s="81">
        <v>570</v>
      </c>
      <c r="G35" s="39">
        <f>IF(F45=0, "-", F35/F45)</f>
        <v>1.3583394895503181E-2</v>
      </c>
      <c r="H35" s="65">
        <v>45</v>
      </c>
      <c r="I35" s="21">
        <f>IF(H45=0, "-", H35/H45)</f>
        <v>1.0301490282260833E-3</v>
      </c>
      <c r="J35" s="20">
        <f t="shared" si="0"/>
        <v>5.115384615384615</v>
      </c>
      <c r="K35" s="21" t="str">
        <f t="shared" si="1"/>
        <v>&gt;999%</v>
      </c>
    </row>
    <row r="36" spans="1:11" x14ac:dyDescent="0.2">
      <c r="A36" s="7" t="s">
        <v>84</v>
      </c>
      <c r="B36" s="65">
        <v>0</v>
      </c>
      <c r="C36" s="39">
        <f>IF(B45=0, "-", B36/B45)</f>
        <v>0</v>
      </c>
      <c r="D36" s="65">
        <v>1</v>
      </c>
      <c r="E36" s="21">
        <f>IF(D45=0, "-", D36/D45)</f>
        <v>6.0045634682358595E-5</v>
      </c>
      <c r="F36" s="81">
        <v>1</v>
      </c>
      <c r="G36" s="39">
        <f>IF(F45=0, "-", F36/F45)</f>
        <v>2.3830517360531898E-5</v>
      </c>
      <c r="H36" s="65">
        <v>4</v>
      </c>
      <c r="I36" s="21">
        <f>IF(H45=0, "-", H36/H45)</f>
        <v>9.1568802508985183E-5</v>
      </c>
      <c r="J36" s="20">
        <f t="shared" si="0"/>
        <v>-1</v>
      </c>
      <c r="K36" s="21">
        <f t="shared" si="1"/>
        <v>-0.75</v>
      </c>
    </row>
    <row r="37" spans="1:11" x14ac:dyDescent="0.2">
      <c r="A37" s="7" t="s">
        <v>87</v>
      </c>
      <c r="B37" s="65">
        <v>107</v>
      </c>
      <c r="C37" s="39">
        <f>IF(B45=0, "-", B37/B45)</f>
        <v>6.6057537967650331E-3</v>
      </c>
      <c r="D37" s="65">
        <v>200</v>
      </c>
      <c r="E37" s="21">
        <f>IF(D45=0, "-", D37/D45)</f>
        <v>1.2009126936471718E-2</v>
      </c>
      <c r="F37" s="81">
        <v>246</v>
      </c>
      <c r="G37" s="39">
        <f>IF(F45=0, "-", F37/F45)</f>
        <v>5.8623072706908471E-3</v>
      </c>
      <c r="H37" s="65">
        <v>545</v>
      </c>
      <c r="I37" s="21">
        <f>IF(H45=0, "-", H37/H45)</f>
        <v>1.2476249341849231E-2</v>
      </c>
      <c r="J37" s="20">
        <f t="shared" si="0"/>
        <v>-0.46500000000000002</v>
      </c>
      <c r="K37" s="21">
        <f t="shared" si="1"/>
        <v>-0.54862385321100915</v>
      </c>
    </row>
    <row r="38" spans="1:11" x14ac:dyDescent="0.2">
      <c r="A38" s="7" t="s">
        <v>88</v>
      </c>
      <c r="B38" s="65">
        <v>37</v>
      </c>
      <c r="C38" s="39">
        <f>IF(B45=0, "-", B38/B45)</f>
        <v>2.284232621311273E-3</v>
      </c>
      <c r="D38" s="65">
        <v>24</v>
      </c>
      <c r="E38" s="21">
        <f>IF(D45=0, "-", D38/D45)</f>
        <v>1.4410952323766061E-3</v>
      </c>
      <c r="F38" s="81">
        <v>76</v>
      </c>
      <c r="G38" s="39">
        <f>IF(F45=0, "-", F38/F45)</f>
        <v>1.8111193194004242E-3</v>
      </c>
      <c r="H38" s="65">
        <v>43</v>
      </c>
      <c r="I38" s="21">
        <f>IF(H45=0, "-", H38/H45)</f>
        <v>9.8436462697159069E-4</v>
      </c>
      <c r="J38" s="20">
        <f t="shared" si="0"/>
        <v>0.54166666666666663</v>
      </c>
      <c r="K38" s="21">
        <f t="shared" si="1"/>
        <v>0.76744186046511631</v>
      </c>
    </row>
    <row r="39" spans="1:11" x14ac:dyDescent="0.2">
      <c r="A39" s="7" t="s">
        <v>89</v>
      </c>
      <c r="B39" s="65">
        <v>542</v>
      </c>
      <c r="C39" s="39">
        <f>IF(B45=0, "-", B39/B45)</f>
        <v>3.3460921101370542E-2</v>
      </c>
      <c r="D39" s="65">
        <v>1384</v>
      </c>
      <c r="E39" s="21">
        <f>IF(D45=0, "-", D39/D45)</f>
        <v>8.3103158400384292E-2</v>
      </c>
      <c r="F39" s="81">
        <v>2211</v>
      </c>
      <c r="G39" s="39">
        <f>IF(F45=0, "-", F39/F45)</f>
        <v>5.2689273884136023E-2</v>
      </c>
      <c r="H39" s="65">
        <v>3124</v>
      </c>
      <c r="I39" s="21">
        <f>IF(H45=0, "-", H39/H45)</f>
        <v>7.1515234759517432E-2</v>
      </c>
      <c r="J39" s="20">
        <f t="shared" si="0"/>
        <v>-0.60838150289017345</v>
      </c>
      <c r="K39" s="21">
        <f t="shared" si="1"/>
        <v>-0.29225352112676056</v>
      </c>
    </row>
    <row r="40" spans="1:11" x14ac:dyDescent="0.2">
      <c r="A40" s="7" t="s">
        <v>90</v>
      </c>
      <c r="B40" s="65">
        <v>204</v>
      </c>
      <c r="C40" s="39">
        <f>IF(B45=0, "-", B40/B45)</f>
        <v>1.2594147425608099E-2</v>
      </c>
      <c r="D40" s="65">
        <v>149</v>
      </c>
      <c r="E40" s="21">
        <f>IF(D45=0, "-", D40/D45)</f>
        <v>8.9467995676714308E-3</v>
      </c>
      <c r="F40" s="81">
        <v>621</v>
      </c>
      <c r="G40" s="39">
        <f>IF(F45=0, "-", F40/F45)</f>
        <v>1.4798751280890308E-2</v>
      </c>
      <c r="H40" s="65">
        <v>462</v>
      </c>
      <c r="I40" s="21">
        <f>IF(H45=0, "-", H40/H45)</f>
        <v>1.0576196689787789E-2</v>
      </c>
      <c r="J40" s="20">
        <f t="shared" si="0"/>
        <v>0.36912751677852351</v>
      </c>
      <c r="K40" s="21">
        <f t="shared" si="1"/>
        <v>0.34415584415584416</v>
      </c>
    </row>
    <row r="41" spans="1:11" x14ac:dyDescent="0.2">
      <c r="A41" s="7" t="s">
        <v>92</v>
      </c>
      <c r="B41" s="65">
        <v>3295</v>
      </c>
      <c r="C41" s="39">
        <f>IF(B45=0, "-", B41/B45)</f>
        <v>0.20342017533028769</v>
      </c>
      <c r="D41" s="65">
        <v>2882</v>
      </c>
      <c r="E41" s="21">
        <f>IF(D45=0, "-", D41/D45)</f>
        <v>0.17305151915455746</v>
      </c>
      <c r="F41" s="81">
        <v>8811</v>
      </c>
      <c r="G41" s="39">
        <f>IF(F45=0, "-", F41/F45)</f>
        <v>0.20997068846364655</v>
      </c>
      <c r="H41" s="65">
        <v>7594</v>
      </c>
      <c r="I41" s="21">
        <f>IF(H45=0, "-", H41/H45)</f>
        <v>0.17384337156330837</v>
      </c>
      <c r="J41" s="20">
        <f t="shared" si="0"/>
        <v>0.1433032616238723</v>
      </c>
      <c r="K41" s="21">
        <f t="shared" si="1"/>
        <v>0.16025809849881487</v>
      </c>
    </row>
    <row r="42" spans="1:11" x14ac:dyDescent="0.2">
      <c r="A42" s="7" t="s">
        <v>94</v>
      </c>
      <c r="B42" s="65">
        <v>549</v>
      </c>
      <c r="C42" s="39">
        <f>IF(B45=0, "-", B42/B45)</f>
        <v>3.3893073218915916E-2</v>
      </c>
      <c r="D42" s="65">
        <v>604</v>
      </c>
      <c r="E42" s="21">
        <f>IF(D45=0, "-", D42/D45)</f>
        <v>3.6267563348144592E-2</v>
      </c>
      <c r="F42" s="81">
        <v>1002</v>
      </c>
      <c r="G42" s="39">
        <f>IF(F45=0, "-", F42/F45)</f>
        <v>2.3878178395252962E-2</v>
      </c>
      <c r="H42" s="65">
        <v>1472</v>
      </c>
      <c r="I42" s="21">
        <f>IF(H45=0, "-", H42/H45)</f>
        <v>3.3697319323306552E-2</v>
      </c>
      <c r="J42" s="20">
        <f t="shared" si="0"/>
        <v>-9.1059602649006616E-2</v>
      </c>
      <c r="K42" s="21">
        <f t="shared" si="1"/>
        <v>-0.31929347826086957</v>
      </c>
    </row>
    <row r="43" spans="1:11" x14ac:dyDescent="0.2">
      <c r="A43" s="7" t="s">
        <v>95</v>
      </c>
      <c r="B43" s="65">
        <v>437</v>
      </c>
      <c r="C43" s="39">
        <f>IF(B45=0, "-", B43/B45)</f>
        <v>2.6978639338189898E-2</v>
      </c>
      <c r="D43" s="65">
        <v>454</v>
      </c>
      <c r="E43" s="21">
        <f>IF(D45=0, "-", D43/D45)</f>
        <v>2.7260718145790799E-2</v>
      </c>
      <c r="F43" s="81">
        <v>1045</v>
      </c>
      <c r="G43" s="39">
        <f>IF(F45=0, "-", F43/F45)</f>
        <v>2.4902890641755833E-2</v>
      </c>
      <c r="H43" s="65">
        <v>1195</v>
      </c>
      <c r="I43" s="21">
        <f>IF(H45=0, "-", H43/H45)</f>
        <v>2.7356179749559326E-2</v>
      </c>
      <c r="J43" s="20">
        <f t="shared" si="0"/>
        <v>-3.7444933920704845E-2</v>
      </c>
      <c r="K43" s="21">
        <f t="shared" si="1"/>
        <v>-0.12552301255230125</v>
      </c>
    </row>
    <row r="44" spans="1:11" x14ac:dyDescent="0.2">
      <c r="A44" s="2"/>
      <c r="B44" s="68"/>
      <c r="C44" s="33"/>
      <c r="D44" s="68"/>
      <c r="E44" s="6"/>
      <c r="F44" s="82"/>
      <c r="G44" s="33"/>
      <c r="H44" s="68"/>
      <c r="I44" s="6"/>
      <c r="J44" s="5"/>
      <c r="K44" s="6"/>
    </row>
    <row r="45" spans="1:11" s="43" customFormat="1" x14ac:dyDescent="0.2">
      <c r="A45" s="162" t="s">
        <v>594</v>
      </c>
      <c r="B45" s="71">
        <f>SUM(B7:B44)</f>
        <v>16198</v>
      </c>
      <c r="C45" s="40">
        <v>1</v>
      </c>
      <c r="D45" s="71">
        <f>SUM(D7:D44)</f>
        <v>16654</v>
      </c>
      <c r="E45" s="41">
        <v>1</v>
      </c>
      <c r="F45" s="77">
        <f>SUM(F7:F44)</f>
        <v>41963</v>
      </c>
      <c r="G45" s="42">
        <v>1</v>
      </c>
      <c r="H45" s="71">
        <f>SUM(H7:H44)</f>
        <v>43683</v>
      </c>
      <c r="I45" s="41">
        <v>1</v>
      </c>
      <c r="J45" s="37">
        <f>IF(D45=0, "-", (B45-D45)/D45)</f>
        <v>-2.7380809415155517E-2</v>
      </c>
      <c r="K45" s="38">
        <f>IF(H45=0, "-", (F45-H45)/H45)</f>
        <v>-3.9374585078863635E-2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480</v>
      </c>
      <c r="B7" s="65">
        <v>0</v>
      </c>
      <c r="C7" s="34">
        <f>IF(B14=0, "-", B7/B14)</f>
        <v>0</v>
      </c>
      <c r="D7" s="65">
        <v>0</v>
      </c>
      <c r="E7" s="9">
        <f>IF(D14=0, "-", D7/D14)</f>
        <v>0</v>
      </c>
      <c r="F7" s="81">
        <v>0</v>
      </c>
      <c r="G7" s="34">
        <f>IF(F14=0, "-", F7/F14)</f>
        <v>0</v>
      </c>
      <c r="H7" s="65">
        <v>2</v>
      </c>
      <c r="I7" s="9">
        <f>IF(H14=0, "-", H7/H14)</f>
        <v>1.1904761904761904E-2</v>
      </c>
      <c r="J7" s="8" t="str">
        <f t="shared" ref="J7:J12" si="0">IF(D7=0, "-", IF((B7-D7)/D7&lt;10, (B7-D7)/D7, "&gt;999%"))</f>
        <v>-</v>
      </c>
      <c r="K7" s="9">
        <f t="shared" ref="K7:K12" si="1">IF(H7=0, "-", IF((F7-H7)/H7&lt;10, (F7-H7)/H7, "&gt;999%"))</f>
        <v>-1</v>
      </c>
    </row>
    <row r="8" spans="1:11" x14ac:dyDescent="0.2">
      <c r="A8" s="7" t="s">
        <v>481</v>
      </c>
      <c r="B8" s="65">
        <v>10</v>
      </c>
      <c r="C8" s="34">
        <f>IF(B14=0, "-", B8/B14)</f>
        <v>6.9444444444444448E-2</v>
      </c>
      <c r="D8" s="65">
        <v>1</v>
      </c>
      <c r="E8" s="9">
        <f>IF(D14=0, "-", D8/D14)</f>
        <v>1.4705882352941176E-2</v>
      </c>
      <c r="F8" s="81">
        <v>15</v>
      </c>
      <c r="G8" s="34">
        <f>IF(F14=0, "-", F8/F14)</f>
        <v>5.7692307692307696E-2</v>
      </c>
      <c r="H8" s="65">
        <v>2</v>
      </c>
      <c r="I8" s="9">
        <f>IF(H14=0, "-", H8/H14)</f>
        <v>1.1904761904761904E-2</v>
      </c>
      <c r="J8" s="8">
        <f t="shared" si="0"/>
        <v>9</v>
      </c>
      <c r="K8" s="9">
        <f t="shared" si="1"/>
        <v>6.5</v>
      </c>
    </row>
    <row r="9" spans="1:11" x14ac:dyDescent="0.2">
      <c r="A9" s="7" t="s">
        <v>482</v>
      </c>
      <c r="B9" s="65">
        <v>2</v>
      </c>
      <c r="C9" s="34">
        <f>IF(B14=0, "-", B9/B14)</f>
        <v>1.3888888888888888E-2</v>
      </c>
      <c r="D9" s="65">
        <v>0</v>
      </c>
      <c r="E9" s="9">
        <f>IF(D14=0, "-", D9/D14)</f>
        <v>0</v>
      </c>
      <c r="F9" s="81">
        <v>2</v>
      </c>
      <c r="G9" s="34">
        <f>IF(F14=0, "-", F9/F14)</f>
        <v>7.6923076923076927E-3</v>
      </c>
      <c r="H9" s="65">
        <v>5</v>
      </c>
      <c r="I9" s="9">
        <f>IF(H14=0, "-", H9/H14)</f>
        <v>2.976190476190476E-2</v>
      </c>
      <c r="J9" s="8" t="str">
        <f t="shared" si="0"/>
        <v>-</v>
      </c>
      <c r="K9" s="9">
        <f t="shared" si="1"/>
        <v>-0.6</v>
      </c>
    </row>
    <row r="10" spans="1:11" x14ac:dyDescent="0.2">
      <c r="A10" s="7" t="s">
        <v>483</v>
      </c>
      <c r="B10" s="65">
        <v>0</v>
      </c>
      <c r="C10" s="34">
        <f>IF(B14=0, "-", B10/B14)</f>
        <v>0</v>
      </c>
      <c r="D10" s="65">
        <v>11</v>
      </c>
      <c r="E10" s="9">
        <f>IF(D14=0, "-", D10/D14)</f>
        <v>0.16176470588235295</v>
      </c>
      <c r="F10" s="81">
        <v>0</v>
      </c>
      <c r="G10" s="34">
        <f>IF(F14=0, "-", F10/F14)</f>
        <v>0</v>
      </c>
      <c r="H10" s="65">
        <v>11</v>
      </c>
      <c r="I10" s="9">
        <f>IF(H14=0, "-", H10/H14)</f>
        <v>6.5476190476190479E-2</v>
      </c>
      <c r="J10" s="8">
        <f t="shared" si="0"/>
        <v>-1</v>
      </c>
      <c r="K10" s="9">
        <f t="shared" si="1"/>
        <v>-1</v>
      </c>
    </row>
    <row r="11" spans="1:11" x14ac:dyDescent="0.2">
      <c r="A11" s="7" t="s">
        <v>484</v>
      </c>
      <c r="B11" s="65">
        <v>117</v>
      </c>
      <c r="C11" s="34">
        <f>IF(B14=0, "-", B11/B14)</f>
        <v>0.8125</v>
      </c>
      <c r="D11" s="65">
        <v>56</v>
      </c>
      <c r="E11" s="9">
        <f>IF(D14=0, "-", D11/D14)</f>
        <v>0.82352941176470584</v>
      </c>
      <c r="F11" s="81">
        <v>221</v>
      </c>
      <c r="G11" s="34">
        <f>IF(F14=0, "-", F11/F14)</f>
        <v>0.85</v>
      </c>
      <c r="H11" s="65">
        <v>143</v>
      </c>
      <c r="I11" s="9">
        <f>IF(H14=0, "-", H11/H14)</f>
        <v>0.85119047619047616</v>
      </c>
      <c r="J11" s="8">
        <f t="shared" si="0"/>
        <v>1.0892857142857142</v>
      </c>
      <c r="K11" s="9">
        <f t="shared" si="1"/>
        <v>0.54545454545454541</v>
      </c>
    </row>
    <row r="12" spans="1:11" x14ac:dyDescent="0.2">
      <c r="A12" s="7" t="s">
        <v>485</v>
      </c>
      <c r="B12" s="65">
        <v>15</v>
      </c>
      <c r="C12" s="34">
        <f>IF(B14=0, "-", B12/B14)</f>
        <v>0.10416666666666667</v>
      </c>
      <c r="D12" s="65">
        <v>0</v>
      </c>
      <c r="E12" s="9">
        <f>IF(D14=0, "-", D12/D14)</f>
        <v>0</v>
      </c>
      <c r="F12" s="81">
        <v>22</v>
      </c>
      <c r="G12" s="34">
        <f>IF(F14=0, "-", F12/F14)</f>
        <v>8.461538461538462E-2</v>
      </c>
      <c r="H12" s="65">
        <v>5</v>
      </c>
      <c r="I12" s="9">
        <f>IF(H14=0, "-", H12/H14)</f>
        <v>2.976190476190476E-2</v>
      </c>
      <c r="J12" s="8" t="str">
        <f t="shared" si="0"/>
        <v>-</v>
      </c>
      <c r="K12" s="9">
        <f t="shared" si="1"/>
        <v>3.4</v>
      </c>
    </row>
    <row r="13" spans="1:11" x14ac:dyDescent="0.2">
      <c r="A13" s="2"/>
      <c r="B13" s="68"/>
      <c r="C13" s="33"/>
      <c r="D13" s="68"/>
      <c r="E13" s="6"/>
      <c r="F13" s="82"/>
      <c r="G13" s="33"/>
      <c r="H13" s="68"/>
      <c r="I13" s="6"/>
      <c r="J13" s="5"/>
      <c r="K13" s="6"/>
    </row>
    <row r="14" spans="1:11" s="43" customFormat="1" x14ac:dyDescent="0.2">
      <c r="A14" s="162" t="s">
        <v>616</v>
      </c>
      <c r="B14" s="71">
        <f>SUM(B7:B13)</f>
        <v>144</v>
      </c>
      <c r="C14" s="40">
        <f>B14/32224</f>
        <v>4.4687189672293947E-3</v>
      </c>
      <c r="D14" s="71">
        <f>SUM(D7:D13)</f>
        <v>68</v>
      </c>
      <c r="E14" s="41">
        <f>D14/32499</f>
        <v>2.0923720729868612E-3</v>
      </c>
      <c r="F14" s="77">
        <f>SUM(F7:F13)</f>
        <v>260</v>
      </c>
      <c r="G14" s="42">
        <f>F14/81619</f>
        <v>3.1855327803575148E-3</v>
      </c>
      <c r="H14" s="71">
        <f>SUM(H7:H13)</f>
        <v>168</v>
      </c>
      <c r="I14" s="41">
        <f>H14/85328</f>
        <v>1.9688730545659103E-3</v>
      </c>
      <c r="J14" s="37">
        <f>IF(D14=0, "-", IF((B14-D14)/D14&lt;10, (B14-D14)/D14, "&gt;999%"))</f>
        <v>1.1176470588235294</v>
      </c>
      <c r="K14" s="38">
        <f>IF(H14=0, "-", IF((F14-H14)/H14&lt;10, (F14-H14)/H14, "&gt;999%"))</f>
        <v>0.54761904761904767</v>
      </c>
    </row>
    <row r="15" spans="1:11" x14ac:dyDescent="0.2">
      <c r="B15" s="83"/>
      <c r="D15" s="83"/>
      <c r="F15" s="83"/>
      <c r="H15" s="83"/>
    </row>
    <row r="16" spans="1:11" x14ac:dyDescent="0.2">
      <c r="A16" s="163" t="s">
        <v>128</v>
      </c>
      <c r="B16" s="61" t="s">
        <v>12</v>
      </c>
      <c r="C16" s="62" t="s">
        <v>13</v>
      </c>
      <c r="D16" s="61" t="s">
        <v>12</v>
      </c>
      <c r="E16" s="63" t="s">
        <v>13</v>
      </c>
      <c r="F16" s="62" t="s">
        <v>12</v>
      </c>
      <c r="G16" s="62" t="s">
        <v>13</v>
      </c>
      <c r="H16" s="61" t="s">
        <v>12</v>
      </c>
      <c r="I16" s="63" t="s">
        <v>13</v>
      </c>
      <c r="J16" s="61"/>
      <c r="K16" s="63"/>
    </row>
    <row r="17" spans="1:11" x14ac:dyDescent="0.2">
      <c r="A17" s="7" t="s">
        <v>486</v>
      </c>
      <c r="B17" s="65">
        <v>3</v>
      </c>
      <c r="C17" s="34">
        <f>IF(B19=0, "-", B17/B19)</f>
        <v>1</v>
      </c>
      <c r="D17" s="65">
        <v>6</v>
      </c>
      <c r="E17" s="9">
        <f>IF(D19=0, "-", D17/D19)</f>
        <v>1</v>
      </c>
      <c r="F17" s="81">
        <v>5</v>
      </c>
      <c r="G17" s="34">
        <f>IF(F19=0, "-", F17/F19)</f>
        <v>1</v>
      </c>
      <c r="H17" s="65">
        <v>15</v>
      </c>
      <c r="I17" s="9">
        <f>IF(H19=0, "-", H17/H19)</f>
        <v>1</v>
      </c>
      <c r="J17" s="8">
        <f>IF(D17=0, "-", IF((B17-D17)/D17&lt;10, (B17-D17)/D17, "&gt;999%"))</f>
        <v>-0.5</v>
      </c>
      <c r="K17" s="9">
        <f>IF(H17=0, "-", IF((F17-H17)/H17&lt;10, (F17-H17)/H17, "&gt;999%"))</f>
        <v>-0.66666666666666663</v>
      </c>
    </row>
    <row r="18" spans="1:11" x14ac:dyDescent="0.2">
      <c r="A18" s="2"/>
      <c r="B18" s="68"/>
      <c r="C18" s="33"/>
      <c r="D18" s="68"/>
      <c r="E18" s="6"/>
      <c r="F18" s="82"/>
      <c r="G18" s="33"/>
      <c r="H18" s="68"/>
      <c r="I18" s="6"/>
      <c r="J18" s="5"/>
      <c r="K18" s="6"/>
    </row>
    <row r="19" spans="1:11" s="43" customFormat="1" x14ac:dyDescent="0.2">
      <c r="A19" s="162" t="s">
        <v>615</v>
      </c>
      <c r="B19" s="71">
        <f>SUM(B17:B18)</f>
        <v>3</v>
      </c>
      <c r="C19" s="40">
        <f>B19/32224</f>
        <v>9.3098311817279051E-5</v>
      </c>
      <c r="D19" s="71">
        <f>SUM(D17:D18)</f>
        <v>6</v>
      </c>
      <c r="E19" s="41">
        <f>D19/32499</f>
        <v>1.8462106526354657E-4</v>
      </c>
      <c r="F19" s="77">
        <f>SUM(F17:F18)</f>
        <v>5</v>
      </c>
      <c r="G19" s="42">
        <f>F19/81619</f>
        <v>6.1260245776106057E-5</v>
      </c>
      <c r="H19" s="71">
        <f>SUM(H17:H18)</f>
        <v>15</v>
      </c>
      <c r="I19" s="41">
        <f>H19/85328</f>
        <v>1.7579223701481343E-4</v>
      </c>
      <c r="J19" s="37">
        <f>IF(D19=0, "-", IF((B19-D19)/D19&lt;10, (B19-D19)/D19, "&gt;999%"))</f>
        <v>-0.5</v>
      </c>
      <c r="K19" s="38">
        <f>IF(H19=0, "-", IF((F19-H19)/H19&lt;10, (F19-H19)/H19, "&gt;999%"))</f>
        <v>-0.66666666666666663</v>
      </c>
    </row>
    <row r="20" spans="1:11" x14ac:dyDescent="0.2">
      <c r="B20" s="83"/>
      <c r="D20" s="83"/>
      <c r="F20" s="83"/>
      <c r="H20" s="83"/>
    </row>
    <row r="21" spans="1:11" x14ac:dyDescent="0.2">
      <c r="A21" s="163" t="s">
        <v>129</v>
      </c>
      <c r="B21" s="61" t="s">
        <v>12</v>
      </c>
      <c r="C21" s="62" t="s">
        <v>13</v>
      </c>
      <c r="D21" s="61" t="s">
        <v>12</v>
      </c>
      <c r="E21" s="63" t="s">
        <v>13</v>
      </c>
      <c r="F21" s="62" t="s">
        <v>12</v>
      </c>
      <c r="G21" s="62" t="s">
        <v>13</v>
      </c>
      <c r="H21" s="61" t="s">
        <v>12</v>
      </c>
      <c r="I21" s="63" t="s">
        <v>13</v>
      </c>
      <c r="J21" s="61"/>
      <c r="K21" s="63"/>
    </row>
    <row r="22" spans="1:11" x14ac:dyDescent="0.2">
      <c r="A22" s="7" t="s">
        <v>487</v>
      </c>
      <c r="B22" s="65">
        <v>8</v>
      </c>
      <c r="C22" s="34">
        <f>IF(B26=0, "-", B22/B26)</f>
        <v>8.6956521739130432E-2</v>
      </c>
      <c r="D22" s="65">
        <v>11</v>
      </c>
      <c r="E22" s="9">
        <f>IF(D26=0, "-", D22/D26)</f>
        <v>0.22916666666666666</v>
      </c>
      <c r="F22" s="81">
        <v>17</v>
      </c>
      <c r="G22" s="34">
        <f>IF(F26=0, "-", F22/F26)</f>
        <v>0.1</v>
      </c>
      <c r="H22" s="65">
        <v>23</v>
      </c>
      <c r="I22" s="9">
        <f>IF(H26=0, "-", H22/H26)</f>
        <v>0.15131578947368421</v>
      </c>
      <c r="J22" s="8">
        <f>IF(D22=0, "-", IF((B22-D22)/D22&lt;10, (B22-D22)/D22, "&gt;999%"))</f>
        <v>-0.27272727272727271</v>
      </c>
      <c r="K22" s="9">
        <f>IF(H22=0, "-", IF((F22-H22)/H22&lt;10, (F22-H22)/H22, "&gt;999%"))</f>
        <v>-0.2608695652173913</v>
      </c>
    </row>
    <row r="23" spans="1:11" x14ac:dyDescent="0.2">
      <c r="A23" s="7" t="s">
        <v>488</v>
      </c>
      <c r="B23" s="65">
        <v>49</v>
      </c>
      <c r="C23" s="34">
        <f>IF(B26=0, "-", B23/B26)</f>
        <v>0.53260869565217395</v>
      </c>
      <c r="D23" s="65">
        <v>14</v>
      </c>
      <c r="E23" s="9">
        <f>IF(D26=0, "-", D23/D26)</f>
        <v>0.29166666666666669</v>
      </c>
      <c r="F23" s="81">
        <v>69</v>
      </c>
      <c r="G23" s="34">
        <f>IF(F26=0, "-", F23/F26)</f>
        <v>0.40588235294117647</v>
      </c>
      <c r="H23" s="65">
        <v>36</v>
      </c>
      <c r="I23" s="9">
        <f>IF(H26=0, "-", H23/H26)</f>
        <v>0.23684210526315788</v>
      </c>
      <c r="J23" s="8">
        <f>IF(D23=0, "-", IF((B23-D23)/D23&lt;10, (B23-D23)/D23, "&gt;999%"))</f>
        <v>2.5</v>
      </c>
      <c r="K23" s="9">
        <f>IF(H23=0, "-", IF((F23-H23)/H23&lt;10, (F23-H23)/H23, "&gt;999%"))</f>
        <v>0.91666666666666663</v>
      </c>
    </row>
    <row r="24" spans="1:11" x14ac:dyDescent="0.2">
      <c r="A24" s="7" t="s">
        <v>489</v>
      </c>
      <c r="B24" s="65">
        <v>35</v>
      </c>
      <c r="C24" s="34">
        <f>IF(B26=0, "-", B24/B26)</f>
        <v>0.38043478260869568</v>
      </c>
      <c r="D24" s="65">
        <v>23</v>
      </c>
      <c r="E24" s="9">
        <f>IF(D26=0, "-", D24/D26)</f>
        <v>0.47916666666666669</v>
      </c>
      <c r="F24" s="81">
        <v>84</v>
      </c>
      <c r="G24" s="34">
        <f>IF(F26=0, "-", F24/F26)</f>
        <v>0.49411764705882355</v>
      </c>
      <c r="H24" s="65">
        <v>93</v>
      </c>
      <c r="I24" s="9">
        <f>IF(H26=0, "-", H24/H26)</f>
        <v>0.61184210526315785</v>
      </c>
      <c r="J24" s="8">
        <f>IF(D24=0, "-", IF((B24-D24)/D24&lt;10, (B24-D24)/D24, "&gt;999%"))</f>
        <v>0.52173913043478259</v>
      </c>
      <c r="K24" s="9">
        <f>IF(H24=0, "-", IF((F24-H24)/H24&lt;10, (F24-H24)/H24, "&gt;999%"))</f>
        <v>-9.6774193548387094E-2</v>
      </c>
    </row>
    <row r="25" spans="1:11" x14ac:dyDescent="0.2">
      <c r="A25" s="2"/>
      <c r="B25" s="68"/>
      <c r="C25" s="33"/>
      <c r="D25" s="68"/>
      <c r="E25" s="6"/>
      <c r="F25" s="82"/>
      <c r="G25" s="33"/>
      <c r="H25" s="68"/>
      <c r="I25" s="6"/>
      <c r="J25" s="5"/>
      <c r="K25" s="6"/>
    </row>
    <row r="26" spans="1:11" s="43" customFormat="1" x14ac:dyDescent="0.2">
      <c r="A26" s="162" t="s">
        <v>614</v>
      </c>
      <c r="B26" s="71">
        <f>SUM(B22:B25)</f>
        <v>92</v>
      </c>
      <c r="C26" s="40">
        <f>B26/32224</f>
        <v>2.8550148957298908E-3</v>
      </c>
      <c r="D26" s="71">
        <f>SUM(D22:D25)</f>
        <v>48</v>
      </c>
      <c r="E26" s="41">
        <f>D26/32499</f>
        <v>1.4769685221083725E-3</v>
      </c>
      <c r="F26" s="77">
        <f>SUM(F22:F25)</f>
        <v>170</v>
      </c>
      <c r="G26" s="42">
        <f>F26/81619</f>
        <v>2.0828483563876056E-3</v>
      </c>
      <c r="H26" s="71">
        <f>SUM(H22:H25)</f>
        <v>152</v>
      </c>
      <c r="I26" s="41">
        <f>H26/85328</f>
        <v>1.7813613350834427E-3</v>
      </c>
      <c r="J26" s="37">
        <f>IF(D26=0, "-", IF((B26-D26)/D26&lt;10, (B26-D26)/D26, "&gt;999%"))</f>
        <v>0.91666666666666663</v>
      </c>
      <c r="K26" s="38">
        <f>IF(H26=0, "-", IF((F26-H26)/H26&lt;10, (F26-H26)/H26, "&gt;999%"))</f>
        <v>0.11842105263157894</v>
      </c>
    </row>
    <row r="27" spans="1:11" x14ac:dyDescent="0.2">
      <c r="B27" s="83"/>
      <c r="D27" s="83"/>
      <c r="F27" s="83"/>
      <c r="H27" s="83"/>
    </row>
    <row r="28" spans="1:11" x14ac:dyDescent="0.2">
      <c r="A28" s="163" t="s">
        <v>130</v>
      </c>
      <c r="B28" s="61" t="s">
        <v>12</v>
      </c>
      <c r="C28" s="62" t="s">
        <v>13</v>
      </c>
      <c r="D28" s="61" t="s">
        <v>12</v>
      </c>
      <c r="E28" s="63" t="s">
        <v>13</v>
      </c>
      <c r="F28" s="62" t="s">
        <v>12</v>
      </c>
      <c r="G28" s="62" t="s">
        <v>13</v>
      </c>
      <c r="H28" s="61" t="s">
        <v>12</v>
      </c>
      <c r="I28" s="63" t="s">
        <v>13</v>
      </c>
      <c r="J28" s="61"/>
      <c r="K28" s="63"/>
    </row>
    <row r="29" spans="1:11" x14ac:dyDescent="0.2">
      <c r="A29" s="7" t="s">
        <v>490</v>
      </c>
      <c r="B29" s="65">
        <v>47</v>
      </c>
      <c r="C29" s="34">
        <f>IF(B41=0, "-", B29/B41)</f>
        <v>6.0179257362355951E-2</v>
      </c>
      <c r="D29" s="65">
        <v>53</v>
      </c>
      <c r="E29" s="9">
        <f>IF(D41=0, "-", D29/D41)</f>
        <v>5.4695562435500514E-2</v>
      </c>
      <c r="F29" s="81">
        <v>122</v>
      </c>
      <c r="G29" s="34">
        <f>IF(F41=0, "-", F29/F41)</f>
        <v>5.604042259990813E-2</v>
      </c>
      <c r="H29" s="65">
        <v>228</v>
      </c>
      <c r="I29" s="9">
        <f>IF(H41=0, "-", H29/H41)</f>
        <v>9.3519278096800662E-2</v>
      </c>
      <c r="J29" s="8">
        <f t="shared" ref="J29:J39" si="2">IF(D29=0, "-", IF((B29-D29)/D29&lt;10, (B29-D29)/D29, "&gt;999%"))</f>
        <v>-0.11320754716981132</v>
      </c>
      <c r="K29" s="9">
        <f t="shared" ref="K29:K39" si="3">IF(H29=0, "-", IF((F29-H29)/H29&lt;10, (F29-H29)/H29, "&gt;999%"))</f>
        <v>-0.46491228070175439</v>
      </c>
    </row>
    <row r="30" spans="1:11" x14ac:dyDescent="0.2">
      <c r="A30" s="7" t="s">
        <v>491</v>
      </c>
      <c r="B30" s="65">
        <v>39</v>
      </c>
      <c r="C30" s="34">
        <f>IF(B41=0, "-", B30/B41)</f>
        <v>4.9935979513444299E-2</v>
      </c>
      <c r="D30" s="65">
        <v>189</v>
      </c>
      <c r="E30" s="9">
        <f>IF(D41=0, "-", D30/D41)</f>
        <v>0.19504643962848298</v>
      </c>
      <c r="F30" s="81">
        <v>78</v>
      </c>
      <c r="G30" s="34">
        <f>IF(F41=0, "-", F30/F41)</f>
        <v>3.5829122645842905E-2</v>
      </c>
      <c r="H30" s="65">
        <v>521</v>
      </c>
      <c r="I30" s="9">
        <f>IF(H41=0, "-", H30/H41)</f>
        <v>0.21369975389663659</v>
      </c>
      <c r="J30" s="8">
        <f t="shared" si="2"/>
        <v>-0.79365079365079361</v>
      </c>
      <c r="K30" s="9">
        <f t="shared" si="3"/>
        <v>-0.85028790786948172</v>
      </c>
    </row>
    <row r="31" spans="1:11" x14ac:dyDescent="0.2">
      <c r="A31" s="7" t="s">
        <v>492</v>
      </c>
      <c r="B31" s="65">
        <v>122</v>
      </c>
      <c r="C31" s="34">
        <f>IF(B41=0, "-", B31/B41)</f>
        <v>0.15620998719590268</v>
      </c>
      <c r="D31" s="65">
        <v>0</v>
      </c>
      <c r="E31" s="9">
        <f>IF(D41=0, "-", D31/D41)</f>
        <v>0</v>
      </c>
      <c r="F31" s="81">
        <v>227</v>
      </c>
      <c r="G31" s="34">
        <f>IF(F41=0, "-", F31/F41)</f>
        <v>0.10427193385392743</v>
      </c>
      <c r="H31" s="65">
        <v>0</v>
      </c>
      <c r="I31" s="9">
        <f>IF(H41=0, "-", H31/H41)</f>
        <v>0</v>
      </c>
      <c r="J31" s="8" t="str">
        <f t="shared" si="2"/>
        <v>-</v>
      </c>
      <c r="K31" s="9" t="str">
        <f t="shared" si="3"/>
        <v>-</v>
      </c>
    </row>
    <row r="32" spans="1:11" x14ac:dyDescent="0.2">
      <c r="A32" s="7" t="s">
        <v>493</v>
      </c>
      <c r="B32" s="65">
        <v>117</v>
      </c>
      <c r="C32" s="34">
        <f>IF(B41=0, "-", B32/B41)</f>
        <v>0.14980793854033292</v>
      </c>
      <c r="D32" s="65">
        <v>129</v>
      </c>
      <c r="E32" s="9">
        <f>IF(D41=0, "-", D32/D41)</f>
        <v>0.13312693498452013</v>
      </c>
      <c r="F32" s="81">
        <v>342</v>
      </c>
      <c r="G32" s="34">
        <f>IF(F41=0, "-", F32/F41)</f>
        <v>0.15709692237023426</v>
      </c>
      <c r="H32" s="65">
        <v>239</v>
      </c>
      <c r="I32" s="9">
        <f>IF(H41=0, "-", H32/H41)</f>
        <v>9.8031173092698931E-2</v>
      </c>
      <c r="J32" s="8">
        <f t="shared" si="2"/>
        <v>-9.3023255813953487E-2</v>
      </c>
      <c r="K32" s="9">
        <f t="shared" si="3"/>
        <v>0.43096234309623432</v>
      </c>
    </row>
    <row r="33" spans="1:11" x14ac:dyDescent="0.2">
      <c r="A33" s="7" t="s">
        <v>494</v>
      </c>
      <c r="B33" s="65">
        <v>0</v>
      </c>
      <c r="C33" s="34">
        <f>IF(B41=0, "-", B33/B41)</f>
        <v>0</v>
      </c>
      <c r="D33" s="65">
        <v>22</v>
      </c>
      <c r="E33" s="9">
        <f>IF(D41=0, "-", D33/D41)</f>
        <v>2.2703818369453045E-2</v>
      </c>
      <c r="F33" s="81">
        <v>14</v>
      </c>
      <c r="G33" s="34">
        <f>IF(F41=0, "-", F33/F41)</f>
        <v>6.4308681672025723E-3</v>
      </c>
      <c r="H33" s="65">
        <v>46</v>
      </c>
      <c r="I33" s="9">
        <f>IF(H41=0, "-", H33/H41)</f>
        <v>1.8867924528301886E-2</v>
      </c>
      <c r="J33" s="8">
        <f t="shared" si="2"/>
        <v>-1</v>
      </c>
      <c r="K33" s="9">
        <f t="shared" si="3"/>
        <v>-0.69565217391304346</v>
      </c>
    </row>
    <row r="34" spans="1:11" x14ac:dyDescent="0.2">
      <c r="A34" s="7" t="s">
        <v>495</v>
      </c>
      <c r="B34" s="65">
        <v>29</v>
      </c>
      <c r="C34" s="34">
        <f>IF(B41=0, "-", B34/B41)</f>
        <v>3.713188220230474E-2</v>
      </c>
      <c r="D34" s="65">
        <v>32</v>
      </c>
      <c r="E34" s="9">
        <f>IF(D41=0, "-", D34/D41)</f>
        <v>3.3023735810113516E-2</v>
      </c>
      <c r="F34" s="81">
        <v>52</v>
      </c>
      <c r="G34" s="34">
        <f>IF(F41=0, "-", F34/F41)</f>
        <v>2.388608176389527E-2</v>
      </c>
      <c r="H34" s="65">
        <v>57</v>
      </c>
      <c r="I34" s="9">
        <f>IF(H41=0, "-", H34/H41)</f>
        <v>2.3379819524200166E-2</v>
      </c>
      <c r="J34" s="8">
        <f t="shared" si="2"/>
        <v>-9.375E-2</v>
      </c>
      <c r="K34" s="9">
        <f t="shared" si="3"/>
        <v>-8.771929824561403E-2</v>
      </c>
    </row>
    <row r="35" spans="1:11" x14ac:dyDescent="0.2">
      <c r="A35" s="7" t="s">
        <v>496</v>
      </c>
      <c r="B35" s="65">
        <v>17</v>
      </c>
      <c r="C35" s="34">
        <f>IF(B41=0, "-", B35/B41)</f>
        <v>2.176696542893726E-2</v>
      </c>
      <c r="D35" s="65">
        <v>40</v>
      </c>
      <c r="E35" s="9">
        <f>IF(D41=0, "-", D35/D41)</f>
        <v>4.1279669762641899E-2</v>
      </c>
      <c r="F35" s="81">
        <v>89</v>
      </c>
      <c r="G35" s="34">
        <f>IF(F41=0, "-", F35/F41)</f>
        <v>4.0881947634359213E-2</v>
      </c>
      <c r="H35" s="65">
        <v>73</v>
      </c>
      <c r="I35" s="9">
        <f>IF(H41=0, "-", H35/H41)</f>
        <v>2.9942575881870385E-2</v>
      </c>
      <c r="J35" s="8">
        <f t="shared" si="2"/>
        <v>-0.57499999999999996</v>
      </c>
      <c r="K35" s="9">
        <f t="shared" si="3"/>
        <v>0.21917808219178081</v>
      </c>
    </row>
    <row r="36" spans="1:11" x14ac:dyDescent="0.2">
      <c r="A36" s="7" t="s">
        <v>497</v>
      </c>
      <c r="B36" s="65">
        <v>7</v>
      </c>
      <c r="C36" s="34">
        <f>IF(B41=0, "-", B36/B41)</f>
        <v>8.9628681177976958E-3</v>
      </c>
      <c r="D36" s="65">
        <v>14</v>
      </c>
      <c r="E36" s="9">
        <f>IF(D41=0, "-", D36/D41)</f>
        <v>1.4447884416924664E-2</v>
      </c>
      <c r="F36" s="81">
        <v>16</v>
      </c>
      <c r="G36" s="34">
        <f>IF(F41=0, "-", F36/F41)</f>
        <v>7.3495636196600827E-3</v>
      </c>
      <c r="H36" s="65">
        <v>20</v>
      </c>
      <c r="I36" s="9">
        <f>IF(H41=0, "-", H36/H41)</f>
        <v>8.2034454470877767E-3</v>
      </c>
      <c r="J36" s="8">
        <f t="shared" si="2"/>
        <v>-0.5</v>
      </c>
      <c r="K36" s="9">
        <f t="shared" si="3"/>
        <v>-0.2</v>
      </c>
    </row>
    <row r="37" spans="1:11" x14ac:dyDescent="0.2">
      <c r="A37" s="7" t="s">
        <v>498</v>
      </c>
      <c r="B37" s="65">
        <v>8</v>
      </c>
      <c r="C37" s="34">
        <f>IF(B41=0, "-", B37/B41)</f>
        <v>1.0243277848911651E-2</v>
      </c>
      <c r="D37" s="65">
        <v>67</v>
      </c>
      <c r="E37" s="9">
        <f>IF(D41=0, "-", D37/D41)</f>
        <v>6.9143446852425183E-2</v>
      </c>
      <c r="F37" s="81">
        <v>58</v>
      </c>
      <c r="G37" s="34">
        <f>IF(F41=0, "-", F37/F41)</f>
        <v>2.6642168121267799E-2</v>
      </c>
      <c r="H37" s="65">
        <v>169</v>
      </c>
      <c r="I37" s="9">
        <f>IF(H41=0, "-", H37/H41)</f>
        <v>6.9319114027891718E-2</v>
      </c>
      <c r="J37" s="8">
        <f t="shared" si="2"/>
        <v>-0.88059701492537312</v>
      </c>
      <c r="K37" s="9">
        <f t="shared" si="3"/>
        <v>-0.65680473372781067</v>
      </c>
    </row>
    <row r="38" spans="1:11" x14ac:dyDescent="0.2">
      <c r="A38" s="7" t="s">
        <v>499</v>
      </c>
      <c r="B38" s="65">
        <v>317</v>
      </c>
      <c r="C38" s="34">
        <f>IF(B41=0, "-", B38/B41)</f>
        <v>0.40588988476312421</v>
      </c>
      <c r="D38" s="65">
        <v>345</v>
      </c>
      <c r="E38" s="9">
        <f>IF(D41=0, "-", D38/D41)</f>
        <v>0.35603715170278638</v>
      </c>
      <c r="F38" s="81">
        <v>1048</v>
      </c>
      <c r="G38" s="34">
        <f>IF(F41=0, "-", F38/F41)</f>
        <v>0.4813964170877354</v>
      </c>
      <c r="H38" s="65">
        <v>933</v>
      </c>
      <c r="I38" s="9">
        <f>IF(H41=0, "-", H38/H41)</f>
        <v>0.38269073010664478</v>
      </c>
      <c r="J38" s="8">
        <f t="shared" si="2"/>
        <v>-8.1159420289855067E-2</v>
      </c>
      <c r="K38" s="9">
        <f t="shared" si="3"/>
        <v>0.1232583065380493</v>
      </c>
    </row>
    <row r="39" spans="1:11" x14ac:dyDescent="0.2">
      <c r="A39" s="7" t="s">
        <v>500</v>
      </c>
      <c r="B39" s="65">
        <v>78</v>
      </c>
      <c r="C39" s="34">
        <f>IF(B41=0, "-", B39/B41)</f>
        <v>9.9871959026888599E-2</v>
      </c>
      <c r="D39" s="65">
        <v>78</v>
      </c>
      <c r="E39" s="9">
        <f>IF(D41=0, "-", D39/D41)</f>
        <v>8.0495356037151702E-2</v>
      </c>
      <c r="F39" s="81">
        <v>131</v>
      </c>
      <c r="G39" s="34">
        <f>IF(F41=0, "-", F39/F41)</f>
        <v>6.0174552135966924E-2</v>
      </c>
      <c r="H39" s="65">
        <v>152</v>
      </c>
      <c r="I39" s="9">
        <f>IF(H41=0, "-", H39/H41)</f>
        <v>6.2346185397867106E-2</v>
      </c>
      <c r="J39" s="8">
        <f t="shared" si="2"/>
        <v>0</v>
      </c>
      <c r="K39" s="9">
        <f t="shared" si="3"/>
        <v>-0.13815789473684212</v>
      </c>
    </row>
    <row r="40" spans="1:11" x14ac:dyDescent="0.2">
      <c r="A40" s="2"/>
      <c r="B40" s="68"/>
      <c r="C40" s="33"/>
      <c r="D40" s="68"/>
      <c r="E40" s="6"/>
      <c r="F40" s="82"/>
      <c r="G40" s="33"/>
      <c r="H40" s="68"/>
      <c r="I40" s="6"/>
      <c r="J40" s="5"/>
      <c r="K40" s="6"/>
    </row>
    <row r="41" spans="1:11" s="43" customFormat="1" x14ac:dyDescent="0.2">
      <c r="A41" s="162" t="s">
        <v>613</v>
      </c>
      <c r="B41" s="71">
        <f>SUM(B29:B40)</f>
        <v>781</v>
      </c>
      <c r="C41" s="40">
        <f>B41/32224</f>
        <v>2.4236593843098311E-2</v>
      </c>
      <c r="D41" s="71">
        <f>SUM(D29:D40)</f>
        <v>969</v>
      </c>
      <c r="E41" s="41">
        <f>D41/32499</f>
        <v>2.9816302040062772E-2</v>
      </c>
      <c r="F41" s="77">
        <f>SUM(F29:F40)</f>
        <v>2177</v>
      </c>
      <c r="G41" s="42">
        <f>F41/81619</f>
        <v>2.6672711010916575E-2</v>
      </c>
      <c r="H41" s="71">
        <f>SUM(H29:H40)</f>
        <v>2438</v>
      </c>
      <c r="I41" s="41">
        <f>H41/85328</f>
        <v>2.8572098256141008E-2</v>
      </c>
      <c r="J41" s="37">
        <f>IF(D41=0, "-", IF((B41-D41)/D41&lt;10, (B41-D41)/D41, "&gt;999%"))</f>
        <v>-0.19401444788441694</v>
      </c>
      <c r="K41" s="38">
        <f>IF(H41=0, "-", IF((F41-H41)/H41&lt;10, (F41-H41)/H41, "&gt;999%"))</f>
        <v>-0.10705496308449548</v>
      </c>
    </row>
    <row r="42" spans="1:11" x14ac:dyDescent="0.2">
      <c r="B42" s="83"/>
      <c r="D42" s="83"/>
      <c r="F42" s="83"/>
      <c r="H42" s="83"/>
    </row>
    <row r="43" spans="1:11" x14ac:dyDescent="0.2">
      <c r="A43" s="163" t="s">
        <v>131</v>
      </c>
      <c r="B43" s="61" t="s">
        <v>12</v>
      </c>
      <c r="C43" s="62" t="s">
        <v>13</v>
      </c>
      <c r="D43" s="61" t="s">
        <v>12</v>
      </c>
      <c r="E43" s="63" t="s">
        <v>13</v>
      </c>
      <c r="F43" s="62" t="s">
        <v>12</v>
      </c>
      <c r="G43" s="62" t="s">
        <v>13</v>
      </c>
      <c r="H43" s="61" t="s">
        <v>12</v>
      </c>
      <c r="I43" s="63" t="s">
        <v>13</v>
      </c>
      <c r="J43" s="61"/>
      <c r="K43" s="63"/>
    </row>
    <row r="44" spans="1:11" x14ac:dyDescent="0.2">
      <c r="A44" s="7" t="s">
        <v>501</v>
      </c>
      <c r="B44" s="65">
        <v>43</v>
      </c>
      <c r="C44" s="34">
        <f>IF(B53=0, "-", B44/B53)</f>
        <v>4.0074557315936628E-2</v>
      </c>
      <c r="D44" s="65">
        <v>63</v>
      </c>
      <c r="E44" s="9">
        <f>IF(D53=0, "-", D44/D53)</f>
        <v>7.3255813953488375E-2</v>
      </c>
      <c r="F44" s="81">
        <v>174</v>
      </c>
      <c r="G44" s="34">
        <f>IF(F53=0, "-", F44/F53)</f>
        <v>6.5909090909090903E-2</v>
      </c>
      <c r="H44" s="65">
        <v>256</v>
      </c>
      <c r="I44" s="9">
        <f>IF(H53=0, "-", H44/H53)</f>
        <v>0.11029728565273589</v>
      </c>
      <c r="J44" s="8">
        <f t="shared" ref="J44:J51" si="4">IF(D44=0, "-", IF((B44-D44)/D44&lt;10, (B44-D44)/D44, "&gt;999%"))</f>
        <v>-0.31746031746031744</v>
      </c>
      <c r="K44" s="9">
        <f t="shared" ref="K44:K51" si="5">IF(H44=0, "-", IF((F44-H44)/H44&lt;10, (F44-H44)/H44, "&gt;999%"))</f>
        <v>-0.3203125</v>
      </c>
    </row>
    <row r="45" spans="1:11" x14ac:dyDescent="0.2">
      <c r="A45" s="7" t="s">
        <v>502</v>
      </c>
      <c r="B45" s="65">
        <v>0</v>
      </c>
      <c r="C45" s="34">
        <f>IF(B53=0, "-", B45/B53)</f>
        <v>0</v>
      </c>
      <c r="D45" s="65">
        <v>11</v>
      </c>
      <c r="E45" s="9">
        <f>IF(D53=0, "-", D45/D53)</f>
        <v>1.2790697674418604E-2</v>
      </c>
      <c r="F45" s="81">
        <v>0</v>
      </c>
      <c r="G45" s="34">
        <f>IF(F53=0, "-", F45/F53)</f>
        <v>0</v>
      </c>
      <c r="H45" s="65">
        <v>47</v>
      </c>
      <c r="I45" s="9">
        <f>IF(H53=0, "-", H45/H53)</f>
        <v>2.0249892287806978E-2</v>
      </c>
      <c r="J45" s="8">
        <f t="shared" si="4"/>
        <v>-1</v>
      </c>
      <c r="K45" s="9">
        <f t="shared" si="5"/>
        <v>-1</v>
      </c>
    </row>
    <row r="46" spans="1:11" x14ac:dyDescent="0.2">
      <c r="A46" s="7" t="s">
        <v>503</v>
      </c>
      <c r="B46" s="65">
        <v>2</v>
      </c>
      <c r="C46" s="34">
        <f>IF(B53=0, "-", B46/B53)</f>
        <v>1.863932898415657E-3</v>
      </c>
      <c r="D46" s="65">
        <v>0</v>
      </c>
      <c r="E46" s="9">
        <f>IF(D53=0, "-", D46/D53)</f>
        <v>0</v>
      </c>
      <c r="F46" s="81">
        <v>6</v>
      </c>
      <c r="G46" s="34">
        <f>IF(F53=0, "-", F46/F53)</f>
        <v>2.2727272727272726E-3</v>
      </c>
      <c r="H46" s="65">
        <v>0</v>
      </c>
      <c r="I46" s="9">
        <f>IF(H53=0, "-", H46/H53)</f>
        <v>0</v>
      </c>
      <c r="J46" s="8" t="str">
        <f t="shared" si="4"/>
        <v>-</v>
      </c>
      <c r="K46" s="9" t="str">
        <f t="shared" si="5"/>
        <v>-</v>
      </c>
    </row>
    <row r="47" spans="1:11" x14ac:dyDescent="0.2">
      <c r="A47" s="7" t="s">
        <v>504</v>
      </c>
      <c r="B47" s="65">
        <v>235</v>
      </c>
      <c r="C47" s="34">
        <f>IF(B53=0, "-", B47/B53)</f>
        <v>0.2190121155638397</v>
      </c>
      <c r="D47" s="65">
        <v>193</v>
      </c>
      <c r="E47" s="9">
        <f>IF(D53=0, "-", D47/D53)</f>
        <v>0.22441860465116278</v>
      </c>
      <c r="F47" s="81">
        <v>497</v>
      </c>
      <c r="G47" s="34">
        <f>IF(F53=0, "-", F47/F53)</f>
        <v>0.18825757575757576</v>
      </c>
      <c r="H47" s="65">
        <v>478</v>
      </c>
      <c r="I47" s="9">
        <f>IF(H53=0, "-", H47/H53)</f>
        <v>0.20594571305471779</v>
      </c>
      <c r="J47" s="8">
        <f t="shared" si="4"/>
        <v>0.21761658031088082</v>
      </c>
      <c r="K47" s="9">
        <f t="shared" si="5"/>
        <v>3.9748953974895397E-2</v>
      </c>
    </row>
    <row r="48" spans="1:11" x14ac:dyDescent="0.2">
      <c r="A48" s="7" t="s">
        <v>505</v>
      </c>
      <c r="B48" s="65">
        <v>137</v>
      </c>
      <c r="C48" s="34">
        <f>IF(B53=0, "-", B48/B53)</f>
        <v>0.1276794035414725</v>
      </c>
      <c r="D48" s="65">
        <v>49</v>
      </c>
      <c r="E48" s="9">
        <f>IF(D53=0, "-", D48/D53)</f>
        <v>5.6976744186046514E-2</v>
      </c>
      <c r="F48" s="81">
        <v>276</v>
      </c>
      <c r="G48" s="34">
        <f>IF(F53=0, "-", F48/F53)</f>
        <v>0.10454545454545454</v>
      </c>
      <c r="H48" s="65">
        <v>171</v>
      </c>
      <c r="I48" s="9">
        <f>IF(H53=0, "-", H48/H53)</f>
        <v>7.3675140025850933E-2</v>
      </c>
      <c r="J48" s="8">
        <f t="shared" si="4"/>
        <v>1.7959183673469388</v>
      </c>
      <c r="K48" s="9">
        <f t="shared" si="5"/>
        <v>0.61403508771929827</v>
      </c>
    </row>
    <row r="49" spans="1:11" x14ac:dyDescent="0.2">
      <c r="A49" s="7" t="s">
        <v>506</v>
      </c>
      <c r="B49" s="65">
        <v>100</v>
      </c>
      <c r="C49" s="34">
        <f>IF(B53=0, "-", B49/B53)</f>
        <v>9.3196644920782848E-2</v>
      </c>
      <c r="D49" s="65">
        <v>70</v>
      </c>
      <c r="E49" s="9">
        <f>IF(D53=0, "-", D49/D53)</f>
        <v>8.1395348837209308E-2</v>
      </c>
      <c r="F49" s="81">
        <v>296</v>
      </c>
      <c r="G49" s="34">
        <f>IF(F53=0, "-", F49/F53)</f>
        <v>0.11212121212121212</v>
      </c>
      <c r="H49" s="65">
        <v>192</v>
      </c>
      <c r="I49" s="9">
        <f>IF(H53=0, "-", H49/H53)</f>
        <v>8.2722964239551916E-2</v>
      </c>
      <c r="J49" s="8">
        <f t="shared" si="4"/>
        <v>0.42857142857142855</v>
      </c>
      <c r="K49" s="9">
        <f t="shared" si="5"/>
        <v>0.54166666666666663</v>
      </c>
    </row>
    <row r="50" spans="1:11" x14ac:dyDescent="0.2">
      <c r="A50" s="7" t="s">
        <v>507</v>
      </c>
      <c r="B50" s="65">
        <v>61</v>
      </c>
      <c r="C50" s="34">
        <f>IF(B53=0, "-", B50/B53)</f>
        <v>5.684995340167754E-2</v>
      </c>
      <c r="D50" s="65">
        <v>42</v>
      </c>
      <c r="E50" s="9">
        <f>IF(D53=0, "-", D50/D53)</f>
        <v>4.8837209302325581E-2</v>
      </c>
      <c r="F50" s="81">
        <v>165</v>
      </c>
      <c r="G50" s="34">
        <f>IF(F53=0, "-", F50/F53)</f>
        <v>6.25E-2</v>
      </c>
      <c r="H50" s="65">
        <v>81</v>
      </c>
      <c r="I50" s="9">
        <f>IF(H53=0, "-", H50/H53)</f>
        <v>3.4898750538560966E-2</v>
      </c>
      <c r="J50" s="8">
        <f t="shared" si="4"/>
        <v>0.45238095238095238</v>
      </c>
      <c r="K50" s="9">
        <f t="shared" si="5"/>
        <v>1.037037037037037</v>
      </c>
    </row>
    <row r="51" spans="1:11" x14ac:dyDescent="0.2">
      <c r="A51" s="7" t="s">
        <v>508</v>
      </c>
      <c r="B51" s="65">
        <v>495</v>
      </c>
      <c r="C51" s="34">
        <f>IF(B53=0, "-", B51/B53)</f>
        <v>0.46132339235787512</v>
      </c>
      <c r="D51" s="65">
        <v>432</v>
      </c>
      <c r="E51" s="9">
        <f>IF(D53=0, "-", D51/D53)</f>
        <v>0.50232558139534889</v>
      </c>
      <c r="F51" s="81">
        <v>1226</v>
      </c>
      <c r="G51" s="34">
        <f>IF(F53=0, "-", F51/F53)</f>
        <v>0.46439393939393941</v>
      </c>
      <c r="H51" s="65">
        <v>1096</v>
      </c>
      <c r="I51" s="9">
        <f>IF(H53=0, "-", H51/H53)</f>
        <v>0.4722102542007755</v>
      </c>
      <c r="J51" s="8">
        <f t="shared" si="4"/>
        <v>0.14583333333333334</v>
      </c>
      <c r="K51" s="9">
        <f t="shared" si="5"/>
        <v>0.11861313868613138</v>
      </c>
    </row>
    <row r="52" spans="1:11" x14ac:dyDescent="0.2">
      <c r="A52" s="2"/>
      <c r="B52" s="68"/>
      <c r="C52" s="33"/>
      <c r="D52" s="68"/>
      <c r="E52" s="6"/>
      <c r="F52" s="82"/>
      <c r="G52" s="33"/>
      <c r="H52" s="68"/>
      <c r="I52" s="6"/>
      <c r="J52" s="5"/>
      <c r="K52" s="6"/>
    </row>
    <row r="53" spans="1:11" s="43" customFormat="1" x14ac:dyDescent="0.2">
      <c r="A53" s="162" t="s">
        <v>612</v>
      </c>
      <c r="B53" s="71">
        <f>SUM(B44:B52)</f>
        <v>1073</v>
      </c>
      <c r="C53" s="40">
        <f>B53/32224</f>
        <v>3.3298162859980142E-2</v>
      </c>
      <c r="D53" s="71">
        <f>SUM(D44:D52)</f>
        <v>860</v>
      </c>
      <c r="E53" s="41">
        <f>D53/32499</f>
        <v>2.6462352687775009E-2</v>
      </c>
      <c r="F53" s="77">
        <f>SUM(F44:F52)</f>
        <v>2640</v>
      </c>
      <c r="G53" s="42">
        <f>F53/81619</f>
        <v>3.2345409769783999E-2</v>
      </c>
      <c r="H53" s="71">
        <f>SUM(H44:H52)</f>
        <v>2321</v>
      </c>
      <c r="I53" s="41">
        <f>H53/85328</f>
        <v>2.7200918807425464E-2</v>
      </c>
      <c r="J53" s="37">
        <f>IF(D53=0, "-", IF((B53-D53)/D53&lt;10, (B53-D53)/D53, "&gt;999%"))</f>
        <v>0.24767441860465117</v>
      </c>
      <c r="K53" s="38">
        <f>IF(H53=0, "-", IF((F53-H53)/H53&lt;10, (F53-H53)/H53, "&gt;999%"))</f>
        <v>0.13744075829383887</v>
      </c>
    </row>
    <row r="54" spans="1:11" x14ac:dyDescent="0.2">
      <c r="B54" s="83"/>
      <c r="D54" s="83"/>
      <c r="F54" s="83"/>
      <c r="H54" s="83"/>
    </row>
    <row r="55" spans="1:11" x14ac:dyDescent="0.2">
      <c r="A55" s="163" t="s">
        <v>132</v>
      </c>
      <c r="B55" s="61" t="s">
        <v>12</v>
      </c>
      <c r="C55" s="62" t="s">
        <v>13</v>
      </c>
      <c r="D55" s="61" t="s">
        <v>12</v>
      </c>
      <c r="E55" s="63" t="s">
        <v>13</v>
      </c>
      <c r="F55" s="62" t="s">
        <v>12</v>
      </c>
      <c r="G55" s="62" t="s">
        <v>13</v>
      </c>
      <c r="H55" s="61" t="s">
        <v>12</v>
      </c>
      <c r="I55" s="63" t="s">
        <v>13</v>
      </c>
      <c r="J55" s="61"/>
      <c r="K55" s="63"/>
    </row>
    <row r="56" spans="1:11" x14ac:dyDescent="0.2">
      <c r="A56" s="7" t="s">
        <v>509</v>
      </c>
      <c r="B56" s="65">
        <v>33</v>
      </c>
      <c r="C56" s="34">
        <f>IF(B76=0, "-", B56/B76)</f>
        <v>6.5075921908893707E-3</v>
      </c>
      <c r="D56" s="65">
        <v>47</v>
      </c>
      <c r="E56" s="9">
        <f>IF(D76=0, "-", D56/D76)</f>
        <v>9.1085271317829456E-3</v>
      </c>
      <c r="F56" s="81">
        <v>97</v>
      </c>
      <c r="G56" s="34">
        <f>IF(F76=0, "-", F56/F76)</f>
        <v>7.1974475031535206E-3</v>
      </c>
      <c r="H56" s="65">
        <v>93</v>
      </c>
      <c r="I56" s="9">
        <f>IF(H76=0, "-", H56/H76)</f>
        <v>7.0534698521046643E-3</v>
      </c>
      <c r="J56" s="8">
        <f t="shared" ref="J56:J74" si="6">IF(D56=0, "-", IF((B56-D56)/D56&lt;10, (B56-D56)/D56, "&gt;999%"))</f>
        <v>-0.2978723404255319</v>
      </c>
      <c r="K56" s="9">
        <f t="shared" ref="K56:K74" si="7">IF(H56=0, "-", IF((F56-H56)/H56&lt;10, (F56-H56)/H56, "&gt;999%"))</f>
        <v>4.3010752688172046E-2</v>
      </c>
    </row>
    <row r="57" spans="1:11" x14ac:dyDescent="0.2">
      <c r="A57" s="7" t="s">
        <v>510</v>
      </c>
      <c r="B57" s="65">
        <v>13</v>
      </c>
      <c r="C57" s="34">
        <f>IF(B76=0, "-", B57/B76)</f>
        <v>2.5635969236836916E-3</v>
      </c>
      <c r="D57" s="65">
        <v>0</v>
      </c>
      <c r="E57" s="9">
        <f>IF(D76=0, "-", D57/D76)</f>
        <v>0</v>
      </c>
      <c r="F57" s="81">
        <v>23</v>
      </c>
      <c r="G57" s="34">
        <f>IF(F76=0, "-", F57/F76)</f>
        <v>1.7066112636343401E-3</v>
      </c>
      <c r="H57" s="65">
        <v>0</v>
      </c>
      <c r="I57" s="9">
        <f>IF(H76=0, "-", H57/H76)</f>
        <v>0</v>
      </c>
      <c r="J57" s="8" t="str">
        <f t="shared" si="6"/>
        <v>-</v>
      </c>
      <c r="K57" s="9" t="str">
        <f t="shared" si="7"/>
        <v>-</v>
      </c>
    </row>
    <row r="58" spans="1:11" x14ac:dyDescent="0.2">
      <c r="A58" s="7" t="s">
        <v>511</v>
      </c>
      <c r="B58" s="65">
        <v>676</v>
      </c>
      <c r="C58" s="34">
        <f>IF(B76=0, "-", B58/B76)</f>
        <v>0.13330704003155197</v>
      </c>
      <c r="D58" s="65">
        <v>1022</v>
      </c>
      <c r="E58" s="9">
        <f>IF(D76=0, "-", D58/D76)</f>
        <v>0.19806201550387598</v>
      </c>
      <c r="F58" s="81">
        <v>2402</v>
      </c>
      <c r="G58" s="34">
        <f>IF(F76=0, "-", F58/F76)</f>
        <v>0.17822957631520367</v>
      </c>
      <c r="H58" s="65">
        <v>2581</v>
      </c>
      <c r="I58" s="9">
        <f>IF(H76=0, "-", H58/H76)</f>
        <v>0.19575274933636708</v>
      </c>
      <c r="J58" s="8">
        <f t="shared" si="6"/>
        <v>-0.33855185909980429</v>
      </c>
      <c r="K58" s="9">
        <f t="shared" si="7"/>
        <v>-6.9352963967454481E-2</v>
      </c>
    </row>
    <row r="59" spans="1:11" x14ac:dyDescent="0.2">
      <c r="A59" s="7" t="s">
        <v>512</v>
      </c>
      <c r="B59" s="65">
        <v>0</v>
      </c>
      <c r="C59" s="34">
        <f>IF(B76=0, "-", B59/B76)</f>
        <v>0</v>
      </c>
      <c r="D59" s="65">
        <v>18</v>
      </c>
      <c r="E59" s="9">
        <f>IF(D76=0, "-", D59/D76)</f>
        <v>3.4883720930232558E-3</v>
      </c>
      <c r="F59" s="81">
        <v>0</v>
      </c>
      <c r="G59" s="34">
        <f>IF(F76=0, "-", F59/F76)</f>
        <v>0</v>
      </c>
      <c r="H59" s="65">
        <v>37</v>
      </c>
      <c r="I59" s="9">
        <f>IF(H76=0, "-", H59/H76)</f>
        <v>2.8062191884717482E-3</v>
      </c>
      <c r="J59" s="8">
        <f t="shared" si="6"/>
        <v>-1</v>
      </c>
      <c r="K59" s="9">
        <f t="shared" si="7"/>
        <v>-1</v>
      </c>
    </row>
    <row r="60" spans="1:11" x14ac:dyDescent="0.2">
      <c r="A60" s="7" t="s">
        <v>513</v>
      </c>
      <c r="B60" s="65">
        <v>20</v>
      </c>
      <c r="C60" s="34">
        <f>IF(B76=0, "-", B60/B76)</f>
        <v>3.9439952672056791E-3</v>
      </c>
      <c r="D60" s="65">
        <v>158</v>
      </c>
      <c r="E60" s="9">
        <f>IF(D76=0, "-", D60/D76)</f>
        <v>3.0620155038759689E-2</v>
      </c>
      <c r="F60" s="81">
        <v>139</v>
      </c>
      <c r="G60" s="34">
        <f>IF(F76=0, "-", F60/F76)</f>
        <v>1.0313868071529272E-2</v>
      </c>
      <c r="H60" s="65">
        <v>332</v>
      </c>
      <c r="I60" s="9">
        <f>IF(H76=0, "-", H60/H76)</f>
        <v>2.5180128934395148E-2</v>
      </c>
      <c r="J60" s="8">
        <f t="shared" si="6"/>
        <v>-0.87341772151898733</v>
      </c>
      <c r="K60" s="9">
        <f t="shared" si="7"/>
        <v>-0.58132530120481929</v>
      </c>
    </row>
    <row r="61" spans="1:11" x14ac:dyDescent="0.2">
      <c r="A61" s="7" t="s">
        <v>514</v>
      </c>
      <c r="B61" s="65">
        <v>449</v>
      </c>
      <c r="C61" s="34">
        <f>IF(B76=0, "-", B61/B76)</f>
        <v>8.8542693748767498E-2</v>
      </c>
      <c r="D61" s="65">
        <v>372</v>
      </c>
      <c r="E61" s="9">
        <f>IF(D76=0, "-", D61/D76)</f>
        <v>7.2093023255813959E-2</v>
      </c>
      <c r="F61" s="81">
        <v>1263</v>
      </c>
      <c r="G61" s="34">
        <f>IF(F76=0, "-", F61/F76)</f>
        <v>9.3715218520442234E-2</v>
      </c>
      <c r="H61" s="65">
        <v>1125</v>
      </c>
      <c r="I61" s="9">
        <f>IF(H76=0, "-", H61/H76)</f>
        <v>8.5324232081911269E-2</v>
      </c>
      <c r="J61" s="8">
        <f t="shared" si="6"/>
        <v>0.20698924731182797</v>
      </c>
      <c r="K61" s="9">
        <f t="shared" si="7"/>
        <v>0.12266666666666666</v>
      </c>
    </row>
    <row r="62" spans="1:11" x14ac:dyDescent="0.2">
      <c r="A62" s="7" t="s">
        <v>515</v>
      </c>
      <c r="B62" s="65">
        <v>51</v>
      </c>
      <c r="C62" s="34">
        <f>IF(B76=0, "-", B62/B76)</f>
        <v>1.0057187931374483E-2</v>
      </c>
      <c r="D62" s="65">
        <v>40</v>
      </c>
      <c r="E62" s="9">
        <f>IF(D76=0, "-", D62/D76)</f>
        <v>7.7519379844961239E-3</v>
      </c>
      <c r="F62" s="81">
        <v>143</v>
      </c>
      <c r="G62" s="34">
        <f>IF(F76=0, "-", F62/F76)</f>
        <v>1.06106700304222E-2</v>
      </c>
      <c r="H62" s="65">
        <v>105</v>
      </c>
      <c r="I62" s="9">
        <f>IF(H76=0, "-", H62/H76)</f>
        <v>7.9635949943117172E-3</v>
      </c>
      <c r="J62" s="8">
        <f t="shared" si="6"/>
        <v>0.27500000000000002</v>
      </c>
      <c r="K62" s="9">
        <f t="shared" si="7"/>
        <v>0.3619047619047619</v>
      </c>
    </row>
    <row r="63" spans="1:11" x14ac:dyDescent="0.2">
      <c r="A63" s="7" t="s">
        <v>516</v>
      </c>
      <c r="B63" s="65">
        <v>92</v>
      </c>
      <c r="C63" s="34">
        <f>IF(B76=0, "-", B63/B76)</f>
        <v>1.8142378229146126E-2</v>
      </c>
      <c r="D63" s="65">
        <v>290</v>
      </c>
      <c r="E63" s="9">
        <f>IF(D76=0, "-", D63/D76)</f>
        <v>5.6201550387596902E-2</v>
      </c>
      <c r="F63" s="81">
        <v>294</v>
      </c>
      <c r="G63" s="34">
        <f>IF(F76=0, "-", F63/F76)</f>
        <v>2.181494397863026E-2</v>
      </c>
      <c r="H63" s="65">
        <v>663</v>
      </c>
      <c r="I63" s="9">
        <f>IF(H76=0, "-", H63/H76)</f>
        <v>5.0284414106939707E-2</v>
      </c>
      <c r="J63" s="8">
        <f t="shared" si="6"/>
        <v>-0.6827586206896552</v>
      </c>
      <c r="K63" s="9">
        <f t="shared" si="7"/>
        <v>-0.5565610859728507</v>
      </c>
    </row>
    <row r="64" spans="1:11" x14ac:dyDescent="0.2">
      <c r="A64" s="7" t="s">
        <v>517</v>
      </c>
      <c r="B64" s="65">
        <v>309</v>
      </c>
      <c r="C64" s="34">
        <f>IF(B76=0, "-", B64/B76)</f>
        <v>6.0934726878327745E-2</v>
      </c>
      <c r="D64" s="65">
        <v>347</v>
      </c>
      <c r="E64" s="9">
        <f>IF(D76=0, "-", D64/D76)</f>
        <v>6.7248062015503873E-2</v>
      </c>
      <c r="F64" s="81">
        <v>906</v>
      </c>
      <c r="G64" s="34">
        <f>IF(F76=0, "-", F64/F76)</f>
        <v>6.7225643689248354E-2</v>
      </c>
      <c r="H64" s="65">
        <v>972</v>
      </c>
      <c r="I64" s="9">
        <f>IF(H76=0, "-", H64/H76)</f>
        <v>7.3720136518771337E-2</v>
      </c>
      <c r="J64" s="8">
        <f t="shared" si="6"/>
        <v>-0.10951008645533142</v>
      </c>
      <c r="K64" s="9">
        <f t="shared" si="7"/>
        <v>-6.7901234567901231E-2</v>
      </c>
    </row>
    <row r="65" spans="1:11" x14ac:dyDescent="0.2">
      <c r="A65" s="7" t="s">
        <v>518</v>
      </c>
      <c r="B65" s="65">
        <v>0</v>
      </c>
      <c r="C65" s="34">
        <f>IF(B76=0, "-", B65/B76)</f>
        <v>0</v>
      </c>
      <c r="D65" s="65">
        <v>1</v>
      </c>
      <c r="E65" s="9">
        <f>IF(D76=0, "-", D65/D76)</f>
        <v>1.937984496124031E-4</v>
      </c>
      <c r="F65" s="81">
        <v>0</v>
      </c>
      <c r="G65" s="34">
        <f>IF(F76=0, "-", F65/F76)</f>
        <v>0</v>
      </c>
      <c r="H65" s="65">
        <v>5</v>
      </c>
      <c r="I65" s="9">
        <f>IF(H76=0, "-", H65/H76)</f>
        <v>3.7921880925293893E-4</v>
      </c>
      <c r="J65" s="8">
        <f t="shared" si="6"/>
        <v>-1</v>
      </c>
      <c r="K65" s="9">
        <f t="shared" si="7"/>
        <v>-1</v>
      </c>
    </row>
    <row r="66" spans="1:11" x14ac:dyDescent="0.2">
      <c r="A66" s="7" t="s">
        <v>519</v>
      </c>
      <c r="B66" s="65">
        <v>968</v>
      </c>
      <c r="C66" s="34">
        <f>IF(B76=0, "-", B66/B76)</f>
        <v>0.19088937093275488</v>
      </c>
      <c r="D66" s="65">
        <v>606</v>
      </c>
      <c r="E66" s="9">
        <f>IF(D76=0, "-", D66/D76)</f>
        <v>0.11744186046511627</v>
      </c>
      <c r="F66" s="81">
        <v>2638</v>
      </c>
      <c r="G66" s="34">
        <f>IF(F76=0, "-", F66/F76)</f>
        <v>0.19574089188988647</v>
      </c>
      <c r="H66" s="65">
        <v>1436</v>
      </c>
      <c r="I66" s="9">
        <f>IF(H76=0, "-", H66/H76)</f>
        <v>0.10891164201744406</v>
      </c>
      <c r="J66" s="8">
        <f t="shared" si="6"/>
        <v>0.59735973597359737</v>
      </c>
      <c r="K66" s="9">
        <f t="shared" si="7"/>
        <v>0.8370473537604457</v>
      </c>
    </row>
    <row r="67" spans="1:11" x14ac:dyDescent="0.2">
      <c r="A67" s="7" t="s">
        <v>520</v>
      </c>
      <c r="B67" s="65">
        <v>378</v>
      </c>
      <c r="C67" s="34">
        <f>IF(B76=0, "-", B67/B76)</f>
        <v>7.4541510550187345E-2</v>
      </c>
      <c r="D67" s="65">
        <v>292</v>
      </c>
      <c r="E67" s="9">
        <f>IF(D76=0, "-", D67/D76)</f>
        <v>5.6589147286821705E-2</v>
      </c>
      <c r="F67" s="81">
        <v>1017</v>
      </c>
      <c r="G67" s="34">
        <f>IF(F76=0, "-", F67/F76)</f>
        <v>7.5461898048527126E-2</v>
      </c>
      <c r="H67" s="65">
        <v>774</v>
      </c>
      <c r="I67" s="9">
        <f>IF(H76=0, "-", H67/H76)</f>
        <v>5.8703071672354952E-2</v>
      </c>
      <c r="J67" s="8">
        <f t="shared" si="6"/>
        <v>0.29452054794520549</v>
      </c>
      <c r="K67" s="9">
        <f t="shared" si="7"/>
        <v>0.31395348837209303</v>
      </c>
    </row>
    <row r="68" spans="1:11" x14ac:dyDescent="0.2">
      <c r="A68" s="7" t="s">
        <v>521</v>
      </c>
      <c r="B68" s="65">
        <v>130</v>
      </c>
      <c r="C68" s="34">
        <f>IF(B76=0, "-", B68/B76)</f>
        <v>2.5635969236836916E-2</v>
      </c>
      <c r="D68" s="65">
        <v>102</v>
      </c>
      <c r="E68" s="9">
        <f>IF(D76=0, "-", D68/D76)</f>
        <v>1.9767441860465116E-2</v>
      </c>
      <c r="F68" s="81">
        <v>267</v>
      </c>
      <c r="G68" s="34">
        <f>IF(F76=0, "-", F68/F76)</f>
        <v>1.981153075610299E-2</v>
      </c>
      <c r="H68" s="65">
        <v>236</v>
      </c>
      <c r="I68" s="9">
        <f>IF(H76=0, "-", H68/H76)</f>
        <v>1.7899127796738717E-2</v>
      </c>
      <c r="J68" s="8">
        <f t="shared" si="6"/>
        <v>0.27450980392156865</v>
      </c>
      <c r="K68" s="9">
        <f t="shared" si="7"/>
        <v>0.13135593220338984</v>
      </c>
    </row>
    <row r="69" spans="1:11" x14ac:dyDescent="0.2">
      <c r="A69" s="7" t="s">
        <v>522</v>
      </c>
      <c r="B69" s="65">
        <v>21</v>
      </c>
      <c r="C69" s="34">
        <f>IF(B76=0, "-", B69/B76)</f>
        <v>4.1411950305659632E-3</v>
      </c>
      <c r="D69" s="65">
        <v>0</v>
      </c>
      <c r="E69" s="9">
        <f>IF(D76=0, "-", D69/D76)</f>
        <v>0</v>
      </c>
      <c r="F69" s="81">
        <v>49</v>
      </c>
      <c r="G69" s="34">
        <f>IF(F76=0, "-", F69/F76)</f>
        <v>3.6358239964383765E-3</v>
      </c>
      <c r="H69" s="65">
        <v>0</v>
      </c>
      <c r="I69" s="9">
        <f>IF(H76=0, "-", H69/H76)</f>
        <v>0</v>
      </c>
      <c r="J69" s="8" t="str">
        <f t="shared" si="6"/>
        <v>-</v>
      </c>
      <c r="K69" s="9" t="str">
        <f t="shared" si="7"/>
        <v>-</v>
      </c>
    </row>
    <row r="70" spans="1:11" x14ac:dyDescent="0.2">
      <c r="A70" s="7" t="s">
        <v>523</v>
      </c>
      <c r="B70" s="65">
        <v>2</v>
      </c>
      <c r="C70" s="34">
        <f>IF(B76=0, "-", B70/B76)</f>
        <v>3.9439952672056796E-4</v>
      </c>
      <c r="D70" s="65">
        <v>0</v>
      </c>
      <c r="E70" s="9">
        <f>IF(D76=0, "-", D70/D76)</f>
        <v>0</v>
      </c>
      <c r="F70" s="81">
        <v>3</v>
      </c>
      <c r="G70" s="34">
        <f>IF(F76=0, "-", F70/F76)</f>
        <v>2.2260146916969651E-4</v>
      </c>
      <c r="H70" s="65">
        <v>0</v>
      </c>
      <c r="I70" s="9">
        <f>IF(H76=0, "-", H70/H76)</f>
        <v>0</v>
      </c>
      <c r="J70" s="8" t="str">
        <f t="shared" si="6"/>
        <v>-</v>
      </c>
      <c r="K70" s="9" t="str">
        <f t="shared" si="7"/>
        <v>-</v>
      </c>
    </row>
    <row r="71" spans="1:11" x14ac:dyDescent="0.2">
      <c r="A71" s="7" t="s">
        <v>524</v>
      </c>
      <c r="B71" s="65">
        <v>6</v>
      </c>
      <c r="C71" s="34">
        <f>IF(B76=0, "-", B71/B76)</f>
        <v>1.1831985801617037E-3</v>
      </c>
      <c r="D71" s="65">
        <v>46</v>
      </c>
      <c r="E71" s="9">
        <f>IF(D76=0, "-", D71/D76)</f>
        <v>8.9147286821705425E-3</v>
      </c>
      <c r="F71" s="81">
        <v>56</v>
      </c>
      <c r="G71" s="34">
        <f>IF(F76=0, "-", F71/F76)</f>
        <v>4.1552274245010021E-3</v>
      </c>
      <c r="H71" s="65">
        <v>114</v>
      </c>
      <c r="I71" s="9">
        <f>IF(H76=0, "-", H71/H76)</f>
        <v>8.6461888509670078E-3</v>
      </c>
      <c r="J71" s="8">
        <f t="shared" si="6"/>
        <v>-0.86956521739130432</v>
      </c>
      <c r="K71" s="9">
        <f t="shared" si="7"/>
        <v>-0.50877192982456143</v>
      </c>
    </row>
    <row r="72" spans="1:11" x14ac:dyDescent="0.2">
      <c r="A72" s="7" t="s">
        <v>525</v>
      </c>
      <c r="B72" s="65">
        <v>1534</v>
      </c>
      <c r="C72" s="34">
        <f>IF(B76=0, "-", B72/B76)</f>
        <v>0.30250443699467561</v>
      </c>
      <c r="D72" s="65">
        <v>1283</v>
      </c>
      <c r="E72" s="9">
        <f>IF(D76=0, "-", D72/D76)</f>
        <v>0.24864341085271319</v>
      </c>
      <c r="F72" s="81">
        <v>3187</v>
      </c>
      <c r="G72" s="34">
        <f>IF(F76=0, "-", F72/F76)</f>
        <v>0.23647696074794095</v>
      </c>
      <c r="H72" s="65">
        <v>3224</v>
      </c>
      <c r="I72" s="9">
        <f>IF(H76=0, "-", H72/H76)</f>
        <v>0.24452028820629504</v>
      </c>
      <c r="J72" s="8">
        <f t="shared" si="6"/>
        <v>0.19563522992985191</v>
      </c>
      <c r="K72" s="9">
        <f t="shared" si="7"/>
        <v>-1.1476426799007445E-2</v>
      </c>
    </row>
    <row r="73" spans="1:11" x14ac:dyDescent="0.2">
      <c r="A73" s="7" t="s">
        <v>526</v>
      </c>
      <c r="B73" s="65">
        <v>263</v>
      </c>
      <c r="C73" s="34">
        <f>IF(B76=0, "-", B73/B76)</f>
        <v>5.1863537763754686E-2</v>
      </c>
      <c r="D73" s="65">
        <v>309</v>
      </c>
      <c r="E73" s="9">
        <f>IF(D76=0, "-", D73/D76)</f>
        <v>5.9883720930232559E-2</v>
      </c>
      <c r="F73" s="81">
        <v>656</v>
      </c>
      <c r="G73" s="34">
        <f>IF(F76=0, "-", F73/F76)</f>
        <v>4.8675521258440303E-2</v>
      </c>
      <c r="H73" s="65">
        <v>839</v>
      </c>
      <c r="I73" s="9">
        <f>IF(H76=0, "-", H73/H76)</f>
        <v>6.3632916192643149E-2</v>
      </c>
      <c r="J73" s="8">
        <f t="shared" si="6"/>
        <v>-0.14886731391585761</v>
      </c>
      <c r="K73" s="9">
        <f t="shared" si="7"/>
        <v>-0.21811680572109654</v>
      </c>
    </row>
    <row r="74" spans="1:11" x14ac:dyDescent="0.2">
      <c r="A74" s="7" t="s">
        <v>527</v>
      </c>
      <c r="B74" s="65">
        <v>126</v>
      </c>
      <c r="C74" s="34">
        <f>IF(B76=0, "-", B74/B76)</f>
        <v>2.4847170183395779E-2</v>
      </c>
      <c r="D74" s="65">
        <v>227</v>
      </c>
      <c r="E74" s="9">
        <f>IF(D76=0, "-", D74/D76)</f>
        <v>4.3992248062015502E-2</v>
      </c>
      <c r="F74" s="81">
        <v>337</v>
      </c>
      <c r="G74" s="34">
        <f>IF(F76=0, "-", F74/F76)</f>
        <v>2.5005565036729242E-2</v>
      </c>
      <c r="H74" s="65">
        <v>649</v>
      </c>
      <c r="I74" s="9">
        <f>IF(H76=0, "-", H74/H76)</f>
        <v>4.9222601441031473E-2</v>
      </c>
      <c r="J74" s="8">
        <f t="shared" si="6"/>
        <v>-0.44493392070484583</v>
      </c>
      <c r="K74" s="9">
        <f t="shared" si="7"/>
        <v>-0.48073959938366717</v>
      </c>
    </row>
    <row r="75" spans="1:11" x14ac:dyDescent="0.2">
      <c r="A75" s="2"/>
      <c r="B75" s="68"/>
      <c r="C75" s="33"/>
      <c r="D75" s="68"/>
      <c r="E75" s="6"/>
      <c r="F75" s="82"/>
      <c r="G75" s="33"/>
      <c r="H75" s="68"/>
      <c r="I75" s="6"/>
      <c r="J75" s="5"/>
      <c r="K75" s="6"/>
    </row>
    <row r="76" spans="1:11" s="43" customFormat="1" x14ac:dyDescent="0.2">
      <c r="A76" s="162" t="s">
        <v>611</v>
      </c>
      <c r="B76" s="71">
        <f>SUM(B56:B75)</f>
        <v>5071</v>
      </c>
      <c r="C76" s="40">
        <f>B76/32224</f>
        <v>0.15736717974180736</v>
      </c>
      <c r="D76" s="71">
        <f>SUM(D56:D75)</f>
        <v>5160</v>
      </c>
      <c r="E76" s="41">
        <f>D76/32499</f>
        <v>0.15877411612665004</v>
      </c>
      <c r="F76" s="77">
        <f>SUM(F56:F75)</f>
        <v>13477</v>
      </c>
      <c r="G76" s="42">
        <f>F76/81619</f>
        <v>0.16512086646491625</v>
      </c>
      <c r="H76" s="71">
        <f>SUM(H56:H75)</f>
        <v>13185</v>
      </c>
      <c r="I76" s="41">
        <f>H76/85328</f>
        <v>0.154521376336021</v>
      </c>
      <c r="J76" s="37">
        <f>IF(D76=0, "-", IF((B76-D76)/D76&lt;10, (B76-D76)/D76, "&gt;999%"))</f>
        <v>-1.7248062015503877E-2</v>
      </c>
      <c r="K76" s="38">
        <f>IF(H76=0, "-", IF((F76-H76)/H76&lt;10, (F76-H76)/H76, "&gt;999%"))</f>
        <v>2.2146378460371634E-2</v>
      </c>
    </row>
    <row r="77" spans="1:11" x14ac:dyDescent="0.2">
      <c r="B77" s="83"/>
      <c r="D77" s="83"/>
      <c r="F77" s="83"/>
      <c r="H77" s="83"/>
    </row>
    <row r="78" spans="1:11" x14ac:dyDescent="0.2">
      <c r="A78" s="27" t="s">
        <v>610</v>
      </c>
      <c r="B78" s="71">
        <v>7164</v>
      </c>
      <c r="C78" s="40">
        <f>B78/32224</f>
        <v>0.22231876861966238</v>
      </c>
      <c r="D78" s="71">
        <v>7111</v>
      </c>
      <c r="E78" s="41">
        <f>D78/32499</f>
        <v>0.21880673251484661</v>
      </c>
      <c r="F78" s="77">
        <v>18729</v>
      </c>
      <c r="G78" s="42">
        <f>F78/81619</f>
        <v>0.22946862862813805</v>
      </c>
      <c r="H78" s="71">
        <v>18279</v>
      </c>
      <c r="I78" s="41">
        <f>H78/85328</f>
        <v>0.21422042002625163</v>
      </c>
      <c r="J78" s="37">
        <f>IF(D78=0, "-", IF((B78-D78)/D78&lt;10, (B78-D78)/D78, "&gt;999%"))</f>
        <v>7.4532414568977638E-3</v>
      </c>
      <c r="K78" s="38">
        <f>IF(H78=0, "-", IF((F78-H78)/H78&lt;10, (F78-H78)/H78, "&gt;999%"))</f>
        <v>2.4618414574101428E-2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7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623</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46</v>
      </c>
      <c r="C7" s="39">
        <f>IF(B25=0, "-", B7/B25)</f>
        <v>6.4209938581797875E-3</v>
      </c>
      <c r="D7" s="65">
        <v>47</v>
      </c>
      <c r="E7" s="21">
        <f>IF(D25=0, "-", D7/D25)</f>
        <v>6.6094782730980175E-3</v>
      </c>
      <c r="F7" s="81">
        <v>120</v>
      </c>
      <c r="G7" s="39">
        <f>IF(F25=0, "-", F7/F25)</f>
        <v>6.4071760371616207E-3</v>
      </c>
      <c r="H7" s="65">
        <v>93</v>
      </c>
      <c r="I7" s="21">
        <f>IF(H25=0, "-", H7/H25)</f>
        <v>5.0878056786476285E-3</v>
      </c>
      <c r="J7" s="20">
        <f t="shared" ref="J7:J23" si="0">IF(D7=0, "-", IF((B7-D7)/D7&lt;10, (B7-D7)/D7, "&gt;999%"))</f>
        <v>-2.1276595744680851E-2</v>
      </c>
      <c r="K7" s="21">
        <f t="shared" ref="K7:K23" si="1">IF(H7=0, "-", IF((F7-H7)/H7&lt;10, (F7-H7)/H7, "&gt;999%"))</f>
        <v>0.29032258064516131</v>
      </c>
    </row>
    <row r="8" spans="1:11" x14ac:dyDescent="0.2">
      <c r="A8" s="7" t="s">
        <v>45</v>
      </c>
      <c r="B8" s="65">
        <v>766</v>
      </c>
      <c r="C8" s="39">
        <f>IF(B25=0, "-", B8/B25)</f>
        <v>0.10692350642099385</v>
      </c>
      <c r="D8" s="65">
        <v>1138</v>
      </c>
      <c r="E8" s="21">
        <f>IF(D25=0, "-", D8/D25)</f>
        <v>0.160033750527352</v>
      </c>
      <c r="F8" s="81">
        <v>2698</v>
      </c>
      <c r="G8" s="39">
        <f>IF(F25=0, "-", F8/F25)</f>
        <v>0.14405467456885043</v>
      </c>
      <c r="H8" s="65">
        <v>3067</v>
      </c>
      <c r="I8" s="21">
        <f>IF(H25=0, "-", H8/H25)</f>
        <v>0.16778817221948683</v>
      </c>
      <c r="J8" s="20">
        <f t="shared" si="0"/>
        <v>-0.32688927943760981</v>
      </c>
      <c r="K8" s="21">
        <f t="shared" si="1"/>
        <v>-0.12031300945549397</v>
      </c>
    </row>
    <row r="9" spans="1:11" x14ac:dyDescent="0.2">
      <c r="A9" s="7" t="s">
        <v>49</v>
      </c>
      <c r="B9" s="65">
        <v>22</v>
      </c>
      <c r="C9" s="39">
        <f>IF(B25=0, "-", B9/B25)</f>
        <v>3.0709101060859855E-3</v>
      </c>
      <c r="D9" s="65">
        <v>187</v>
      </c>
      <c r="E9" s="21">
        <f>IF(D25=0, "-", D9/D25)</f>
        <v>2.6297285895092112E-2</v>
      </c>
      <c r="F9" s="81">
        <v>145</v>
      </c>
      <c r="G9" s="39">
        <f>IF(F25=0, "-", F9/F25)</f>
        <v>7.7420043782369585E-3</v>
      </c>
      <c r="H9" s="65">
        <v>416</v>
      </c>
      <c r="I9" s="21">
        <f>IF(H25=0, "-", H9/H25)</f>
        <v>2.2758356584058208E-2</v>
      </c>
      <c r="J9" s="20">
        <f t="shared" si="0"/>
        <v>-0.88235294117647056</v>
      </c>
      <c r="K9" s="21">
        <f t="shared" si="1"/>
        <v>-0.65144230769230771</v>
      </c>
    </row>
    <row r="10" spans="1:11" x14ac:dyDescent="0.2">
      <c r="A10" s="7" t="s">
        <v>52</v>
      </c>
      <c r="B10" s="65">
        <v>161</v>
      </c>
      <c r="C10" s="39">
        <f>IF(B25=0, "-", B10/B25)</f>
        <v>2.2473478503629258E-2</v>
      </c>
      <c r="D10" s="65">
        <v>189</v>
      </c>
      <c r="E10" s="21">
        <f>IF(D25=0, "-", D10/D25)</f>
        <v>2.6578540289692025E-2</v>
      </c>
      <c r="F10" s="81">
        <v>305</v>
      </c>
      <c r="G10" s="39">
        <f>IF(F25=0, "-", F10/F25)</f>
        <v>1.6284905761119121E-2</v>
      </c>
      <c r="H10" s="65">
        <v>521</v>
      </c>
      <c r="I10" s="21">
        <f>IF(H25=0, "-", H10/H25)</f>
        <v>2.8502653318015207E-2</v>
      </c>
      <c r="J10" s="20">
        <f t="shared" si="0"/>
        <v>-0.14814814814814814</v>
      </c>
      <c r="K10" s="21">
        <f t="shared" si="1"/>
        <v>-0.41458733205374282</v>
      </c>
    </row>
    <row r="11" spans="1:11" x14ac:dyDescent="0.2">
      <c r="A11" s="7" t="s">
        <v>56</v>
      </c>
      <c r="B11" s="65">
        <v>684</v>
      </c>
      <c r="C11" s="39">
        <f>IF(B25=0, "-", B11/B25)</f>
        <v>9.5477386934673364E-2</v>
      </c>
      <c r="D11" s="65">
        <v>565</v>
      </c>
      <c r="E11" s="21">
        <f>IF(D25=0, "-", D11/D25)</f>
        <v>7.9454366474476165E-2</v>
      </c>
      <c r="F11" s="81">
        <v>1760</v>
      </c>
      <c r="G11" s="39">
        <f>IF(F25=0, "-", F11/F25)</f>
        <v>9.3971915211703769E-2</v>
      </c>
      <c r="H11" s="65">
        <v>1603</v>
      </c>
      <c r="I11" s="21">
        <f>IF(H25=0, "-", H11/H25)</f>
        <v>8.769626347174353E-2</v>
      </c>
      <c r="J11" s="20">
        <f t="shared" si="0"/>
        <v>0.21061946902654868</v>
      </c>
      <c r="K11" s="21">
        <f t="shared" si="1"/>
        <v>9.7941359950093579E-2</v>
      </c>
    </row>
    <row r="12" spans="1:11" x14ac:dyDescent="0.2">
      <c r="A12" s="7" t="s">
        <v>59</v>
      </c>
      <c r="B12" s="65">
        <v>51</v>
      </c>
      <c r="C12" s="39">
        <f>IF(B25=0, "-", B12/B25)</f>
        <v>7.1189279731993299E-3</v>
      </c>
      <c r="D12" s="65">
        <v>40</v>
      </c>
      <c r="E12" s="21">
        <f>IF(D25=0, "-", D12/D25)</f>
        <v>5.6250878919983129E-3</v>
      </c>
      <c r="F12" s="81">
        <v>143</v>
      </c>
      <c r="G12" s="39">
        <f>IF(F25=0, "-", F12/F25)</f>
        <v>7.6352181109509316E-3</v>
      </c>
      <c r="H12" s="65">
        <v>105</v>
      </c>
      <c r="I12" s="21">
        <f>IF(H25=0, "-", H12/H25)</f>
        <v>5.7442967339569996E-3</v>
      </c>
      <c r="J12" s="20">
        <f t="shared" si="0"/>
        <v>0.27500000000000002</v>
      </c>
      <c r="K12" s="21">
        <f t="shared" si="1"/>
        <v>0.3619047619047619</v>
      </c>
    </row>
    <row r="13" spans="1:11" x14ac:dyDescent="0.2">
      <c r="A13" s="7" t="s">
        <v>64</v>
      </c>
      <c r="B13" s="65">
        <v>219</v>
      </c>
      <c r="C13" s="39">
        <f>IF(B25=0, "-", B13/B25)</f>
        <v>3.0569514237855946E-2</v>
      </c>
      <c r="D13" s="65">
        <v>442</v>
      </c>
      <c r="E13" s="21">
        <f>IF(D25=0, "-", D13/D25)</f>
        <v>6.2157221206581355E-2</v>
      </c>
      <c r="F13" s="81">
        <v>665</v>
      </c>
      <c r="G13" s="39">
        <f>IF(F25=0, "-", F13/F25)</f>
        <v>3.5506433872603986E-2</v>
      </c>
      <c r="H13" s="65">
        <v>950</v>
      </c>
      <c r="I13" s="21">
        <f>IF(H25=0, "-", H13/H25)</f>
        <v>5.1972208545325235E-2</v>
      </c>
      <c r="J13" s="20">
        <f t="shared" si="0"/>
        <v>-0.50452488687782804</v>
      </c>
      <c r="K13" s="21">
        <f t="shared" si="1"/>
        <v>-0.3</v>
      </c>
    </row>
    <row r="14" spans="1:11" x14ac:dyDescent="0.2">
      <c r="A14" s="7" t="s">
        <v>70</v>
      </c>
      <c r="B14" s="65">
        <v>446</v>
      </c>
      <c r="C14" s="39">
        <f>IF(B25=0, "-", B14/B25)</f>
        <v>6.2255723059743161E-2</v>
      </c>
      <c r="D14" s="65">
        <v>396</v>
      </c>
      <c r="E14" s="21">
        <f>IF(D25=0, "-", D14/D25)</f>
        <v>5.5688370130783295E-2</v>
      </c>
      <c r="F14" s="81">
        <v>1182</v>
      </c>
      <c r="G14" s="39">
        <f>IF(F25=0, "-", F14/F25)</f>
        <v>6.3110683966041969E-2</v>
      </c>
      <c r="H14" s="65">
        <v>1143</v>
      </c>
      <c r="I14" s="21">
        <f>IF(H25=0, "-", H14/H25)</f>
        <v>6.2530773018217634E-2</v>
      </c>
      <c r="J14" s="20">
        <f t="shared" si="0"/>
        <v>0.12626262626262627</v>
      </c>
      <c r="K14" s="21">
        <f t="shared" si="1"/>
        <v>3.4120734908136482E-2</v>
      </c>
    </row>
    <row r="15" spans="1:11" x14ac:dyDescent="0.2">
      <c r="A15" s="7" t="s">
        <v>74</v>
      </c>
      <c r="B15" s="65">
        <v>31</v>
      </c>
      <c r="C15" s="39">
        <f>IF(B25=0, "-", B15/B25)</f>
        <v>4.3271915131211612E-3</v>
      </c>
      <c r="D15" s="65">
        <v>33</v>
      </c>
      <c r="E15" s="21">
        <f>IF(D25=0, "-", D15/D25)</f>
        <v>4.6406975108986082E-3</v>
      </c>
      <c r="F15" s="81">
        <v>54</v>
      </c>
      <c r="G15" s="39">
        <f>IF(F25=0, "-", F15/F25)</f>
        <v>2.8832292167227293E-3</v>
      </c>
      <c r="H15" s="65">
        <v>67</v>
      </c>
      <c r="I15" s="21">
        <f>IF(H25=0, "-", H15/H25)</f>
        <v>3.6654083921439902E-3</v>
      </c>
      <c r="J15" s="20">
        <f t="shared" si="0"/>
        <v>-6.0606060606060608E-2</v>
      </c>
      <c r="K15" s="21">
        <f t="shared" si="1"/>
        <v>-0.19402985074626866</v>
      </c>
    </row>
    <row r="16" spans="1:11" x14ac:dyDescent="0.2">
      <c r="A16" s="7" t="s">
        <v>77</v>
      </c>
      <c r="B16" s="65">
        <v>1085</v>
      </c>
      <c r="C16" s="39">
        <f>IF(B25=0, "-", B16/B25)</f>
        <v>0.15145170295924065</v>
      </c>
      <c r="D16" s="65">
        <v>716</v>
      </c>
      <c r="E16" s="21">
        <f>IF(D25=0, "-", D16/D25)</f>
        <v>0.10068907326676979</v>
      </c>
      <c r="F16" s="81">
        <v>3023</v>
      </c>
      <c r="G16" s="39">
        <f>IF(F25=0, "-", F16/F25)</f>
        <v>0.16140744300282983</v>
      </c>
      <c r="H16" s="65">
        <v>1701</v>
      </c>
      <c r="I16" s="21">
        <f>IF(H25=0, "-", H16/H25)</f>
        <v>9.3057607090103397E-2</v>
      </c>
      <c r="J16" s="20">
        <f t="shared" si="0"/>
        <v>0.51536312849162014</v>
      </c>
      <c r="K16" s="21">
        <f t="shared" si="1"/>
        <v>0.77718988830099944</v>
      </c>
    </row>
    <row r="17" spans="1:11" x14ac:dyDescent="0.2">
      <c r="A17" s="7" t="s">
        <v>78</v>
      </c>
      <c r="B17" s="65">
        <v>439</v>
      </c>
      <c r="C17" s="39">
        <f>IF(B25=0, "-", B17/B25)</f>
        <v>6.1278615298715804E-2</v>
      </c>
      <c r="D17" s="65">
        <v>334</v>
      </c>
      <c r="E17" s="21">
        <f>IF(D25=0, "-", D17/D25)</f>
        <v>4.6969483898185907E-2</v>
      </c>
      <c r="F17" s="81">
        <v>1182</v>
      </c>
      <c r="G17" s="39">
        <f>IF(F25=0, "-", F17/F25)</f>
        <v>6.3110683966041969E-2</v>
      </c>
      <c r="H17" s="65">
        <v>855</v>
      </c>
      <c r="I17" s="21">
        <f>IF(H25=0, "-", H17/H25)</f>
        <v>4.6774987690792712E-2</v>
      </c>
      <c r="J17" s="20">
        <f t="shared" si="0"/>
        <v>0.31437125748502992</v>
      </c>
      <c r="K17" s="21">
        <f t="shared" si="1"/>
        <v>0.38245614035087722</v>
      </c>
    </row>
    <row r="18" spans="1:11" x14ac:dyDescent="0.2">
      <c r="A18" s="7" t="s">
        <v>79</v>
      </c>
      <c r="B18" s="65">
        <v>15</v>
      </c>
      <c r="C18" s="39">
        <f>IF(B25=0, "-", B18/B25)</f>
        <v>2.0938023450586263E-3</v>
      </c>
      <c r="D18" s="65">
        <v>25</v>
      </c>
      <c r="E18" s="21">
        <f>IF(D25=0, "-", D18/D25)</f>
        <v>3.5156799324989451E-3</v>
      </c>
      <c r="F18" s="81">
        <v>33</v>
      </c>
      <c r="G18" s="39">
        <f>IF(F25=0, "-", F18/F25)</f>
        <v>1.7619734102194459E-3</v>
      </c>
      <c r="H18" s="65">
        <v>43</v>
      </c>
      <c r="I18" s="21">
        <f>IF(H25=0, "-", H18/H25)</f>
        <v>2.3524262815252475E-3</v>
      </c>
      <c r="J18" s="20">
        <f t="shared" si="0"/>
        <v>-0.4</v>
      </c>
      <c r="K18" s="21">
        <f t="shared" si="1"/>
        <v>-0.23255813953488372</v>
      </c>
    </row>
    <row r="19" spans="1:11" x14ac:dyDescent="0.2">
      <c r="A19" s="7" t="s">
        <v>82</v>
      </c>
      <c r="B19" s="65">
        <v>153</v>
      </c>
      <c r="C19" s="39">
        <f>IF(B25=0, "-", B19/B25)</f>
        <v>2.1356783919597989E-2</v>
      </c>
      <c r="D19" s="65">
        <v>102</v>
      </c>
      <c r="E19" s="21">
        <f>IF(D25=0, "-", D19/D25)</f>
        <v>1.4343974124595697E-2</v>
      </c>
      <c r="F19" s="81">
        <v>319</v>
      </c>
      <c r="G19" s="39">
        <f>IF(F25=0, "-", F19/F25)</f>
        <v>1.7032409632121309E-2</v>
      </c>
      <c r="H19" s="65">
        <v>236</v>
      </c>
      <c r="I19" s="21">
        <f>IF(H25=0, "-", H19/H25)</f>
        <v>1.2910990754417638E-2</v>
      </c>
      <c r="J19" s="20">
        <f t="shared" si="0"/>
        <v>0.5</v>
      </c>
      <c r="K19" s="21">
        <f t="shared" si="1"/>
        <v>0.35169491525423729</v>
      </c>
    </row>
    <row r="20" spans="1:11" x14ac:dyDescent="0.2">
      <c r="A20" s="7" t="s">
        <v>83</v>
      </c>
      <c r="B20" s="65">
        <v>57</v>
      </c>
      <c r="C20" s="39">
        <f>IF(B25=0, "-", B20/B25)</f>
        <v>7.9564489112227809E-3</v>
      </c>
      <c r="D20" s="65">
        <v>92</v>
      </c>
      <c r="E20" s="21">
        <f>IF(D25=0, "-", D20/D25)</f>
        <v>1.2937702151596118E-2</v>
      </c>
      <c r="F20" s="81">
        <v>127</v>
      </c>
      <c r="G20" s="39">
        <f>IF(F25=0, "-", F20/F25)</f>
        <v>6.780927972662716E-3</v>
      </c>
      <c r="H20" s="65">
        <v>216</v>
      </c>
      <c r="I20" s="21">
        <f>IF(H25=0, "-", H20/H25)</f>
        <v>1.1816838995568686E-2</v>
      </c>
      <c r="J20" s="20">
        <f t="shared" si="0"/>
        <v>-0.38043478260869568</v>
      </c>
      <c r="K20" s="21">
        <f t="shared" si="1"/>
        <v>-0.41203703703703703</v>
      </c>
    </row>
    <row r="21" spans="1:11" x14ac:dyDescent="0.2">
      <c r="A21" s="7" t="s">
        <v>88</v>
      </c>
      <c r="B21" s="65">
        <v>6</v>
      </c>
      <c r="C21" s="39">
        <f>IF(B25=0, "-", B21/B25)</f>
        <v>8.375209380234506E-4</v>
      </c>
      <c r="D21" s="65">
        <v>46</v>
      </c>
      <c r="E21" s="21">
        <f>IF(D25=0, "-", D21/D25)</f>
        <v>6.4688510757980591E-3</v>
      </c>
      <c r="F21" s="81">
        <v>56</v>
      </c>
      <c r="G21" s="39">
        <f>IF(F25=0, "-", F21/F25)</f>
        <v>2.9900154840087566E-3</v>
      </c>
      <c r="H21" s="65">
        <v>114</v>
      </c>
      <c r="I21" s="21">
        <f>IF(H25=0, "-", H21/H25)</f>
        <v>6.2366650254390282E-3</v>
      </c>
      <c r="J21" s="20">
        <f t="shared" si="0"/>
        <v>-0.86956521739130432</v>
      </c>
      <c r="K21" s="21">
        <f t="shared" si="1"/>
        <v>-0.50877192982456143</v>
      </c>
    </row>
    <row r="22" spans="1:11" x14ac:dyDescent="0.2">
      <c r="A22" s="7" t="s">
        <v>92</v>
      </c>
      <c r="B22" s="65">
        <v>2729</v>
      </c>
      <c r="C22" s="39">
        <f>IF(B25=0, "-", B22/B25)</f>
        <v>0.38093243997766613</v>
      </c>
      <c r="D22" s="65">
        <v>2431</v>
      </c>
      <c r="E22" s="21">
        <f>IF(D25=0, "-", D22/D25)</f>
        <v>0.34186471663619744</v>
      </c>
      <c r="F22" s="81">
        <v>6343</v>
      </c>
      <c r="G22" s="39">
        <f>IF(F25=0, "-", F22/F25)</f>
        <v>0.33867264669763469</v>
      </c>
      <c r="H22" s="65">
        <v>6250</v>
      </c>
      <c r="I22" s="21">
        <f>IF(H25=0, "-", H22/H25)</f>
        <v>0.3419224246402976</v>
      </c>
      <c r="J22" s="20">
        <f t="shared" si="0"/>
        <v>0.12258329905388729</v>
      </c>
      <c r="K22" s="21">
        <f t="shared" si="1"/>
        <v>1.4880000000000001E-2</v>
      </c>
    </row>
    <row r="23" spans="1:11" x14ac:dyDescent="0.2">
      <c r="A23" s="7" t="s">
        <v>94</v>
      </c>
      <c r="B23" s="65">
        <v>254</v>
      </c>
      <c r="C23" s="39">
        <f>IF(B25=0, "-", B23/B25)</f>
        <v>3.5455053042992742E-2</v>
      </c>
      <c r="D23" s="65">
        <v>328</v>
      </c>
      <c r="E23" s="21">
        <f>IF(D25=0, "-", D23/D25)</f>
        <v>4.6125720714386163E-2</v>
      </c>
      <c r="F23" s="81">
        <v>574</v>
      </c>
      <c r="G23" s="39">
        <f>IF(F25=0, "-", F23/F25)</f>
        <v>3.0647658711089754E-2</v>
      </c>
      <c r="H23" s="65">
        <v>899</v>
      </c>
      <c r="I23" s="21">
        <f>IF(H25=0, "-", H23/H25)</f>
        <v>4.918212156026041E-2</v>
      </c>
      <c r="J23" s="20">
        <f t="shared" si="0"/>
        <v>-0.22560975609756098</v>
      </c>
      <c r="K23" s="21">
        <f t="shared" si="1"/>
        <v>-0.3615127919911012</v>
      </c>
    </row>
    <row r="24" spans="1:11" x14ac:dyDescent="0.2">
      <c r="A24" s="2"/>
      <c r="B24" s="68"/>
      <c r="C24" s="33"/>
      <c r="D24" s="68"/>
      <c r="E24" s="6"/>
      <c r="F24" s="82"/>
      <c r="G24" s="33"/>
      <c r="H24" s="68"/>
      <c r="I24" s="6"/>
      <c r="J24" s="5"/>
      <c r="K24" s="6"/>
    </row>
    <row r="25" spans="1:11" s="43" customFormat="1" x14ac:dyDescent="0.2">
      <c r="A25" s="162" t="s">
        <v>610</v>
      </c>
      <c r="B25" s="71">
        <f>SUM(B7:B24)</f>
        <v>7164</v>
      </c>
      <c r="C25" s="40">
        <v>1</v>
      </c>
      <c r="D25" s="71">
        <f>SUM(D7:D24)</f>
        <v>7111</v>
      </c>
      <c r="E25" s="41">
        <v>1</v>
      </c>
      <c r="F25" s="77">
        <f>SUM(F7:F24)</f>
        <v>18729</v>
      </c>
      <c r="G25" s="42">
        <v>1</v>
      </c>
      <c r="H25" s="71">
        <f>SUM(H7:H24)</f>
        <v>18279</v>
      </c>
      <c r="I25" s="41">
        <v>1</v>
      </c>
      <c r="J25" s="37">
        <f>IF(D25=0, "-", (B25-D25)/D25)</f>
        <v>7.4532414568977638E-3</v>
      </c>
      <c r="K25" s="38">
        <f>IF(H25=0, "-", (F25-H25)/H25)</f>
        <v>2.4618414574101428E-2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528</v>
      </c>
      <c r="B7" s="65">
        <v>37</v>
      </c>
      <c r="C7" s="34">
        <f>IF(B22=0, "-", B7/B22)</f>
        <v>4.8877146631439897E-2</v>
      </c>
      <c r="D7" s="65">
        <v>37</v>
      </c>
      <c r="E7" s="9">
        <f>IF(D22=0, "-", D7/D22)</f>
        <v>5.5806938159879339E-2</v>
      </c>
      <c r="F7" s="81">
        <v>82</v>
      </c>
      <c r="G7" s="34">
        <f>IF(F22=0, "-", F7/F22)</f>
        <v>5.0337630448127689E-2</v>
      </c>
      <c r="H7" s="65">
        <v>78</v>
      </c>
      <c r="I7" s="9">
        <f>IF(H22=0, "-", H7/H22)</f>
        <v>5.071521456436931E-2</v>
      </c>
      <c r="J7" s="8">
        <f t="shared" ref="J7:J20" si="0">IF(D7=0, "-", IF((B7-D7)/D7&lt;10, (B7-D7)/D7, "&gt;999%"))</f>
        <v>0</v>
      </c>
      <c r="K7" s="9">
        <f t="shared" ref="K7:K20" si="1">IF(H7=0, "-", IF((F7-H7)/H7&lt;10, (F7-H7)/H7, "&gt;999%"))</f>
        <v>5.128205128205128E-2</v>
      </c>
    </row>
    <row r="8" spans="1:11" x14ac:dyDescent="0.2">
      <c r="A8" s="7" t="s">
        <v>529</v>
      </c>
      <c r="B8" s="65">
        <v>20</v>
      </c>
      <c r="C8" s="34">
        <f>IF(B22=0, "-", B8/B22)</f>
        <v>2.6420079260237782E-2</v>
      </c>
      <c r="D8" s="65">
        <v>59</v>
      </c>
      <c r="E8" s="9">
        <f>IF(D22=0, "-", D8/D22)</f>
        <v>8.8989441930618404E-2</v>
      </c>
      <c r="F8" s="81">
        <v>36</v>
      </c>
      <c r="G8" s="34">
        <f>IF(F22=0, "-", F8/F22)</f>
        <v>2.2099447513812154E-2</v>
      </c>
      <c r="H8" s="65">
        <v>133</v>
      </c>
      <c r="I8" s="9">
        <f>IF(H22=0, "-", H8/H22)</f>
        <v>8.6475942782834853E-2</v>
      </c>
      <c r="J8" s="8">
        <f t="shared" si="0"/>
        <v>-0.66101694915254239</v>
      </c>
      <c r="K8" s="9">
        <f t="shared" si="1"/>
        <v>-0.72932330827067671</v>
      </c>
    </row>
    <row r="9" spans="1:11" x14ac:dyDescent="0.2">
      <c r="A9" s="7" t="s">
        <v>530</v>
      </c>
      <c r="B9" s="65">
        <v>84</v>
      </c>
      <c r="C9" s="34">
        <f>IF(B22=0, "-", B9/B22)</f>
        <v>0.11096433289299867</v>
      </c>
      <c r="D9" s="65">
        <v>57</v>
      </c>
      <c r="E9" s="9">
        <f>IF(D22=0, "-", D9/D22)</f>
        <v>8.5972850678733032E-2</v>
      </c>
      <c r="F9" s="81">
        <v>211</v>
      </c>
      <c r="G9" s="34">
        <f>IF(F22=0, "-", F9/F22)</f>
        <v>0.12952731737262124</v>
      </c>
      <c r="H9" s="65">
        <v>153</v>
      </c>
      <c r="I9" s="9">
        <f>IF(H22=0, "-", H9/H22)</f>
        <v>9.9479843953185959E-2</v>
      </c>
      <c r="J9" s="8">
        <f t="shared" si="0"/>
        <v>0.47368421052631576</v>
      </c>
      <c r="K9" s="9">
        <f t="shared" si="1"/>
        <v>0.37908496732026142</v>
      </c>
    </row>
    <row r="10" spans="1:11" x14ac:dyDescent="0.2">
      <c r="A10" s="7" t="s">
        <v>531</v>
      </c>
      <c r="B10" s="65">
        <v>152</v>
      </c>
      <c r="C10" s="34">
        <f>IF(B22=0, "-", B10/B22)</f>
        <v>0.20079260237780713</v>
      </c>
      <c r="D10" s="65">
        <v>109</v>
      </c>
      <c r="E10" s="9">
        <f>IF(D22=0, "-", D10/D22)</f>
        <v>0.16440422322775264</v>
      </c>
      <c r="F10" s="81">
        <v>359</v>
      </c>
      <c r="G10" s="34">
        <f>IF(F22=0, "-", F10/F22)</f>
        <v>0.2203806015960712</v>
      </c>
      <c r="H10" s="65">
        <v>302</v>
      </c>
      <c r="I10" s="9">
        <f>IF(H22=0, "-", H10/H22)</f>
        <v>0.19635890767230169</v>
      </c>
      <c r="J10" s="8">
        <f t="shared" si="0"/>
        <v>0.39449541284403672</v>
      </c>
      <c r="K10" s="9">
        <f t="shared" si="1"/>
        <v>0.18874172185430463</v>
      </c>
    </row>
    <row r="11" spans="1:11" x14ac:dyDescent="0.2">
      <c r="A11" s="7" t="s">
        <v>532</v>
      </c>
      <c r="B11" s="65">
        <v>5</v>
      </c>
      <c r="C11" s="34">
        <f>IF(B22=0, "-", B11/B22)</f>
        <v>6.6050198150594455E-3</v>
      </c>
      <c r="D11" s="65">
        <v>6</v>
      </c>
      <c r="E11" s="9">
        <f>IF(D22=0, "-", D11/D22)</f>
        <v>9.0497737556561094E-3</v>
      </c>
      <c r="F11" s="81">
        <v>12</v>
      </c>
      <c r="G11" s="34">
        <f>IF(F22=0, "-", F11/F22)</f>
        <v>7.3664825046040518E-3</v>
      </c>
      <c r="H11" s="65">
        <v>18</v>
      </c>
      <c r="I11" s="9">
        <f>IF(H22=0, "-", H11/H22)</f>
        <v>1.1703511053315995E-2</v>
      </c>
      <c r="J11" s="8">
        <f t="shared" si="0"/>
        <v>-0.16666666666666666</v>
      </c>
      <c r="K11" s="9">
        <f t="shared" si="1"/>
        <v>-0.33333333333333331</v>
      </c>
    </row>
    <row r="12" spans="1:11" x14ac:dyDescent="0.2">
      <c r="A12" s="7" t="s">
        <v>533</v>
      </c>
      <c r="B12" s="65">
        <v>1</v>
      </c>
      <c r="C12" s="34">
        <f>IF(B22=0, "-", B12/B22)</f>
        <v>1.321003963011889E-3</v>
      </c>
      <c r="D12" s="65">
        <v>0</v>
      </c>
      <c r="E12" s="9">
        <f>IF(D22=0, "-", D12/D22)</f>
        <v>0</v>
      </c>
      <c r="F12" s="81">
        <v>1</v>
      </c>
      <c r="G12" s="34">
        <f>IF(F22=0, "-", F12/F22)</f>
        <v>6.1387354205033758E-4</v>
      </c>
      <c r="H12" s="65">
        <v>0</v>
      </c>
      <c r="I12" s="9">
        <f>IF(H22=0, "-", H12/H22)</f>
        <v>0</v>
      </c>
      <c r="J12" s="8" t="str">
        <f t="shared" si="0"/>
        <v>-</v>
      </c>
      <c r="K12" s="9" t="str">
        <f t="shared" si="1"/>
        <v>-</v>
      </c>
    </row>
    <row r="13" spans="1:11" x14ac:dyDescent="0.2">
      <c r="A13" s="7" t="s">
        <v>534</v>
      </c>
      <c r="B13" s="65">
        <v>193</v>
      </c>
      <c r="C13" s="34">
        <f>IF(B22=0, "-", B13/B22)</f>
        <v>0.25495376486129456</v>
      </c>
      <c r="D13" s="65">
        <v>147</v>
      </c>
      <c r="E13" s="9">
        <f>IF(D22=0, "-", D13/D22)</f>
        <v>0.22171945701357465</v>
      </c>
      <c r="F13" s="81">
        <v>380</v>
      </c>
      <c r="G13" s="34">
        <f>IF(F22=0, "-", F13/F22)</f>
        <v>0.23327194597912829</v>
      </c>
      <c r="H13" s="65">
        <v>374</v>
      </c>
      <c r="I13" s="9">
        <f>IF(H22=0, "-", H13/H22)</f>
        <v>0.24317295188556567</v>
      </c>
      <c r="J13" s="8">
        <f t="shared" si="0"/>
        <v>0.31292517006802723</v>
      </c>
      <c r="K13" s="9">
        <f t="shared" si="1"/>
        <v>1.6042780748663103E-2</v>
      </c>
    </row>
    <row r="14" spans="1:11" x14ac:dyDescent="0.2">
      <c r="A14" s="7" t="s">
        <v>535</v>
      </c>
      <c r="B14" s="65">
        <v>43</v>
      </c>
      <c r="C14" s="34">
        <f>IF(B22=0, "-", B14/B22)</f>
        <v>5.6803170409511231E-2</v>
      </c>
      <c r="D14" s="65">
        <v>32</v>
      </c>
      <c r="E14" s="9">
        <f>IF(D22=0, "-", D14/D22)</f>
        <v>4.8265460030165915E-2</v>
      </c>
      <c r="F14" s="81">
        <v>92</v>
      </c>
      <c r="G14" s="34">
        <f>IF(F22=0, "-", F14/F22)</f>
        <v>5.6476365868631064E-2</v>
      </c>
      <c r="H14" s="65">
        <v>55</v>
      </c>
      <c r="I14" s="9">
        <f>IF(H22=0, "-", H14/H22)</f>
        <v>3.5760728218465543E-2</v>
      </c>
      <c r="J14" s="8">
        <f t="shared" si="0"/>
        <v>0.34375</v>
      </c>
      <c r="K14" s="9">
        <f t="shared" si="1"/>
        <v>0.67272727272727273</v>
      </c>
    </row>
    <row r="15" spans="1:11" x14ac:dyDescent="0.2">
      <c r="A15" s="7" t="s">
        <v>536</v>
      </c>
      <c r="B15" s="65">
        <v>0</v>
      </c>
      <c r="C15" s="34">
        <f>IF(B22=0, "-", B15/B22)</f>
        <v>0</v>
      </c>
      <c r="D15" s="65">
        <v>2</v>
      </c>
      <c r="E15" s="9">
        <f>IF(D22=0, "-", D15/D22)</f>
        <v>3.0165912518853697E-3</v>
      </c>
      <c r="F15" s="81">
        <v>0</v>
      </c>
      <c r="G15" s="34">
        <f>IF(F22=0, "-", F15/F22)</f>
        <v>0</v>
      </c>
      <c r="H15" s="65">
        <v>8</v>
      </c>
      <c r="I15" s="9">
        <f>IF(H22=0, "-", H15/H22)</f>
        <v>5.2015604681404422E-3</v>
      </c>
      <c r="J15" s="8">
        <f t="shared" si="0"/>
        <v>-1</v>
      </c>
      <c r="K15" s="9">
        <f t="shared" si="1"/>
        <v>-1</v>
      </c>
    </row>
    <row r="16" spans="1:11" x14ac:dyDescent="0.2">
      <c r="A16" s="7" t="s">
        <v>537</v>
      </c>
      <c r="B16" s="65">
        <v>119</v>
      </c>
      <c r="C16" s="34">
        <f>IF(B22=0, "-", B16/B22)</f>
        <v>0.1571994715984148</v>
      </c>
      <c r="D16" s="65">
        <v>58</v>
      </c>
      <c r="E16" s="9">
        <f>IF(D22=0, "-", D16/D22)</f>
        <v>8.7481146304675711E-2</v>
      </c>
      <c r="F16" s="81">
        <v>250</v>
      </c>
      <c r="G16" s="34">
        <f>IF(F22=0, "-", F16/F22)</f>
        <v>0.1534683855125844</v>
      </c>
      <c r="H16" s="65">
        <v>94</v>
      </c>
      <c r="I16" s="9">
        <f>IF(H22=0, "-", H16/H22)</f>
        <v>6.1118335500650198E-2</v>
      </c>
      <c r="J16" s="8">
        <f t="shared" si="0"/>
        <v>1.0517241379310345</v>
      </c>
      <c r="K16" s="9">
        <f t="shared" si="1"/>
        <v>1.6595744680851063</v>
      </c>
    </row>
    <row r="17" spans="1:11" x14ac:dyDescent="0.2">
      <c r="A17" s="7" t="s">
        <v>538</v>
      </c>
      <c r="B17" s="65">
        <v>45</v>
      </c>
      <c r="C17" s="34">
        <f>IF(B22=0, "-", B17/B22)</f>
        <v>5.9445178335535004E-2</v>
      </c>
      <c r="D17" s="65">
        <v>58</v>
      </c>
      <c r="E17" s="9">
        <f>IF(D22=0, "-", D17/D22)</f>
        <v>8.7481146304675711E-2</v>
      </c>
      <c r="F17" s="81">
        <v>86</v>
      </c>
      <c r="G17" s="34">
        <f>IF(F22=0, "-", F17/F22)</f>
        <v>5.2793124616329033E-2</v>
      </c>
      <c r="H17" s="65">
        <v>149</v>
      </c>
      <c r="I17" s="9">
        <f>IF(H22=0, "-", H17/H22)</f>
        <v>9.6879063719115741E-2</v>
      </c>
      <c r="J17" s="8">
        <f t="shared" si="0"/>
        <v>-0.22413793103448276</v>
      </c>
      <c r="K17" s="9">
        <f t="shared" si="1"/>
        <v>-0.42281879194630873</v>
      </c>
    </row>
    <row r="18" spans="1:11" x14ac:dyDescent="0.2">
      <c r="A18" s="7" t="s">
        <v>539</v>
      </c>
      <c r="B18" s="65">
        <v>1</v>
      </c>
      <c r="C18" s="34">
        <f>IF(B22=0, "-", B18/B22)</f>
        <v>1.321003963011889E-3</v>
      </c>
      <c r="D18" s="65">
        <v>3</v>
      </c>
      <c r="E18" s="9">
        <f>IF(D22=0, "-", D18/D22)</f>
        <v>4.5248868778280547E-3</v>
      </c>
      <c r="F18" s="81">
        <v>4</v>
      </c>
      <c r="G18" s="34">
        <f>IF(F22=0, "-", F18/F22)</f>
        <v>2.4554941682013503E-3</v>
      </c>
      <c r="H18" s="65">
        <v>6</v>
      </c>
      <c r="I18" s="9">
        <f>IF(H22=0, "-", H18/H22)</f>
        <v>3.9011703511053317E-3</v>
      </c>
      <c r="J18" s="8">
        <f t="shared" si="0"/>
        <v>-0.66666666666666663</v>
      </c>
      <c r="K18" s="9">
        <f t="shared" si="1"/>
        <v>-0.33333333333333331</v>
      </c>
    </row>
    <row r="19" spans="1:11" x14ac:dyDescent="0.2">
      <c r="A19" s="7" t="s">
        <v>540</v>
      </c>
      <c r="B19" s="65">
        <v>30</v>
      </c>
      <c r="C19" s="34">
        <f>IF(B22=0, "-", B19/B22)</f>
        <v>3.9630118890356669E-2</v>
      </c>
      <c r="D19" s="65">
        <v>41</v>
      </c>
      <c r="E19" s="9">
        <f>IF(D22=0, "-", D19/D22)</f>
        <v>6.1840120663650078E-2</v>
      </c>
      <c r="F19" s="81">
        <v>63</v>
      </c>
      <c r="G19" s="34">
        <f>IF(F22=0, "-", F19/F22)</f>
        <v>3.8674033149171269E-2</v>
      </c>
      <c r="H19" s="65">
        <v>63</v>
      </c>
      <c r="I19" s="9">
        <f>IF(H22=0, "-", H19/H22)</f>
        <v>4.096228868660598E-2</v>
      </c>
      <c r="J19" s="8">
        <f t="shared" si="0"/>
        <v>-0.26829268292682928</v>
      </c>
      <c r="K19" s="9">
        <f t="shared" si="1"/>
        <v>0</v>
      </c>
    </row>
    <row r="20" spans="1:11" x14ac:dyDescent="0.2">
      <c r="A20" s="7" t="s">
        <v>541</v>
      </c>
      <c r="B20" s="65">
        <v>27</v>
      </c>
      <c r="C20" s="34">
        <f>IF(B22=0, "-", B20/B22)</f>
        <v>3.5667107001321002E-2</v>
      </c>
      <c r="D20" s="65">
        <v>54</v>
      </c>
      <c r="E20" s="9">
        <f>IF(D22=0, "-", D20/D22)</f>
        <v>8.1447963800904979E-2</v>
      </c>
      <c r="F20" s="81">
        <v>53</v>
      </c>
      <c r="G20" s="34">
        <f>IF(F22=0, "-", F20/F22)</f>
        <v>3.2535297728667895E-2</v>
      </c>
      <c r="H20" s="65">
        <v>105</v>
      </c>
      <c r="I20" s="9">
        <f>IF(H22=0, "-", H20/H22)</f>
        <v>6.8270481144343309E-2</v>
      </c>
      <c r="J20" s="8">
        <f t="shared" si="0"/>
        <v>-0.5</v>
      </c>
      <c r="K20" s="9">
        <f t="shared" si="1"/>
        <v>-0.49523809523809526</v>
      </c>
    </row>
    <row r="21" spans="1:11" x14ac:dyDescent="0.2">
      <c r="A21" s="2"/>
      <c r="B21" s="68"/>
      <c r="C21" s="33"/>
      <c r="D21" s="68"/>
      <c r="E21" s="6"/>
      <c r="F21" s="82"/>
      <c r="G21" s="33"/>
      <c r="H21" s="68"/>
      <c r="I21" s="6"/>
      <c r="J21" s="5"/>
      <c r="K21" s="6"/>
    </row>
    <row r="22" spans="1:11" s="43" customFormat="1" x14ac:dyDescent="0.2">
      <c r="A22" s="162" t="s">
        <v>620</v>
      </c>
      <c r="B22" s="71">
        <f>SUM(B7:B21)</f>
        <v>757</v>
      </c>
      <c r="C22" s="40">
        <f>B22/32224</f>
        <v>2.349180734856008E-2</v>
      </c>
      <c r="D22" s="71">
        <f>SUM(D7:D21)</f>
        <v>663</v>
      </c>
      <c r="E22" s="41">
        <f>D22/32499</f>
        <v>2.0400627711621894E-2</v>
      </c>
      <c r="F22" s="77">
        <f>SUM(F7:F21)</f>
        <v>1629</v>
      </c>
      <c r="G22" s="42">
        <f>F22/81619</f>
        <v>1.9958588073855352E-2</v>
      </c>
      <c r="H22" s="71">
        <f>SUM(H7:H21)</f>
        <v>1538</v>
      </c>
      <c r="I22" s="41">
        <f>H22/85328</f>
        <v>1.8024564035252204E-2</v>
      </c>
      <c r="J22" s="37">
        <f>IF(D22=0, "-", IF((B22-D22)/D22&lt;10, (B22-D22)/D22, "&gt;999%"))</f>
        <v>0.14177978883861236</v>
      </c>
      <c r="K22" s="38">
        <f>IF(H22=0, "-", IF((F22-H22)/H22&lt;10, (F22-H22)/H22, "&gt;999%"))</f>
        <v>5.916775032509753E-2</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542</v>
      </c>
      <c r="B25" s="65">
        <v>0</v>
      </c>
      <c r="C25" s="34">
        <f>IF(B38=0, "-", B25/B38)</f>
        <v>0</v>
      </c>
      <c r="D25" s="65">
        <v>0</v>
      </c>
      <c r="E25" s="9">
        <f>IF(D38=0, "-", D25/D38)</f>
        <v>0</v>
      </c>
      <c r="F25" s="81">
        <v>0</v>
      </c>
      <c r="G25" s="34">
        <f>IF(F38=0, "-", F25/F38)</f>
        <v>0</v>
      </c>
      <c r="H25" s="65">
        <v>2</v>
      </c>
      <c r="I25" s="9">
        <f>IF(H38=0, "-", H25/H38)</f>
        <v>4.3103448275862068E-3</v>
      </c>
      <c r="J25" s="8" t="str">
        <f t="shared" ref="J25:J36" si="2">IF(D25=0, "-", IF((B25-D25)/D25&lt;10, (B25-D25)/D25, "&gt;999%"))</f>
        <v>-</v>
      </c>
      <c r="K25" s="9">
        <f t="shared" ref="K25:K36" si="3">IF(H25=0, "-", IF((F25-H25)/H25&lt;10, (F25-H25)/H25, "&gt;999%"))</f>
        <v>-1</v>
      </c>
    </row>
    <row r="26" spans="1:11" x14ac:dyDescent="0.2">
      <c r="A26" s="7" t="s">
        <v>543</v>
      </c>
      <c r="B26" s="65">
        <v>48</v>
      </c>
      <c r="C26" s="34">
        <f>IF(B38=0, "-", B26/B38)</f>
        <v>0.22966507177033493</v>
      </c>
      <c r="D26" s="65">
        <v>41</v>
      </c>
      <c r="E26" s="9">
        <f>IF(D38=0, "-", D26/D38)</f>
        <v>0.22777777777777777</v>
      </c>
      <c r="F26" s="81">
        <v>121</v>
      </c>
      <c r="G26" s="34">
        <f>IF(F38=0, "-", F26/F38)</f>
        <v>0.22407407407407406</v>
      </c>
      <c r="H26" s="65">
        <v>100</v>
      </c>
      <c r="I26" s="9">
        <f>IF(H38=0, "-", H26/H38)</f>
        <v>0.21551724137931033</v>
      </c>
      <c r="J26" s="8">
        <f t="shared" si="2"/>
        <v>0.17073170731707318</v>
      </c>
      <c r="K26" s="9">
        <f t="shared" si="3"/>
        <v>0.21</v>
      </c>
    </row>
    <row r="27" spans="1:11" x14ac:dyDescent="0.2">
      <c r="A27" s="7" t="s">
        <v>544</v>
      </c>
      <c r="B27" s="65">
        <v>81</v>
      </c>
      <c r="C27" s="34">
        <f>IF(B38=0, "-", B27/B38)</f>
        <v>0.38755980861244022</v>
      </c>
      <c r="D27" s="65">
        <v>66</v>
      </c>
      <c r="E27" s="9">
        <f>IF(D38=0, "-", D27/D38)</f>
        <v>0.36666666666666664</v>
      </c>
      <c r="F27" s="81">
        <v>181</v>
      </c>
      <c r="G27" s="34">
        <f>IF(F38=0, "-", F27/F38)</f>
        <v>0.3351851851851852</v>
      </c>
      <c r="H27" s="65">
        <v>161</v>
      </c>
      <c r="I27" s="9">
        <f>IF(H38=0, "-", H27/H38)</f>
        <v>0.34698275862068967</v>
      </c>
      <c r="J27" s="8">
        <f t="shared" si="2"/>
        <v>0.22727272727272727</v>
      </c>
      <c r="K27" s="9">
        <f t="shared" si="3"/>
        <v>0.12422360248447205</v>
      </c>
    </row>
    <row r="28" spans="1:11" x14ac:dyDescent="0.2">
      <c r="A28" s="7" t="s">
        <v>545</v>
      </c>
      <c r="B28" s="65">
        <v>1</v>
      </c>
      <c r="C28" s="34">
        <f>IF(B38=0, "-", B28/B38)</f>
        <v>4.7846889952153108E-3</v>
      </c>
      <c r="D28" s="65">
        <v>0</v>
      </c>
      <c r="E28" s="9">
        <f>IF(D38=0, "-", D28/D38)</f>
        <v>0</v>
      </c>
      <c r="F28" s="81">
        <v>1</v>
      </c>
      <c r="G28" s="34">
        <f>IF(F38=0, "-", F28/F38)</f>
        <v>1.8518518518518519E-3</v>
      </c>
      <c r="H28" s="65">
        <v>0</v>
      </c>
      <c r="I28" s="9">
        <f>IF(H38=0, "-", H28/H38)</f>
        <v>0</v>
      </c>
      <c r="J28" s="8" t="str">
        <f t="shared" si="2"/>
        <v>-</v>
      </c>
      <c r="K28" s="9" t="str">
        <f t="shared" si="3"/>
        <v>-</v>
      </c>
    </row>
    <row r="29" spans="1:11" x14ac:dyDescent="0.2">
      <c r="A29" s="7" t="s">
        <v>546</v>
      </c>
      <c r="B29" s="65">
        <v>1</v>
      </c>
      <c r="C29" s="34">
        <f>IF(B38=0, "-", B29/B38)</f>
        <v>4.7846889952153108E-3</v>
      </c>
      <c r="D29" s="65">
        <v>1</v>
      </c>
      <c r="E29" s="9">
        <f>IF(D38=0, "-", D29/D38)</f>
        <v>5.5555555555555558E-3</v>
      </c>
      <c r="F29" s="81">
        <v>1</v>
      </c>
      <c r="G29" s="34">
        <f>IF(F38=0, "-", F29/F38)</f>
        <v>1.8518518518518519E-3</v>
      </c>
      <c r="H29" s="65">
        <v>1</v>
      </c>
      <c r="I29" s="9">
        <f>IF(H38=0, "-", H29/H38)</f>
        <v>2.1551724137931034E-3</v>
      </c>
      <c r="J29" s="8">
        <f t="shared" si="2"/>
        <v>0</v>
      </c>
      <c r="K29" s="9">
        <f t="shared" si="3"/>
        <v>0</v>
      </c>
    </row>
    <row r="30" spans="1:11" x14ac:dyDescent="0.2">
      <c r="A30" s="7" t="s">
        <v>547</v>
      </c>
      <c r="B30" s="65">
        <v>71</v>
      </c>
      <c r="C30" s="34">
        <f>IF(B38=0, "-", B30/B38)</f>
        <v>0.33971291866028708</v>
      </c>
      <c r="D30" s="65">
        <v>62</v>
      </c>
      <c r="E30" s="9">
        <f>IF(D38=0, "-", D30/D38)</f>
        <v>0.34444444444444444</v>
      </c>
      <c r="F30" s="81">
        <v>218</v>
      </c>
      <c r="G30" s="34">
        <f>IF(F38=0, "-", F30/F38)</f>
        <v>0.40370370370370373</v>
      </c>
      <c r="H30" s="65">
        <v>174</v>
      </c>
      <c r="I30" s="9">
        <f>IF(H38=0, "-", H30/H38)</f>
        <v>0.375</v>
      </c>
      <c r="J30" s="8">
        <f t="shared" si="2"/>
        <v>0.14516129032258066</v>
      </c>
      <c r="K30" s="9">
        <f t="shared" si="3"/>
        <v>0.25287356321839083</v>
      </c>
    </row>
    <row r="31" spans="1:11" x14ac:dyDescent="0.2">
      <c r="A31" s="7" t="s">
        <v>548</v>
      </c>
      <c r="B31" s="65">
        <v>3</v>
      </c>
      <c r="C31" s="34">
        <f>IF(B38=0, "-", B31/B38)</f>
        <v>1.4354066985645933E-2</v>
      </c>
      <c r="D31" s="65">
        <v>5</v>
      </c>
      <c r="E31" s="9">
        <f>IF(D38=0, "-", D31/D38)</f>
        <v>2.7777777777777776E-2</v>
      </c>
      <c r="F31" s="81">
        <v>6</v>
      </c>
      <c r="G31" s="34">
        <f>IF(F38=0, "-", F31/F38)</f>
        <v>1.1111111111111112E-2</v>
      </c>
      <c r="H31" s="65">
        <v>7</v>
      </c>
      <c r="I31" s="9">
        <f>IF(H38=0, "-", H31/H38)</f>
        <v>1.5086206896551725E-2</v>
      </c>
      <c r="J31" s="8">
        <f t="shared" si="2"/>
        <v>-0.4</v>
      </c>
      <c r="K31" s="9">
        <f t="shared" si="3"/>
        <v>-0.14285714285714285</v>
      </c>
    </row>
    <row r="32" spans="1:11" x14ac:dyDescent="0.2">
      <c r="A32" s="7" t="s">
        <v>549</v>
      </c>
      <c r="B32" s="65">
        <v>0</v>
      </c>
      <c r="C32" s="34">
        <f>IF(B38=0, "-", B32/B38)</f>
        <v>0</v>
      </c>
      <c r="D32" s="65">
        <v>1</v>
      </c>
      <c r="E32" s="9">
        <f>IF(D38=0, "-", D32/D38)</f>
        <v>5.5555555555555558E-3</v>
      </c>
      <c r="F32" s="81">
        <v>0</v>
      </c>
      <c r="G32" s="34">
        <f>IF(F38=0, "-", F32/F38)</f>
        <v>0</v>
      </c>
      <c r="H32" s="65">
        <v>4</v>
      </c>
      <c r="I32" s="9">
        <f>IF(H38=0, "-", H32/H38)</f>
        <v>8.6206896551724137E-3</v>
      </c>
      <c r="J32" s="8">
        <f t="shared" si="2"/>
        <v>-1</v>
      </c>
      <c r="K32" s="9">
        <f t="shared" si="3"/>
        <v>-1</v>
      </c>
    </row>
    <row r="33" spans="1:11" x14ac:dyDescent="0.2">
      <c r="A33" s="7" t="s">
        <v>550</v>
      </c>
      <c r="B33" s="65">
        <v>1</v>
      </c>
      <c r="C33" s="34">
        <f>IF(B38=0, "-", B33/B38)</f>
        <v>4.7846889952153108E-3</v>
      </c>
      <c r="D33" s="65">
        <v>0</v>
      </c>
      <c r="E33" s="9">
        <f>IF(D38=0, "-", D33/D38)</f>
        <v>0</v>
      </c>
      <c r="F33" s="81">
        <v>6</v>
      </c>
      <c r="G33" s="34">
        <f>IF(F38=0, "-", F33/F38)</f>
        <v>1.1111111111111112E-2</v>
      </c>
      <c r="H33" s="65">
        <v>3</v>
      </c>
      <c r="I33" s="9">
        <f>IF(H38=0, "-", H33/H38)</f>
        <v>6.4655172413793103E-3</v>
      </c>
      <c r="J33" s="8" t="str">
        <f t="shared" si="2"/>
        <v>-</v>
      </c>
      <c r="K33" s="9">
        <f t="shared" si="3"/>
        <v>1</v>
      </c>
    </row>
    <row r="34" spans="1:11" x14ac:dyDescent="0.2">
      <c r="A34" s="7" t="s">
        <v>551</v>
      </c>
      <c r="B34" s="65">
        <v>0</v>
      </c>
      <c r="C34" s="34">
        <f>IF(B38=0, "-", B34/B38)</f>
        <v>0</v>
      </c>
      <c r="D34" s="65">
        <v>0</v>
      </c>
      <c r="E34" s="9">
        <f>IF(D38=0, "-", D34/D38)</f>
        <v>0</v>
      </c>
      <c r="F34" s="81">
        <v>1</v>
      </c>
      <c r="G34" s="34">
        <f>IF(F38=0, "-", F34/F38)</f>
        <v>1.8518518518518519E-3</v>
      </c>
      <c r="H34" s="65">
        <v>0</v>
      </c>
      <c r="I34" s="9">
        <f>IF(H38=0, "-", H34/H38)</f>
        <v>0</v>
      </c>
      <c r="J34" s="8" t="str">
        <f t="shared" si="2"/>
        <v>-</v>
      </c>
      <c r="K34" s="9" t="str">
        <f t="shared" si="3"/>
        <v>-</v>
      </c>
    </row>
    <row r="35" spans="1:11" x14ac:dyDescent="0.2">
      <c r="A35" s="7" t="s">
        <v>552</v>
      </c>
      <c r="B35" s="65">
        <v>3</v>
      </c>
      <c r="C35" s="34">
        <f>IF(B38=0, "-", B35/B38)</f>
        <v>1.4354066985645933E-2</v>
      </c>
      <c r="D35" s="65">
        <v>4</v>
      </c>
      <c r="E35" s="9">
        <f>IF(D38=0, "-", D35/D38)</f>
        <v>2.2222222222222223E-2</v>
      </c>
      <c r="F35" s="81">
        <v>4</v>
      </c>
      <c r="G35" s="34">
        <f>IF(F38=0, "-", F35/F38)</f>
        <v>7.4074074074074077E-3</v>
      </c>
      <c r="H35" s="65">
        <v>9</v>
      </c>
      <c r="I35" s="9">
        <f>IF(H38=0, "-", H35/H38)</f>
        <v>1.9396551724137932E-2</v>
      </c>
      <c r="J35" s="8">
        <f t="shared" si="2"/>
        <v>-0.25</v>
      </c>
      <c r="K35" s="9">
        <f t="shared" si="3"/>
        <v>-0.55555555555555558</v>
      </c>
    </row>
    <row r="36" spans="1:11" x14ac:dyDescent="0.2">
      <c r="A36" s="7" t="s">
        <v>553</v>
      </c>
      <c r="B36" s="65">
        <v>0</v>
      </c>
      <c r="C36" s="34">
        <f>IF(B38=0, "-", B36/B38)</f>
        <v>0</v>
      </c>
      <c r="D36" s="65">
        <v>0</v>
      </c>
      <c r="E36" s="9">
        <f>IF(D38=0, "-", D36/D38)</f>
        <v>0</v>
      </c>
      <c r="F36" s="81">
        <v>1</v>
      </c>
      <c r="G36" s="34">
        <f>IF(F38=0, "-", F36/F38)</f>
        <v>1.8518518518518519E-3</v>
      </c>
      <c r="H36" s="65">
        <v>3</v>
      </c>
      <c r="I36" s="9">
        <f>IF(H38=0, "-", H36/H38)</f>
        <v>6.4655172413793103E-3</v>
      </c>
      <c r="J36" s="8" t="str">
        <f t="shared" si="2"/>
        <v>-</v>
      </c>
      <c r="K36" s="9">
        <f t="shared" si="3"/>
        <v>-0.66666666666666663</v>
      </c>
    </row>
    <row r="37" spans="1:11" x14ac:dyDescent="0.2">
      <c r="A37" s="2"/>
      <c r="B37" s="68"/>
      <c r="C37" s="33"/>
      <c r="D37" s="68"/>
      <c r="E37" s="6"/>
      <c r="F37" s="82"/>
      <c r="G37" s="33"/>
      <c r="H37" s="68"/>
      <c r="I37" s="6"/>
      <c r="J37" s="5"/>
      <c r="K37" s="6"/>
    </row>
    <row r="38" spans="1:11" s="43" customFormat="1" x14ac:dyDescent="0.2">
      <c r="A38" s="162" t="s">
        <v>619</v>
      </c>
      <c r="B38" s="71">
        <f>SUM(B25:B37)</f>
        <v>209</v>
      </c>
      <c r="C38" s="40">
        <f>B38/32224</f>
        <v>6.4858490566037739E-3</v>
      </c>
      <c r="D38" s="71">
        <f>SUM(D25:D37)</f>
        <v>180</v>
      </c>
      <c r="E38" s="41">
        <f>D38/32499</f>
        <v>5.538631957906397E-3</v>
      </c>
      <c r="F38" s="77">
        <f>SUM(F25:F37)</f>
        <v>540</v>
      </c>
      <c r="G38" s="42">
        <f>F38/81619</f>
        <v>6.6161065438194539E-3</v>
      </c>
      <c r="H38" s="71">
        <f>SUM(H25:H37)</f>
        <v>464</v>
      </c>
      <c r="I38" s="41">
        <f>H38/85328</f>
        <v>5.4378398649915618E-3</v>
      </c>
      <c r="J38" s="37">
        <f>IF(D38=0, "-", IF((B38-D38)/D38&lt;10, (B38-D38)/D38, "&gt;999%"))</f>
        <v>0.16111111111111112</v>
      </c>
      <c r="K38" s="38">
        <f>IF(H38=0, "-", IF((F38-H38)/H38&lt;10, (F38-H38)/H38, "&gt;999%"))</f>
        <v>0.16379310344827586</v>
      </c>
    </row>
    <row r="39" spans="1:11" x14ac:dyDescent="0.2">
      <c r="B39" s="83"/>
      <c r="D39" s="83"/>
      <c r="F39" s="83"/>
      <c r="H39" s="83"/>
    </row>
    <row r="40" spans="1:11" x14ac:dyDescent="0.2">
      <c r="A40" s="163" t="s">
        <v>135</v>
      </c>
      <c r="B40" s="61" t="s">
        <v>12</v>
      </c>
      <c r="C40" s="62" t="s">
        <v>13</v>
      </c>
      <c r="D40" s="61" t="s">
        <v>12</v>
      </c>
      <c r="E40" s="63" t="s">
        <v>13</v>
      </c>
      <c r="F40" s="62" t="s">
        <v>12</v>
      </c>
      <c r="G40" s="62" t="s">
        <v>13</v>
      </c>
      <c r="H40" s="61" t="s">
        <v>12</v>
      </c>
      <c r="I40" s="63" t="s">
        <v>13</v>
      </c>
      <c r="J40" s="61"/>
      <c r="K40" s="63"/>
    </row>
    <row r="41" spans="1:11" x14ac:dyDescent="0.2">
      <c r="A41" s="7" t="s">
        <v>554</v>
      </c>
      <c r="B41" s="65">
        <v>7</v>
      </c>
      <c r="C41" s="34">
        <f>IF(B58=0, "-", B41/B58)</f>
        <v>2.3255813953488372E-2</v>
      </c>
      <c r="D41" s="65">
        <v>16</v>
      </c>
      <c r="E41" s="9">
        <f>IF(D58=0, "-", D41/D58)</f>
        <v>5.6939501779359428E-2</v>
      </c>
      <c r="F41" s="81">
        <v>20</v>
      </c>
      <c r="G41" s="34">
        <f>IF(F58=0, "-", F41/F58)</f>
        <v>2.7322404371584699E-2</v>
      </c>
      <c r="H41" s="65">
        <v>34</v>
      </c>
      <c r="I41" s="9">
        <f>IF(H58=0, "-", H41/H58)</f>
        <v>5.492730210016155E-2</v>
      </c>
      <c r="J41" s="8">
        <f t="shared" ref="J41:J56" si="4">IF(D41=0, "-", IF((B41-D41)/D41&lt;10, (B41-D41)/D41, "&gt;999%"))</f>
        <v>-0.5625</v>
      </c>
      <c r="K41" s="9">
        <f t="shared" ref="K41:K56" si="5">IF(H41=0, "-", IF((F41-H41)/H41&lt;10, (F41-H41)/H41, "&gt;999%"))</f>
        <v>-0.41176470588235292</v>
      </c>
    </row>
    <row r="42" spans="1:11" x14ac:dyDescent="0.2">
      <c r="A42" s="7" t="s">
        <v>555</v>
      </c>
      <c r="B42" s="65">
        <v>0</v>
      </c>
      <c r="C42" s="34">
        <f>IF(B58=0, "-", B42/B58)</f>
        <v>0</v>
      </c>
      <c r="D42" s="65">
        <v>14</v>
      </c>
      <c r="E42" s="9">
        <f>IF(D58=0, "-", D42/D58)</f>
        <v>4.9822064056939501E-2</v>
      </c>
      <c r="F42" s="81">
        <v>0</v>
      </c>
      <c r="G42" s="34">
        <f>IF(F58=0, "-", F42/F58)</f>
        <v>0</v>
      </c>
      <c r="H42" s="65">
        <v>23</v>
      </c>
      <c r="I42" s="9">
        <f>IF(H58=0, "-", H42/H58)</f>
        <v>3.7156704361873988E-2</v>
      </c>
      <c r="J42" s="8">
        <f t="shared" si="4"/>
        <v>-1</v>
      </c>
      <c r="K42" s="9">
        <f t="shared" si="5"/>
        <v>-1</v>
      </c>
    </row>
    <row r="43" spans="1:11" x14ac:dyDescent="0.2">
      <c r="A43" s="7" t="s">
        <v>556</v>
      </c>
      <c r="B43" s="65">
        <v>10</v>
      </c>
      <c r="C43" s="34">
        <f>IF(B58=0, "-", B43/B58)</f>
        <v>3.3222591362126248E-2</v>
      </c>
      <c r="D43" s="65">
        <v>9</v>
      </c>
      <c r="E43" s="9">
        <f>IF(D58=0, "-", D43/D58)</f>
        <v>3.2028469750889681E-2</v>
      </c>
      <c r="F43" s="81">
        <v>26</v>
      </c>
      <c r="G43" s="34">
        <f>IF(F58=0, "-", F43/F58)</f>
        <v>3.5519125683060107E-2</v>
      </c>
      <c r="H43" s="65">
        <v>22</v>
      </c>
      <c r="I43" s="9">
        <f>IF(H58=0, "-", H43/H58)</f>
        <v>3.5541195476575124E-2</v>
      </c>
      <c r="J43" s="8">
        <f t="shared" si="4"/>
        <v>0.1111111111111111</v>
      </c>
      <c r="K43" s="9">
        <f t="shared" si="5"/>
        <v>0.18181818181818182</v>
      </c>
    </row>
    <row r="44" spans="1:11" x14ac:dyDescent="0.2">
      <c r="A44" s="7" t="s">
        <v>557</v>
      </c>
      <c r="B44" s="65">
        <v>18</v>
      </c>
      <c r="C44" s="34">
        <f>IF(B58=0, "-", B44/B58)</f>
        <v>5.9800664451827246E-2</v>
      </c>
      <c r="D44" s="65">
        <v>23</v>
      </c>
      <c r="E44" s="9">
        <f>IF(D58=0, "-", D44/D58)</f>
        <v>8.1850533807829182E-2</v>
      </c>
      <c r="F44" s="81">
        <v>51</v>
      </c>
      <c r="G44" s="34">
        <f>IF(F58=0, "-", F44/F58)</f>
        <v>6.9672131147540978E-2</v>
      </c>
      <c r="H44" s="65">
        <v>49</v>
      </c>
      <c r="I44" s="9">
        <f>IF(H58=0, "-", H44/H58)</f>
        <v>7.9159935379644594E-2</v>
      </c>
      <c r="J44" s="8">
        <f t="shared" si="4"/>
        <v>-0.21739130434782608</v>
      </c>
      <c r="K44" s="9">
        <f t="shared" si="5"/>
        <v>4.0816326530612242E-2</v>
      </c>
    </row>
    <row r="45" spans="1:11" x14ac:dyDescent="0.2">
      <c r="A45" s="7" t="s">
        <v>558</v>
      </c>
      <c r="B45" s="65">
        <v>19</v>
      </c>
      <c r="C45" s="34">
        <f>IF(B58=0, "-", B45/B58)</f>
        <v>6.3122923588039864E-2</v>
      </c>
      <c r="D45" s="65">
        <v>15</v>
      </c>
      <c r="E45" s="9">
        <f>IF(D58=0, "-", D45/D58)</f>
        <v>5.3380782918149468E-2</v>
      </c>
      <c r="F45" s="81">
        <v>38</v>
      </c>
      <c r="G45" s="34">
        <f>IF(F58=0, "-", F45/F58)</f>
        <v>5.1912568306010931E-2</v>
      </c>
      <c r="H45" s="65">
        <v>24</v>
      </c>
      <c r="I45" s="9">
        <f>IF(H58=0, "-", H45/H58)</f>
        <v>3.8772213247172858E-2</v>
      </c>
      <c r="J45" s="8">
        <f t="shared" si="4"/>
        <v>0.26666666666666666</v>
      </c>
      <c r="K45" s="9">
        <f t="shared" si="5"/>
        <v>0.58333333333333337</v>
      </c>
    </row>
    <row r="46" spans="1:11" x14ac:dyDescent="0.2">
      <c r="A46" s="7" t="s">
        <v>54</v>
      </c>
      <c r="B46" s="65">
        <v>0</v>
      </c>
      <c r="C46" s="34">
        <f>IF(B58=0, "-", B46/B58)</f>
        <v>0</v>
      </c>
      <c r="D46" s="65">
        <v>0</v>
      </c>
      <c r="E46" s="9">
        <f>IF(D58=0, "-", D46/D58)</f>
        <v>0</v>
      </c>
      <c r="F46" s="81">
        <v>0</v>
      </c>
      <c r="G46" s="34">
        <f>IF(F58=0, "-", F46/F58)</f>
        <v>0</v>
      </c>
      <c r="H46" s="65">
        <v>5</v>
      </c>
      <c r="I46" s="9">
        <f>IF(H58=0, "-", H46/H58)</f>
        <v>8.0775444264943458E-3</v>
      </c>
      <c r="J46" s="8" t="str">
        <f t="shared" si="4"/>
        <v>-</v>
      </c>
      <c r="K46" s="9">
        <f t="shared" si="5"/>
        <v>-1</v>
      </c>
    </row>
    <row r="47" spans="1:11" x14ac:dyDescent="0.2">
      <c r="A47" s="7" t="s">
        <v>559</v>
      </c>
      <c r="B47" s="65">
        <v>42</v>
      </c>
      <c r="C47" s="34">
        <f>IF(B58=0, "-", B47/B58)</f>
        <v>0.13953488372093023</v>
      </c>
      <c r="D47" s="65">
        <v>36</v>
      </c>
      <c r="E47" s="9">
        <f>IF(D58=0, "-", D47/D58)</f>
        <v>0.12811387900355872</v>
      </c>
      <c r="F47" s="81">
        <v>116</v>
      </c>
      <c r="G47" s="34">
        <f>IF(F58=0, "-", F47/F58)</f>
        <v>0.15846994535519127</v>
      </c>
      <c r="H47" s="65">
        <v>72</v>
      </c>
      <c r="I47" s="9">
        <f>IF(H58=0, "-", H47/H58)</f>
        <v>0.11631663974151858</v>
      </c>
      <c r="J47" s="8">
        <f t="shared" si="4"/>
        <v>0.16666666666666666</v>
      </c>
      <c r="K47" s="9">
        <f t="shared" si="5"/>
        <v>0.61111111111111116</v>
      </c>
    </row>
    <row r="48" spans="1:11" x14ac:dyDescent="0.2">
      <c r="A48" s="7" t="s">
        <v>560</v>
      </c>
      <c r="B48" s="65">
        <v>18</v>
      </c>
      <c r="C48" s="34">
        <f>IF(B58=0, "-", B48/B58)</f>
        <v>5.9800664451827246E-2</v>
      </c>
      <c r="D48" s="65">
        <v>15</v>
      </c>
      <c r="E48" s="9">
        <f>IF(D58=0, "-", D48/D58)</f>
        <v>5.3380782918149468E-2</v>
      </c>
      <c r="F48" s="81">
        <v>29</v>
      </c>
      <c r="G48" s="34">
        <f>IF(F58=0, "-", F48/F58)</f>
        <v>3.9617486338797817E-2</v>
      </c>
      <c r="H48" s="65">
        <v>38</v>
      </c>
      <c r="I48" s="9">
        <f>IF(H58=0, "-", H48/H58)</f>
        <v>6.1389337641357025E-2</v>
      </c>
      <c r="J48" s="8">
        <f t="shared" si="4"/>
        <v>0.2</v>
      </c>
      <c r="K48" s="9">
        <f t="shared" si="5"/>
        <v>-0.23684210526315788</v>
      </c>
    </row>
    <row r="49" spans="1:11" x14ac:dyDescent="0.2">
      <c r="A49" s="7" t="s">
        <v>60</v>
      </c>
      <c r="B49" s="65">
        <v>80</v>
      </c>
      <c r="C49" s="34">
        <f>IF(B58=0, "-", B49/B58)</f>
        <v>0.26578073089700999</v>
      </c>
      <c r="D49" s="65">
        <v>60</v>
      </c>
      <c r="E49" s="9">
        <f>IF(D58=0, "-", D49/D58)</f>
        <v>0.21352313167259787</v>
      </c>
      <c r="F49" s="81">
        <v>185</v>
      </c>
      <c r="G49" s="34">
        <f>IF(F58=0, "-", F49/F58)</f>
        <v>0.25273224043715847</v>
      </c>
      <c r="H49" s="65">
        <v>142</v>
      </c>
      <c r="I49" s="9">
        <f>IF(H58=0, "-", H49/H58)</f>
        <v>0.22940226171243941</v>
      </c>
      <c r="J49" s="8">
        <f t="shared" si="4"/>
        <v>0.33333333333333331</v>
      </c>
      <c r="K49" s="9">
        <f t="shared" si="5"/>
        <v>0.30281690140845069</v>
      </c>
    </row>
    <row r="50" spans="1:11" x14ac:dyDescent="0.2">
      <c r="A50" s="7" t="s">
        <v>561</v>
      </c>
      <c r="B50" s="65">
        <v>23</v>
      </c>
      <c r="C50" s="34">
        <f>IF(B58=0, "-", B50/B58)</f>
        <v>7.6411960132890366E-2</v>
      </c>
      <c r="D50" s="65">
        <v>22</v>
      </c>
      <c r="E50" s="9">
        <f>IF(D58=0, "-", D50/D58)</f>
        <v>7.8291814946619215E-2</v>
      </c>
      <c r="F50" s="81">
        <v>47</v>
      </c>
      <c r="G50" s="34">
        <f>IF(F58=0, "-", F50/F58)</f>
        <v>6.4207650273224046E-2</v>
      </c>
      <c r="H50" s="65">
        <v>36</v>
      </c>
      <c r="I50" s="9">
        <f>IF(H58=0, "-", H50/H58)</f>
        <v>5.8158319870759291E-2</v>
      </c>
      <c r="J50" s="8">
        <f t="shared" si="4"/>
        <v>4.5454545454545456E-2</v>
      </c>
      <c r="K50" s="9">
        <f t="shared" si="5"/>
        <v>0.30555555555555558</v>
      </c>
    </row>
    <row r="51" spans="1:11" x14ac:dyDescent="0.2">
      <c r="A51" s="7" t="s">
        <v>562</v>
      </c>
      <c r="B51" s="65">
        <v>5</v>
      </c>
      <c r="C51" s="34">
        <f>IF(B58=0, "-", B51/B58)</f>
        <v>1.6611295681063124E-2</v>
      </c>
      <c r="D51" s="65">
        <v>4</v>
      </c>
      <c r="E51" s="9">
        <f>IF(D58=0, "-", D51/D58)</f>
        <v>1.4234875444839857E-2</v>
      </c>
      <c r="F51" s="81">
        <v>11</v>
      </c>
      <c r="G51" s="34">
        <f>IF(F58=0, "-", F51/F58)</f>
        <v>1.5027322404371584E-2</v>
      </c>
      <c r="H51" s="65">
        <v>8</v>
      </c>
      <c r="I51" s="9">
        <f>IF(H58=0, "-", H51/H58)</f>
        <v>1.2924071082390954E-2</v>
      </c>
      <c r="J51" s="8">
        <f t="shared" si="4"/>
        <v>0.25</v>
      </c>
      <c r="K51" s="9">
        <f t="shared" si="5"/>
        <v>0.375</v>
      </c>
    </row>
    <row r="52" spans="1:11" x14ac:dyDescent="0.2">
      <c r="A52" s="7" t="s">
        <v>563</v>
      </c>
      <c r="B52" s="65">
        <v>18</v>
      </c>
      <c r="C52" s="34">
        <f>IF(B58=0, "-", B52/B58)</f>
        <v>5.9800664451827246E-2</v>
      </c>
      <c r="D52" s="65">
        <v>18</v>
      </c>
      <c r="E52" s="9">
        <f>IF(D58=0, "-", D52/D58)</f>
        <v>6.4056939501779361E-2</v>
      </c>
      <c r="F52" s="81">
        <v>31</v>
      </c>
      <c r="G52" s="34">
        <f>IF(F58=0, "-", F52/F58)</f>
        <v>4.2349726775956283E-2</v>
      </c>
      <c r="H52" s="65">
        <v>49</v>
      </c>
      <c r="I52" s="9">
        <f>IF(H58=0, "-", H52/H58)</f>
        <v>7.9159935379644594E-2</v>
      </c>
      <c r="J52" s="8">
        <f t="shared" si="4"/>
        <v>0</v>
      </c>
      <c r="K52" s="9">
        <f t="shared" si="5"/>
        <v>-0.36734693877551022</v>
      </c>
    </row>
    <row r="53" spans="1:11" x14ac:dyDescent="0.2">
      <c r="A53" s="7" t="s">
        <v>564</v>
      </c>
      <c r="B53" s="65">
        <v>8</v>
      </c>
      <c r="C53" s="34">
        <f>IF(B58=0, "-", B53/B58)</f>
        <v>2.6578073089700997E-2</v>
      </c>
      <c r="D53" s="65">
        <v>23</v>
      </c>
      <c r="E53" s="9">
        <f>IF(D58=0, "-", D53/D58)</f>
        <v>8.1850533807829182E-2</v>
      </c>
      <c r="F53" s="81">
        <v>39</v>
      </c>
      <c r="G53" s="34">
        <f>IF(F58=0, "-", F53/F58)</f>
        <v>5.3278688524590161E-2</v>
      </c>
      <c r="H53" s="65">
        <v>49</v>
      </c>
      <c r="I53" s="9">
        <f>IF(H58=0, "-", H53/H58)</f>
        <v>7.9159935379644594E-2</v>
      </c>
      <c r="J53" s="8">
        <f t="shared" si="4"/>
        <v>-0.65217391304347827</v>
      </c>
      <c r="K53" s="9">
        <f t="shared" si="5"/>
        <v>-0.20408163265306123</v>
      </c>
    </row>
    <row r="54" spans="1:11" x14ac:dyDescent="0.2">
      <c r="A54" s="7" t="s">
        <v>565</v>
      </c>
      <c r="B54" s="65">
        <v>18</v>
      </c>
      <c r="C54" s="34">
        <f>IF(B58=0, "-", B54/B58)</f>
        <v>5.9800664451827246E-2</v>
      </c>
      <c r="D54" s="65">
        <v>1</v>
      </c>
      <c r="E54" s="9">
        <f>IF(D58=0, "-", D54/D58)</f>
        <v>3.5587188612099642E-3</v>
      </c>
      <c r="F54" s="81">
        <v>50</v>
      </c>
      <c r="G54" s="34">
        <f>IF(F58=0, "-", F54/F58)</f>
        <v>6.8306010928961755E-2</v>
      </c>
      <c r="H54" s="65">
        <v>13</v>
      </c>
      <c r="I54" s="9">
        <f>IF(H58=0, "-", H54/H58)</f>
        <v>2.10016155088853E-2</v>
      </c>
      <c r="J54" s="8" t="str">
        <f t="shared" si="4"/>
        <v>&gt;999%</v>
      </c>
      <c r="K54" s="9">
        <f t="shared" si="5"/>
        <v>2.8461538461538463</v>
      </c>
    </row>
    <row r="55" spans="1:11" x14ac:dyDescent="0.2">
      <c r="A55" s="7" t="s">
        <v>566</v>
      </c>
      <c r="B55" s="65">
        <v>29</v>
      </c>
      <c r="C55" s="34">
        <f>IF(B58=0, "-", B55/B58)</f>
        <v>9.634551495016612E-2</v>
      </c>
      <c r="D55" s="65">
        <v>14</v>
      </c>
      <c r="E55" s="9">
        <f>IF(D58=0, "-", D55/D58)</f>
        <v>4.9822064056939501E-2</v>
      </c>
      <c r="F55" s="81">
        <v>75</v>
      </c>
      <c r="G55" s="34">
        <f>IF(F58=0, "-", F55/F58)</f>
        <v>0.10245901639344263</v>
      </c>
      <c r="H55" s="65">
        <v>39</v>
      </c>
      <c r="I55" s="9">
        <f>IF(H58=0, "-", H55/H58)</f>
        <v>6.3004846526655903E-2</v>
      </c>
      <c r="J55" s="8">
        <f t="shared" si="4"/>
        <v>1.0714285714285714</v>
      </c>
      <c r="K55" s="9">
        <f t="shared" si="5"/>
        <v>0.92307692307692313</v>
      </c>
    </row>
    <row r="56" spans="1:11" x14ac:dyDescent="0.2">
      <c r="A56" s="7" t="s">
        <v>567</v>
      </c>
      <c r="B56" s="65">
        <v>6</v>
      </c>
      <c r="C56" s="34">
        <f>IF(B58=0, "-", B56/B58)</f>
        <v>1.9933554817275746E-2</v>
      </c>
      <c r="D56" s="65">
        <v>11</v>
      </c>
      <c r="E56" s="9">
        <f>IF(D58=0, "-", D56/D58)</f>
        <v>3.9145907473309607E-2</v>
      </c>
      <c r="F56" s="81">
        <v>14</v>
      </c>
      <c r="G56" s="34">
        <f>IF(F58=0, "-", F56/F58)</f>
        <v>1.912568306010929E-2</v>
      </c>
      <c r="H56" s="65">
        <v>16</v>
      </c>
      <c r="I56" s="9">
        <f>IF(H58=0, "-", H56/H58)</f>
        <v>2.5848142164781908E-2</v>
      </c>
      <c r="J56" s="8">
        <f t="shared" si="4"/>
        <v>-0.45454545454545453</v>
      </c>
      <c r="K56" s="9">
        <f t="shared" si="5"/>
        <v>-0.125</v>
      </c>
    </row>
    <row r="57" spans="1:11" x14ac:dyDescent="0.2">
      <c r="A57" s="2"/>
      <c r="B57" s="68"/>
      <c r="C57" s="33"/>
      <c r="D57" s="68"/>
      <c r="E57" s="6"/>
      <c r="F57" s="82"/>
      <c r="G57" s="33"/>
      <c r="H57" s="68"/>
      <c r="I57" s="6"/>
      <c r="J57" s="5"/>
      <c r="K57" s="6"/>
    </row>
    <row r="58" spans="1:11" s="43" customFormat="1" x14ac:dyDescent="0.2">
      <c r="A58" s="162" t="s">
        <v>618</v>
      </c>
      <c r="B58" s="71">
        <f>SUM(B41:B57)</f>
        <v>301</v>
      </c>
      <c r="C58" s="40">
        <f>B58/32224</f>
        <v>9.3408639523336646E-3</v>
      </c>
      <c r="D58" s="71">
        <f>SUM(D41:D57)</f>
        <v>281</v>
      </c>
      <c r="E58" s="41">
        <f>D58/32499</f>
        <v>8.6464198898427644E-3</v>
      </c>
      <c r="F58" s="77">
        <f>SUM(F41:F57)</f>
        <v>732</v>
      </c>
      <c r="G58" s="42">
        <f>F58/81619</f>
        <v>8.9684999816219257E-3</v>
      </c>
      <c r="H58" s="71">
        <f>SUM(H41:H57)</f>
        <v>619</v>
      </c>
      <c r="I58" s="41">
        <f>H58/85328</f>
        <v>7.2543596474779672E-3</v>
      </c>
      <c r="J58" s="37">
        <f>IF(D58=0, "-", IF((B58-D58)/D58&lt;10, (B58-D58)/D58, "&gt;999%"))</f>
        <v>7.1174377224199295E-2</v>
      </c>
      <c r="K58" s="38">
        <f>IF(H58=0, "-", IF((F58-H58)/H58&lt;10, (F58-H58)/H58, "&gt;999%"))</f>
        <v>0.18255250403877221</v>
      </c>
    </row>
    <row r="59" spans="1:11" x14ac:dyDescent="0.2">
      <c r="B59" s="83"/>
      <c r="D59" s="83"/>
      <c r="F59" s="83"/>
      <c r="H59" s="83"/>
    </row>
    <row r="60" spans="1:11" x14ac:dyDescent="0.2">
      <c r="A60" s="27" t="s">
        <v>617</v>
      </c>
      <c r="B60" s="71">
        <v>1267</v>
      </c>
      <c r="C60" s="40">
        <f>B60/32224</f>
        <v>3.931852035749752E-2</v>
      </c>
      <c r="D60" s="71">
        <v>1124</v>
      </c>
      <c r="E60" s="41">
        <f>D60/32499</f>
        <v>3.4585679559371058E-2</v>
      </c>
      <c r="F60" s="77">
        <v>2901</v>
      </c>
      <c r="G60" s="42">
        <f>F60/81619</f>
        <v>3.554319459929673E-2</v>
      </c>
      <c r="H60" s="71">
        <v>2621</v>
      </c>
      <c r="I60" s="41">
        <f>H60/85328</f>
        <v>3.0716763547721734E-2</v>
      </c>
      <c r="J60" s="37">
        <f>IF(D60=0, "-", IF((B60-D60)/D60&lt;10, (B60-D60)/D60, "&gt;999%"))</f>
        <v>0.12722419928825623</v>
      </c>
      <c r="K60" s="38">
        <f>IF(H60=0, "-", IF((F60-H60)/H60&lt;10, (F60-H60)/H60, "&gt;999%"))</f>
        <v>0.106829454406715</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624</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7</v>
      </c>
      <c r="C7" s="39">
        <f>IF(B33=0, "-", B7/B33)</f>
        <v>5.5248618784530384E-3</v>
      </c>
      <c r="D7" s="65">
        <v>16</v>
      </c>
      <c r="E7" s="21">
        <f>IF(D33=0, "-", D7/D33)</f>
        <v>1.4234875444839857E-2</v>
      </c>
      <c r="F7" s="81">
        <v>20</v>
      </c>
      <c r="G7" s="39">
        <f>IF(F33=0, "-", F7/F33)</f>
        <v>6.894174422612892E-3</v>
      </c>
      <c r="H7" s="65">
        <v>36</v>
      </c>
      <c r="I7" s="21">
        <f>IF(H33=0, "-", H7/H33)</f>
        <v>1.3735215566577643E-2</v>
      </c>
      <c r="J7" s="20">
        <f t="shared" ref="J7:J31" si="0">IF(D7=0, "-", IF((B7-D7)/D7&lt;10, (B7-D7)/D7, "&gt;999%"))</f>
        <v>-0.5625</v>
      </c>
      <c r="K7" s="21">
        <f t="shared" ref="K7:K31" si="1">IF(H7=0, "-", IF((F7-H7)/H7&lt;10, (F7-H7)/H7, "&gt;999%"))</f>
        <v>-0.44444444444444442</v>
      </c>
    </row>
    <row r="8" spans="1:11" x14ac:dyDescent="0.2">
      <c r="A8" s="7" t="s">
        <v>41</v>
      </c>
      <c r="B8" s="65">
        <v>0</v>
      </c>
      <c r="C8" s="39">
        <f>IF(B33=0, "-", B8/B33)</f>
        <v>0</v>
      </c>
      <c r="D8" s="65">
        <v>14</v>
      </c>
      <c r="E8" s="21">
        <f>IF(D33=0, "-", D8/D33)</f>
        <v>1.2455516014234875E-2</v>
      </c>
      <c r="F8" s="81">
        <v>0</v>
      </c>
      <c r="G8" s="39">
        <f>IF(F33=0, "-", F8/F33)</f>
        <v>0</v>
      </c>
      <c r="H8" s="65">
        <v>23</v>
      </c>
      <c r="I8" s="21">
        <f>IF(H33=0, "-", H8/H33)</f>
        <v>8.7752766119801595E-3</v>
      </c>
      <c r="J8" s="20">
        <f t="shared" si="0"/>
        <v>-1</v>
      </c>
      <c r="K8" s="21">
        <f t="shared" si="1"/>
        <v>-1</v>
      </c>
    </row>
    <row r="9" spans="1:11" x14ac:dyDescent="0.2">
      <c r="A9" s="7" t="s">
        <v>44</v>
      </c>
      <c r="B9" s="65">
        <v>37</v>
      </c>
      <c r="C9" s="39">
        <f>IF(B33=0, "-", B9/B33)</f>
        <v>2.9202841357537489E-2</v>
      </c>
      <c r="D9" s="65">
        <v>37</v>
      </c>
      <c r="E9" s="21">
        <f>IF(D33=0, "-", D9/D33)</f>
        <v>3.2918149466192169E-2</v>
      </c>
      <c r="F9" s="81">
        <v>82</v>
      </c>
      <c r="G9" s="39">
        <f>IF(F33=0, "-", F9/F33)</f>
        <v>2.8266115132712856E-2</v>
      </c>
      <c r="H9" s="65">
        <v>78</v>
      </c>
      <c r="I9" s="21">
        <f>IF(H33=0, "-", H9/H33)</f>
        <v>2.9759633727584892E-2</v>
      </c>
      <c r="J9" s="20">
        <f t="shared" si="0"/>
        <v>0</v>
      </c>
      <c r="K9" s="21">
        <f t="shared" si="1"/>
        <v>5.128205128205128E-2</v>
      </c>
    </row>
    <row r="10" spans="1:11" x14ac:dyDescent="0.2">
      <c r="A10" s="7" t="s">
        <v>45</v>
      </c>
      <c r="B10" s="65">
        <v>20</v>
      </c>
      <c r="C10" s="39">
        <f>IF(B33=0, "-", B10/B33)</f>
        <v>1.5785319652722968E-2</v>
      </c>
      <c r="D10" s="65">
        <v>59</v>
      </c>
      <c r="E10" s="21">
        <f>IF(D33=0, "-", D10/D33)</f>
        <v>5.2491103202846973E-2</v>
      </c>
      <c r="F10" s="81">
        <v>36</v>
      </c>
      <c r="G10" s="39">
        <f>IF(F33=0, "-", F10/F33)</f>
        <v>1.2409513960703205E-2</v>
      </c>
      <c r="H10" s="65">
        <v>133</v>
      </c>
      <c r="I10" s="21">
        <f>IF(H33=0, "-", H10/H33)</f>
        <v>5.0743990843189625E-2</v>
      </c>
      <c r="J10" s="20">
        <f t="shared" si="0"/>
        <v>-0.66101694915254239</v>
      </c>
      <c r="K10" s="21">
        <f t="shared" si="1"/>
        <v>-0.72932330827067671</v>
      </c>
    </row>
    <row r="11" spans="1:11" x14ac:dyDescent="0.2">
      <c r="A11" s="7" t="s">
        <v>46</v>
      </c>
      <c r="B11" s="65">
        <v>10</v>
      </c>
      <c r="C11" s="39">
        <f>IF(B33=0, "-", B11/B33)</f>
        <v>7.8926598263614842E-3</v>
      </c>
      <c r="D11" s="65">
        <v>9</v>
      </c>
      <c r="E11" s="21">
        <f>IF(D33=0, "-", D11/D33)</f>
        <v>8.0071174377224202E-3</v>
      </c>
      <c r="F11" s="81">
        <v>26</v>
      </c>
      <c r="G11" s="39">
        <f>IF(F33=0, "-", F11/F33)</f>
        <v>8.962426749396759E-3</v>
      </c>
      <c r="H11" s="65">
        <v>22</v>
      </c>
      <c r="I11" s="21">
        <f>IF(H33=0, "-", H11/H33)</f>
        <v>8.3937428462418917E-3</v>
      </c>
      <c r="J11" s="20">
        <f t="shared" si="0"/>
        <v>0.1111111111111111</v>
      </c>
      <c r="K11" s="21">
        <f t="shared" si="1"/>
        <v>0.18181818181818182</v>
      </c>
    </row>
    <row r="12" spans="1:11" x14ac:dyDescent="0.2">
      <c r="A12" s="7" t="s">
        <v>47</v>
      </c>
      <c r="B12" s="65">
        <v>150</v>
      </c>
      <c r="C12" s="39">
        <f>IF(B33=0, "-", B12/B33)</f>
        <v>0.11838989739542226</v>
      </c>
      <c r="D12" s="65">
        <v>121</v>
      </c>
      <c r="E12" s="21">
        <f>IF(D33=0, "-", D12/D33)</f>
        <v>0.10765124555160142</v>
      </c>
      <c r="F12" s="81">
        <v>383</v>
      </c>
      <c r="G12" s="39">
        <f>IF(F33=0, "-", F12/F33)</f>
        <v>0.13202344019303688</v>
      </c>
      <c r="H12" s="65">
        <v>302</v>
      </c>
      <c r="I12" s="21">
        <f>IF(H33=0, "-", H12/H33)</f>
        <v>0.11522319725295689</v>
      </c>
      <c r="J12" s="20">
        <f t="shared" si="0"/>
        <v>0.23966942148760331</v>
      </c>
      <c r="K12" s="21">
        <f t="shared" si="1"/>
        <v>0.26821192052980131</v>
      </c>
    </row>
    <row r="13" spans="1:11" x14ac:dyDescent="0.2">
      <c r="A13" s="7" t="s">
        <v>50</v>
      </c>
      <c r="B13" s="65">
        <v>252</v>
      </c>
      <c r="C13" s="39">
        <f>IF(B33=0, "-", B13/B33)</f>
        <v>0.19889502762430938</v>
      </c>
      <c r="D13" s="65">
        <v>190</v>
      </c>
      <c r="E13" s="21">
        <f>IF(D33=0, "-", D13/D33)</f>
        <v>0.16903914590747332</v>
      </c>
      <c r="F13" s="81">
        <v>578</v>
      </c>
      <c r="G13" s="39">
        <f>IF(F33=0, "-", F13/F33)</f>
        <v>0.19924164081351259</v>
      </c>
      <c r="H13" s="65">
        <v>487</v>
      </c>
      <c r="I13" s="21">
        <f>IF(H33=0, "-", H13/H33)</f>
        <v>0.18580694391453645</v>
      </c>
      <c r="J13" s="20">
        <f t="shared" si="0"/>
        <v>0.32631578947368423</v>
      </c>
      <c r="K13" s="21">
        <f t="shared" si="1"/>
        <v>0.18685831622176591</v>
      </c>
    </row>
    <row r="14" spans="1:11" x14ac:dyDescent="0.2">
      <c r="A14" s="7" t="s">
        <v>53</v>
      </c>
      <c r="B14" s="65">
        <v>8</v>
      </c>
      <c r="C14" s="39">
        <f>IF(B33=0, "-", B14/B33)</f>
        <v>6.314127861089187E-3</v>
      </c>
      <c r="D14" s="65">
        <v>7</v>
      </c>
      <c r="E14" s="21">
        <f>IF(D33=0, "-", D14/D33)</f>
        <v>6.2277580071174376E-3</v>
      </c>
      <c r="F14" s="81">
        <v>15</v>
      </c>
      <c r="G14" s="39">
        <f>IF(F33=0, "-", F14/F33)</f>
        <v>5.170630816959669E-3</v>
      </c>
      <c r="H14" s="65">
        <v>19</v>
      </c>
      <c r="I14" s="21">
        <f>IF(H33=0, "-", H14/H33)</f>
        <v>7.2491415490270892E-3</v>
      </c>
      <c r="J14" s="20">
        <f t="shared" si="0"/>
        <v>0.14285714285714285</v>
      </c>
      <c r="K14" s="21">
        <f t="shared" si="1"/>
        <v>-0.21052631578947367</v>
      </c>
    </row>
    <row r="15" spans="1:11" x14ac:dyDescent="0.2">
      <c r="A15" s="7" t="s">
        <v>54</v>
      </c>
      <c r="B15" s="65">
        <v>0</v>
      </c>
      <c r="C15" s="39">
        <f>IF(B33=0, "-", B15/B33)</f>
        <v>0</v>
      </c>
      <c r="D15" s="65">
        <v>0</v>
      </c>
      <c r="E15" s="21">
        <f>IF(D33=0, "-", D15/D33)</f>
        <v>0</v>
      </c>
      <c r="F15" s="81">
        <v>0</v>
      </c>
      <c r="G15" s="39">
        <f>IF(F33=0, "-", F15/F33)</f>
        <v>0</v>
      </c>
      <c r="H15" s="65">
        <v>5</v>
      </c>
      <c r="I15" s="21">
        <f>IF(H33=0, "-", H15/H33)</f>
        <v>1.9076688286913392E-3</v>
      </c>
      <c r="J15" s="20" t="str">
        <f t="shared" si="0"/>
        <v>-</v>
      </c>
      <c r="K15" s="21">
        <f t="shared" si="1"/>
        <v>-1</v>
      </c>
    </row>
    <row r="16" spans="1:11" x14ac:dyDescent="0.2">
      <c r="A16" s="7" t="s">
        <v>55</v>
      </c>
      <c r="B16" s="65">
        <v>306</v>
      </c>
      <c r="C16" s="39">
        <f>IF(B33=0, "-", B16/B33)</f>
        <v>0.24151539068666142</v>
      </c>
      <c r="D16" s="65">
        <v>245</v>
      </c>
      <c r="E16" s="21">
        <f>IF(D33=0, "-", D16/D33)</f>
        <v>0.21797153024911031</v>
      </c>
      <c r="F16" s="81">
        <v>714</v>
      </c>
      <c r="G16" s="39">
        <f>IF(F33=0, "-", F16/F33)</f>
        <v>0.24612202688728024</v>
      </c>
      <c r="H16" s="65">
        <v>620</v>
      </c>
      <c r="I16" s="21">
        <f>IF(H33=0, "-", H16/H33)</f>
        <v>0.23655093475772607</v>
      </c>
      <c r="J16" s="20">
        <f t="shared" si="0"/>
        <v>0.24897959183673468</v>
      </c>
      <c r="K16" s="21">
        <f t="shared" si="1"/>
        <v>0.15161290322580645</v>
      </c>
    </row>
    <row r="17" spans="1:11" x14ac:dyDescent="0.2">
      <c r="A17" s="7" t="s">
        <v>57</v>
      </c>
      <c r="B17" s="65">
        <v>64</v>
      </c>
      <c r="C17" s="39">
        <f>IF(B33=0, "-", B17/B33)</f>
        <v>5.0513022888713496E-2</v>
      </c>
      <c r="D17" s="65">
        <v>54</v>
      </c>
      <c r="E17" s="21">
        <f>IF(D33=0, "-", D17/D33)</f>
        <v>4.8042704626334518E-2</v>
      </c>
      <c r="F17" s="81">
        <v>127</v>
      </c>
      <c r="G17" s="39">
        <f>IF(F33=0, "-", F17/F33)</f>
        <v>4.3778007583591863E-2</v>
      </c>
      <c r="H17" s="65">
        <v>108</v>
      </c>
      <c r="I17" s="21">
        <f>IF(H33=0, "-", H17/H33)</f>
        <v>4.1205646699732923E-2</v>
      </c>
      <c r="J17" s="20">
        <f t="shared" si="0"/>
        <v>0.18518518518518517</v>
      </c>
      <c r="K17" s="21">
        <f t="shared" si="1"/>
        <v>0.17592592592592593</v>
      </c>
    </row>
    <row r="18" spans="1:11" x14ac:dyDescent="0.2">
      <c r="A18" s="7" t="s">
        <v>60</v>
      </c>
      <c r="B18" s="65">
        <v>80</v>
      </c>
      <c r="C18" s="39">
        <f>IF(B33=0, "-", B18/B33)</f>
        <v>6.3141278610891874E-2</v>
      </c>
      <c r="D18" s="65">
        <v>60</v>
      </c>
      <c r="E18" s="21">
        <f>IF(D33=0, "-", D18/D33)</f>
        <v>5.3380782918149468E-2</v>
      </c>
      <c r="F18" s="81">
        <v>185</v>
      </c>
      <c r="G18" s="39">
        <f>IF(F33=0, "-", F18/F33)</f>
        <v>6.3771113409169258E-2</v>
      </c>
      <c r="H18" s="65">
        <v>142</v>
      </c>
      <c r="I18" s="21">
        <f>IF(H33=0, "-", H18/H33)</f>
        <v>5.4177794734834035E-2</v>
      </c>
      <c r="J18" s="20">
        <f t="shared" si="0"/>
        <v>0.33333333333333331</v>
      </c>
      <c r="K18" s="21">
        <f t="shared" si="1"/>
        <v>0.30281690140845069</v>
      </c>
    </row>
    <row r="19" spans="1:11" x14ac:dyDescent="0.2">
      <c r="A19" s="7" t="s">
        <v>64</v>
      </c>
      <c r="B19" s="65">
        <v>119</v>
      </c>
      <c r="C19" s="39">
        <f>IF(B33=0, "-", B19/B33)</f>
        <v>9.3922651933701654E-2</v>
      </c>
      <c r="D19" s="65">
        <v>58</v>
      </c>
      <c r="E19" s="21">
        <f>IF(D33=0, "-", D19/D33)</f>
        <v>5.1601423487544484E-2</v>
      </c>
      <c r="F19" s="81">
        <v>250</v>
      </c>
      <c r="G19" s="39">
        <f>IF(F33=0, "-", F19/F33)</f>
        <v>8.617718028266115E-2</v>
      </c>
      <c r="H19" s="65">
        <v>94</v>
      </c>
      <c r="I19" s="21">
        <f>IF(H33=0, "-", H19/H33)</f>
        <v>3.5864173979397174E-2</v>
      </c>
      <c r="J19" s="20">
        <f t="shared" si="0"/>
        <v>1.0517241379310345</v>
      </c>
      <c r="K19" s="21">
        <f t="shared" si="1"/>
        <v>1.6595744680851063</v>
      </c>
    </row>
    <row r="20" spans="1:11" x14ac:dyDescent="0.2">
      <c r="A20" s="7" t="s">
        <v>67</v>
      </c>
      <c r="B20" s="65">
        <v>23</v>
      </c>
      <c r="C20" s="39">
        <f>IF(B33=0, "-", B20/B33)</f>
        <v>1.8153117600631413E-2</v>
      </c>
      <c r="D20" s="65">
        <v>22</v>
      </c>
      <c r="E20" s="21">
        <f>IF(D33=0, "-", D20/D33)</f>
        <v>1.9572953736654804E-2</v>
      </c>
      <c r="F20" s="81">
        <v>47</v>
      </c>
      <c r="G20" s="39">
        <f>IF(F33=0, "-", F20/F33)</f>
        <v>1.6201309893140295E-2</v>
      </c>
      <c r="H20" s="65">
        <v>36</v>
      </c>
      <c r="I20" s="21">
        <f>IF(H33=0, "-", H20/H33)</f>
        <v>1.3735215566577643E-2</v>
      </c>
      <c r="J20" s="20">
        <f t="shared" si="0"/>
        <v>4.5454545454545456E-2</v>
      </c>
      <c r="K20" s="21">
        <f t="shared" si="1"/>
        <v>0.30555555555555558</v>
      </c>
    </row>
    <row r="21" spans="1:11" x14ac:dyDescent="0.2">
      <c r="A21" s="7" t="s">
        <v>68</v>
      </c>
      <c r="B21" s="65">
        <v>5</v>
      </c>
      <c r="C21" s="39">
        <f>IF(B33=0, "-", B21/B33)</f>
        <v>3.9463299131807421E-3</v>
      </c>
      <c r="D21" s="65">
        <v>5</v>
      </c>
      <c r="E21" s="21">
        <f>IF(D33=0, "-", D21/D33)</f>
        <v>4.4483985765124559E-3</v>
      </c>
      <c r="F21" s="81">
        <v>11</v>
      </c>
      <c r="G21" s="39">
        <f>IF(F33=0, "-", F21/F33)</f>
        <v>3.7917959324370908E-3</v>
      </c>
      <c r="H21" s="65">
        <v>12</v>
      </c>
      <c r="I21" s="21">
        <f>IF(H33=0, "-", H21/H33)</f>
        <v>4.5784051888592137E-3</v>
      </c>
      <c r="J21" s="20">
        <f t="shared" si="0"/>
        <v>0</v>
      </c>
      <c r="K21" s="21">
        <f t="shared" si="1"/>
        <v>-8.3333333333333329E-2</v>
      </c>
    </row>
    <row r="22" spans="1:11" x14ac:dyDescent="0.2">
      <c r="A22" s="7" t="s">
        <v>73</v>
      </c>
      <c r="B22" s="65">
        <v>19</v>
      </c>
      <c r="C22" s="39">
        <f>IF(B33=0, "-", B22/B33)</f>
        <v>1.499605367008682E-2</v>
      </c>
      <c r="D22" s="65">
        <v>18</v>
      </c>
      <c r="E22" s="21">
        <f>IF(D33=0, "-", D22/D33)</f>
        <v>1.601423487544484E-2</v>
      </c>
      <c r="F22" s="81">
        <v>37</v>
      </c>
      <c r="G22" s="39">
        <f>IF(F33=0, "-", F22/F33)</f>
        <v>1.2754222681833851E-2</v>
      </c>
      <c r="H22" s="65">
        <v>52</v>
      </c>
      <c r="I22" s="21">
        <f>IF(H33=0, "-", H22/H33)</f>
        <v>1.9839755818389926E-2</v>
      </c>
      <c r="J22" s="20">
        <f t="shared" si="0"/>
        <v>5.5555555555555552E-2</v>
      </c>
      <c r="K22" s="21">
        <f t="shared" si="1"/>
        <v>-0.28846153846153844</v>
      </c>
    </row>
    <row r="23" spans="1:11" x14ac:dyDescent="0.2">
      <c r="A23" s="7" t="s">
        <v>74</v>
      </c>
      <c r="B23" s="65">
        <v>45</v>
      </c>
      <c r="C23" s="39">
        <f>IF(B33=0, "-", B23/B33)</f>
        <v>3.5516969218626675E-2</v>
      </c>
      <c r="D23" s="65">
        <v>58</v>
      </c>
      <c r="E23" s="21">
        <f>IF(D33=0, "-", D23/D33)</f>
        <v>5.1601423487544484E-2</v>
      </c>
      <c r="F23" s="81">
        <v>86</v>
      </c>
      <c r="G23" s="39">
        <f>IF(F33=0, "-", F23/F33)</f>
        <v>2.9644950017235435E-2</v>
      </c>
      <c r="H23" s="65">
        <v>149</v>
      </c>
      <c r="I23" s="21">
        <f>IF(H33=0, "-", H23/H33)</f>
        <v>5.684853109500191E-2</v>
      </c>
      <c r="J23" s="20">
        <f t="shared" si="0"/>
        <v>-0.22413793103448276</v>
      </c>
      <c r="K23" s="21">
        <f t="shared" si="1"/>
        <v>-0.42281879194630873</v>
      </c>
    </row>
    <row r="24" spans="1:11" x14ac:dyDescent="0.2">
      <c r="A24" s="7" t="s">
        <v>79</v>
      </c>
      <c r="B24" s="65">
        <v>1</v>
      </c>
      <c r="C24" s="39">
        <f>IF(B33=0, "-", B24/B33)</f>
        <v>7.8926598263614838E-4</v>
      </c>
      <c r="D24" s="65">
        <v>3</v>
      </c>
      <c r="E24" s="21">
        <f>IF(D33=0, "-", D24/D33)</f>
        <v>2.6690391459074734E-3</v>
      </c>
      <c r="F24" s="81">
        <v>4</v>
      </c>
      <c r="G24" s="39">
        <f>IF(F33=0, "-", F24/F33)</f>
        <v>1.3788348845225785E-3</v>
      </c>
      <c r="H24" s="65">
        <v>6</v>
      </c>
      <c r="I24" s="21">
        <f>IF(H33=0, "-", H24/H33)</f>
        <v>2.2892025944296068E-3</v>
      </c>
      <c r="J24" s="20">
        <f t="shared" si="0"/>
        <v>-0.66666666666666663</v>
      </c>
      <c r="K24" s="21">
        <f t="shared" si="1"/>
        <v>-0.33333333333333331</v>
      </c>
    </row>
    <row r="25" spans="1:11" x14ac:dyDescent="0.2">
      <c r="A25" s="7" t="s">
        <v>83</v>
      </c>
      <c r="B25" s="65">
        <v>30</v>
      </c>
      <c r="C25" s="39">
        <f>IF(B33=0, "-", B25/B33)</f>
        <v>2.3677979479084451E-2</v>
      </c>
      <c r="D25" s="65">
        <v>41</v>
      </c>
      <c r="E25" s="21">
        <f>IF(D33=0, "-", D25/D33)</f>
        <v>3.6476868327402136E-2</v>
      </c>
      <c r="F25" s="81">
        <v>63</v>
      </c>
      <c r="G25" s="39">
        <f>IF(F33=0, "-", F25/F33)</f>
        <v>2.1716649431230611E-2</v>
      </c>
      <c r="H25" s="65">
        <v>63</v>
      </c>
      <c r="I25" s="21">
        <f>IF(H33=0, "-", H25/H33)</f>
        <v>2.4036627241510875E-2</v>
      </c>
      <c r="J25" s="20">
        <f t="shared" si="0"/>
        <v>-0.26829268292682928</v>
      </c>
      <c r="K25" s="21">
        <f t="shared" si="1"/>
        <v>0</v>
      </c>
    </row>
    <row r="26" spans="1:11" x14ac:dyDescent="0.2">
      <c r="A26" s="7" t="s">
        <v>85</v>
      </c>
      <c r="B26" s="65">
        <v>8</v>
      </c>
      <c r="C26" s="39">
        <f>IF(B33=0, "-", B26/B33)</f>
        <v>6.314127861089187E-3</v>
      </c>
      <c r="D26" s="65">
        <v>23</v>
      </c>
      <c r="E26" s="21">
        <f>IF(D33=0, "-", D26/D33)</f>
        <v>2.0462633451957295E-2</v>
      </c>
      <c r="F26" s="81">
        <v>39</v>
      </c>
      <c r="G26" s="39">
        <f>IF(F33=0, "-", F26/F33)</f>
        <v>1.344364012409514E-2</v>
      </c>
      <c r="H26" s="65">
        <v>49</v>
      </c>
      <c r="I26" s="21">
        <f>IF(H33=0, "-", H26/H33)</f>
        <v>1.8695154521175122E-2</v>
      </c>
      <c r="J26" s="20">
        <f t="shared" si="0"/>
        <v>-0.65217391304347827</v>
      </c>
      <c r="K26" s="21">
        <f t="shared" si="1"/>
        <v>-0.20408163265306123</v>
      </c>
    </row>
    <row r="27" spans="1:11" x14ac:dyDescent="0.2">
      <c r="A27" s="7" t="s">
        <v>86</v>
      </c>
      <c r="B27" s="65">
        <v>0</v>
      </c>
      <c r="C27" s="39">
        <f>IF(B33=0, "-", B27/B33)</f>
        <v>0</v>
      </c>
      <c r="D27" s="65">
        <v>0</v>
      </c>
      <c r="E27" s="21">
        <f>IF(D33=0, "-", D27/D33)</f>
        <v>0</v>
      </c>
      <c r="F27" s="81">
        <v>1</v>
      </c>
      <c r="G27" s="39">
        <f>IF(F33=0, "-", F27/F33)</f>
        <v>3.4470872113064461E-4</v>
      </c>
      <c r="H27" s="65">
        <v>0</v>
      </c>
      <c r="I27" s="21">
        <f>IF(H33=0, "-", H27/H33)</f>
        <v>0</v>
      </c>
      <c r="J27" s="20" t="str">
        <f t="shared" si="0"/>
        <v>-</v>
      </c>
      <c r="K27" s="21" t="str">
        <f t="shared" si="1"/>
        <v>-</v>
      </c>
    </row>
    <row r="28" spans="1:11" x14ac:dyDescent="0.2">
      <c r="A28" s="7" t="s">
        <v>93</v>
      </c>
      <c r="B28" s="65">
        <v>21</v>
      </c>
      <c r="C28" s="39">
        <f>IF(B33=0, "-", B28/B33)</f>
        <v>1.6574585635359115E-2</v>
      </c>
      <c r="D28" s="65">
        <v>5</v>
      </c>
      <c r="E28" s="21">
        <f>IF(D33=0, "-", D28/D33)</f>
        <v>4.4483985765124559E-3</v>
      </c>
      <c r="F28" s="81">
        <v>54</v>
      </c>
      <c r="G28" s="39">
        <f>IF(F33=0, "-", F28/F33)</f>
        <v>1.8614270941054809E-2</v>
      </c>
      <c r="H28" s="65">
        <v>22</v>
      </c>
      <c r="I28" s="21">
        <f>IF(H33=0, "-", H28/H33)</f>
        <v>8.3937428462418917E-3</v>
      </c>
      <c r="J28" s="20">
        <f t="shared" si="0"/>
        <v>3.2</v>
      </c>
      <c r="K28" s="21">
        <f t="shared" si="1"/>
        <v>1.4545454545454546</v>
      </c>
    </row>
    <row r="29" spans="1:11" x14ac:dyDescent="0.2">
      <c r="A29" s="7" t="s">
        <v>94</v>
      </c>
      <c r="B29" s="65">
        <v>27</v>
      </c>
      <c r="C29" s="39">
        <f>IF(B33=0, "-", B29/B33)</f>
        <v>2.1310181531176007E-2</v>
      </c>
      <c r="D29" s="65">
        <v>54</v>
      </c>
      <c r="E29" s="21">
        <f>IF(D33=0, "-", D29/D33)</f>
        <v>4.8042704626334518E-2</v>
      </c>
      <c r="F29" s="81">
        <v>53</v>
      </c>
      <c r="G29" s="39">
        <f>IF(F33=0, "-", F29/F33)</f>
        <v>1.8269562219924165E-2</v>
      </c>
      <c r="H29" s="65">
        <v>105</v>
      </c>
      <c r="I29" s="21">
        <f>IF(H33=0, "-", H29/H33)</f>
        <v>4.006104540251812E-2</v>
      </c>
      <c r="J29" s="20">
        <f t="shared" si="0"/>
        <v>-0.5</v>
      </c>
      <c r="K29" s="21">
        <f t="shared" si="1"/>
        <v>-0.49523809523809526</v>
      </c>
    </row>
    <row r="30" spans="1:11" x14ac:dyDescent="0.2">
      <c r="A30" s="7" t="s">
        <v>96</v>
      </c>
      <c r="B30" s="65">
        <v>29</v>
      </c>
      <c r="C30" s="39">
        <f>IF(B33=0, "-", B30/B33)</f>
        <v>2.2888713496448304E-2</v>
      </c>
      <c r="D30" s="65">
        <v>14</v>
      </c>
      <c r="E30" s="21">
        <f>IF(D33=0, "-", D30/D33)</f>
        <v>1.2455516014234875E-2</v>
      </c>
      <c r="F30" s="81">
        <v>76</v>
      </c>
      <c r="G30" s="39">
        <f>IF(F33=0, "-", F30/F33)</f>
        <v>2.6197862805928989E-2</v>
      </c>
      <c r="H30" s="65">
        <v>42</v>
      </c>
      <c r="I30" s="21">
        <f>IF(H33=0, "-", H30/H33)</f>
        <v>1.6024418161007248E-2</v>
      </c>
      <c r="J30" s="20">
        <f t="shared" si="0"/>
        <v>1.0714285714285714</v>
      </c>
      <c r="K30" s="21">
        <f t="shared" si="1"/>
        <v>0.80952380952380953</v>
      </c>
    </row>
    <row r="31" spans="1:11" x14ac:dyDescent="0.2">
      <c r="A31" s="7" t="s">
        <v>97</v>
      </c>
      <c r="B31" s="65">
        <v>6</v>
      </c>
      <c r="C31" s="39">
        <f>IF(B33=0, "-", B31/B33)</f>
        <v>4.7355958958168907E-3</v>
      </c>
      <c r="D31" s="65">
        <v>11</v>
      </c>
      <c r="E31" s="21">
        <f>IF(D33=0, "-", D31/D33)</f>
        <v>9.7864768683274019E-3</v>
      </c>
      <c r="F31" s="81">
        <v>14</v>
      </c>
      <c r="G31" s="39">
        <f>IF(F33=0, "-", F31/F33)</f>
        <v>4.8259220958290243E-3</v>
      </c>
      <c r="H31" s="65">
        <v>16</v>
      </c>
      <c r="I31" s="21">
        <f>IF(H33=0, "-", H31/H33)</f>
        <v>6.1045402518122857E-3</v>
      </c>
      <c r="J31" s="20">
        <f t="shared" si="0"/>
        <v>-0.45454545454545453</v>
      </c>
      <c r="K31" s="21">
        <f t="shared" si="1"/>
        <v>-0.125</v>
      </c>
    </row>
    <row r="32" spans="1:11" x14ac:dyDescent="0.2">
      <c r="A32" s="2"/>
      <c r="B32" s="68"/>
      <c r="C32" s="33"/>
      <c r="D32" s="68"/>
      <c r="E32" s="6"/>
      <c r="F32" s="82"/>
      <c r="G32" s="33"/>
      <c r="H32" s="68"/>
      <c r="I32" s="6"/>
      <c r="J32" s="5"/>
      <c r="K32" s="6"/>
    </row>
    <row r="33" spans="1:11" s="43" customFormat="1" x14ac:dyDescent="0.2">
      <c r="A33" s="162" t="s">
        <v>617</v>
      </c>
      <c r="B33" s="71">
        <f>SUM(B7:B32)</f>
        <v>1267</v>
      </c>
      <c r="C33" s="40">
        <v>1</v>
      </c>
      <c r="D33" s="71">
        <f>SUM(D7:D32)</f>
        <v>1124</v>
      </c>
      <c r="E33" s="41">
        <v>1</v>
      </c>
      <c r="F33" s="77">
        <f>SUM(F7:F32)</f>
        <v>2901</v>
      </c>
      <c r="G33" s="42">
        <v>1</v>
      </c>
      <c r="H33" s="71">
        <f>SUM(H7:H32)</f>
        <v>2621</v>
      </c>
      <c r="I33" s="41">
        <v>1</v>
      </c>
      <c r="J33" s="37">
        <f>IF(D33=0, "-", (B33-D33)/D33)</f>
        <v>0.12722419928825623</v>
      </c>
      <c r="K33" s="38">
        <f>IF(H33=0, "-", (F33-H33)/H33)</f>
        <v>0.106829454406715</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80"/>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252</v>
      </c>
      <c r="B8" s="65">
        <v>5</v>
      </c>
      <c r="C8" s="66">
        <v>4</v>
      </c>
      <c r="D8" s="65">
        <v>20</v>
      </c>
      <c r="E8" s="66">
        <v>13</v>
      </c>
      <c r="F8" s="67"/>
      <c r="G8" s="65">
        <f>B8-C8</f>
        <v>1</v>
      </c>
      <c r="H8" s="66">
        <f>D8-E8</f>
        <v>7</v>
      </c>
      <c r="I8" s="20">
        <f>IF(C8=0, "-", IF(G8/C8&lt;10, G8/C8, "&gt;999%"))</f>
        <v>0.25</v>
      </c>
      <c r="J8" s="21">
        <f>IF(E8=0, "-", IF(H8/E8&lt;10, H8/E8, "&gt;999%"))</f>
        <v>0.53846153846153844</v>
      </c>
    </row>
    <row r="9" spans="1:10" x14ac:dyDescent="0.2">
      <c r="A9" s="158" t="s">
        <v>216</v>
      </c>
      <c r="B9" s="65">
        <v>0</v>
      </c>
      <c r="C9" s="66">
        <v>4</v>
      </c>
      <c r="D9" s="65">
        <v>0</v>
      </c>
      <c r="E9" s="66">
        <v>10</v>
      </c>
      <c r="F9" s="67"/>
      <c r="G9" s="65">
        <f>B9-C9</f>
        <v>-4</v>
      </c>
      <c r="H9" s="66">
        <f>D9-E9</f>
        <v>-10</v>
      </c>
      <c r="I9" s="20">
        <f>IF(C9=0, "-", IF(G9/C9&lt;10, G9/C9, "&gt;999%"))</f>
        <v>-1</v>
      </c>
      <c r="J9" s="21">
        <f>IF(E9=0, "-", IF(H9/E9&lt;10, H9/E9, "&gt;999%"))</f>
        <v>-1</v>
      </c>
    </row>
    <row r="10" spans="1:10" x14ac:dyDescent="0.2">
      <c r="A10" s="158" t="s">
        <v>408</v>
      </c>
      <c r="B10" s="65">
        <v>7</v>
      </c>
      <c r="C10" s="66">
        <v>1</v>
      </c>
      <c r="D10" s="65">
        <v>27</v>
      </c>
      <c r="E10" s="66">
        <v>1</v>
      </c>
      <c r="F10" s="67"/>
      <c r="G10" s="65">
        <f>B10-C10</f>
        <v>6</v>
      </c>
      <c r="H10" s="66">
        <f>D10-E10</f>
        <v>26</v>
      </c>
      <c r="I10" s="20">
        <f>IF(C10=0, "-", IF(G10/C10&lt;10, G10/C10, "&gt;999%"))</f>
        <v>6</v>
      </c>
      <c r="J10" s="21" t="str">
        <f>IF(E10=0, "-", IF(H10/E10&lt;10, H10/E10, "&gt;999%"))</f>
        <v>&gt;999%</v>
      </c>
    </row>
    <row r="11" spans="1:10" s="160" customFormat="1" x14ac:dyDescent="0.2">
      <c r="A11" s="178" t="s">
        <v>625</v>
      </c>
      <c r="B11" s="71">
        <v>12</v>
      </c>
      <c r="C11" s="72">
        <v>9</v>
      </c>
      <c r="D11" s="71">
        <v>47</v>
      </c>
      <c r="E11" s="72">
        <v>24</v>
      </c>
      <c r="F11" s="73"/>
      <c r="G11" s="71">
        <f>B11-C11</f>
        <v>3</v>
      </c>
      <c r="H11" s="72">
        <f>D11-E11</f>
        <v>23</v>
      </c>
      <c r="I11" s="37">
        <f>IF(C11=0, "-", IF(G11/C11&lt;10, G11/C11, "&gt;999%"))</f>
        <v>0.33333333333333331</v>
      </c>
      <c r="J11" s="38">
        <f>IF(E11=0, "-", IF(H11/E11&lt;10, H11/E11, "&gt;999%"))</f>
        <v>0.95833333333333337</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317</v>
      </c>
      <c r="B14" s="65">
        <v>1</v>
      </c>
      <c r="C14" s="66">
        <v>0</v>
      </c>
      <c r="D14" s="65">
        <v>1</v>
      </c>
      <c r="E14" s="66">
        <v>0</v>
      </c>
      <c r="F14" s="67"/>
      <c r="G14" s="65">
        <f>B14-C14</f>
        <v>1</v>
      </c>
      <c r="H14" s="66">
        <f>D14-E14</f>
        <v>1</v>
      </c>
      <c r="I14" s="20" t="str">
        <f>IF(C14=0, "-", IF(G14/C14&lt;10, G14/C14, "&gt;999%"))</f>
        <v>-</v>
      </c>
      <c r="J14" s="21" t="str">
        <f>IF(E14=0, "-", IF(H14/E14&lt;10, H14/E14, "&gt;999%"))</f>
        <v>-</v>
      </c>
    </row>
    <row r="15" spans="1:10" s="160" customFormat="1" x14ac:dyDescent="0.2">
      <c r="A15" s="178" t="s">
        <v>626</v>
      </c>
      <c r="B15" s="71">
        <v>1</v>
      </c>
      <c r="C15" s="72">
        <v>0</v>
      </c>
      <c r="D15" s="71">
        <v>1</v>
      </c>
      <c r="E15" s="72">
        <v>0</v>
      </c>
      <c r="F15" s="73"/>
      <c r="G15" s="71">
        <f>B15-C15</f>
        <v>1</v>
      </c>
      <c r="H15" s="72">
        <f>D15-E15</f>
        <v>1</v>
      </c>
      <c r="I15" s="37" t="str">
        <f>IF(C15=0, "-", IF(G15/C15&lt;10, G15/C15, "&gt;999%"))</f>
        <v>-</v>
      </c>
      <c r="J15" s="38" t="str">
        <f>IF(E15=0, "-", IF(H15/E15&lt;10, H15/E15, "&gt;999%"))</f>
        <v>-</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333</v>
      </c>
      <c r="B18" s="65">
        <v>2</v>
      </c>
      <c r="C18" s="66">
        <v>5</v>
      </c>
      <c r="D18" s="65">
        <v>5</v>
      </c>
      <c r="E18" s="66">
        <v>10</v>
      </c>
      <c r="F18" s="67"/>
      <c r="G18" s="65">
        <f>B18-C18</f>
        <v>-3</v>
      </c>
      <c r="H18" s="66">
        <f>D18-E18</f>
        <v>-5</v>
      </c>
      <c r="I18" s="20">
        <f>IF(C18=0, "-", IF(G18/C18&lt;10, G18/C18, "&gt;999%"))</f>
        <v>-0.6</v>
      </c>
      <c r="J18" s="21">
        <f>IF(E18=0, "-", IF(H18/E18&lt;10, H18/E18, "&gt;999%"))</f>
        <v>-0.5</v>
      </c>
    </row>
    <row r="19" spans="1:10" x14ac:dyDescent="0.2">
      <c r="A19" s="158" t="s">
        <v>469</v>
      </c>
      <c r="B19" s="65">
        <v>3</v>
      </c>
      <c r="C19" s="66">
        <v>1</v>
      </c>
      <c r="D19" s="65">
        <v>6</v>
      </c>
      <c r="E19" s="66">
        <v>6</v>
      </c>
      <c r="F19" s="67"/>
      <c r="G19" s="65">
        <f>B19-C19</f>
        <v>2</v>
      </c>
      <c r="H19" s="66">
        <f>D19-E19</f>
        <v>0</v>
      </c>
      <c r="I19" s="20">
        <f>IF(C19=0, "-", IF(G19/C19&lt;10, G19/C19, "&gt;999%"))</f>
        <v>2</v>
      </c>
      <c r="J19" s="21">
        <f>IF(E19=0, "-", IF(H19/E19&lt;10, H19/E19, "&gt;999%"))</f>
        <v>0</v>
      </c>
    </row>
    <row r="20" spans="1:10" s="160" customFormat="1" x14ac:dyDescent="0.2">
      <c r="A20" s="178" t="s">
        <v>627</v>
      </c>
      <c r="B20" s="71">
        <v>5</v>
      </c>
      <c r="C20" s="72">
        <v>6</v>
      </c>
      <c r="D20" s="71">
        <v>11</v>
      </c>
      <c r="E20" s="72">
        <v>16</v>
      </c>
      <c r="F20" s="73"/>
      <c r="G20" s="71">
        <f>B20-C20</f>
        <v>-1</v>
      </c>
      <c r="H20" s="72">
        <f>D20-E20</f>
        <v>-5</v>
      </c>
      <c r="I20" s="37">
        <f>IF(C20=0, "-", IF(G20/C20&lt;10, G20/C20, "&gt;999%"))</f>
        <v>-0.16666666666666666</v>
      </c>
      <c r="J20" s="38">
        <f>IF(E20=0, "-", IF(H20/E20&lt;10, H20/E20, "&gt;999%"))</f>
        <v>-0.3125</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213</v>
      </c>
      <c r="B23" s="65">
        <v>37</v>
      </c>
      <c r="C23" s="66">
        <v>66</v>
      </c>
      <c r="D23" s="65">
        <v>57</v>
      </c>
      <c r="E23" s="66">
        <v>148</v>
      </c>
      <c r="F23" s="67"/>
      <c r="G23" s="65">
        <f t="shared" ref="G23:G40" si="0">B23-C23</f>
        <v>-29</v>
      </c>
      <c r="H23" s="66">
        <f t="shared" ref="H23:H40" si="1">D23-E23</f>
        <v>-91</v>
      </c>
      <c r="I23" s="20">
        <f t="shared" ref="I23:I40" si="2">IF(C23=0, "-", IF(G23/C23&lt;10, G23/C23, "&gt;999%"))</f>
        <v>-0.43939393939393939</v>
      </c>
      <c r="J23" s="21">
        <f t="shared" ref="J23:J40" si="3">IF(E23=0, "-", IF(H23/E23&lt;10, H23/E23, "&gt;999%"))</f>
        <v>-0.61486486486486491</v>
      </c>
    </row>
    <row r="24" spans="1:10" x14ac:dyDescent="0.2">
      <c r="A24" s="158" t="s">
        <v>233</v>
      </c>
      <c r="B24" s="65">
        <v>58</v>
      </c>
      <c r="C24" s="66">
        <v>9</v>
      </c>
      <c r="D24" s="65">
        <v>89</v>
      </c>
      <c r="E24" s="66">
        <v>67</v>
      </c>
      <c r="F24" s="67"/>
      <c r="G24" s="65">
        <f t="shared" si="0"/>
        <v>49</v>
      </c>
      <c r="H24" s="66">
        <f t="shared" si="1"/>
        <v>22</v>
      </c>
      <c r="I24" s="20">
        <f t="shared" si="2"/>
        <v>5.4444444444444446</v>
      </c>
      <c r="J24" s="21">
        <f t="shared" si="3"/>
        <v>0.32835820895522388</v>
      </c>
    </row>
    <row r="25" spans="1:10" x14ac:dyDescent="0.2">
      <c r="A25" s="158" t="s">
        <v>308</v>
      </c>
      <c r="B25" s="65">
        <v>0</v>
      </c>
      <c r="C25" s="66">
        <v>0</v>
      </c>
      <c r="D25" s="65">
        <v>0</v>
      </c>
      <c r="E25" s="66">
        <v>1</v>
      </c>
      <c r="F25" s="67"/>
      <c r="G25" s="65">
        <f t="shared" si="0"/>
        <v>0</v>
      </c>
      <c r="H25" s="66">
        <f t="shared" si="1"/>
        <v>-1</v>
      </c>
      <c r="I25" s="20" t="str">
        <f t="shared" si="2"/>
        <v>-</v>
      </c>
      <c r="J25" s="21">
        <f t="shared" si="3"/>
        <v>-1</v>
      </c>
    </row>
    <row r="26" spans="1:10" x14ac:dyDescent="0.2">
      <c r="A26" s="158" t="s">
        <v>253</v>
      </c>
      <c r="B26" s="65">
        <v>16</v>
      </c>
      <c r="C26" s="66">
        <v>37</v>
      </c>
      <c r="D26" s="65">
        <v>40</v>
      </c>
      <c r="E26" s="66">
        <v>108</v>
      </c>
      <c r="F26" s="67"/>
      <c r="G26" s="65">
        <f t="shared" si="0"/>
        <v>-21</v>
      </c>
      <c r="H26" s="66">
        <f t="shared" si="1"/>
        <v>-68</v>
      </c>
      <c r="I26" s="20">
        <f t="shared" si="2"/>
        <v>-0.56756756756756754</v>
      </c>
      <c r="J26" s="21">
        <f t="shared" si="3"/>
        <v>-0.62962962962962965</v>
      </c>
    </row>
    <row r="27" spans="1:10" x14ac:dyDescent="0.2">
      <c r="A27" s="158" t="s">
        <v>318</v>
      </c>
      <c r="B27" s="65">
        <v>8</v>
      </c>
      <c r="C27" s="66">
        <v>10</v>
      </c>
      <c r="D27" s="65">
        <v>27</v>
      </c>
      <c r="E27" s="66">
        <v>34</v>
      </c>
      <c r="F27" s="67"/>
      <c r="G27" s="65">
        <f t="shared" si="0"/>
        <v>-2</v>
      </c>
      <c r="H27" s="66">
        <f t="shared" si="1"/>
        <v>-7</v>
      </c>
      <c r="I27" s="20">
        <f t="shared" si="2"/>
        <v>-0.2</v>
      </c>
      <c r="J27" s="21">
        <f t="shared" si="3"/>
        <v>-0.20588235294117646</v>
      </c>
    </row>
    <row r="28" spans="1:10" x14ac:dyDescent="0.2">
      <c r="A28" s="158" t="s">
        <v>254</v>
      </c>
      <c r="B28" s="65">
        <v>18</v>
      </c>
      <c r="C28" s="66">
        <v>27</v>
      </c>
      <c r="D28" s="65">
        <v>40</v>
      </c>
      <c r="E28" s="66">
        <v>96</v>
      </c>
      <c r="F28" s="67"/>
      <c r="G28" s="65">
        <f t="shared" si="0"/>
        <v>-9</v>
      </c>
      <c r="H28" s="66">
        <f t="shared" si="1"/>
        <v>-56</v>
      </c>
      <c r="I28" s="20">
        <f t="shared" si="2"/>
        <v>-0.33333333333333331</v>
      </c>
      <c r="J28" s="21">
        <f t="shared" si="3"/>
        <v>-0.58333333333333337</v>
      </c>
    </row>
    <row r="29" spans="1:10" x14ac:dyDescent="0.2">
      <c r="A29" s="158" t="s">
        <v>272</v>
      </c>
      <c r="B29" s="65">
        <v>12</v>
      </c>
      <c r="C29" s="66">
        <v>12</v>
      </c>
      <c r="D29" s="65">
        <v>20</v>
      </c>
      <c r="E29" s="66">
        <v>44</v>
      </c>
      <c r="F29" s="67"/>
      <c r="G29" s="65">
        <f t="shared" si="0"/>
        <v>0</v>
      </c>
      <c r="H29" s="66">
        <f t="shared" si="1"/>
        <v>-24</v>
      </c>
      <c r="I29" s="20">
        <f t="shared" si="2"/>
        <v>0</v>
      </c>
      <c r="J29" s="21">
        <f t="shared" si="3"/>
        <v>-0.54545454545454541</v>
      </c>
    </row>
    <row r="30" spans="1:10" x14ac:dyDescent="0.2">
      <c r="A30" s="158" t="s">
        <v>273</v>
      </c>
      <c r="B30" s="65">
        <v>4</v>
      </c>
      <c r="C30" s="66">
        <v>4</v>
      </c>
      <c r="D30" s="65">
        <v>10</v>
      </c>
      <c r="E30" s="66">
        <v>17</v>
      </c>
      <c r="F30" s="67"/>
      <c r="G30" s="65">
        <f t="shared" si="0"/>
        <v>0</v>
      </c>
      <c r="H30" s="66">
        <f t="shared" si="1"/>
        <v>-7</v>
      </c>
      <c r="I30" s="20">
        <f t="shared" si="2"/>
        <v>0</v>
      </c>
      <c r="J30" s="21">
        <f t="shared" si="3"/>
        <v>-0.41176470588235292</v>
      </c>
    </row>
    <row r="31" spans="1:10" x14ac:dyDescent="0.2">
      <c r="A31" s="158" t="s">
        <v>283</v>
      </c>
      <c r="B31" s="65">
        <v>2</v>
      </c>
      <c r="C31" s="66">
        <v>1</v>
      </c>
      <c r="D31" s="65">
        <v>4</v>
      </c>
      <c r="E31" s="66">
        <v>7</v>
      </c>
      <c r="F31" s="67"/>
      <c r="G31" s="65">
        <f t="shared" si="0"/>
        <v>1</v>
      </c>
      <c r="H31" s="66">
        <f t="shared" si="1"/>
        <v>-3</v>
      </c>
      <c r="I31" s="20">
        <f t="shared" si="2"/>
        <v>1</v>
      </c>
      <c r="J31" s="21">
        <f t="shared" si="3"/>
        <v>-0.42857142857142855</v>
      </c>
    </row>
    <row r="32" spans="1:10" x14ac:dyDescent="0.2">
      <c r="A32" s="158" t="s">
        <v>447</v>
      </c>
      <c r="B32" s="65">
        <v>5</v>
      </c>
      <c r="C32" s="66">
        <v>5</v>
      </c>
      <c r="D32" s="65">
        <v>16</v>
      </c>
      <c r="E32" s="66">
        <v>9</v>
      </c>
      <c r="F32" s="67"/>
      <c r="G32" s="65">
        <f t="shared" si="0"/>
        <v>0</v>
      </c>
      <c r="H32" s="66">
        <f t="shared" si="1"/>
        <v>7</v>
      </c>
      <c r="I32" s="20">
        <f t="shared" si="2"/>
        <v>0</v>
      </c>
      <c r="J32" s="21">
        <f t="shared" si="3"/>
        <v>0.77777777777777779</v>
      </c>
    </row>
    <row r="33" spans="1:10" x14ac:dyDescent="0.2">
      <c r="A33" s="158" t="s">
        <v>378</v>
      </c>
      <c r="B33" s="65">
        <v>23</v>
      </c>
      <c r="C33" s="66">
        <v>34</v>
      </c>
      <c r="D33" s="65">
        <v>48</v>
      </c>
      <c r="E33" s="66">
        <v>177</v>
      </c>
      <c r="F33" s="67"/>
      <c r="G33" s="65">
        <f t="shared" si="0"/>
        <v>-11</v>
      </c>
      <c r="H33" s="66">
        <f t="shared" si="1"/>
        <v>-129</v>
      </c>
      <c r="I33" s="20">
        <f t="shared" si="2"/>
        <v>-0.3235294117647059</v>
      </c>
      <c r="J33" s="21">
        <f t="shared" si="3"/>
        <v>-0.72881355932203384</v>
      </c>
    </row>
    <row r="34" spans="1:10" x14ac:dyDescent="0.2">
      <c r="A34" s="158" t="s">
        <v>379</v>
      </c>
      <c r="B34" s="65">
        <v>190</v>
      </c>
      <c r="C34" s="66">
        <v>388</v>
      </c>
      <c r="D34" s="65">
        <v>313</v>
      </c>
      <c r="E34" s="66">
        <v>693</v>
      </c>
      <c r="F34" s="67"/>
      <c r="G34" s="65">
        <f t="shared" si="0"/>
        <v>-198</v>
      </c>
      <c r="H34" s="66">
        <f t="shared" si="1"/>
        <v>-380</v>
      </c>
      <c r="I34" s="20">
        <f t="shared" si="2"/>
        <v>-0.51030927835051543</v>
      </c>
      <c r="J34" s="21">
        <f t="shared" si="3"/>
        <v>-0.54834054834054835</v>
      </c>
    </row>
    <row r="35" spans="1:10" x14ac:dyDescent="0.2">
      <c r="A35" s="158" t="s">
        <v>409</v>
      </c>
      <c r="B35" s="65">
        <v>73</v>
      </c>
      <c r="C35" s="66">
        <v>160</v>
      </c>
      <c r="D35" s="65">
        <v>386</v>
      </c>
      <c r="E35" s="66">
        <v>406</v>
      </c>
      <c r="F35" s="67"/>
      <c r="G35" s="65">
        <f t="shared" si="0"/>
        <v>-87</v>
      </c>
      <c r="H35" s="66">
        <f t="shared" si="1"/>
        <v>-20</v>
      </c>
      <c r="I35" s="20">
        <f t="shared" si="2"/>
        <v>-0.54374999999999996</v>
      </c>
      <c r="J35" s="21">
        <f t="shared" si="3"/>
        <v>-4.9261083743842367E-2</v>
      </c>
    </row>
    <row r="36" spans="1:10" x14ac:dyDescent="0.2">
      <c r="A36" s="158" t="s">
        <v>448</v>
      </c>
      <c r="B36" s="65">
        <v>64</v>
      </c>
      <c r="C36" s="66">
        <v>47</v>
      </c>
      <c r="D36" s="65">
        <v>120</v>
      </c>
      <c r="E36" s="66">
        <v>210</v>
      </c>
      <c r="F36" s="67"/>
      <c r="G36" s="65">
        <f t="shared" si="0"/>
        <v>17</v>
      </c>
      <c r="H36" s="66">
        <f t="shared" si="1"/>
        <v>-90</v>
      </c>
      <c r="I36" s="20">
        <f t="shared" si="2"/>
        <v>0.36170212765957449</v>
      </c>
      <c r="J36" s="21">
        <f t="shared" si="3"/>
        <v>-0.42857142857142855</v>
      </c>
    </row>
    <row r="37" spans="1:10" x14ac:dyDescent="0.2">
      <c r="A37" s="158" t="s">
        <v>470</v>
      </c>
      <c r="B37" s="65">
        <v>17</v>
      </c>
      <c r="C37" s="66">
        <v>7</v>
      </c>
      <c r="D37" s="65">
        <v>30</v>
      </c>
      <c r="E37" s="66">
        <v>36</v>
      </c>
      <c r="F37" s="67"/>
      <c r="G37" s="65">
        <f t="shared" si="0"/>
        <v>10</v>
      </c>
      <c r="H37" s="66">
        <f t="shared" si="1"/>
        <v>-6</v>
      </c>
      <c r="I37" s="20">
        <f t="shared" si="2"/>
        <v>1.4285714285714286</v>
      </c>
      <c r="J37" s="21">
        <f t="shared" si="3"/>
        <v>-0.16666666666666666</v>
      </c>
    </row>
    <row r="38" spans="1:10" x14ac:dyDescent="0.2">
      <c r="A38" s="158" t="s">
        <v>334</v>
      </c>
      <c r="B38" s="65">
        <v>0</v>
      </c>
      <c r="C38" s="66">
        <v>2</v>
      </c>
      <c r="D38" s="65">
        <v>1</v>
      </c>
      <c r="E38" s="66">
        <v>4</v>
      </c>
      <c r="F38" s="67"/>
      <c r="G38" s="65">
        <f t="shared" si="0"/>
        <v>-2</v>
      </c>
      <c r="H38" s="66">
        <f t="shared" si="1"/>
        <v>-3</v>
      </c>
      <c r="I38" s="20">
        <f t="shared" si="2"/>
        <v>-1</v>
      </c>
      <c r="J38" s="21">
        <f t="shared" si="3"/>
        <v>-0.75</v>
      </c>
    </row>
    <row r="39" spans="1:10" x14ac:dyDescent="0.2">
      <c r="A39" s="158" t="s">
        <v>319</v>
      </c>
      <c r="B39" s="65">
        <v>1</v>
      </c>
      <c r="C39" s="66">
        <v>4</v>
      </c>
      <c r="D39" s="65">
        <v>3</v>
      </c>
      <c r="E39" s="66">
        <v>5</v>
      </c>
      <c r="F39" s="67"/>
      <c r="G39" s="65">
        <f t="shared" si="0"/>
        <v>-3</v>
      </c>
      <c r="H39" s="66">
        <f t="shared" si="1"/>
        <v>-2</v>
      </c>
      <c r="I39" s="20">
        <f t="shared" si="2"/>
        <v>-0.75</v>
      </c>
      <c r="J39" s="21">
        <f t="shared" si="3"/>
        <v>-0.4</v>
      </c>
    </row>
    <row r="40" spans="1:10" s="160" customFormat="1" x14ac:dyDescent="0.2">
      <c r="A40" s="178" t="s">
        <v>628</v>
      </c>
      <c r="B40" s="71">
        <v>528</v>
      </c>
      <c r="C40" s="72">
        <v>813</v>
      </c>
      <c r="D40" s="71">
        <v>1204</v>
      </c>
      <c r="E40" s="72">
        <v>2062</v>
      </c>
      <c r="F40" s="73"/>
      <c r="G40" s="71">
        <f t="shared" si="0"/>
        <v>-285</v>
      </c>
      <c r="H40" s="72">
        <f t="shared" si="1"/>
        <v>-858</v>
      </c>
      <c r="I40" s="37">
        <f t="shared" si="2"/>
        <v>-0.35055350553505538</v>
      </c>
      <c r="J40" s="38">
        <f t="shared" si="3"/>
        <v>-0.41610087293889425</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471</v>
      </c>
      <c r="B43" s="65">
        <v>3</v>
      </c>
      <c r="C43" s="66">
        <v>4</v>
      </c>
      <c r="D43" s="65">
        <v>5</v>
      </c>
      <c r="E43" s="66">
        <v>8</v>
      </c>
      <c r="F43" s="67"/>
      <c r="G43" s="65">
        <f>B43-C43</f>
        <v>-1</v>
      </c>
      <c r="H43" s="66">
        <f>D43-E43</f>
        <v>-3</v>
      </c>
      <c r="I43" s="20">
        <f>IF(C43=0, "-", IF(G43/C43&lt;10, G43/C43, "&gt;999%"))</f>
        <v>-0.25</v>
      </c>
      <c r="J43" s="21">
        <f>IF(E43=0, "-", IF(H43/E43&lt;10, H43/E43, "&gt;999%"))</f>
        <v>-0.375</v>
      </c>
    </row>
    <row r="44" spans="1:10" x14ac:dyDescent="0.2">
      <c r="A44" s="158" t="s">
        <v>335</v>
      </c>
      <c r="B44" s="65">
        <v>4</v>
      </c>
      <c r="C44" s="66">
        <v>2</v>
      </c>
      <c r="D44" s="65">
        <v>10</v>
      </c>
      <c r="E44" s="66">
        <v>7</v>
      </c>
      <c r="F44" s="67"/>
      <c r="G44" s="65">
        <f>B44-C44</f>
        <v>2</v>
      </c>
      <c r="H44" s="66">
        <f>D44-E44</f>
        <v>3</v>
      </c>
      <c r="I44" s="20">
        <f>IF(C44=0, "-", IF(G44/C44&lt;10, G44/C44, "&gt;999%"))</f>
        <v>1</v>
      </c>
      <c r="J44" s="21">
        <f>IF(E44=0, "-", IF(H44/E44&lt;10, H44/E44, "&gt;999%"))</f>
        <v>0.42857142857142855</v>
      </c>
    </row>
    <row r="45" spans="1:10" x14ac:dyDescent="0.2">
      <c r="A45" s="158" t="s">
        <v>284</v>
      </c>
      <c r="B45" s="65">
        <v>1</v>
      </c>
      <c r="C45" s="66">
        <v>1</v>
      </c>
      <c r="D45" s="65">
        <v>2</v>
      </c>
      <c r="E45" s="66">
        <v>3</v>
      </c>
      <c r="F45" s="67"/>
      <c r="G45" s="65">
        <f>B45-C45</f>
        <v>0</v>
      </c>
      <c r="H45" s="66">
        <f>D45-E45</f>
        <v>-1</v>
      </c>
      <c r="I45" s="20">
        <f>IF(C45=0, "-", IF(G45/C45&lt;10, G45/C45, "&gt;999%"))</f>
        <v>0</v>
      </c>
      <c r="J45" s="21">
        <f>IF(E45=0, "-", IF(H45/E45&lt;10, H45/E45, "&gt;999%"))</f>
        <v>-0.33333333333333331</v>
      </c>
    </row>
    <row r="46" spans="1:10" s="160" customFormat="1" x14ac:dyDescent="0.2">
      <c r="A46" s="178" t="s">
        <v>629</v>
      </c>
      <c r="B46" s="71">
        <v>8</v>
      </c>
      <c r="C46" s="72">
        <v>7</v>
      </c>
      <c r="D46" s="71">
        <v>17</v>
      </c>
      <c r="E46" s="72">
        <v>18</v>
      </c>
      <c r="F46" s="73"/>
      <c r="G46" s="71">
        <f>B46-C46</f>
        <v>1</v>
      </c>
      <c r="H46" s="72">
        <f>D46-E46</f>
        <v>-1</v>
      </c>
      <c r="I46" s="37">
        <f>IF(C46=0, "-", IF(G46/C46&lt;10, G46/C46, "&gt;999%"))</f>
        <v>0.14285714285714285</v>
      </c>
      <c r="J46" s="38">
        <f>IF(E46=0, "-", IF(H46/E46&lt;10, H46/E46, "&gt;999%"))</f>
        <v>-5.5555555555555552E-2</v>
      </c>
    </row>
    <row r="47" spans="1:10" x14ac:dyDescent="0.2">
      <c r="A47" s="177"/>
      <c r="B47" s="143"/>
      <c r="C47" s="144"/>
      <c r="D47" s="143"/>
      <c r="E47" s="144"/>
      <c r="F47" s="145"/>
      <c r="G47" s="143"/>
      <c r="H47" s="144"/>
      <c r="I47" s="151"/>
      <c r="J47" s="152"/>
    </row>
    <row r="48" spans="1:10" s="139" customFormat="1" x14ac:dyDescent="0.2">
      <c r="A48" s="159" t="s">
        <v>36</v>
      </c>
      <c r="B48" s="65"/>
      <c r="C48" s="66"/>
      <c r="D48" s="65"/>
      <c r="E48" s="66"/>
      <c r="F48" s="67"/>
      <c r="G48" s="65"/>
      <c r="H48" s="66"/>
      <c r="I48" s="20"/>
      <c r="J48" s="21"/>
    </row>
    <row r="49" spans="1:10" x14ac:dyDescent="0.2">
      <c r="A49" s="158" t="s">
        <v>234</v>
      </c>
      <c r="B49" s="65">
        <v>44</v>
      </c>
      <c r="C49" s="66">
        <v>146</v>
      </c>
      <c r="D49" s="65">
        <v>135</v>
      </c>
      <c r="E49" s="66">
        <v>305</v>
      </c>
      <c r="F49" s="67"/>
      <c r="G49" s="65">
        <f t="shared" ref="G49:G70" si="4">B49-C49</f>
        <v>-102</v>
      </c>
      <c r="H49" s="66">
        <f t="shared" ref="H49:H70" si="5">D49-E49</f>
        <v>-170</v>
      </c>
      <c r="I49" s="20">
        <f t="shared" ref="I49:I70" si="6">IF(C49=0, "-", IF(G49/C49&lt;10, G49/C49, "&gt;999%"))</f>
        <v>-0.69863013698630139</v>
      </c>
      <c r="J49" s="21">
        <f t="shared" ref="J49:J70" si="7">IF(E49=0, "-", IF(H49/E49&lt;10, H49/E49, "&gt;999%"))</f>
        <v>-0.55737704918032782</v>
      </c>
    </row>
    <row r="50" spans="1:10" x14ac:dyDescent="0.2">
      <c r="A50" s="158" t="s">
        <v>309</v>
      </c>
      <c r="B50" s="65">
        <v>31</v>
      </c>
      <c r="C50" s="66">
        <v>33</v>
      </c>
      <c r="D50" s="65">
        <v>71</v>
      </c>
      <c r="E50" s="66">
        <v>76</v>
      </c>
      <c r="F50" s="67"/>
      <c r="G50" s="65">
        <f t="shared" si="4"/>
        <v>-2</v>
      </c>
      <c r="H50" s="66">
        <f t="shared" si="5"/>
        <v>-5</v>
      </c>
      <c r="I50" s="20">
        <f t="shared" si="6"/>
        <v>-6.0606060606060608E-2</v>
      </c>
      <c r="J50" s="21">
        <f t="shared" si="7"/>
        <v>-6.5789473684210523E-2</v>
      </c>
    </row>
    <row r="51" spans="1:10" x14ac:dyDescent="0.2">
      <c r="A51" s="158" t="s">
        <v>235</v>
      </c>
      <c r="B51" s="65">
        <v>7</v>
      </c>
      <c r="C51" s="66">
        <v>83</v>
      </c>
      <c r="D51" s="65">
        <v>76</v>
      </c>
      <c r="E51" s="66">
        <v>168</v>
      </c>
      <c r="F51" s="67"/>
      <c r="G51" s="65">
        <f t="shared" si="4"/>
        <v>-76</v>
      </c>
      <c r="H51" s="66">
        <f t="shared" si="5"/>
        <v>-92</v>
      </c>
      <c r="I51" s="20">
        <f t="shared" si="6"/>
        <v>-0.91566265060240959</v>
      </c>
      <c r="J51" s="21">
        <f t="shared" si="7"/>
        <v>-0.54761904761904767</v>
      </c>
    </row>
    <row r="52" spans="1:10" x14ac:dyDescent="0.2">
      <c r="A52" s="158" t="s">
        <v>255</v>
      </c>
      <c r="B52" s="65">
        <v>117</v>
      </c>
      <c r="C52" s="66">
        <v>192</v>
      </c>
      <c r="D52" s="65">
        <v>245</v>
      </c>
      <c r="E52" s="66">
        <v>257</v>
      </c>
      <c r="F52" s="67"/>
      <c r="G52" s="65">
        <f t="shared" si="4"/>
        <v>-75</v>
      </c>
      <c r="H52" s="66">
        <f t="shared" si="5"/>
        <v>-12</v>
      </c>
      <c r="I52" s="20">
        <f t="shared" si="6"/>
        <v>-0.390625</v>
      </c>
      <c r="J52" s="21">
        <f t="shared" si="7"/>
        <v>-4.6692607003891051E-2</v>
      </c>
    </row>
    <row r="53" spans="1:10" x14ac:dyDescent="0.2">
      <c r="A53" s="158" t="s">
        <v>320</v>
      </c>
      <c r="B53" s="65">
        <v>29</v>
      </c>
      <c r="C53" s="66">
        <v>35</v>
      </c>
      <c r="D53" s="65">
        <v>81</v>
      </c>
      <c r="E53" s="66">
        <v>76</v>
      </c>
      <c r="F53" s="67"/>
      <c r="G53" s="65">
        <f t="shared" si="4"/>
        <v>-6</v>
      </c>
      <c r="H53" s="66">
        <f t="shared" si="5"/>
        <v>5</v>
      </c>
      <c r="I53" s="20">
        <f t="shared" si="6"/>
        <v>-0.17142857142857143</v>
      </c>
      <c r="J53" s="21">
        <f t="shared" si="7"/>
        <v>6.5789473684210523E-2</v>
      </c>
    </row>
    <row r="54" spans="1:10" x14ac:dyDescent="0.2">
      <c r="A54" s="158" t="s">
        <v>256</v>
      </c>
      <c r="B54" s="65">
        <v>20</v>
      </c>
      <c r="C54" s="66">
        <v>0</v>
      </c>
      <c r="D54" s="65">
        <v>50</v>
      </c>
      <c r="E54" s="66">
        <v>0</v>
      </c>
      <c r="F54" s="67"/>
      <c r="G54" s="65">
        <f t="shared" si="4"/>
        <v>20</v>
      </c>
      <c r="H54" s="66">
        <f t="shared" si="5"/>
        <v>50</v>
      </c>
      <c r="I54" s="20" t="str">
        <f t="shared" si="6"/>
        <v>-</v>
      </c>
      <c r="J54" s="21" t="str">
        <f t="shared" si="7"/>
        <v>-</v>
      </c>
    </row>
    <row r="55" spans="1:10" x14ac:dyDescent="0.2">
      <c r="A55" s="158" t="s">
        <v>274</v>
      </c>
      <c r="B55" s="65">
        <v>8</v>
      </c>
      <c r="C55" s="66">
        <v>13</v>
      </c>
      <c r="D55" s="65">
        <v>26</v>
      </c>
      <c r="E55" s="66">
        <v>34</v>
      </c>
      <c r="F55" s="67"/>
      <c r="G55" s="65">
        <f t="shared" si="4"/>
        <v>-5</v>
      </c>
      <c r="H55" s="66">
        <f t="shared" si="5"/>
        <v>-8</v>
      </c>
      <c r="I55" s="20">
        <f t="shared" si="6"/>
        <v>-0.38461538461538464</v>
      </c>
      <c r="J55" s="21">
        <f t="shared" si="7"/>
        <v>-0.23529411764705882</v>
      </c>
    </row>
    <row r="56" spans="1:10" x14ac:dyDescent="0.2">
      <c r="A56" s="158" t="s">
        <v>285</v>
      </c>
      <c r="B56" s="65">
        <v>1</v>
      </c>
      <c r="C56" s="66">
        <v>10</v>
      </c>
      <c r="D56" s="65">
        <v>2</v>
      </c>
      <c r="E56" s="66">
        <v>11</v>
      </c>
      <c r="F56" s="67"/>
      <c r="G56" s="65">
        <f t="shared" si="4"/>
        <v>-9</v>
      </c>
      <c r="H56" s="66">
        <f t="shared" si="5"/>
        <v>-9</v>
      </c>
      <c r="I56" s="20">
        <f t="shared" si="6"/>
        <v>-0.9</v>
      </c>
      <c r="J56" s="21">
        <f t="shared" si="7"/>
        <v>-0.81818181818181823</v>
      </c>
    </row>
    <row r="57" spans="1:10" x14ac:dyDescent="0.2">
      <c r="A57" s="158" t="s">
        <v>336</v>
      </c>
      <c r="B57" s="65">
        <v>3</v>
      </c>
      <c r="C57" s="66">
        <v>3</v>
      </c>
      <c r="D57" s="65">
        <v>7</v>
      </c>
      <c r="E57" s="66">
        <v>4</v>
      </c>
      <c r="F57" s="67"/>
      <c r="G57" s="65">
        <f t="shared" si="4"/>
        <v>0</v>
      </c>
      <c r="H57" s="66">
        <f t="shared" si="5"/>
        <v>3</v>
      </c>
      <c r="I57" s="20">
        <f t="shared" si="6"/>
        <v>0</v>
      </c>
      <c r="J57" s="21">
        <f t="shared" si="7"/>
        <v>0.75</v>
      </c>
    </row>
    <row r="58" spans="1:10" x14ac:dyDescent="0.2">
      <c r="A58" s="158" t="s">
        <v>286</v>
      </c>
      <c r="B58" s="65">
        <v>1</v>
      </c>
      <c r="C58" s="66">
        <v>1</v>
      </c>
      <c r="D58" s="65">
        <v>6</v>
      </c>
      <c r="E58" s="66">
        <v>2</v>
      </c>
      <c r="F58" s="67"/>
      <c r="G58" s="65">
        <f t="shared" si="4"/>
        <v>0</v>
      </c>
      <c r="H58" s="66">
        <f t="shared" si="5"/>
        <v>4</v>
      </c>
      <c r="I58" s="20">
        <f t="shared" si="6"/>
        <v>0</v>
      </c>
      <c r="J58" s="21">
        <f t="shared" si="7"/>
        <v>2</v>
      </c>
    </row>
    <row r="59" spans="1:10" x14ac:dyDescent="0.2">
      <c r="A59" s="158" t="s">
        <v>236</v>
      </c>
      <c r="B59" s="65">
        <v>0</v>
      </c>
      <c r="C59" s="66">
        <v>4</v>
      </c>
      <c r="D59" s="65">
        <v>1</v>
      </c>
      <c r="E59" s="66">
        <v>9</v>
      </c>
      <c r="F59" s="67"/>
      <c r="G59" s="65">
        <f t="shared" si="4"/>
        <v>-4</v>
      </c>
      <c r="H59" s="66">
        <f t="shared" si="5"/>
        <v>-8</v>
      </c>
      <c r="I59" s="20">
        <f t="shared" si="6"/>
        <v>-1</v>
      </c>
      <c r="J59" s="21">
        <f t="shared" si="7"/>
        <v>-0.88888888888888884</v>
      </c>
    </row>
    <row r="60" spans="1:10" x14ac:dyDescent="0.2">
      <c r="A60" s="158" t="s">
        <v>257</v>
      </c>
      <c r="B60" s="65">
        <v>11</v>
      </c>
      <c r="C60" s="66">
        <v>0</v>
      </c>
      <c r="D60" s="65">
        <v>11</v>
      </c>
      <c r="E60" s="66">
        <v>0</v>
      </c>
      <c r="F60" s="67"/>
      <c r="G60" s="65">
        <f t="shared" si="4"/>
        <v>11</v>
      </c>
      <c r="H60" s="66">
        <f t="shared" si="5"/>
        <v>11</v>
      </c>
      <c r="I60" s="20" t="str">
        <f t="shared" si="6"/>
        <v>-</v>
      </c>
      <c r="J60" s="21" t="str">
        <f t="shared" si="7"/>
        <v>-</v>
      </c>
    </row>
    <row r="61" spans="1:10" x14ac:dyDescent="0.2">
      <c r="A61" s="158" t="s">
        <v>449</v>
      </c>
      <c r="B61" s="65">
        <v>9</v>
      </c>
      <c r="C61" s="66">
        <v>0</v>
      </c>
      <c r="D61" s="65">
        <v>24</v>
      </c>
      <c r="E61" s="66">
        <v>0</v>
      </c>
      <c r="F61" s="67"/>
      <c r="G61" s="65">
        <f t="shared" si="4"/>
        <v>9</v>
      </c>
      <c r="H61" s="66">
        <f t="shared" si="5"/>
        <v>24</v>
      </c>
      <c r="I61" s="20" t="str">
        <f t="shared" si="6"/>
        <v>-</v>
      </c>
      <c r="J61" s="21" t="str">
        <f t="shared" si="7"/>
        <v>-</v>
      </c>
    </row>
    <row r="62" spans="1:10" x14ac:dyDescent="0.2">
      <c r="A62" s="158" t="s">
        <v>380</v>
      </c>
      <c r="B62" s="65">
        <v>72</v>
      </c>
      <c r="C62" s="66">
        <v>97</v>
      </c>
      <c r="D62" s="65">
        <v>186</v>
      </c>
      <c r="E62" s="66">
        <v>250</v>
      </c>
      <c r="F62" s="67"/>
      <c r="G62" s="65">
        <f t="shared" si="4"/>
        <v>-25</v>
      </c>
      <c r="H62" s="66">
        <f t="shared" si="5"/>
        <v>-64</v>
      </c>
      <c r="I62" s="20">
        <f t="shared" si="6"/>
        <v>-0.25773195876288657</v>
      </c>
      <c r="J62" s="21">
        <f t="shared" si="7"/>
        <v>-0.25600000000000001</v>
      </c>
    </row>
    <row r="63" spans="1:10" x14ac:dyDescent="0.2">
      <c r="A63" s="158" t="s">
        <v>381</v>
      </c>
      <c r="B63" s="65">
        <v>20</v>
      </c>
      <c r="C63" s="66">
        <v>20</v>
      </c>
      <c r="D63" s="65">
        <v>51</v>
      </c>
      <c r="E63" s="66">
        <v>63</v>
      </c>
      <c r="F63" s="67"/>
      <c r="G63" s="65">
        <f t="shared" si="4"/>
        <v>0</v>
      </c>
      <c r="H63" s="66">
        <f t="shared" si="5"/>
        <v>-12</v>
      </c>
      <c r="I63" s="20">
        <f t="shared" si="6"/>
        <v>0</v>
      </c>
      <c r="J63" s="21">
        <f t="shared" si="7"/>
        <v>-0.19047619047619047</v>
      </c>
    </row>
    <row r="64" spans="1:10" x14ac:dyDescent="0.2">
      <c r="A64" s="158" t="s">
        <v>410</v>
      </c>
      <c r="B64" s="65">
        <v>112</v>
      </c>
      <c r="C64" s="66">
        <v>105</v>
      </c>
      <c r="D64" s="65">
        <v>336</v>
      </c>
      <c r="E64" s="66">
        <v>394</v>
      </c>
      <c r="F64" s="67"/>
      <c r="G64" s="65">
        <f t="shared" si="4"/>
        <v>7</v>
      </c>
      <c r="H64" s="66">
        <f t="shared" si="5"/>
        <v>-58</v>
      </c>
      <c r="I64" s="20">
        <f t="shared" si="6"/>
        <v>6.6666666666666666E-2</v>
      </c>
      <c r="J64" s="21">
        <f t="shared" si="7"/>
        <v>-0.14720812182741116</v>
      </c>
    </row>
    <row r="65" spans="1:10" x14ac:dyDescent="0.2">
      <c r="A65" s="158" t="s">
        <v>411</v>
      </c>
      <c r="B65" s="65">
        <v>24</v>
      </c>
      <c r="C65" s="66">
        <v>31</v>
      </c>
      <c r="D65" s="65">
        <v>92</v>
      </c>
      <c r="E65" s="66">
        <v>89</v>
      </c>
      <c r="F65" s="67"/>
      <c r="G65" s="65">
        <f t="shared" si="4"/>
        <v>-7</v>
      </c>
      <c r="H65" s="66">
        <f t="shared" si="5"/>
        <v>3</v>
      </c>
      <c r="I65" s="20">
        <f t="shared" si="6"/>
        <v>-0.22580645161290322</v>
      </c>
      <c r="J65" s="21">
        <f t="shared" si="7"/>
        <v>3.3707865168539325E-2</v>
      </c>
    </row>
    <row r="66" spans="1:10" x14ac:dyDescent="0.2">
      <c r="A66" s="158" t="s">
        <v>450</v>
      </c>
      <c r="B66" s="65">
        <v>86</v>
      </c>
      <c r="C66" s="66">
        <v>121</v>
      </c>
      <c r="D66" s="65">
        <v>231</v>
      </c>
      <c r="E66" s="66">
        <v>323</v>
      </c>
      <c r="F66" s="67"/>
      <c r="G66" s="65">
        <f t="shared" si="4"/>
        <v>-35</v>
      </c>
      <c r="H66" s="66">
        <f t="shared" si="5"/>
        <v>-92</v>
      </c>
      <c r="I66" s="20">
        <f t="shared" si="6"/>
        <v>-0.28925619834710742</v>
      </c>
      <c r="J66" s="21">
        <f t="shared" si="7"/>
        <v>-0.28482972136222912</v>
      </c>
    </row>
    <row r="67" spans="1:10" x14ac:dyDescent="0.2">
      <c r="A67" s="158" t="s">
        <v>451</v>
      </c>
      <c r="B67" s="65">
        <v>12</v>
      </c>
      <c r="C67" s="66">
        <v>17</v>
      </c>
      <c r="D67" s="65">
        <v>44</v>
      </c>
      <c r="E67" s="66">
        <v>40</v>
      </c>
      <c r="F67" s="67"/>
      <c r="G67" s="65">
        <f t="shared" si="4"/>
        <v>-5</v>
      </c>
      <c r="H67" s="66">
        <f t="shared" si="5"/>
        <v>4</v>
      </c>
      <c r="I67" s="20">
        <f t="shared" si="6"/>
        <v>-0.29411764705882354</v>
      </c>
      <c r="J67" s="21">
        <f t="shared" si="7"/>
        <v>0.1</v>
      </c>
    </row>
    <row r="68" spans="1:10" x14ac:dyDescent="0.2">
      <c r="A68" s="158" t="s">
        <v>472</v>
      </c>
      <c r="B68" s="65">
        <v>28</v>
      </c>
      <c r="C68" s="66">
        <v>27</v>
      </c>
      <c r="D68" s="65">
        <v>92</v>
      </c>
      <c r="E68" s="66">
        <v>69</v>
      </c>
      <c r="F68" s="67"/>
      <c r="G68" s="65">
        <f t="shared" si="4"/>
        <v>1</v>
      </c>
      <c r="H68" s="66">
        <f t="shared" si="5"/>
        <v>23</v>
      </c>
      <c r="I68" s="20">
        <f t="shared" si="6"/>
        <v>3.7037037037037035E-2</v>
      </c>
      <c r="J68" s="21">
        <f t="shared" si="7"/>
        <v>0.33333333333333331</v>
      </c>
    </row>
    <row r="69" spans="1:10" x14ac:dyDescent="0.2">
      <c r="A69" s="158" t="s">
        <v>321</v>
      </c>
      <c r="B69" s="65">
        <v>2</v>
      </c>
      <c r="C69" s="66">
        <v>5</v>
      </c>
      <c r="D69" s="65">
        <v>11</v>
      </c>
      <c r="E69" s="66">
        <v>8</v>
      </c>
      <c r="F69" s="67"/>
      <c r="G69" s="65">
        <f t="shared" si="4"/>
        <v>-3</v>
      </c>
      <c r="H69" s="66">
        <f t="shared" si="5"/>
        <v>3</v>
      </c>
      <c r="I69" s="20">
        <f t="shared" si="6"/>
        <v>-0.6</v>
      </c>
      <c r="J69" s="21">
        <f t="shared" si="7"/>
        <v>0.375</v>
      </c>
    </row>
    <row r="70" spans="1:10" s="160" customFormat="1" x14ac:dyDescent="0.2">
      <c r="A70" s="178" t="s">
        <v>630</v>
      </c>
      <c r="B70" s="71">
        <v>637</v>
      </c>
      <c r="C70" s="72">
        <v>943</v>
      </c>
      <c r="D70" s="71">
        <v>1778</v>
      </c>
      <c r="E70" s="72">
        <v>2178</v>
      </c>
      <c r="F70" s="73"/>
      <c r="G70" s="71">
        <f t="shared" si="4"/>
        <v>-306</v>
      </c>
      <c r="H70" s="72">
        <f t="shared" si="5"/>
        <v>-400</v>
      </c>
      <c r="I70" s="37">
        <f t="shared" si="6"/>
        <v>-0.32449628844114531</v>
      </c>
      <c r="J70" s="38">
        <f t="shared" si="7"/>
        <v>-0.18365472910927455</v>
      </c>
    </row>
    <row r="71" spans="1:10" x14ac:dyDescent="0.2">
      <c r="A71" s="177"/>
      <c r="B71" s="143"/>
      <c r="C71" s="144"/>
      <c r="D71" s="143"/>
      <c r="E71" s="144"/>
      <c r="F71" s="145"/>
      <c r="G71" s="143"/>
      <c r="H71" s="144"/>
      <c r="I71" s="151"/>
      <c r="J71" s="152"/>
    </row>
    <row r="72" spans="1:10" s="139" customFormat="1" x14ac:dyDescent="0.2">
      <c r="A72" s="159" t="s">
        <v>37</v>
      </c>
      <c r="B72" s="65"/>
      <c r="C72" s="66"/>
      <c r="D72" s="65"/>
      <c r="E72" s="66"/>
      <c r="F72" s="67"/>
      <c r="G72" s="65"/>
      <c r="H72" s="66"/>
      <c r="I72" s="20"/>
      <c r="J72" s="21"/>
    </row>
    <row r="73" spans="1:10" x14ac:dyDescent="0.2">
      <c r="A73" s="158" t="s">
        <v>322</v>
      </c>
      <c r="B73" s="65">
        <v>6</v>
      </c>
      <c r="C73" s="66">
        <v>0</v>
      </c>
      <c r="D73" s="65">
        <v>18</v>
      </c>
      <c r="E73" s="66">
        <v>0</v>
      </c>
      <c r="F73" s="67"/>
      <c r="G73" s="65">
        <f>B73-C73</f>
        <v>6</v>
      </c>
      <c r="H73" s="66">
        <f>D73-E73</f>
        <v>18</v>
      </c>
      <c r="I73" s="20" t="str">
        <f>IF(C73=0, "-", IF(G73/C73&lt;10, G73/C73, "&gt;999%"))</f>
        <v>-</v>
      </c>
      <c r="J73" s="21" t="str">
        <f>IF(E73=0, "-", IF(H73/E73&lt;10, H73/E73, "&gt;999%"))</f>
        <v>-</v>
      </c>
    </row>
    <row r="74" spans="1:10" x14ac:dyDescent="0.2">
      <c r="A74" s="158" t="s">
        <v>509</v>
      </c>
      <c r="B74" s="65">
        <v>33</v>
      </c>
      <c r="C74" s="66">
        <v>47</v>
      </c>
      <c r="D74" s="65">
        <v>97</v>
      </c>
      <c r="E74" s="66">
        <v>93</v>
      </c>
      <c r="F74" s="67"/>
      <c r="G74" s="65">
        <f>B74-C74</f>
        <v>-14</v>
      </c>
      <c r="H74" s="66">
        <f>D74-E74</f>
        <v>4</v>
      </c>
      <c r="I74" s="20">
        <f>IF(C74=0, "-", IF(G74/C74&lt;10, G74/C74, "&gt;999%"))</f>
        <v>-0.2978723404255319</v>
      </c>
      <c r="J74" s="21">
        <f>IF(E74=0, "-", IF(H74/E74&lt;10, H74/E74, "&gt;999%"))</f>
        <v>4.3010752688172046E-2</v>
      </c>
    </row>
    <row r="75" spans="1:10" x14ac:dyDescent="0.2">
      <c r="A75" s="158" t="s">
        <v>510</v>
      </c>
      <c r="B75" s="65">
        <v>13</v>
      </c>
      <c r="C75" s="66">
        <v>0</v>
      </c>
      <c r="D75" s="65">
        <v>23</v>
      </c>
      <c r="E75" s="66">
        <v>0</v>
      </c>
      <c r="F75" s="67"/>
      <c r="G75" s="65">
        <f>B75-C75</f>
        <v>13</v>
      </c>
      <c r="H75" s="66">
        <f>D75-E75</f>
        <v>23</v>
      </c>
      <c r="I75" s="20" t="str">
        <f>IF(C75=0, "-", IF(G75/C75&lt;10, G75/C75, "&gt;999%"))</f>
        <v>-</v>
      </c>
      <c r="J75" s="21" t="str">
        <f>IF(E75=0, "-", IF(H75/E75&lt;10, H75/E75, "&gt;999%"))</f>
        <v>-</v>
      </c>
    </row>
    <row r="76" spans="1:10" s="160" customFormat="1" x14ac:dyDescent="0.2">
      <c r="A76" s="178" t="s">
        <v>631</v>
      </c>
      <c r="B76" s="71">
        <v>52</v>
      </c>
      <c r="C76" s="72">
        <v>47</v>
      </c>
      <c r="D76" s="71">
        <v>138</v>
      </c>
      <c r="E76" s="72">
        <v>93</v>
      </c>
      <c r="F76" s="73"/>
      <c r="G76" s="71">
        <f>B76-C76</f>
        <v>5</v>
      </c>
      <c r="H76" s="72">
        <f>D76-E76</f>
        <v>45</v>
      </c>
      <c r="I76" s="37">
        <f>IF(C76=0, "-", IF(G76/C76&lt;10, G76/C76, "&gt;999%"))</f>
        <v>0.10638297872340426</v>
      </c>
      <c r="J76" s="38">
        <f>IF(E76=0, "-", IF(H76/E76&lt;10, H76/E76, "&gt;999%"))</f>
        <v>0.4838709677419355</v>
      </c>
    </row>
    <row r="77" spans="1:10" x14ac:dyDescent="0.2">
      <c r="A77" s="177"/>
      <c r="B77" s="143"/>
      <c r="C77" s="144"/>
      <c r="D77" s="143"/>
      <c r="E77" s="144"/>
      <c r="F77" s="145"/>
      <c r="G77" s="143"/>
      <c r="H77" s="144"/>
      <c r="I77" s="151"/>
      <c r="J77" s="152"/>
    </row>
    <row r="78" spans="1:10" s="139" customFormat="1" x14ac:dyDescent="0.2">
      <c r="A78" s="159" t="s">
        <v>38</v>
      </c>
      <c r="B78" s="65"/>
      <c r="C78" s="66"/>
      <c r="D78" s="65"/>
      <c r="E78" s="66"/>
      <c r="F78" s="67"/>
      <c r="G78" s="65"/>
      <c r="H78" s="66"/>
      <c r="I78" s="20"/>
      <c r="J78" s="21"/>
    </row>
    <row r="79" spans="1:10" x14ac:dyDescent="0.2">
      <c r="A79" s="158" t="s">
        <v>282</v>
      </c>
      <c r="B79" s="65">
        <v>5</v>
      </c>
      <c r="C79" s="66">
        <v>9</v>
      </c>
      <c r="D79" s="65">
        <v>22</v>
      </c>
      <c r="E79" s="66">
        <v>29</v>
      </c>
      <c r="F79" s="67"/>
      <c r="G79" s="65">
        <f>B79-C79</f>
        <v>-4</v>
      </c>
      <c r="H79" s="66">
        <f>D79-E79</f>
        <v>-7</v>
      </c>
      <c r="I79" s="20">
        <f>IF(C79=0, "-", IF(G79/C79&lt;10, G79/C79, "&gt;999%"))</f>
        <v>-0.44444444444444442</v>
      </c>
      <c r="J79" s="21">
        <f>IF(E79=0, "-", IF(H79/E79&lt;10, H79/E79, "&gt;999%"))</f>
        <v>-0.2413793103448276</v>
      </c>
    </row>
    <row r="80" spans="1:10" s="160" customFormat="1" x14ac:dyDescent="0.2">
      <c r="A80" s="178" t="s">
        <v>632</v>
      </c>
      <c r="B80" s="71">
        <v>5</v>
      </c>
      <c r="C80" s="72">
        <v>9</v>
      </c>
      <c r="D80" s="71">
        <v>22</v>
      </c>
      <c r="E80" s="72">
        <v>29</v>
      </c>
      <c r="F80" s="73"/>
      <c r="G80" s="71">
        <f>B80-C80</f>
        <v>-4</v>
      </c>
      <c r="H80" s="72">
        <f>D80-E80</f>
        <v>-7</v>
      </c>
      <c r="I80" s="37">
        <f>IF(C80=0, "-", IF(G80/C80&lt;10, G80/C80, "&gt;999%"))</f>
        <v>-0.44444444444444442</v>
      </c>
      <c r="J80" s="38">
        <f>IF(E80=0, "-", IF(H80/E80&lt;10, H80/E80, "&gt;999%"))</f>
        <v>-0.2413793103448276</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214</v>
      </c>
      <c r="B83" s="65">
        <v>5</v>
      </c>
      <c r="C83" s="66">
        <v>1</v>
      </c>
      <c r="D83" s="65">
        <v>7</v>
      </c>
      <c r="E83" s="66">
        <v>6</v>
      </c>
      <c r="F83" s="67"/>
      <c r="G83" s="65">
        <f>B83-C83</f>
        <v>4</v>
      </c>
      <c r="H83" s="66">
        <f>D83-E83</f>
        <v>1</v>
      </c>
      <c r="I83" s="20">
        <f>IF(C83=0, "-", IF(G83/C83&lt;10, G83/C83, "&gt;999%"))</f>
        <v>4</v>
      </c>
      <c r="J83" s="21">
        <f>IF(E83=0, "-", IF(H83/E83&lt;10, H83/E83, "&gt;999%"))</f>
        <v>0.16666666666666666</v>
      </c>
    </row>
    <row r="84" spans="1:10" x14ac:dyDescent="0.2">
      <c r="A84" s="158" t="s">
        <v>345</v>
      </c>
      <c r="B84" s="65">
        <v>0</v>
      </c>
      <c r="C84" s="66">
        <v>0</v>
      </c>
      <c r="D84" s="65">
        <v>0</v>
      </c>
      <c r="E84" s="66">
        <v>2</v>
      </c>
      <c r="F84" s="67"/>
      <c r="G84" s="65">
        <f>B84-C84</f>
        <v>0</v>
      </c>
      <c r="H84" s="66">
        <f>D84-E84</f>
        <v>-2</v>
      </c>
      <c r="I84" s="20" t="str">
        <f>IF(C84=0, "-", IF(G84/C84&lt;10, G84/C84, "&gt;999%"))</f>
        <v>-</v>
      </c>
      <c r="J84" s="21">
        <f>IF(E84=0, "-", IF(H84/E84&lt;10, H84/E84, "&gt;999%"))</f>
        <v>-1</v>
      </c>
    </row>
    <row r="85" spans="1:10" x14ac:dyDescent="0.2">
      <c r="A85" s="158" t="s">
        <v>356</v>
      </c>
      <c r="B85" s="65">
        <v>3</v>
      </c>
      <c r="C85" s="66">
        <v>0</v>
      </c>
      <c r="D85" s="65">
        <v>12</v>
      </c>
      <c r="E85" s="66">
        <v>0</v>
      </c>
      <c r="F85" s="67"/>
      <c r="G85" s="65">
        <f>B85-C85</f>
        <v>3</v>
      </c>
      <c r="H85" s="66">
        <f>D85-E85</f>
        <v>12</v>
      </c>
      <c r="I85" s="20" t="str">
        <f>IF(C85=0, "-", IF(G85/C85&lt;10, G85/C85, "&gt;999%"))</f>
        <v>-</v>
      </c>
      <c r="J85" s="21" t="str">
        <f>IF(E85=0, "-", IF(H85/E85&lt;10, H85/E85, "&gt;999%"))</f>
        <v>-</v>
      </c>
    </row>
    <row r="86" spans="1:10" x14ac:dyDescent="0.2">
      <c r="A86" s="158" t="s">
        <v>388</v>
      </c>
      <c r="B86" s="65">
        <v>2</v>
      </c>
      <c r="C86" s="66">
        <v>1</v>
      </c>
      <c r="D86" s="65">
        <v>13</v>
      </c>
      <c r="E86" s="66">
        <v>3</v>
      </c>
      <c r="F86" s="67"/>
      <c r="G86" s="65">
        <f>B86-C86</f>
        <v>1</v>
      </c>
      <c r="H86" s="66">
        <f>D86-E86</f>
        <v>10</v>
      </c>
      <c r="I86" s="20">
        <f>IF(C86=0, "-", IF(G86/C86&lt;10, G86/C86, "&gt;999%"))</f>
        <v>1</v>
      </c>
      <c r="J86" s="21">
        <f>IF(E86=0, "-", IF(H86/E86&lt;10, H86/E86, "&gt;999%"))</f>
        <v>3.3333333333333335</v>
      </c>
    </row>
    <row r="87" spans="1:10" s="160" customFormat="1" x14ac:dyDescent="0.2">
      <c r="A87" s="178" t="s">
        <v>633</v>
      </c>
      <c r="B87" s="71">
        <v>10</v>
      </c>
      <c r="C87" s="72">
        <v>2</v>
      </c>
      <c r="D87" s="71">
        <v>32</v>
      </c>
      <c r="E87" s="72">
        <v>11</v>
      </c>
      <c r="F87" s="73"/>
      <c r="G87" s="71">
        <f>B87-C87</f>
        <v>8</v>
      </c>
      <c r="H87" s="72">
        <f>D87-E87</f>
        <v>21</v>
      </c>
      <c r="I87" s="37">
        <f>IF(C87=0, "-", IF(G87/C87&lt;10, G87/C87, "&gt;999%"))</f>
        <v>4</v>
      </c>
      <c r="J87" s="38">
        <f>IF(E87=0, "-", IF(H87/E87&lt;10, H87/E87, "&gt;999%"))</f>
        <v>1.9090909090909092</v>
      </c>
    </row>
    <row r="88" spans="1:10" x14ac:dyDescent="0.2">
      <c r="A88" s="177"/>
      <c r="B88" s="143"/>
      <c r="C88" s="144"/>
      <c r="D88" s="143"/>
      <c r="E88" s="144"/>
      <c r="F88" s="145"/>
      <c r="G88" s="143"/>
      <c r="H88" s="144"/>
      <c r="I88" s="151"/>
      <c r="J88" s="152"/>
    </row>
    <row r="89" spans="1:10" s="139" customFormat="1" x14ac:dyDescent="0.2">
      <c r="A89" s="159" t="s">
        <v>40</v>
      </c>
      <c r="B89" s="65"/>
      <c r="C89" s="66"/>
      <c r="D89" s="65"/>
      <c r="E89" s="66"/>
      <c r="F89" s="67"/>
      <c r="G89" s="65"/>
      <c r="H89" s="66"/>
      <c r="I89" s="20"/>
      <c r="J89" s="21"/>
    </row>
    <row r="90" spans="1:10" x14ac:dyDescent="0.2">
      <c r="A90" s="158" t="s">
        <v>554</v>
      </c>
      <c r="B90" s="65">
        <v>7</v>
      </c>
      <c r="C90" s="66">
        <v>16</v>
      </c>
      <c r="D90" s="65">
        <v>20</v>
      </c>
      <c r="E90" s="66">
        <v>34</v>
      </c>
      <c r="F90" s="67"/>
      <c r="G90" s="65">
        <f>B90-C90</f>
        <v>-9</v>
      </c>
      <c r="H90" s="66">
        <f>D90-E90</f>
        <v>-14</v>
      </c>
      <c r="I90" s="20">
        <f>IF(C90=0, "-", IF(G90/C90&lt;10, G90/C90, "&gt;999%"))</f>
        <v>-0.5625</v>
      </c>
      <c r="J90" s="21">
        <f>IF(E90=0, "-", IF(H90/E90&lt;10, H90/E90, "&gt;999%"))</f>
        <v>-0.41176470588235292</v>
      </c>
    </row>
    <row r="91" spans="1:10" x14ac:dyDescent="0.2">
      <c r="A91" s="158" t="s">
        <v>542</v>
      </c>
      <c r="B91" s="65">
        <v>0</v>
      </c>
      <c r="C91" s="66">
        <v>0</v>
      </c>
      <c r="D91" s="65">
        <v>0</v>
      </c>
      <c r="E91" s="66">
        <v>2</v>
      </c>
      <c r="F91" s="67"/>
      <c r="G91" s="65">
        <f>B91-C91</f>
        <v>0</v>
      </c>
      <c r="H91" s="66">
        <f>D91-E91</f>
        <v>-2</v>
      </c>
      <c r="I91" s="20" t="str">
        <f>IF(C91=0, "-", IF(G91/C91&lt;10, G91/C91, "&gt;999%"))</f>
        <v>-</v>
      </c>
      <c r="J91" s="21">
        <f>IF(E91=0, "-", IF(H91/E91&lt;10, H91/E91, "&gt;999%"))</f>
        <v>-1</v>
      </c>
    </row>
    <row r="92" spans="1:10" s="160" customFormat="1" x14ac:dyDescent="0.2">
      <c r="A92" s="178" t="s">
        <v>634</v>
      </c>
      <c r="B92" s="71">
        <v>7</v>
      </c>
      <c r="C92" s="72">
        <v>16</v>
      </c>
      <c r="D92" s="71">
        <v>20</v>
      </c>
      <c r="E92" s="72">
        <v>36</v>
      </c>
      <c r="F92" s="73"/>
      <c r="G92" s="71">
        <f>B92-C92</f>
        <v>-9</v>
      </c>
      <c r="H92" s="72">
        <f>D92-E92</f>
        <v>-16</v>
      </c>
      <c r="I92" s="37">
        <f>IF(C92=0, "-", IF(G92/C92&lt;10, G92/C92, "&gt;999%"))</f>
        <v>-0.5625</v>
      </c>
      <c r="J92" s="38">
        <f>IF(E92=0, "-", IF(H92/E92&lt;10, H92/E92, "&gt;999%"))</f>
        <v>-0.44444444444444442</v>
      </c>
    </row>
    <row r="93" spans="1:10" x14ac:dyDescent="0.2">
      <c r="A93" s="177"/>
      <c r="B93" s="143"/>
      <c r="C93" s="144"/>
      <c r="D93" s="143"/>
      <c r="E93" s="144"/>
      <c r="F93" s="145"/>
      <c r="G93" s="143"/>
      <c r="H93" s="144"/>
      <c r="I93" s="151"/>
      <c r="J93" s="152"/>
    </row>
    <row r="94" spans="1:10" s="139" customFormat="1" x14ac:dyDescent="0.2">
      <c r="A94" s="159" t="s">
        <v>41</v>
      </c>
      <c r="B94" s="65"/>
      <c r="C94" s="66"/>
      <c r="D94" s="65"/>
      <c r="E94" s="66"/>
      <c r="F94" s="67"/>
      <c r="G94" s="65"/>
      <c r="H94" s="66"/>
      <c r="I94" s="20"/>
      <c r="J94" s="21"/>
    </row>
    <row r="95" spans="1:10" x14ac:dyDescent="0.2">
      <c r="A95" s="158" t="s">
        <v>555</v>
      </c>
      <c r="B95" s="65">
        <v>0</v>
      </c>
      <c r="C95" s="66">
        <v>14</v>
      </c>
      <c r="D95" s="65">
        <v>0</v>
      </c>
      <c r="E95" s="66">
        <v>23</v>
      </c>
      <c r="F95" s="67"/>
      <c r="G95" s="65">
        <f>B95-C95</f>
        <v>-14</v>
      </c>
      <c r="H95" s="66">
        <f>D95-E95</f>
        <v>-23</v>
      </c>
      <c r="I95" s="20">
        <f>IF(C95=0, "-", IF(G95/C95&lt;10, G95/C95, "&gt;999%"))</f>
        <v>-1</v>
      </c>
      <c r="J95" s="21">
        <f>IF(E95=0, "-", IF(H95/E95&lt;10, H95/E95, "&gt;999%"))</f>
        <v>-1</v>
      </c>
    </row>
    <row r="96" spans="1:10" s="160" customFormat="1" x14ac:dyDescent="0.2">
      <c r="A96" s="178" t="s">
        <v>635</v>
      </c>
      <c r="B96" s="71">
        <v>0</v>
      </c>
      <c r="C96" s="72">
        <v>14</v>
      </c>
      <c r="D96" s="71">
        <v>0</v>
      </c>
      <c r="E96" s="72">
        <v>23</v>
      </c>
      <c r="F96" s="73"/>
      <c r="G96" s="71">
        <f>B96-C96</f>
        <v>-14</v>
      </c>
      <c r="H96" s="72">
        <f>D96-E96</f>
        <v>-23</v>
      </c>
      <c r="I96" s="37">
        <f>IF(C96=0, "-", IF(G96/C96&lt;10, G96/C96, "&gt;999%"))</f>
        <v>-1</v>
      </c>
      <c r="J96" s="38">
        <f>IF(E96=0, "-", IF(H96/E96&lt;10, H96/E96, "&gt;999%"))</f>
        <v>-1</v>
      </c>
    </row>
    <row r="97" spans="1:10" x14ac:dyDescent="0.2">
      <c r="A97" s="177"/>
      <c r="B97" s="143"/>
      <c r="C97" s="144"/>
      <c r="D97" s="143"/>
      <c r="E97" s="144"/>
      <c r="F97" s="145"/>
      <c r="G97" s="143"/>
      <c r="H97" s="144"/>
      <c r="I97" s="151"/>
      <c r="J97" s="152"/>
    </row>
    <row r="98" spans="1:10" s="139" customFormat="1" x14ac:dyDescent="0.2">
      <c r="A98" s="159" t="s">
        <v>42</v>
      </c>
      <c r="B98" s="65"/>
      <c r="C98" s="66"/>
      <c r="D98" s="65"/>
      <c r="E98" s="66"/>
      <c r="F98" s="67"/>
      <c r="G98" s="65"/>
      <c r="H98" s="66"/>
      <c r="I98" s="20"/>
      <c r="J98" s="21"/>
    </row>
    <row r="99" spans="1:10" x14ac:dyDescent="0.2">
      <c r="A99" s="158" t="s">
        <v>337</v>
      </c>
      <c r="B99" s="65">
        <v>4</v>
      </c>
      <c r="C99" s="66">
        <v>4</v>
      </c>
      <c r="D99" s="65">
        <v>19</v>
      </c>
      <c r="E99" s="66">
        <v>13</v>
      </c>
      <c r="F99" s="67"/>
      <c r="G99" s="65">
        <f>B99-C99</f>
        <v>0</v>
      </c>
      <c r="H99" s="66">
        <f>D99-E99</f>
        <v>6</v>
      </c>
      <c r="I99" s="20">
        <f>IF(C99=0, "-", IF(G99/C99&lt;10, G99/C99, "&gt;999%"))</f>
        <v>0</v>
      </c>
      <c r="J99" s="21">
        <f>IF(E99=0, "-", IF(H99/E99&lt;10, H99/E99, "&gt;999%"))</f>
        <v>0.46153846153846156</v>
      </c>
    </row>
    <row r="100" spans="1:10" s="160" customFormat="1" x14ac:dyDescent="0.2">
      <c r="A100" s="178" t="s">
        <v>636</v>
      </c>
      <c r="B100" s="71">
        <v>4</v>
      </c>
      <c r="C100" s="72">
        <v>4</v>
      </c>
      <c r="D100" s="71">
        <v>19</v>
      </c>
      <c r="E100" s="72">
        <v>13</v>
      </c>
      <c r="F100" s="73"/>
      <c r="G100" s="71">
        <f>B100-C100</f>
        <v>0</v>
      </c>
      <c r="H100" s="72">
        <f>D100-E100</f>
        <v>6</v>
      </c>
      <c r="I100" s="37">
        <f>IF(C100=0, "-", IF(G100/C100&lt;10, G100/C100, "&gt;999%"))</f>
        <v>0</v>
      </c>
      <c r="J100" s="38">
        <f>IF(E100=0, "-", IF(H100/E100&lt;10, H100/E100, "&gt;999%"))</f>
        <v>0.46153846153846156</v>
      </c>
    </row>
    <row r="101" spans="1:10" x14ac:dyDescent="0.2">
      <c r="A101" s="177"/>
      <c r="B101" s="143"/>
      <c r="C101" s="144"/>
      <c r="D101" s="143"/>
      <c r="E101" s="144"/>
      <c r="F101" s="145"/>
      <c r="G101" s="143"/>
      <c r="H101" s="144"/>
      <c r="I101" s="151"/>
      <c r="J101" s="152"/>
    </row>
    <row r="102" spans="1:10" s="139" customFormat="1" x14ac:dyDescent="0.2">
      <c r="A102" s="159" t="s">
        <v>43</v>
      </c>
      <c r="B102" s="65"/>
      <c r="C102" s="66"/>
      <c r="D102" s="65"/>
      <c r="E102" s="66"/>
      <c r="F102" s="67"/>
      <c r="G102" s="65"/>
      <c r="H102" s="66"/>
      <c r="I102" s="20"/>
      <c r="J102" s="21"/>
    </row>
    <row r="103" spans="1:10" x14ac:dyDescent="0.2">
      <c r="A103" s="158" t="s">
        <v>198</v>
      </c>
      <c r="B103" s="65">
        <v>26</v>
      </c>
      <c r="C103" s="66">
        <v>27</v>
      </c>
      <c r="D103" s="65">
        <v>66</v>
      </c>
      <c r="E103" s="66">
        <v>55</v>
      </c>
      <c r="F103" s="67"/>
      <c r="G103" s="65">
        <f>B103-C103</f>
        <v>-1</v>
      </c>
      <c r="H103" s="66">
        <f>D103-E103</f>
        <v>11</v>
      </c>
      <c r="I103" s="20">
        <f>IF(C103=0, "-", IF(G103/C103&lt;10, G103/C103, "&gt;999%"))</f>
        <v>-3.7037037037037035E-2</v>
      </c>
      <c r="J103" s="21">
        <f>IF(E103=0, "-", IF(H103/E103&lt;10, H103/E103, "&gt;999%"))</f>
        <v>0.2</v>
      </c>
    </row>
    <row r="104" spans="1:10" s="160" customFormat="1" x14ac:dyDescent="0.2">
      <c r="A104" s="178" t="s">
        <v>637</v>
      </c>
      <c r="B104" s="71">
        <v>26</v>
      </c>
      <c r="C104" s="72">
        <v>27</v>
      </c>
      <c r="D104" s="71">
        <v>66</v>
      </c>
      <c r="E104" s="72">
        <v>55</v>
      </c>
      <c r="F104" s="73"/>
      <c r="G104" s="71">
        <f>B104-C104</f>
        <v>-1</v>
      </c>
      <c r="H104" s="72">
        <f>D104-E104</f>
        <v>11</v>
      </c>
      <c r="I104" s="37">
        <f>IF(C104=0, "-", IF(G104/C104&lt;10, G104/C104, "&gt;999%"))</f>
        <v>-3.7037037037037035E-2</v>
      </c>
      <c r="J104" s="38">
        <f>IF(E104=0, "-", IF(H104/E104&lt;10, H104/E104, "&gt;999%"))</f>
        <v>0.2</v>
      </c>
    </row>
    <row r="105" spans="1:10" x14ac:dyDescent="0.2">
      <c r="A105" s="177"/>
      <c r="B105" s="143"/>
      <c r="C105" s="144"/>
      <c r="D105" s="143"/>
      <c r="E105" s="144"/>
      <c r="F105" s="145"/>
      <c r="G105" s="143"/>
      <c r="H105" s="144"/>
      <c r="I105" s="151"/>
      <c r="J105" s="152"/>
    </row>
    <row r="106" spans="1:10" s="139" customFormat="1" x14ac:dyDescent="0.2">
      <c r="A106" s="159" t="s">
        <v>44</v>
      </c>
      <c r="B106" s="65"/>
      <c r="C106" s="66"/>
      <c r="D106" s="65"/>
      <c r="E106" s="66"/>
      <c r="F106" s="67"/>
      <c r="G106" s="65"/>
      <c r="H106" s="66"/>
      <c r="I106" s="20"/>
      <c r="J106" s="21"/>
    </row>
    <row r="107" spans="1:10" x14ac:dyDescent="0.2">
      <c r="A107" s="158" t="s">
        <v>528</v>
      </c>
      <c r="B107" s="65">
        <v>37</v>
      </c>
      <c r="C107" s="66">
        <v>37</v>
      </c>
      <c r="D107" s="65">
        <v>82</v>
      </c>
      <c r="E107" s="66">
        <v>78</v>
      </c>
      <c r="F107" s="67"/>
      <c r="G107" s="65">
        <f>B107-C107</f>
        <v>0</v>
      </c>
      <c r="H107" s="66">
        <f>D107-E107</f>
        <v>4</v>
      </c>
      <c r="I107" s="20">
        <f>IF(C107=0, "-", IF(G107/C107&lt;10, G107/C107, "&gt;999%"))</f>
        <v>0</v>
      </c>
      <c r="J107" s="21">
        <f>IF(E107=0, "-", IF(H107/E107&lt;10, H107/E107, "&gt;999%"))</f>
        <v>5.128205128205128E-2</v>
      </c>
    </row>
    <row r="108" spans="1:10" s="160" customFormat="1" x14ac:dyDescent="0.2">
      <c r="A108" s="178" t="s">
        <v>638</v>
      </c>
      <c r="B108" s="71">
        <v>37</v>
      </c>
      <c r="C108" s="72">
        <v>37</v>
      </c>
      <c r="D108" s="71">
        <v>82</v>
      </c>
      <c r="E108" s="72">
        <v>78</v>
      </c>
      <c r="F108" s="73"/>
      <c r="G108" s="71">
        <f>B108-C108</f>
        <v>0</v>
      </c>
      <c r="H108" s="72">
        <f>D108-E108</f>
        <v>4</v>
      </c>
      <c r="I108" s="37">
        <f>IF(C108=0, "-", IF(G108/C108&lt;10, G108/C108, "&gt;999%"))</f>
        <v>0</v>
      </c>
      <c r="J108" s="38">
        <f>IF(E108=0, "-", IF(H108/E108&lt;10, H108/E108, "&gt;999%"))</f>
        <v>5.128205128205128E-2</v>
      </c>
    </row>
    <row r="109" spans="1:10" x14ac:dyDescent="0.2">
      <c r="A109" s="177"/>
      <c r="B109" s="143"/>
      <c r="C109" s="144"/>
      <c r="D109" s="143"/>
      <c r="E109" s="144"/>
      <c r="F109" s="145"/>
      <c r="G109" s="143"/>
      <c r="H109" s="144"/>
      <c r="I109" s="151"/>
      <c r="J109" s="152"/>
    </row>
    <row r="110" spans="1:10" s="139" customFormat="1" x14ac:dyDescent="0.2">
      <c r="A110" s="159" t="s">
        <v>45</v>
      </c>
      <c r="B110" s="65"/>
      <c r="C110" s="66"/>
      <c r="D110" s="65"/>
      <c r="E110" s="66"/>
      <c r="F110" s="67"/>
      <c r="G110" s="65"/>
      <c r="H110" s="66"/>
      <c r="I110" s="20"/>
      <c r="J110" s="21"/>
    </row>
    <row r="111" spans="1:10" x14ac:dyDescent="0.2">
      <c r="A111" s="158" t="s">
        <v>424</v>
      </c>
      <c r="B111" s="65">
        <v>0</v>
      </c>
      <c r="C111" s="66">
        <v>0</v>
      </c>
      <c r="D111" s="65">
        <v>0</v>
      </c>
      <c r="E111" s="66">
        <v>2</v>
      </c>
      <c r="F111" s="67"/>
      <c r="G111" s="65">
        <f t="shared" ref="G111:G124" si="8">B111-C111</f>
        <v>0</v>
      </c>
      <c r="H111" s="66">
        <f t="shared" ref="H111:H124" si="9">D111-E111</f>
        <v>-2</v>
      </c>
      <c r="I111" s="20" t="str">
        <f t="shared" ref="I111:I124" si="10">IF(C111=0, "-", IF(G111/C111&lt;10, G111/C111, "&gt;999%"))</f>
        <v>-</v>
      </c>
      <c r="J111" s="21">
        <f t="shared" ref="J111:J124" si="11">IF(E111=0, "-", IF(H111/E111&lt;10, H111/E111, "&gt;999%"))</f>
        <v>-1</v>
      </c>
    </row>
    <row r="112" spans="1:10" x14ac:dyDescent="0.2">
      <c r="A112" s="158" t="s">
        <v>389</v>
      </c>
      <c r="B112" s="65">
        <v>12</v>
      </c>
      <c r="C112" s="66">
        <v>76</v>
      </c>
      <c r="D112" s="65">
        <v>56</v>
      </c>
      <c r="E112" s="66">
        <v>223</v>
      </c>
      <c r="F112" s="67"/>
      <c r="G112" s="65">
        <f t="shared" si="8"/>
        <v>-64</v>
      </c>
      <c r="H112" s="66">
        <f t="shared" si="9"/>
        <v>-167</v>
      </c>
      <c r="I112" s="20">
        <f t="shared" si="10"/>
        <v>-0.84210526315789469</v>
      </c>
      <c r="J112" s="21">
        <f t="shared" si="11"/>
        <v>-0.7488789237668162</v>
      </c>
    </row>
    <row r="113" spans="1:10" x14ac:dyDescent="0.2">
      <c r="A113" s="158" t="s">
        <v>425</v>
      </c>
      <c r="B113" s="65">
        <v>113</v>
      </c>
      <c r="C113" s="66">
        <v>138</v>
      </c>
      <c r="D113" s="65">
        <v>381</v>
      </c>
      <c r="E113" s="66">
        <v>366</v>
      </c>
      <c r="F113" s="67"/>
      <c r="G113" s="65">
        <f t="shared" si="8"/>
        <v>-25</v>
      </c>
      <c r="H113" s="66">
        <f t="shared" si="9"/>
        <v>15</v>
      </c>
      <c r="I113" s="20">
        <f t="shared" si="10"/>
        <v>-0.18115942028985507</v>
      </c>
      <c r="J113" s="21">
        <f t="shared" si="11"/>
        <v>4.0983606557377046E-2</v>
      </c>
    </row>
    <row r="114" spans="1:10" x14ac:dyDescent="0.2">
      <c r="A114" s="158" t="s">
        <v>201</v>
      </c>
      <c r="B114" s="65">
        <v>1</v>
      </c>
      <c r="C114" s="66">
        <v>14</v>
      </c>
      <c r="D114" s="65">
        <v>1</v>
      </c>
      <c r="E114" s="66">
        <v>45</v>
      </c>
      <c r="F114" s="67"/>
      <c r="G114" s="65">
        <f t="shared" si="8"/>
        <v>-13</v>
      </c>
      <c r="H114" s="66">
        <f t="shared" si="9"/>
        <v>-44</v>
      </c>
      <c r="I114" s="20">
        <f t="shared" si="10"/>
        <v>-0.9285714285714286</v>
      </c>
      <c r="J114" s="21">
        <f t="shared" si="11"/>
        <v>-0.97777777777777775</v>
      </c>
    </row>
    <row r="115" spans="1:10" x14ac:dyDescent="0.2">
      <c r="A115" s="158" t="s">
        <v>217</v>
      </c>
      <c r="B115" s="65">
        <v>4</v>
      </c>
      <c r="C115" s="66">
        <v>35</v>
      </c>
      <c r="D115" s="65">
        <v>20</v>
      </c>
      <c r="E115" s="66">
        <v>86</v>
      </c>
      <c r="F115" s="67"/>
      <c r="G115" s="65">
        <f t="shared" si="8"/>
        <v>-31</v>
      </c>
      <c r="H115" s="66">
        <f t="shared" si="9"/>
        <v>-66</v>
      </c>
      <c r="I115" s="20">
        <f t="shared" si="10"/>
        <v>-0.88571428571428568</v>
      </c>
      <c r="J115" s="21">
        <f t="shared" si="11"/>
        <v>-0.76744186046511631</v>
      </c>
    </row>
    <row r="116" spans="1:10" x14ac:dyDescent="0.2">
      <c r="A116" s="158" t="s">
        <v>242</v>
      </c>
      <c r="B116" s="65">
        <v>0</v>
      </c>
      <c r="C116" s="66">
        <v>1</v>
      </c>
      <c r="D116" s="65">
        <v>0</v>
      </c>
      <c r="E116" s="66">
        <v>1</v>
      </c>
      <c r="F116" s="67"/>
      <c r="G116" s="65">
        <f t="shared" si="8"/>
        <v>-1</v>
      </c>
      <c r="H116" s="66">
        <f t="shared" si="9"/>
        <v>-1</v>
      </c>
      <c r="I116" s="20">
        <f t="shared" si="10"/>
        <v>-1</v>
      </c>
      <c r="J116" s="21">
        <f t="shared" si="11"/>
        <v>-1</v>
      </c>
    </row>
    <row r="117" spans="1:10" x14ac:dyDescent="0.2">
      <c r="A117" s="158" t="s">
        <v>310</v>
      </c>
      <c r="B117" s="65">
        <v>29</v>
      </c>
      <c r="C117" s="66">
        <v>36</v>
      </c>
      <c r="D117" s="65">
        <v>121</v>
      </c>
      <c r="E117" s="66">
        <v>162</v>
      </c>
      <c r="F117" s="67"/>
      <c r="G117" s="65">
        <f t="shared" si="8"/>
        <v>-7</v>
      </c>
      <c r="H117" s="66">
        <f t="shared" si="9"/>
        <v>-41</v>
      </c>
      <c r="I117" s="20">
        <f t="shared" si="10"/>
        <v>-0.19444444444444445</v>
      </c>
      <c r="J117" s="21">
        <f t="shared" si="11"/>
        <v>-0.25308641975308643</v>
      </c>
    </row>
    <row r="118" spans="1:10" x14ac:dyDescent="0.2">
      <c r="A118" s="158" t="s">
        <v>346</v>
      </c>
      <c r="B118" s="65">
        <v>23</v>
      </c>
      <c r="C118" s="66">
        <v>91</v>
      </c>
      <c r="D118" s="65">
        <v>54</v>
      </c>
      <c r="E118" s="66">
        <v>172</v>
      </c>
      <c r="F118" s="67"/>
      <c r="G118" s="65">
        <f t="shared" si="8"/>
        <v>-68</v>
      </c>
      <c r="H118" s="66">
        <f t="shared" si="9"/>
        <v>-118</v>
      </c>
      <c r="I118" s="20">
        <f t="shared" si="10"/>
        <v>-0.74725274725274726</v>
      </c>
      <c r="J118" s="21">
        <f t="shared" si="11"/>
        <v>-0.68604651162790697</v>
      </c>
    </row>
    <row r="119" spans="1:10" x14ac:dyDescent="0.2">
      <c r="A119" s="158" t="s">
        <v>501</v>
      </c>
      <c r="B119" s="65">
        <v>43</v>
      </c>
      <c r="C119" s="66">
        <v>63</v>
      </c>
      <c r="D119" s="65">
        <v>174</v>
      </c>
      <c r="E119" s="66">
        <v>256</v>
      </c>
      <c r="F119" s="67"/>
      <c r="G119" s="65">
        <f t="shared" si="8"/>
        <v>-20</v>
      </c>
      <c r="H119" s="66">
        <f t="shared" si="9"/>
        <v>-82</v>
      </c>
      <c r="I119" s="20">
        <f t="shared" si="10"/>
        <v>-0.31746031746031744</v>
      </c>
      <c r="J119" s="21">
        <f t="shared" si="11"/>
        <v>-0.3203125</v>
      </c>
    </row>
    <row r="120" spans="1:10" x14ac:dyDescent="0.2">
      <c r="A120" s="158" t="s">
        <v>511</v>
      </c>
      <c r="B120" s="65">
        <v>676</v>
      </c>
      <c r="C120" s="66">
        <v>1022</v>
      </c>
      <c r="D120" s="65">
        <v>2402</v>
      </c>
      <c r="E120" s="66">
        <v>2581</v>
      </c>
      <c r="F120" s="67"/>
      <c r="G120" s="65">
        <f t="shared" si="8"/>
        <v>-346</v>
      </c>
      <c r="H120" s="66">
        <f t="shared" si="9"/>
        <v>-179</v>
      </c>
      <c r="I120" s="20">
        <f t="shared" si="10"/>
        <v>-0.33855185909980429</v>
      </c>
      <c r="J120" s="21">
        <f t="shared" si="11"/>
        <v>-6.9352963967454481E-2</v>
      </c>
    </row>
    <row r="121" spans="1:10" x14ac:dyDescent="0.2">
      <c r="A121" s="158" t="s">
        <v>480</v>
      </c>
      <c r="B121" s="65">
        <v>0</v>
      </c>
      <c r="C121" s="66">
        <v>0</v>
      </c>
      <c r="D121" s="65">
        <v>0</v>
      </c>
      <c r="E121" s="66">
        <v>2</v>
      </c>
      <c r="F121" s="67"/>
      <c r="G121" s="65">
        <f t="shared" si="8"/>
        <v>0</v>
      </c>
      <c r="H121" s="66">
        <f t="shared" si="9"/>
        <v>-2</v>
      </c>
      <c r="I121" s="20" t="str">
        <f t="shared" si="10"/>
        <v>-</v>
      </c>
      <c r="J121" s="21">
        <f t="shared" si="11"/>
        <v>-1</v>
      </c>
    </row>
    <row r="122" spans="1:10" x14ac:dyDescent="0.2">
      <c r="A122" s="158" t="s">
        <v>490</v>
      </c>
      <c r="B122" s="65">
        <v>47</v>
      </c>
      <c r="C122" s="66">
        <v>53</v>
      </c>
      <c r="D122" s="65">
        <v>122</v>
      </c>
      <c r="E122" s="66">
        <v>228</v>
      </c>
      <c r="F122" s="67"/>
      <c r="G122" s="65">
        <f t="shared" si="8"/>
        <v>-6</v>
      </c>
      <c r="H122" s="66">
        <f t="shared" si="9"/>
        <v>-106</v>
      </c>
      <c r="I122" s="20">
        <f t="shared" si="10"/>
        <v>-0.11320754716981132</v>
      </c>
      <c r="J122" s="21">
        <f t="shared" si="11"/>
        <v>-0.46491228070175439</v>
      </c>
    </row>
    <row r="123" spans="1:10" x14ac:dyDescent="0.2">
      <c r="A123" s="158" t="s">
        <v>529</v>
      </c>
      <c r="B123" s="65">
        <v>20</v>
      </c>
      <c r="C123" s="66">
        <v>59</v>
      </c>
      <c r="D123" s="65">
        <v>36</v>
      </c>
      <c r="E123" s="66">
        <v>133</v>
      </c>
      <c r="F123" s="67"/>
      <c r="G123" s="65">
        <f t="shared" si="8"/>
        <v>-39</v>
      </c>
      <c r="H123" s="66">
        <f t="shared" si="9"/>
        <v>-97</v>
      </c>
      <c r="I123" s="20">
        <f t="shared" si="10"/>
        <v>-0.66101694915254239</v>
      </c>
      <c r="J123" s="21">
        <f t="shared" si="11"/>
        <v>-0.72932330827067671</v>
      </c>
    </row>
    <row r="124" spans="1:10" s="160" customFormat="1" x14ac:dyDescent="0.2">
      <c r="A124" s="178" t="s">
        <v>639</v>
      </c>
      <c r="B124" s="71">
        <v>968</v>
      </c>
      <c r="C124" s="72">
        <v>1588</v>
      </c>
      <c r="D124" s="71">
        <v>3367</v>
      </c>
      <c r="E124" s="72">
        <v>4257</v>
      </c>
      <c r="F124" s="73"/>
      <c r="G124" s="71">
        <f t="shared" si="8"/>
        <v>-620</v>
      </c>
      <c r="H124" s="72">
        <f t="shared" si="9"/>
        <v>-890</v>
      </c>
      <c r="I124" s="37">
        <f t="shared" si="10"/>
        <v>-0.39042821158690177</v>
      </c>
      <c r="J124" s="38">
        <f t="shared" si="11"/>
        <v>-0.20906741836974396</v>
      </c>
    </row>
    <row r="125" spans="1:10" x14ac:dyDescent="0.2">
      <c r="A125" s="177"/>
      <c r="B125" s="143"/>
      <c r="C125" s="144"/>
      <c r="D125" s="143"/>
      <c r="E125" s="144"/>
      <c r="F125" s="145"/>
      <c r="G125" s="143"/>
      <c r="H125" s="144"/>
      <c r="I125" s="151"/>
      <c r="J125" s="152"/>
    </row>
    <row r="126" spans="1:10" s="139" customFormat="1" x14ac:dyDescent="0.2">
      <c r="A126" s="159" t="s">
        <v>46</v>
      </c>
      <c r="B126" s="65"/>
      <c r="C126" s="66"/>
      <c r="D126" s="65"/>
      <c r="E126" s="66"/>
      <c r="F126" s="67"/>
      <c r="G126" s="65"/>
      <c r="H126" s="66"/>
      <c r="I126" s="20"/>
      <c r="J126" s="21"/>
    </row>
    <row r="127" spans="1:10" x14ac:dyDescent="0.2">
      <c r="A127" s="158" t="s">
        <v>556</v>
      </c>
      <c r="B127" s="65">
        <v>10</v>
      </c>
      <c r="C127" s="66">
        <v>9</v>
      </c>
      <c r="D127" s="65">
        <v>26</v>
      </c>
      <c r="E127" s="66">
        <v>22</v>
      </c>
      <c r="F127" s="67"/>
      <c r="G127" s="65">
        <f>B127-C127</f>
        <v>1</v>
      </c>
      <c r="H127" s="66">
        <f>D127-E127</f>
        <v>4</v>
      </c>
      <c r="I127" s="20">
        <f>IF(C127=0, "-", IF(G127/C127&lt;10, G127/C127, "&gt;999%"))</f>
        <v>0.1111111111111111</v>
      </c>
      <c r="J127" s="21">
        <f>IF(E127=0, "-", IF(H127/E127&lt;10, H127/E127, "&gt;999%"))</f>
        <v>0.18181818181818182</v>
      </c>
    </row>
    <row r="128" spans="1:10" s="160" customFormat="1" x14ac:dyDescent="0.2">
      <c r="A128" s="178" t="s">
        <v>640</v>
      </c>
      <c r="B128" s="71">
        <v>10</v>
      </c>
      <c r="C128" s="72">
        <v>9</v>
      </c>
      <c r="D128" s="71">
        <v>26</v>
      </c>
      <c r="E128" s="72">
        <v>22</v>
      </c>
      <c r="F128" s="73"/>
      <c r="G128" s="71">
        <f>B128-C128</f>
        <v>1</v>
      </c>
      <c r="H128" s="72">
        <f>D128-E128</f>
        <v>4</v>
      </c>
      <c r="I128" s="37">
        <f>IF(C128=0, "-", IF(G128/C128&lt;10, G128/C128, "&gt;999%"))</f>
        <v>0.1111111111111111</v>
      </c>
      <c r="J128" s="38">
        <f>IF(E128=0, "-", IF(H128/E128&lt;10, H128/E128, "&gt;999%"))</f>
        <v>0.18181818181818182</v>
      </c>
    </row>
    <row r="129" spans="1:10" x14ac:dyDescent="0.2">
      <c r="A129" s="177"/>
      <c r="B129" s="143"/>
      <c r="C129" s="144"/>
      <c r="D129" s="143"/>
      <c r="E129" s="144"/>
      <c r="F129" s="145"/>
      <c r="G129" s="143"/>
      <c r="H129" s="144"/>
      <c r="I129" s="151"/>
      <c r="J129" s="152"/>
    </row>
    <row r="130" spans="1:10" s="139" customFormat="1" x14ac:dyDescent="0.2">
      <c r="A130" s="159" t="s">
        <v>47</v>
      </c>
      <c r="B130" s="65"/>
      <c r="C130" s="66"/>
      <c r="D130" s="65"/>
      <c r="E130" s="66"/>
      <c r="F130" s="67"/>
      <c r="G130" s="65"/>
      <c r="H130" s="66"/>
      <c r="I130" s="20"/>
      <c r="J130" s="21"/>
    </row>
    <row r="131" spans="1:10" x14ac:dyDescent="0.2">
      <c r="A131" s="158" t="s">
        <v>530</v>
      </c>
      <c r="B131" s="65">
        <v>84</v>
      </c>
      <c r="C131" s="66">
        <v>57</v>
      </c>
      <c r="D131" s="65">
        <v>211</v>
      </c>
      <c r="E131" s="66">
        <v>153</v>
      </c>
      <c r="F131" s="67"/>
      <c r="G131" s="65">
        <f>B131-C131</f>
        <v>27</v>
      </c>
      <c r="H131" s="66">
        <f>D131-E131</f>
        <v>58</v>
      </c>
      <c r="I131" s="20">
        <f>IF(C131=0, "-", IF(G131/C131&lt;10, G131/C131, "&gt;999%"))</f>
        <v>0.47368421052631576</v>
      </c>
      <c r="J131" s="21">
        <f>IF(E131=0, "-", IF(H131/E131&lt;10, H131/E131, "&gt;999%"))</f>
        <v>0.37908496732026142</v>
      </c>
    </row>
    <row r="132" spans="1:10" x14ac:dyDescent="0.2">
      <c r="A132" s="158" t="s">
        <v>543</v>
      </c>
      <c r="B132" s="65">
        <v>48</v>
      </c>
      <c r="C132" s="66">
        <v>41</v>
      </c>
      <c r="D132" s="65">
        <v>121</v>
      </c>
      <c r="E132" s="66">
        <v>100</v>
      </c>
      <c r="F132" s="67"/>
      <c r="G132" s="65">
        <f>B132-C132</f>
        <v>7</v>
      </c>
      <c r="H132" s="66">
        <f>D132-E132</f>
        <v>21</v>
      </c>
      <c r="I132" s="20">
        <f>IF(C132=0, "-", IF(G132/C132&lt;10, G132/C132, "&gt;999%"))</f>
        <v>0.17073170731707318</v>
      </c>
      <c r="J132" s="21">
        <f>IF(E132=0, "-", IF(H132/E132&lt;10, H132/E132, "&gt;999%"))</f>
        <v>0.21</v>
      </c>
    </row>
    <row r="133" spans="1:10" x14ac:dyDescent="0.2">
      <c r="A133" s="158" t="s">
        <v>557</v>
      </c>
      <c r="B133" s="65">
        <v>18</v>
      </c>
      <c r="C133" s="66">
        <v>23</v>
      </c>
      <c r="D133" s="65">
        <v>51</v>
      </c>
      <c r="E133" s="66">
        <v>49</v>
      </c>
      <c r="F133" s="67"/>
      <c r="G133" s="65">
        <f>B133-C133</f>
        <v>-5</v>
      </c>
      <c r="H133" s="66">
        <f>D133-E133</f>
        <v>2</v>
      </c>
      <c r="I133" s="20">
        <f>IF(C133=0, "-", IF(G133/C133&lt;10, G133/C133, "&gt;999%"))</f>
        <v>-0.21739130434782608</v>
      </c>
      <c r="J133" s="21">
        <f>IF(E133=0, "-", IF(H133/E133&lt;10, H133/E133, "&gt;999%"))</f>
        <v>4.0816326530612242E-2</v>
      </c>
    </row>
    <row r="134" spans="1:10" s="160" customFormat="1" x14ac:dyDescent="0.2">
      <c r="A134" s="178" t="s">
        <v>641</v>
      </c>
      <c r="B134" s="71">
        <v>150</v>
      </c>
      <c r="C134" s="72">
        <v>121</v>
      </c>
      <c r="D134" s="71">
        <v>383</v>
      </c>
      <c r="E134" s="72">
        <v>302</v>
      </c>
      <c r="F134" s="73"/>
      <c r="G134" s="71">
        <f>B134-C134</f>
        <v>29</v>
      </c>
      <c r="H134" s="72">
        <f>D134-E134</f>
        <v>81</v>
      </c>
      <c r="I134" s="37">
        <f>IF(C134=0, "-", IF(G134/C134&lt;10, G134/C134, "&gt;999%"))</f>
        <v>0.23966942148760331</v>
      </c>
      <c r="J134" s="38">
        <f>IF(E134=0, "-", IF(H134/E134&lt;10, H134/E134, "&gt;999%"))</f>
        <v>0.26821192052980131</v>
      </c>
    </row>
    <row r="135" spans="1:10" x14ac:dyDescent="0.2">
      <c r="A135" s="177"/>
      <c r="B135" s="143"/>
      <c r="C135" s="144"/>
      <c r="D135" s="143"/>
      <c r="E135" s="144"/>
      <c r="F135" s="145"/>
      <c r="G135" s="143"/>
      <c r="H135" s="144"/>
      <c r="I135" s="151"/>
      <c r="J135" s="152"/>
    </row>
    <row r="136" spans="1:10" s="139" customFormat="1" x14ac:dyDescent="0.2">
      <c r="A136" s="159" t="s">
        <v>48</v>
      </c>
      <c r="B136" s="65"/>
      <c r="C136" s="66"/>
      <c r="D136" s="65"/>
      <c r="E136" s="66"/>
      <c r="F136" s="67"/>
      <c r="G136" s="65"/>
      <c r="H136" s="66"/>
      <c r="I136" s="20"/>
      <c r="J136" s="21"/>
    </row>
    <row r="137" spans="1:10" x14ac:dyDescent="0.2">
      <c r="A137" s="158" t="s">
        <v>258</v>
      </c>
      <c r="B137" s="65">
        <v>5</v>
      </c>
      <c r="C137" s="66">
        <v>8</v>
      </c>
      <c r="D137" s="65">
        <v>10</v>
      </c>
      <c r="E137" s="66">
        <v>20</v>
      </c>
      <c r="F137" s="67"/>
      <c r="G137" s="65">
        <f>B137-C137</f>
        <v>-3</v>
      </c>
      <c r="H137" s="66">
        <f>D137-E137</f>
        <v>-10</v>
      </c>
      <c r="I137" s="20">
        <f>IF(C137=0, "-", IF(G137/C137&lt;10, G137/C137, "&gt;999%"))</f>
        <v>-0.375</v>
      </c>
      <c r="J137" s="21">
        <f>IF(E137=0, "-", IF(H137/E137&lt;10, H137/E137, "&gt;999%"))</f>
        <v>-0.5</v>
      </c>
    </row>
    <row r="138" spans="1:10" x14ac:dyDescent="0.2">
      <c r="A138" s="158" t="s">
        <v>275</v>
      </c>
      <c r="B138" s="65">
        <v>3</v>
      </c>
      <c r="C138" s="66">
        <v>3</v>
      </c>
      <c r="D138" s="65">
        <v>7</v>
      </c>
      <c r="E138" s="66">
        <v>7</v>
      </c>
      <c r="F138" s="67"/>
      <c r="G138" s="65">
        <f>B138-C138</f>
        <v>0</v>
      </c>
      <c r="H138" s="66">
        <f>D138-E138</f>
        <v>0</v>
      </c>
      <c r="I138" s="20">
        <f>IF(C138=0, "-", IF(G138/C138&lt;10, G138/C138, "&gt;999%"))</f>
        <v>0</v>
      </c>
      <c r="J138" s="21">
        <f>IF(E138=0, "-", IF(H138/E138&lt;10, H138/E138, "&gt;999%"))</f>
        <v>0</v>
      </c>
    </row>
    <row r="139" spans="1:10" x14ac:dyDescent="0.2">
      <c r="A139" s="158" t="s">
        <v>412</v>
      </c>
      <c r="B139" s="65">
        <v>13</v>
      </c>
      <c r="C139" s="66">
        <v>0</v>
      </c>
      <c r="D139" s="65">
        <v>62</v>
      </c>
      <c r="E139" s="66">
        <v>0</v>
      </c>
      <c r="F139" s="67"/>
      <c r="G139" s="65">
        <f>B139-C139</f>
        <v>13</v>
      </c>
      <c r="H139" s="66">
        <f>D139-E139</f>
        <v>62</v>
      </c>
      <c r="I139" s="20" t="str">
        <f>IF(C139=0, "-", IF(G139/C139&lt;10, G139/C139, "&gt;999%"))</f>
        <v>-</v>
      </c>
      <c r="J139" s="21" t="str">
        <f>IF(E139=0, "-", IF(H139/E139&lt;10, H139/E139, "&gt;999%"))</f>
        <v>-</v>
      </c>
    </row>
    <row r="140" spans="1:10" x14ac:dyDescent="0.2">
      <c r="A140" s="158" t="s">
        <v>452</v>
      </c>
      <c r="B140" s="65">
        <v>14</v>
      </c>
      <c r="C140" s="66">
        <v>28</v>
      </c>
      <c r="D140" s="65">
        <v>31</v>
      </c>
      <c r="E140" s="66">
        <v>47</v>
      </c>
      <c r="F140" s="67"/>
      <c r="G140" s="65">
        <f>B140-C140</f>
        <v>-14</v>
      </c>
      <c r="H140" s="66">
        <f>D140-E140</f>
        <v>-16</v>
      </c>
      <c r="I140" s="20">
        <f>IF(C140=0, "-", IF(G140/C140&lt;10, G140/C140, "&gt;999%"))</f>
        <v>-0.5</v>
      </c>
      <c r="J140" s="21">
        <f>IF(E140=0, "-", IF(H140/E140&lt;10, H140/E140, "&gt;999%"))</f>
        <v>-0.34042553191489361</v>
      </c>
    </row>
    <row r="141" spans="1:10" s="160" customFormat="1" x14ac:dyDescent="0.2">
      <c r="A141" s="178" t="s">
        <v>642</v>
      </c>
      <c r="B141" s="71">
        <v>35</v>
      </c>
      <c r="C141" s="72">
        <v>39</v>
      </c>
      <c r="D141" s="71">
        <v>110</v>
      </c>
      <c r="E141" s="72">
        <v>74</v>
      </c>
      <c r="F141" s="73"/>
      <c r="G141" s="71">
        <f>B141-C141</f>
        <v>-4</v>
      </c>
      <c r="H141" s="72">
        <f>D141-E141</f>
        <v>36</v>
      </c>
      <c r="I141" s="37">
        <f>IF(C141=0, "-", IF(G141/C141&lt;10, G141/C141, "&gt;999%"))</f>
        <v>-0.10256410256410256</v>
      </c>
      <c r="J141" s="38">
        <f>IF(E141=0, "-", IF(H141/E141&lt;10, H141/E141, "&gt;999%"))</f>
        <v>0.48648648648648651</v>
      </c>
    </row>
    <row r="142" spans="1:10" x14ac:dyDescent="0.2">
      <c r="A142" s="177"/>
      <c r="B142" s="143"/>
      <c r="C142" s="144"/>
      <c r="D142" s="143"/>
      <c r="E142" s="144"/>
      <c r="F142" s="145"/>
      <c r="G142" s="143"/>
      <c r="H142" s="144"/>
      <c r="I142" s="151"/>
      <c r="J142" s="152"/>
    </row>
    <row r="143" spans="1:10" s="139" customFormat="1" x14ac:dyDescent="0.2">
      <c r="A143" s="159" t="s">
        <v>49</v>
      </c>
      <c r="B143" s="65"/>
      <c r="C143" s="66"/>
      <c r="D143" s="65"/>
      <c r="E143" s="66"/>
      <c r="F143" s="67"/>
      <c r="G143" s="65"/>
      <c r="H143" s="66"/>
      <c r="I143" s="20"/>
      <c r="J143" s="21"/>
    </row>
    <row r="144" spans="1:10" x14ac:dyDescent="0.2">
      <c r="A144" s="158" t="s">
        <v>357</v>
      </c>
      <c r="B144" s="65">
        <v>1</v>
      </c>
      <c r="C144" s="66">
        <v>136</v>
      </c>
      <c r="D144" s="65">
        <v>1</v>
      </c>
      <c r="E144" s="66">
        <v>310</v>
      </c>
      <c r="F144" s="67"/>
      <c r="G144" s="65">
        <f t="shared" ref="G144:G152" si="12">B144-C144</f>
        <v>-135</v>
      </c>
      <c r="H144" s="66">
        <f t="shared" ref="H144:H152" si="13">D144-E144</f>
        <v>-309</v>
      </c>
      <c r="I144" s="20">
        <f t="shared" ref="I144:I152" si="14">IF(C144=0, "-", IF(G144/C144&lt;10, G144/C144, "&gt;999%"))</f>
        <v>-0.99264705882352944</v>
      </c>
      <c r="J144" s="21">
        <f t="shared" ref="J144:J152" si="15">IF(E144=0, "-", IF(H144/E144&lt;10, H144/E144, "&gt;999%"))</f>
        <v>-0.99677419354838714</v>
      </c>
    </row>
    <row r="145" spans="1:10" x14ac:dyDescent="0.2">
      <c r="A145" s="158" t="s">
        <v>390</v>
      </c>
      <c r="B145" s="65">
        <v>142</v>
      </c>
      <c r="C145" s="66">
        <v>13</v>
      </c>
      <c r="D145" s="65">
        <v>319</v>
      </c>
      <c r="E145" s="66">
        <v>85</v>
      </c>
      <c r="F145" s="67"/>
      <c r="G145" s="65">
        <f t="shared" si="12"/>
        <v>129</v>
      </c>
      <c r="H145" s="66">
        <f t="shared" si="13"/>
        <v>234</v>
      </c>
      <c r="I145" s="20">
        <f t="shared" si="14"/>
        <v>9.9230769230769234</v>
      </c>
      <c r="J145" s="21">
        <f t="shared" si="15"/>
        <v>2.7529411764705882</v>
      </c>
    </row>
    <row r="146" spans="1:10" x14ac:dyDescent="0.2">
      <c r="A146" s="158" t="s">
        <v>426</v>
      </c>
      <c r="B146" s="65">
        <v>0</v>
      </c>
      <c r="C146" s="66">
        <v>18</v>
      </c>
      <c r="D146" s="65">
        <v>0</v>
      </c>
      <c r="E146" s="66">
        <v>40</v>
      </c>
      <c r="F146" s="67"/>
      <c r="G146" s="65">
        <f t="shared" si="12"/>
        <v>-18</v>
      </c>
      <c r="H146" s="66">
        <f t="shared" si="13"/>
        <v>-40</v>
      </c>
      <c r="I146" s="20">
        <f t="shared" si="14"/>
        <v>-1</v>
      </c>
      <c r="J146" s="21">
        <f t="shared" si="15"/>
        <v>-1</v>
      </c>
    </row>
    <row r="147" spans="1:10" x14ac:dyDescent="0.2">
      <c r="A147" s="158" t="s">
        <v>358</v>
      </c>
      <c r="B147" s="65">
        <v>171</v>
      </c>
      <c r="C147" s="66">
        <v>0</v>
      </c>
      <c r="D147" s="65">
        <v>403</v>
      </c>
      <c r="E147" s="66">
        <v>0</v>
      </c>
      <c r="F147" s="67"/>
      <c r="G147" s="65">
        <f t="shared" si="12"/>
        <v>171</v>
      </c>
      <c r="H147" s="66">
        <f t="shared" si="13"/>
        <v>403</v>
      </c>
      <c r="I147" s="20" t="str">
        <f t="shared" si="14"/>
        <v>-</v>
      </c>
      <c r="J147" s="21" t="str">
        <f t="shared" si="15"/>
        <v>-</v>
      </c>
    </row>
    <row r="148" spans="1:10" x14ac:dyDescent="0.2">
      <c r="A148" s="158" t="s">
        <v>502</v>
      </c>
      <c r="B148" s="65">
        <v>0</v>
      </c>
      <c r="C148" s="66">
        <v>11</v>
      </c>
      <c r="D148" s="65">
        <v>0</v>
      </c>
      <c r="E148" s="66">
        <v>47</v>
      </c>
      <c r="F148" s="67"/>
      <c r="G148" s="65">
        <f t="shared" si="12"/>
        <v>-11</v>
      </c>
      <c r="H148" s="66">
        <f t="shared" si="13"/>
        <v>-47</v>
      </c>
      <c r="I148" s="20">
        <f t="shared" si="14"/>
        <v>-1</v>
      </c>
      <c r="J148" s="21">
        <f t="shared" si="15"/>
        <v>-1</v>
      </c>
    </row>
    <row r="149" spans="1:10" x14ac:dyDescent="0.2">
      <c r="A149" s="158" t="s">
        <v>512</v>
      </c>
      <c r="B149" s="65">
        <v>0</v>
      </c>
      <c r="C149" s="66">
        <v>18</v>
      </c>
      <c r="D149" s="65">
        <v>0</v>
      </c>
      <c r="E149" s="66">
        <v>37</v>
      </c>
      <c r="F149" s="67"/>
      <c r="G149" s="65">
        <f t="shared" si="12"/>
        <v>-18</v>
      </c>
      <c r="H149" s="66">
        <f t="shared" si="13"/>
        <v>-37</v>
      </c>
      <c r="I149" s="20">
        <f t="shared" si="14"/>
        <v>-1</v>
      </c>
      <c r="J149" s="21">
        <f t="shared" si="15"/>
        <v>-1</v>
      </c>
    </row>
    <row r="150" spans="1:10" x14ac:dyDescent="0.2">
      <c r="A150" s="158" t="s">
        <v>503</v>
      </c>
      <c r="B150" s="65">
        <v>2</v>
      </c>
      <c r="C150" s="66">
        <v>0</v>
      </c>
      <c r="D150" s="65">
        <v>6</v>
      </c>
      <c r="E150" s="66">
        <v>0</v>
      </c>
      <c r="F150" s="67"/>
      <c r="G150" s="65">
        <f t="shared" si="12"/>
        <v>2</v>
      </c>
      <c r="H150" s="66">
        <f t="shared" si="13"/>
        <v>6</v>
      </c>
      <c r="I150" s="20" t="str">
        <f t="shared" si="14"/>
        <v>-</v>
      </c>
      <c r="J150" s="21" t="str">
        <f t="shared" si="15"/>
        <v>-</v>
      </c>
    </row>
    <row r="151" spans="1:10" x14ac:dyDescent="0.2">
      <c r="A151" s="158" t="s">
        <v>513</v>
      </c>
      <c r="B151" s="65">
        <v>20</v>
      </c>
      <c r="C151" s="66">
        <v>158</v>
      </c>
      <c r="D151" s="65">
        <v>139</v>
      </c>
      <c r="E151" s="66">
        <v>332</v>
      </c>
      <c r="F151" s="67"/>
      <c r="G151" s="65">
        <f t="shared" si="12"/>
        <v>-138</v>
      </c>
      <c r="H151" s="66">
        <f t="shared" si="13"/>
        <v>-193</v>
      </c>
      <c r="I151" s="20">
        <f t="shared" si="14"/>
        <v>-0.87341772151898733</v>
      </c>
      <c r="J151" s="21">
        <f t="shared" si="15"/>
        <v>-0.58132530120481929</v>
      </c>
    </row>
    <row r="152" spans="1:10" s="160" customFormat="1" x14ac:dyDescent="0.2">
      <c r="A152" s="178" t="s">
        <v>643</v>
      </c>
      <c r="B152" s="71">
        <v>336</v>
      </c>
      <c r="C152" s="72">
        <v>354</v>
      </c>
      <c r="D152" s="71">
        <v>868</v>
      </c>
      <c r="E152" s="72">
        <v>851</v>
      </c>
      <c r="F152" s="73"/>
      <c r="G152" s="71">
        <f t="shared" si="12"/>
        <v>-18</v>
      </c>
      <c r="H152" s="72">
        <f t="shared" si="13"/>
        <v>17</v>
      </c>
      <c r="I152" s="37">
        <f t="shared" si="14"/>
        <v>-5.0847457627118647E-2</v>
      </c>
      <c r="J152" s="38">
        <f t="shared" si="15"/>
        <v>1.9976498237367801E-2</v>
      </c>
    </row>
    <row r="153" spans="1:10" x14ac:dyDescent="0.2">
      <c r="A153" s="177"/>
      <c r="B153" s="143"/>
      <c r="C153" s="144"/>
      <c r="D153" s="143"/>
      <c r="E153" s="144"/>
      <c r="F153" s="145"/>
      <c r="G153" s="143"/>
      <c r="H153" s="144"/>
      <c r="I153" s="151"/>
      <c r="J153" s="152"/>
    </row>
    <row r="154" spans="1:10" s="139" customFormat="1" x14ac:dyDescent="0.2">
      <c r="A154" s="159" t="s">
        <v>50</v>
      </c>
      <c r="B154" s="65"/>
      <c r="C154" s="66"/>
      <c r="D154" s="65"/>
      <c r="E154" s="66"/>
      <c r="F154" s="67"/>
      <c r="G154" s="65"/>
      <c r="H154" s="66"/>
      <c r="I154" s="20"/>
      <c r="J154" s="21"/>
    </row>
    <row r="155" spans="1:10" x14ac:dyDescent="0.2">
      <c r="A155" s="158" t="s">
        <v>558</v>
      </c>
      <c r="B155" s="65">
        <v>19</v>
      </c>
      <c r="C155" s="66">
        <v>15</v>
      </c>
      <c r="D155" s="65">
        <v>38</v>
      </c>
      <c r="E155" s="66">
        <v>24</v>
      </c>
      <c r="F155" s="67"/>
      <c r="G155" s="65">
        <f>B155-C155</f>
        <v>4</v>
      </c>
      <c r="H155" s="66">
        <f>D155-E155</f>
        <v>14</v>
      </c>
      <c r="I155" s="20">
        <f>IF(C155=0, "-", IF(G155/C155&lt;10, G155/C155, "&gt;999%"))</f>
        <v>0.26666666666666666</v>
      </c>
      <c r="J155" s="21">
        <f>IF(E155=0, "-", IF(H155/E155&lt;10, H155/E155, "&gt;999%"))</f>
        <v>0.58333333333333337</v>
      </c>
    </row>
    <row r="156" spans="1:10" x14ac:dyDescent="0.2">
      <c r="A156" s="158" t="s">
        <v>531</v>
      </c>
      <c r="B156" s="65">
        <v>152</v>
      </c>
      <c r="C156" s="66">
        <v>109</v>
      </c>
      <c r="D156" s="65">
        <v>359</v>
      </c>
      <c r="E156" s="66">
        <v>302</v>
      </c>
      <c r="F156" s="67"/>
      <c r="G156" s="65">
        <f>B156-C156</f>
        <v>43</v>
      </c>
      <c r="H156" s="66">
        <f>D156-E156</f>
        <v>57</v>
      </c>
      <c r="I156" s="20">
        <f>IF(C156=0, "-", IF(G156/C156&lt;10, G156/C156, "&gt;999%"))</f>
        <v>0.39449541284403672</v>
      </c>
      <c r="J156" s="21">
        <f>IF(E156=0, "-", IF(H156/E156&lt;10, H156/E156, "&gt;999%"))</f>
        <v>0.18874172185430463</v>
      </c>
    </row>
    <row r="157" spans="1:10" x14ac:dyDescent="0.2">
      <c r="A157" s="158" t="s">
        <v>544</v>
      </c>
      <c r="B157" s="65">
        <v>81</v>
      </c>
      <c r="C157" s="66">
        <v>66</v>
      </c>
      <c r="D157" s="65">
        <v>181</v>
      </c>
      <c r="E157" s="66">
        <v>161</v>
      </c>
      <c r="F157" s="67"/>
      <c r="G157" s="65">
        <f>B157-C157</f>
        <v>15</v>
      </c>
      <c r="H157" s="66">
        <f>D157-E157</f>
        <v>20</v>
      </c>
      <c r="I157" s="20">
        <f>IF(C157=0, "-", IF(G157/C157&lt;10, G157/C157, "&gt;999%"))</f>
        <v>0.22727272727272727</v>
      </c>
      <c r="J157" s="21">
        <f>IF(E157=0, "-", IF(H157/E157&lt;10, H157/E157, "&gt;999%"))</f>
        <v>0.12422360248447205</v>
      </c>
    </row>
    <row r="158" spans="1:10" s="160" customFormat="1" x14ac:dyDescent="0.2">
      <c r="A158" s="178" t="s">
        <v>644</v>
      </c>
      <c r="B158" s="71">
        <v>252</v>
      </c>
      <c r="C158" s="72">
        <v>190</v>
      </c>
      <c r="D158" s="71">
        <v>578</v>
      </c>
      <c r="E158" s="72">
        <v>487</v>
      </c>
      <c r="F158" s="73"/>
      <c r="G158" s="71">
        <f>B158-C158</f>
        <v>62</v>
      </c>
      <c r="H158" s="72">
        <f>D158-E158</f>
        <v>91</v>
      </c>
      <c r="I158" s="37">
        <f>IF(C158=0, "-", IF(G158/C158&lt;10, G158/C158, "&gt;999%"))</f>
        <v>0.32631578947368423</v>
      </c>
      <c r="J158" s="38">
        <f>IF(E158=0, "-", IF(H158/E158&lt;10, H158/E158, "&gt;999%"))</f>
        <v>0.18685831622176591</v>
      </c>
    </row>
    <row r="159" spans="1:10" x14ac:dyDescent="0.2">
      <c r="A159" s="177"/>
      <c r="B159" s="143"/>
      <c r="C159" s="144"/>
      <c r="D159" s="143"/>
      <c r="E159" s="144"/>
      <c r="F159" s="145"/>
      <c r="G159" s="143"/>
      <c r="H159" s="144"/>
      <c r="I159" s="151"/>
      <c r="J159" s="152"/>
    </row>
    <row r="160" spans="1:10" s="139" customFormat="1" x14ac:dyDescent="0.2">
      <c r="A160" s="159" t="s">
        <v>51</v>
      </c>
      <c r="B160" s="65"/>
      <c r="C160" s="66"/>
      <c r="D160" s="65"/>
      <c r="E160" s="66"/>
      <c r="F160" s="67"/>
      <c r="G160" s="65"/>
      <c r="H160" s="66"/>
      <c r="I160" s="20"/>
      <c r="J160" s="21"/>
    </row>
    <row r="161" spans="1:10" x14ac:dyDescent="0.2">
      <c r="A161" s="158" t="s">
        <v>243</v>
      </c>
      <c r="B161" s="65">
        <v>0</v>
      </c>
      <c r="C161" s="66">
        <v>2</v>
      </c>
      <c r="D161" s="65">
        <v>1</v>
      </c>
      <c r="E161" s="66">
        <v>7</v>
      </c>
      <c r="F161" s="67"/>
      <c r="G161" s="65">
        <f t="shared" ref="G161:G168" si="16">B161-C161</f>
        <v>-2</v>
      </c>
      <c r="H161" s="66">
        <f t="shared" ref="H161:H168" si="17">D161-E161</f>
        <v>-6</v>
      </c>
      <c r="I161" s="20">
        <f t="shared" ref="I161:I168" si="18">IF(C161=0, "-", IF(G161/C161&lt;10, G161/C161, "&gt;999%"))</f>
        <v>-1</v>
      </c>
      <c r="J161" s="21">
        <f t="shared" ref="J161:J168" si="19">IF(E161=0, "-", IF(H161/E161&lt;10, H161/E161, "&gt;999%"))</f>
        <v>-0.8571428571428571</v>
      </c>
    </row>
    <row r="162" spans="1:10" x14ac:dyDescent="0.2">
      <c r="A162" s="158" t="s">
        <v>202</v>
      </c>
      <c r="B162" s="65">
        <v>0</v>
      </c>
      <c r="C162" s="66">
        <v>0</v>
      </c>
      <c r="D162" s="65">
        <v>0</v>
      </c>
      <c r="E162" s="66">
        <v>1</v>
      </c>
      <c r="F162" s="67"/>
      <c r="G162" s="65">
        <f t="shared" si="16"/>
        <v>0</v>
      </c>
      <c r="H162" s="66">
        <f t="shared" si="17"/>
        <v>-1</v>
      </c>
      <c r="I162" s="20" t="str">
        <f t="shared" si="18"/>
        <v>-</v>
      </c>
      <c r="J162" s="21">
        <f t="shared" si="19"/>
        <v>-1</v>
      </c>
    </row>
    <row r="163" spans="1:10" x14ac:dyDescent="0.2">
      <c r="A163" s="158" t="s">
        <v>218</v>
      </c>
      <c r="B163" s="65">
        <v>22</v>
      </c>
      <c r="C163" s="66">
        <v>153</v>
      </c>
      <c r="D163" s="65">
        <v>68</v>
      </c>
      <c r="E163" s="66">
        <v>498</v>
      </c>
      <c r="F163" s="67"/>
      <c r="G163" s="65">
        <f t="shared" si="16"/>
        <v>-131</v>
      </c>
      <c r="H163" s="66">
        <f t="shared" si="17"/>
        <v>-430</v>
      </c>
      <c r="I163" s="20">
        <f t="shared" si="18"/>
        <v>-0.85620915032679734</v>
      </c>
      <c r="J163" s="21">
        <f t="shared" si="19"/>
        <v>-0.86345381526104414</v>
      </c>
    </row>
    <row r="164" spans="1:10" x14ac:dyDescent="0.2">
      <c r="A164" s="158" t="s">
        <v>391</v>
      </c>
      <c r="B164" s="65">
        <v>170</v>
      </c>
      <c r="C164" s="66">
        <v>288</v>
      </c>
      <c r="D164" s="65">
        <v>499</v>
      </c>
      <c r="E164" s="66">
        <v>790</v>
      </c>
      <c r="F164" s="67"/>
      <c r="G164" s="65">
        <f t="shared" si="16"/>
        <v>-118</v>
      </c>
      <c r="H164" s="66">
        <f t="shared" si="17"/>
        <v>-291</v>
      </c>
      <c r="I164" s="20">
        <f t="shared" si="18"/>
        <v>-0.40972222222222221</v>
      </c>
      <c r="J164" s="21">
        <f t="shared" si="19"/>
        <v>-0.36835443037974686</v>
      </c>
    </row>
    <row r="165" spans="1:10" x14ac:dyDescent="0.2">
      <c r="A165" s="158" t="s">
        <v>359</v>
      </c>
      <c r="B165" s="65">
        <v>205</v>
      </c>
      <c r="C165" s="66">
        <v>252</v>
      </c>
      <c r="D165" s="65">
        <v>499</v>
      </c>
      <c r="E165" s="66">
        <v>687</v>
      </c>
      <c r="F165" s="67"/>
      <c r="G165" s="65">
        <f t="shared" si="16"/>
        <v>-47</v>
      </c>
      <c r="H165" s="66">
        <f t="shared" si="17"/>
        <v>-188</v>
      </c>
      <c r="I165" s="20">
        <f t="shared" si="18"/>
        <v>-0.18650793650793651</v>
      </c>
      <c r="J165" s="21">
        <f t="shared" si="19"/>
        <v>-0.27365356622998543</v>
      </c>
    </row>
    <row r="166" spans="1:10" x14ac:dyDescent="0.2">
      <c r="A166" s="158" t="s">
        <v>203</v>
      </c>
      <c r="B166" s="65">
        <v>0</v>
      </c>
      <c r="C166" s="66">
        <v>9</v>
      </c>
      <c r="D166" s="65">
        <v>0</v>
      </c>
      <c r="E166" s="66">
        <v>116</v>
      </c>
      <c r="F166" s="67"/>
      <c r="G166" s="65">
        <f t="shared" si="16"/>
        <v>-9</v>
      </c>
      <c r="H166" s="66">
        <f t="shared" si="17"/>
        <v>-116</v>
      </c>
      <c r="I166" s="20">
        <f t="shared" si="18"/>
        <v>-1</v>
      </c>
      <c r="J166" s="21">
        <f t="shared" si="19"/>
        <v>-1</v>
      </c>
    </row>
    <row r="167" spans="1:10" x14ac:dyDescent="0.2">
      <c r="A167" s="158" t="s">
        <v>294</v>
      </c>
      <c r="B167" s="65">
        <v>26</v>
      </c>
      <c r="C167" s="66">
        <v>70</v>
      </c>
      <c r="D167" s="65">
        <v>137</v>
      </c>
      <c r="E167" s="66">
        <v>137</v>
      </c>
      <c r="F167" s="67"/>
      <c r="G167" s="65">
        <f t="shared" si="16"/>
        <v>-44</v>
      </c>
      <c r="H167" s="66">
        <f t="shared" si="17"/>
        <v>0</v>
      </c>
      <c r="I167" s="20">
        <f t="shared" si="18"/>
        <v>-0.62857142857142856</v>
      </c>
      <c r="J167" s="21">
        <f t="shared" si="19"/>
        <v>0</v>
      </c>
    </row>
    <row r="168" spans="1:10" s="160" customFormat="1" x14ac:dyDescent="0.2">
      <c r="A168" s="178" t="s">
        <v>645</v>
      </c>
      <c r="B168" s="71">
        <v>423</v>
      </c>
      <c r="C168" s="72">
        <v>774</v>
      </c>
      <c r="D168" s="71">
        <v>1204</v>
      </c>
      <c r="E168" s="72">
        <v>2236</v>
      </c>
      <c r="F168" s="73"/>
      <c r="G168" s="71">
        <f t="shared" si="16"/>
        <v>-351</v>
      </c>
      <c r="H168" s="72">
        <f t="shared" si="17"/>
        <v>-1032</v>
      </c>
      <c r="I168" s="37">
        <f t="shared" si="18"/>
        <v>-0.45348837209302323</v>
      </c>
      <c r="J168" s="38">
        <f t="shared" si="19"/>
        <v>-0.46153846153846156</v>
      </c>
    </row>
    <row r="169" spans="1:10" x14ac:dyDescent="0.2">
      <c r="A169" s="177"/>
      <c r="B169" s="143"/>
      <c r="C169" s="144"/>
      <c r="D169" s="143"/>
      <c r="E169" s="144"/>
      <c r="F169" s="145"/>
      <c r="G169" s="143"/>
      <c r="H169" s="144"/>
      <c r="I169" s="151"/>
      <c r="J169" s="152"/>
    </row>
    <row r="170" spans="1:10" s="139" customFormat="1" x14ac:dyDescent="0.2">
      <c r="A170" s="159" t="s">
        <v>52</v>
      </c>
      <c r="B170" s="65"/>
      <c r="C170" s="66"/>
      <c r="D170" s="65"/>
      <c r="E170" s="66"/>
      <c r="F170" s="67"/>
      <c r="G170" s="65"/>
      <c r="H170" s="66"/>
      <c r="I170" s="20"/>
      <c r="J170" s="21"/>
    </row>
    <row r="171" spans="1:10" x14ac:dyDescent="0.2">
      <c r="A171" s="158" t="s">
        <v>219</v>
      </c>
      <c r="B171" s="65">
        <v>0</v>
      </c>
      <c r="C171" s="66">
        <v>1</v>
      </c>
      <c r="D171" s="65">
        <v>0</v>
      </c>
      <c r="E171" s="66">
        <v>3</v>
      </c>
      <c r="F171" s="67"/>
      <c r="G171" s="65">
        <f t="shared" ref="G171:G188" si="20">B171-C171</f>
        <v>-1</v>
      </c>
      <c r="H171" s="66">
        <f t="shared" ref="H171:H188" si="21">D171-E171</f>
        <v>-3</v>
      </c>
      <c r="I171" s="20">
        <f t="shared" ref="I171:I188" si="22">IF(C171=0, "-", IF(G171/C171&lt;10, G171/C171, "&gt;999%"))</f>
        <v>-1</v>
      </c>
      <c r="J171" s="21">
        <f t="shared" ref="J171:J188" si="23">IF(E171=0, "-", IF(H171/E171&lt;10, H171/E171, "&gt;999%"))</f>
        <v>-1</v>
      </c>
    </row>
    <row r="172" spans="1:10" x14ac:dyDescent="0.2">
      <c r="A172" s="158" t="s">
        <v>204</v>
      </c>
      <c r="B172" s="65">
        <v>12</v>
      </c>
      <c r="C172" s="66">
        <v>0</v>
      </c>
      <c r="D172" s="65">
        <v>136</v>
      </c>
      <c r="E172" s="66">
        <v>0</v>
      </c>
      <c r="F172" s="67"/>
      <c r="G172" s="65">
        <f t="shared" si="20"/>
        <v>12</v>
      </c>
      <c r="H172" s="66">
        <f t="shared" si="21"/>
        <v>136</v>
      </c>
      <c r="I172" s="20" t="str">
        <f t="shared" si="22"/>
        <v>-</v>
      </c>
      <c r="J172" s="21" t="str">
        <f t="shared" si="23"/>
        <v>-</v>
      </c>
    </row>
    <row r="173" spans="1:10" x14ac:dyDescent="0.2">
      <c r="A173" s="158" t="s">
        <v>220</v>
      </c>
      <c r="B173" s="65">
        <v>925</v>
      </c>
      <c r="C173" s="66">
        <v>810</v>
      </c>
      <c r="D173" s="65">
        <v>2028</v>
      </c>
      <c r="E173" s="66">
        <v>2237</v>
      </c>
      <c r="F173" s="67"/>
      <c r="G173" s="65">
        <f t="shared" si="20"/>
        <v>115</v>
      </c>
      <c r="H173" s="66">
        <f t="shared" si="21"/>
        <v>-209</v>
      </c>
      <c r="I173" s="20">
        <f t="shared" si="22"/>
        <v>0.1419753086419753</v>
      </c>
      <c r="J173" s="21">
        <f t="shared" si="23"/>
        <v>-9.3428699150648192E-2</v>
      </c>
    </row>
    <row r="174" spans="1:10" x14ac:dyDescent="0.2">
      <c r="A174" s="158" t="s">
        <v>491</v>
      </c>
      <c r="B174" s="65">
        <v>39</v>
      </c>
      <c r="C174" s="66">
        <v>189</v>
      </c>
      <c r="D174" s="65">
        <v>78</v>
      </c>
      <c r="E174" s="66">
        <v>521</v>
      </c>
      <c r="F174" s="67"/>
      <c r="G174" s="65">
        <f t="shared" si="20"/>
        <v>-150</v>
      </c>
      <c r="H174" s="66">
        <f t="shared" si="21"/>
        <v>-443</v>
      </c>
      <c r="I174" s="20">
        <f t="shared" si="22"/>
        <v>-0.79365079365079361</v>
      </c>
      <c r="J174" s="21">
        <f t="shared" si="23"/>
        <v>-0.85028790786948172</v>
      </c>
    </row>
    <row r="175" spans="1:10" x14ac:dyDescent="0.2">
      <c r="A175" s="158" t="s">
        <v>295</v>
      </c>
      <c r="B175" s="65">
        <v>3</v>
      </c>
      <c r="C175" s="66">
        <v>36</v>
      </c>
      <c r="D175" s="65">
        <v>18</v>
      </c>
      <c r="E175" s="66">
        <v>88</v>
      </c>
      <c r="F175" s="67"/>
      <c r="G175" s="65">
        <f t="shared" si="20"/>
        <v>-33</v>
      </c>
      <c r="H175" s="66">
        <f t="shared" si="21"/>
        <v>-70</v>
      </c>
      <c r="I175" s="20">
        <f t="shared" si="22"/>
        <v>-0.91666666666666663</v>
      </c>
      <c r="J175" s="21">
        <f t="shared" si="23"/>
        <v>-0.79545454545454541</v>
      </c>
    </row>
    <row r="176" spans="1:10" x14ac:dyDescent="0.2">
      <c r="A176" s="158" t="s">
        <v>221</v>
      </c>
      <c r="B176" s="65">
        <v>20</v>
      </c>
      <c r="C176" s="66">
        <v>9</v>
      </c>
      <c r="D176" s="65">
        <v>52</v>
      </c>
      <c r="E176" s="66">
        <v>25</v>
      </c>
      <c r="F176" s="67"/>
      <c r="G176" s="65">
        <f t="shared" si="20"/>
        <v>11</v>
      </c>
      <c r="H176" s="66">
        <f t="shared" si="21"/>
        <v>27</v>
      </c>
      <c r="I176" s="20">
        <f t="shared" si="22"/>
        <v>1.2222222222222223</v>
      </c>
      <c r="J176" s="21">
        <f t="shared" si="23"/>
        <v>1.08</v>
      </c>
    </row>
    <row r="177" spans="1:10" x14ac:dyDescent="0.2">
      <c r="A177" s="158" t="s">
        <v>413</v>
      </c>
      <c r="B177" s="65">
        <v>18</v>
      </c>
      <c r="C177" s="66">
        <v>0</v>
      </c>
      <c r="D177" s="65">
        <v>57</v>
      </c>
      <c r="E177" s="66">
        <v>0</v>
      </c>
      <c r="F177" s="67"/>
      <c r="G177" s="65">
        <f t="shared" si="20"/>
        <v>18</v>
      </c>
      <c r="H177" s="66">
        <f t="shared" si="21"/>
        <v>57</v>
      </c>
      <c r="I177" s="20" t="str">
        <f t="shared" si="22"/>
        <v>-</v>
      </c>
      <c r="J177" s="21" t="str">
        <f t="shared" si="23"/>
        <v>-</v>
      </c>
    </row>
    <row r="178" spans="1:10" x14ac:dyDescent="0.2">
      <c r="A178" s="158" t="s">
        <v>360</v>
      </c>
      <c r="B178" s="65">
        <v>322</v>
      </c>
      <c r="C178" s="66">
        <v>414</v>
      </c>
      <c r="D178" s="65">
        <v>724</v>
      </c>
      <c r="E178" s="66">
        <v>1030</v>
      </c>
      <c r="F178" s="67"/>
      <c r="G178" s="65">
        <f t="shared" si="20"/>
        <v>-92</v>
      </c>
      <c r="H178" s="66">
        <f t="shared" si="21"/>
        <v>-306</v>
      </c>
      <c r="I178" s="20">
        <f t="shared" si="22"/>
        <v>-0.22222222222222221</v>
      </c>
      <c r="J178" s="21">
        <f t="shared" si="23"/>
        <v>-0.29708737864077672</v>
      </c>
    </row>
    <row r="179" spans="1:10" x14ac:dyDescent="0.2">
      <c r="A179" s="158" t="s">
        <v>414</v>
      </c>
      <c r="B179" s="65">
        <v>0</v>
      </c>
      <c r="C179" s="66">
        <v>0</v>
      </c>
      <c r="D179" s="65">
        <v>1</v>
      </c>
      <c r="E179" s="66">
        <v>20</v>
      </c>
      <c r="F179" s="67"/>
      <c r="G179" s="65">
        <f t="shared" si="20"/>
        <v>0</v>
      </c>
      <c r="H179" s="66">
        <f t="shared" si="21"/>
        <v>-19</v>
      </c>
      <c r="I179" s="20" t="str">
        <f t="shared" si="22"/>
        <v>-</v>
      </c>
      <c r="J179" s="21">
        <f t="shared" si="23"/>
        <v>-0.95</v>
      </c>
    </row>
    <row r="180" spans="1:10" x14ac:dyDescent="0.2">
      <c r="A180" s="158" t="s">
        <v>427</v>
      </c>
      <c r="B180" s="65">
        <v>167</v>
      </c>
      <c r="C180" s="66">
        <v>61</v>
      </c>
      <c r="D180" s="65">
        <v>393</v>
      </c>
      <c r="E180" s="66">
        <v>236</v>
      </c>
      <c r="F180" s="67"/>
      <c r="G180" s="65">
        <f t="shared" si="20"/>
        <v>106</v>
      </c>
      <c r="H180" s="66">
        <f t="shared" si="21"/>
        <v>157</v>
      </c>
      <c r="I180" s="20">
        <f t="shared" si="22"/>
        <v>1.7377049180327868</v>
      </c>
      <c r="J180" s="21">
        <f t="shared" si="23"/>
        <v>0.6652542372881356</v>
      </c>
    </row>
    <row r="181" spans="1:10" x14ac:dyDescent="0.2">
      <c r="A181" s="158" t="s">
        <v>428</v>
      </c>
      <c r="B181" s="65">
        <v>81</v>
      </c>
      <c r="C181" s="66">
        <v>183</v>
      </c>
      <c r="D181" s="65">
        <v>228</v>
      </c>
      <c r="E181" s="66">
        <v>572</v>
      </c>
      <c r="F181" s="67"/>
      <c r="G181" s="65">
        <f t="shared" si="20"/>
        <v>-102</v>
      </c>
      <c r="H181" s="66">
        <f t="shared" si="21"/>
        <v>-344</v>
      </c>
      <c r="I181" s="20">
        <f t="shared" si="22"/>
        <v>-0.55737704918032782</v>
      </c>
      <c r="J181" s="21">
        <f t="shared" si="23"/>
        <v>-0.60139860139860135</v>
      </c>
    </row>
    <row r="182" spans="1:10" x14ac:dyDescent="0.2">
      <c r="A182" s="158" t="s">
        <v>244</v>
      </c>
      <c r="B182" s="65">
        <v>7</v>
      </c>
      <c r="C182" s="66">
        <v>0</v>
      </c>
      <c r="D182" s="65">
        <v>53</v>
      </c>
      <c r="E182" s="66">
        <v>5</v>
      </c>
      <c r="F182" s="67"/>
      <c r="G182" s="65">
        <f t="shared" si="20"/>
        <v>7</v>
      </c>
      <c r="H182" s="66">
        <f t="shared" si="21"/>
        <v>48</v>
      </c>
      <c r="I182" s="20" t="str">
        <f t="shared" si="22"/>
        <v>-</v>
      </c>
      <c r="J182" s="21">
        <f t="shared" si="23"/>
        <v>9.6</v>
      </c>
    </row>
    <row r="183" spans="1:10" x14ac:dyDescent="0.2">
      <c r="A183" s="158" t="s">
        <v>296</v>
      </c>
      <c r="B183" s="65">
        <v>81</v>
      </c>
      <c r="C183" s="66">
        <v>0</v>
      </c>
      <c r="D183" s="65">
        <v>176</v>
      </c>
      <c r="E183" s="66">
        <v>0</v>
      </c>
      <c r="F183" s="67"/>
      <c r="G183" s="65">
        <f t="shared" si="20"/>
        <v>81</v>
      </c>
      <c r="H183" s="66">
        <f t="shared" si="21"/>
        <v>176</v>
      </c>
      <c r="I183" s="20" t="str">
        <f t="shared" si="22"/>
        <v>-</v>
      </c>
      <c r="J183" s="21" t="str">
        <f t="shared" si="23"/>
        <v>-</v>
      </c>
    </row>
    <row r="184" spans="1:10" x14ac:dyDescent="0.2">
      <c r="A184" s="158" t="s">
        <v>492</v>
      </c>
      <c r="B184" s="65">
        <v>122</v>
      </c>
      <c r="C184" s="66">
        <v>0</v>
      </c>
      <c r="D184" s="65">
        <v>227</v>
      </c>
      <c r="E184" s="66">
        <v>0</v>
      </c>
      <c r="F184" s="67"/>
      <c r="G184" s="65">
        <f t="shared" si="20"/>
        <v>122</v>
      </c>
      <c r="H184" s="66">
        <f t="shared" si="21"/>
        <v>227</v>
      </c>
      <c r="I184" s="20" t="str">
        <f t="shared" si="22"/>
        <v>-</v>
      </c>
      <c r="J184" s="21" t="str">
        <f t="shared" si="23"/>
        <v>-</v>
      </c>
    </row>
    <row r="185" spans="1:10" x14ac:dyDescent="0.2">
      <c r="A185" s="158" t="s">
        <v>392</v>
      </c>
      <c r="B185" s="65">
        <v>151</v>
      </c>
      <c r="C185" s="66">
        <v>331</v>
      </c>
      <c r="D185" s="65">
        <v>656</v>
      </c>
      <c r="E185" s="66">
        <v>1056</v>
      </c>
      <c r="F185" s="67"/>
      <c r="G185" s="65">
        <f t="shared" si="20"/>
        <v>-180</v>
      </c>
      <c r="H185" s="66">
        <f t="shared" si="21"/>
        <v>-400</v>
      </c>
      <c r="I185" s="20">
        <f t="shared" si="22"/>
        <v>-0.54380664652567978</v>
      </c>
      <c r="J185" s="21">
        <f t="shared" si="23"/>
        <v>-0.37878787878787878</v>
      </c>
    </row>
    <row r="186" spans="1:10" x14ac:dyDescent="0.2">
      <c r="A186" s="158" t="s">
        <v>311</v>
      </c>
      <c r="B186" s="65">
        <v>0</v>
      </c>
      <c r="C186" s="66">
        <v>4</v>
      </c>
      <c r="D186" s="65">
        <v>0</v>
      </c>
      <c r="E186" s="66">
        <v>32</v>
      </c>
      <c r="F186" s="67"/>
      <c r="G186" s="65">
        <f t="shared" si="20"/>
        <v>-4</v>
      </c>
      <c r="H186" s="66">
        <f t="shared" si="21"/>
        <v>-32</v>
      </c>
      <c r="I186" s="20">
        <f t="shared" si="22"/>
        <v>-1</v>
      </c>
      <c r="J186" s="21">
        <f t="shared" si="23"/>
        <v>-1</v>
      </c>
    </row>
    <row r="187" spans="1:10" x14ac:dyDescent="0.2">
      <c r="A187" s="158" t="s">
        <v>347</v>
      </c>
      <c r="B187" s="65">
        <v>258</v>
      </c>
      <c r="C187" s="66">
        <v>183</v>
      </c>
      <c r="D187" s="65">
        <v>637</v>
      </c>
      <c r="E187" s="66">
        <v>428</v>
      </c>
      <c r="F187" s="67"/>
      <c r="G187" s="65">
        <f t="shared" si="20"/>
        <v>75</v>
      </c>
      <c r="H187" s="66">
        <f t="shared" si="21"/>
        <v>209</v>
      </c>
      <c r="I187" s="20">
        <f t="shared" si="22"/>
        <v>0.4098360655737705</v>
      </c>
      <c r="J187" s="21">
        <f t="shared" si="23"/>
        <v>0.48831775700934582</v>
      </c>
    </row>
    <row r="188" spans="1:10" s="160" customFormat="1" x14ac:dyDescent="0.2">
      <c r="A188" s="178" t="s">
        <v>646</v>
      </c>
      <c r="B188" s="71">
        <v>2206</v>
      </c>
      <c r="C188" s="72">
        <v>2221</v>
      </c>
      <c r="D188" s="71">
        <v>5464</v>
      </c>
      <c r="E188" s="72">
        <v>6253</v>
      </c>
      <c r="F188" s="73"/>
      <c r="G188" s="71">
        <f t="shared" si="20"/>
        <v>-15</v>
      </c>
      <c r="H188" s="72">
        <f t="shared" si="21"/>
        <v>-789</v>
      </c>
      <c r="I188" s="37">
        <f t="shared" si="22"/>
        <v>-6.7537145429986496E-3</v>
      </c>
      <c r="J188" s="38">
        <f t="shared" si="23"/>
        <v>-0.12617943387174158</v>
      </c>
    </row>
    <row r="189" spans="1:10" x14ac:dyDescent="0.2">
      <c r="A189" s="177"/>
      <c r="B189" s="143"/>
      <c r="C189" s="144"/>
      <c r="D189" s="143"/>
      <c r="E189" s="144"/>
      <c r="F189" s="145"/>
      <c r="G189" s="143"/>
      <c r="H189" s="144"/>
      <c r="I189" s="151"/>
      <c r="J189" s="152"/>
    </row>
    <row r="190" spans="1:10" s="139" customFormat="1" x14ac:dyDescent="0.2">
      <c r="A190" s="159" t="s">
        <v>53</v>
      </c>
      <c r="B190" s="65"/>
      <c r="C190" s="66"/>
      <c r="D190" s="65"/>
      <c r="E190" s="66"/>
      <c r="F190" s="67"/>
      <c r="G190" s="65"/>
      <c r="H190" s="66"/>
      <c r="I190" s="20"/>
      <c r="J190" s="21"/>
    </row>
    <row r="191" spans="1:10" x14ac:dyDescent="0.2">
      <c r="A191" s="158" t="s">
        <v>545</v>
      </c>
      <c r="B191" s="65">
        <v>1</v>
      </c>
      <c r="C191" s="66">
        <v>0</v>
      </c>
      <c r="D191" s="65">
        <v>1</v>
      </c>
      <c r="E191" s="66">
        <v>0</v>
      </c>
      <c r="F191" s="67"/>
      <c r="G191" s="65">
        <f>B191-C191</f>
        <v>1</v>
      </c>
      <c r="H191" s="66">
        <f>D191-E191</f>
        <v>1</v>
      </c>
      <c r="I191" s="20" t="str">
        <f>IF(C191=0, "-", IF(G191/C191&lt;10, G191/C191, "&gt;999%"))</f>
        <v>-</v>
      </c>
      <c r="J191" s="21" t="str">
        <f>IF(E191=0, "-", IF(H191/E191&lt;10, H191/E191, "&gt;999%"))</f>
        <v>-</v>
      </c>
    </row>
    <row r="192" spans="1:10" x14ac:dyDescent="0.2">
      <c r="A192" s="158" t="s">
        <v>532</v>
      </c>
      <c r="B192" s="65">
        <v>5</v>
      </c>
      <c r="C192" s="66">
        <v>6</v>
      </c>
      <c r="D192" s="65">
        <v>12</v>
      </c>
      <c r="E192" s="66">
        <v>18</v>
      </c>
      <c r="F192" s="67"/>
      <c r="G192" s="65">
        <f>B192-C192</f>
        <v>-1</v>
      </c>
      <c r="H192" s="66">
        <f>D192-E192</f>
        <v>-6</v>
      </c>
      <c r="I192" s="20">
        <f>IF(C192=0, "-", IF(G192/C192&lt;10, G192/C192, "&gt;999%"))</f>
        <v>-0.16666666666666666</v>
      </c>
      <c r="J192" s="21">
        <f>IF(E192=0, "-", IF(H192/E192&lt;10, H192/E192, "&gt;999%"))</f>
        <v>-0.33333333333333331</v>
      </c>
    </row>
    <row r="193" spans="1:10" x14ac:dyDescent="0.2">
      <c r="A193" s="158" t="s">
        <v>533</v>
      </c>
      <c r="B193" s="65">
        <v>1</v>
      </c>
      <c r="C193" s="66">
        <v>0</v>
      </c>
      <c r="D193" s="65">
        <v>1</v>
      </c>
      <c r="E193" s="66">
        <v>0</v>
      </c>
      <c r="F193" s="67"/>
      <c r="G193" s="65">
        <f>B193-C193</f>
        <v>1</v>
      </c>
      <c r="H193" s="66">
        <f>D193-E193</f>
        <v>1</v>
      </c>
      <c r="I193" s="20" t="str">
        <f>IF(C193=0, "-", IF(G193/C193&lt;10, G193/C193, "&gt;999%"))</f>
        <v>-</v>
      </c>
      <c r="J193" s="21" t="str">
        <f>IF(E193=0, "-", IF(H193/E193&lt;10, H193/E193, "&gt;999%"))</f>
        <v>-</v>
      </c>
    </row>
    <row r="194" spans="1:10" x14ac:dyDescent="0.2">
      <c r="A194" s="158" t="s">
        <v>546</v>
      </c>
      <c r="B194" s="65">
        <v>1</v>
      </c>
      <c r="C194" s="66">
        <v>1</v>
      </c>
      <c r="D194" s="65">
        <v>1</v>
      </c>
      <c r="E194" s="66">
        <v>1</v>
      </c>
      <c r="F194" s="67"/>
      <c r="G194" s="65">
        <f>B194-C194</f>
        <v>0</v>
      </c>
      <c r="H194" s="66">
        <f>D194-E194</f>
        <v>0</v>
      </c>
      <c r="I194" s="20">
        <f>IF(C194=0, "-", IF(G194/C194&lt;10, G194/C194, "&gt;999%"))</f>
        <v>0</v>
      </c>
      <c r="J194" s="21">
        <f>IF(E194=0, "-", IF(H194/E194&lt;10, H194/E194, "&gt;999%"))</f>
        <v>0</v>
      </c>
    </row>
    <row r="195" spans="1:10" s="160" customFormat="1" x14ac:dyDescent="0.2">
      <c r="A195" s="178" t="s">
        <v>647</v>
      </c>
      <c r="B195" s="71">
        <v>8</v>
      </c>
      <c r="C195" s="72">
        <v>7</v>
      </c>
      <c r="D195" s="71">
        <v>15</v>
      </c>
      <c r="E195" s="72">
        <v>19</v>
      </c>
      <c r="F195" s="73"/>
      <c r="G195" s="71">
        <f>B195-C195</f>
        <v>1</v>
      </c>
      <c r="H195" s="72">
        <f>D195-E195</f>
        <v>-4</v>
      </c>
      <c r="I195" s="37">
        <f>IF(C195=0, "-", IF(G195/C195&lt;10, G195/C195, "&gt;999%"))</f>
        <v>0.14285714285714285</v>
      </c>
      <c r="J195" s="38">
        <f>IF(E195=0, "-", IF(H195/E195&lt;10, H195/E195, "&gt;999%"))</f>
        <v>-0.21052631578947367</v>
      </c>
    </row>
    <row r="196" spans="1:10" x14ac:dyDescent="0.2">
      <c r="A196" s="177"/>
      <c r="B196" s="143"/>
      <c r="C196" s="144"/>
      <c r="D196" s="143"/>
      <c r="E196" s="144"/>
      <c r="F196" s="145"/>
      <c r="G196" s="143"/>
      <c r="H196" s="144"/>
      <c r="I196" s="151"/>
      <c r="J196" s="152"/>
    </row>
    <row r="197" spans="1:10" s="139" customFormat="1" x14ac:dyDescent="0.2">
      <c r="A197" s="159" t="s">
        <v>54</v>
      </c>
      <c r="B197" s="65"/>
      <c r="C197" s="66"/>
      <c r="D197" s="65"/>
      <c r="E197" s="66"/>
      <c r="F197" s="67"/>
      <c r="G197" s="65"/>
      <c r="H197" s="66"/>
      <c r="I197" s="20"/>
      <c r="J197" s="21"/>
    </row>
    <row r="198" spans="1:10" x14ac:dyDescent="0.2">
      <c r="A198" s="158" t="s">
        <v>54</v>
      </c>
      <c r="B198" s="65">
        <v>0</v>
      </c>
      <c r="C198" s="66">
        <v>0</v>
      </c>
      <c r="D198" s="65">
        <v>0</v>
      </c>
      <c r="E198" s="66">
        <v>5</v>
      </c>
      <c r="F198" s="67"/>
      <c r="G198" s="65">
        <f>B198-C198</f>
        <v>0</v>
      </c>
      <c r="H198" s="66">
        <f>D198-E198</f>
        <v>-5</v>
      </c>
      <c r="I198" s="20" t="str">
        <f>IF(C198=0, "-", IF(G198/C198&lt;10, G198/C198, "&gt;999%"))</f>
        <v>-</v>
      </c>
      <c r="J198" s="21">
        <f>IF(E198=0, "-", IF(H198/E198&lt;10, H198/E198, "&gt;999%"))</f>
        <v>-1</v>
      </c>
    </row>
    <row r="199" spans="1:10" s="160" customFormat="1" x14ac:dyDescent="0.2">
      <c r="A199" s="178" t="s">
        <v>648</v>
      </c>
      <c r="B199" s="71">
        <v>0</v>
      </c>
      <c r="C199" s="72">
        <v>0</v>
      </c>
      <c r="D199" s="71">
        <v>0</v>
      </c>
      <c r="E199" s="72">
        <v>5</v>
      </c>
      <c r="F199" s="73"/>
      <c r="G199" s="71">
        <f>B199-C199</f>
        <v>0</v>
      </c>
      <c r="H199" s="72">
        <f>D199-E199</f>
        <v>-5</v>
      </c>
      <c r="I199" s="37" t="str">
        <f>IF(C199=0, "-", IF(G199/C199&lt;10, G199/C199, "&gt;999%"))</f>
        <v>-</v>
      </c>
      <c r="J199" s="38">
        <f>IF(E199=0, "-", IF(H199/E199&lt;10, H199/E199, "&gt;999%"))</f>
        <v>-1</v>
      </c>
    </row>
    <row r="200" spans="1:10" x14ac:dyDescent="0.2">
      <c r="A200" s="177"/>
      <c r="B200" s="143"/>
      <c r="C200" s="144"/>
      <c r="D200" s="143"/>
      <c r="E200" s="144"/>
      <c r="F200" s="145"/>
      <c r="G200" s="143"/>
      <c r="H200" s="144"/>
      <c r="I200" s="151"/>
      <c r="J200" s="152"/>
    </row>
    <row r="201" spans="1:10" s="139" customFormat="1" x14ac:dyDescent="0.2">
      <c r="A201" s="159" t="s">
        <v>55</v>
      </c>
      <c r="B201" s="65"/>
      <c r="C201" s="66"/>
      <c r="D201" s="65"/>
      <c r="E201" s="66"/>
      <c r="F201" s="67"/>
      <c r="G201" s="65"/>
      <c r="H201" s="66"/>
      <c r="I201" s="20"/>
      <c r="J201" s="21"/>
    </row>
    <row r="202" spans="1:10" x14ac:dyDescent="0.2">
      <c r="A202" s="158" t="s">
        <v>559</v>
      </c>
      <c r="B202" s="65">
        <v>42</v>
      </c>
      <c r="C202" s="66">
        <v>36</v>
      </c>
      <c r="D202" s="65">
        <v>116</v>
      </c>
      <c r="E202" s="66">
        <v>72</v>
      </c>
      <c r="F202" s="67"/>
      <c r="G202" s="65">
        <f>B202-C202</f>
        <v>6</v>
      </c>
      <c r="H202" s="66">
        <f>D202-E202</f>
        <v>44</v>
      </c>
      <c r="I202" s="20">
        <f>IF(C202=0, "-", IF(G202/C202&lt;10, G202/C202, "&gt;999%"))</f>
        <v>0.16666666666666666</v>
      </c>
      <c r="J202" s="21">
        <f>IF(E202=0, "-", IF(H202/E202&lt;10, H202/E202, "&gt;999%"))</f>
        <v>0.61111111111111116</v>
      </c>
    </row>
    <row r="203" spans="1:10" x14ac:dyDescent="0.2">
      <c r="A203" s="158" t="s">
        <v>534</v>
      </c>
      <c r="B203" s="65">
        <v>193</v>
      </c>
      <c r="C203" s="66">
        <v>147</v>
      </c>
      <c r="D203" s="65">
        <v>380</v>
      </c>
      <c r="E203" s="66">
        <v>374</v>
      </c>
      <c r="F203" s="67"/>
      <c r="G203" s="65">
        <f>B203-C203</f>
        <v>46</v>
      </c>
      <c r="H203" s="66">
        <f>D203-E203</f>
        <v>6</v>
      </c>
      <c r="I203" s="20">
        <f>IF(C203=0, "-", IF(G203/C203&lt;10, G203/C203, "&gt;999%"))</f>
        <v>0.31292517006802723</v>
      </c>
      <c r="J203" s="21">
        <f>IF(E203=0, "-", IF(H203/E203&lt;10, H203/E203, "&gt;999%"))</f>
        <v>1.6042780748663103E-2</v>
      </c>
    </row>
    <row r="204" spans="1:10" x14ac:dyDescent="0.2">
      <c r="A204" s="158" t="s">
        <v>547</v>
      </c>
      <c r="B204" s="65">
        <v>71</v>
      </c>
      <c r="C204" s="66">
        <v>62</v>
      </c>
      <c r="D204" s="65">
        <v>218</v>
      </c>
      <c r="E204" s="66">
        <v>174</v>
      </c>
      <c r="F204" s="67"/>
      <c r="G204" s="65">
        <f>B204-C204</f>
        <v>9</v>
      </c>
      <c r="H204" s="66">
        <f>D204-E204</f>
        <v>44</v>
      </c>
      <c r="I204" s="20">
        <f>IF(C204=0, "-", IF(G204/C204&lt;10, G204/C204, "&gt;999%"))</f>
        <v>0.14516129032258066</v>
      </c>
      <c r="J204" s="21">
        <f>IF(E204=0, "-", IF(H204/E204&lt;10, H204/E204, "&gt;999%"))</f>
        <v>0.25287356321839083</v>
      </c>
    </row>
    <row r="205" spans="1:10" s="160" customFormat="1" x14ac:dyDescent="0.2">
      <c r="A205" s="178" t="s">
        <v>649</v>
      </c>
      <c r="B205" s="71">
        <v>306</v>
      </c>
      <c r="C205" s="72">
        <v>245</v>
      </c>
      <c r="D205" s="71">
        <v>714</v>
      </c>
      <c r="E205" s="72">
        <v>620</v>
      </c>
      <c r="F205" s="73"/>
      <c r="G205" s="71">
        <f>B205-C205</f>
        <v>61</v>
      </c>
      <c r="H205" s="72">
        <f>D205-E205</f>
        <v>94</v>
      </c>
      <c r="I205" s="37">
        <f>IF(C205=0, "-", IF(G205/C205&lt;10, G205/C205, "&gt;999%"))</f>
        <v>0.24897959183673468</v>
      </c>
      <c r="J205" s="38">
        <f>IF(E205=0, "-", IF(H205/E205&lt;10, H205/E205, "&gt;999%"))</f>
        <v>0.15161290322580645</v>
      </c>
    </row>
    <row r="206" spans="1:10" x14ac:dyDescent="0.2">
      <c r="A206" s="177"/>
      <c r="B206" s="143"/>
      <c r="C206" s="144"/>
      <c r="D206" s="143"/>
      <c r="E206" s="144"/>
      <c r="F206" s="145"/>
      <c r="G206" s="143"/>
      <c r="H206" s="144"/>
      <c r="I206" s="151"/>
      <c r="J206" s="152"/>
    </row>
    <row r="207" spans="1:10" s="139" customFormat="1" x14ac:dyDescent="0.2">
      <c r="A207" s="159" t="s">
        <v>56</v>
      </c>
      <c r="B207" s="65"/>
      <c r="C207" s="66"/>
      <c r="D207" s="65"/>
      <c r="E207" s="66"/>
      <c r="F207" s="67"/>
      <c r="G207" s="65"/>
      <c r="H207" s="66"/>
      <c r="I207" s="20"/>
      <c r="J207" s="21"/>
    </row>
    <row r="208" spans="1:10" x14ac:dyDescent="0.2">
      <c r="A208" s="158" t="s">
        <v>504</v>
      </c>
      <c r="B208" s="65">
        <v>235</v>
      </c>
      <c r="C208" s="66">
        <v>193</v>
      </c>
      <c r="D208" s="65">
        <v>497</v>
      </c>
      <c r="E208" s="66">
        <v>478</v>
      </c>
      <c r="F208" s="67"/>
      <c r="G208" s="65">
        <f>B208-C208</f>
        <v>42</v>
      </c>
      <c r="H208" s="66">
        <f>D208-E208</f>
        <v>19</v>
      </c>
      <c r="I208" s="20">
        <f>IF(C208=0, "-", IF(G208/C208&lt;10, G208/C208, "&gt;999%"))</f>
        <v>0.21761658031088082</v>
      </c>
      <c r="J208" s="21">
        <f>IF(E208=0, "-", IF(H208/E208&lt;10, H208/E208, "&gt;999%"))</f>
        <v>3.9748953974895397E-2</v>
      </c>
    </row>
    <row r="209" spans="1:10" x14ac:dyDescent="0.2">
      <c r="A209" s="158" t="s">
        <v>514</v>
      </c>
      <c r="B209" s="65">
        <v>449</v>
      </c>
      <c r="C209" s="66">
        <v>372</v>
      </c>
      <c r="D209" s="65">
        <v>1263</v>
      </c>
      <c r="E209" s="66">
        <v>1125</v>
      </c>
      <c r="F209" s="67"/>
      <c r="G209" s="65">
        <f>B209-C209</f>
        <v>77</v>
      </c>
      <c r="H209" s="66">
        <f>D209-E209</f>
        <v>138</v>
      </c>
      <c r="I209" s="20">
        <f>IF(C209=0, "-", IF(G209/C209&lt;10, G209/C209, "&gt;999%"))</f>
        <v>0.20698924731182797</v>
      </c>
      <c r="J209" s="21">
        <f>IF(E209=0, "-", IF(H209/E209&lt;10, H209/E209, "&gt;999%"))</f>
        <v>0.12266666666666666</v>
      </c>
    </row>
    <row r="210" spans="1:10" x14ac:dyDescent="0.2">
      <c r="A210" s="158" t="s">
        <v>429</v>
      </c>
      <c r="B210" s="65">
        <v>309</v>
      </c>
      <c r="C210" s="66">
        <v>327</v>
      </c>
      <c r="D210" s="65">
        <v>719</v>
      </c>
      <c r="E210" s="66">
        <v>696</v>
      </c>
      <c r="F210" s="67"/>
      <c r="G210" s="65">
        <f>B210-C210</f>
        <v>-18</v>
      </c>
      <c r="H210" s="66">
        <f>D210-E210</f>
        <v>23</v>
      </c>
      <c r="I210" s="20">
        <f>IF(C210=0, "-", IF(G210/C210&lt;10, G210/C210, "&gt;999%"))</f>
        <v>-5.5045871559633031E-2</v>
      </c>
      <c r="J210" s="21">
        <f>IF(E210=0, "-", IF(H210/E210&lt;10, H210/E210, "&gt;999%"))</f>
        <v>3.3045977011494254E-2</v>
      </c>
    </row>
    <row r="211" spans="1:10" s="160" customFormat="1" x14ac:dyDescent="0.2">
      <c r="A211" s="178" t="s">
        <v>650</v>
      </c>
      <c r="B211" s="71">
        <v>993</v>
      </c>
      <c r="C211" s="72">
        <v>892</v>
      </c>
      <c r="D211" s="71">
        <v>2479</v>
      </c>
      <c r="E211" s="72">
        <v>2299</v>
      </c>
      <c r="F211" s="73"/>
      <c r="G211" s="71">
        <f>B211-C211</f>
        <v>101</v>
      </c>
      <c r="H211" s="72">
        <f>D211-E211</f>
        <v>180</v>
      </c>
      <c r="I211" s="37">
        <f>IF(C211=0, "-", IF(G211/C211&lt;10, G211/C211, "&gt;999%"))</f>
        <v>0.1132286995515695</v>
      </c>
      <c r="J211" s="38">
        <f>IF(E211=0, "-", IF(H211/E211&lt;10, H211/E211, "&gt;999%"))</f>
        <v>7.8294910830795997E-2</v>
      </c>
    </row>
    <row r="212" spans="1:10" x14ac:dyDescent="0.2">
      <c r="A212" s="177"/>
      <c r="B212" s="143"/>
      <c r="C212" s="144"/>
      <c r="D212" s="143"/>
      <c r="E212" s="144"/>
      <c r="F212" s="145"/>
      <c r="G212" s="143"/>
      <c r="H212" s="144"/>
      <c r="I212" s="151"/>
      <c r="J212" s="152"/>
    </row>
    <row r="213" spans="1:10" s="139" customFormat="1" x14ac:dyDescent="0.2">
      <c r="A213" s="159" t="s">
        <v>57</v>
      </c>
      <c r="B213" s="65"/>
      <c r="C213" s="66"/>
      <c r="D213" s="65"/>
      <c r="E213" s="66"/>
      <c r="F213" s="67"/>
      <c r="G213" s="65"/>
      <c r="H213" s="66"/>
      <c r="I213" s="20"/>
      <c r="J213" s="21"/>
    </row>
    <row r="214" spans="1:10" x14ac:dyDescent="0.2">
      <c r="A214" s="158" t="s">
        <v>560</v>
      </c>
      <c r="B214" s="65">
        <v>18</v>
      </c>
      <c r="C214" s="66">
        <v>15</v>
      </c>
      <c r="D214" s="65">
        <v>29</v>
      </c>
      <c r="E214" s="66">
        <v>38</v>
      </c>
      <c r="F214" s="67"/>
      <c r="G214" s="65">
        <f>B214-C214</f>
        <v>3</v>
      </c>
      <c r="H214" s="66">
        <f>D214-E214</f>
        <v>-9</v>
      </c>
      <c r="I214" s="20">
        <f>IF(C214=0, "-", IF(G214/C214&lt;10, G214/C214, "&gt;999%"))</f>
        <v>0.2</v>
      </c>
      <c r="J214" s="21">
        <f>IF(E214=0, "-", IF(H214/E214&lt;10, H214/E214, "&gt;999%"))</f>
        <v>-0.23684210526315788</v>
      </c>
    </row>
    <row r="215" spans="1:10" x14ac:dyDescent="0.2">
      <c r="A215" s="158" t="s">
        <v>548</v>
      </c>
      <c r="B215" s="65">
        <v>3</v>
      </c>
      <c r="C215" s="66">
        <v>5</v>
      </c>
      <c r="D215" s="65">
        <v>6</v>
      </c>
      <c r="E215" s="66">
        <v>7</v>
      </c>
      <c r="F215" s="67"/>
      <c r="G215" s="65">
        <f>B215-C215</f>
        <v>-2</v>
      </c>
      <c r="H215" s="66">
        <f>D215-E215</f>
        <v>-1</v>
      </c>
      <c r="I215" s="20">
        <f>IF(C215=0, "-", IF(G215/C215&lt;10, G215/C215, "&gt;999%"))</f>
        <v>-0.4</v>
      </c>
      <c r="J215" s="21">
        <f>IF(E215=0, "-", IF(H215/E215&lt;10, H215/E215, "&gt;999%"))</f>
        <v>-0.14285714285714285</v>
      </c>
    </row>
    <row r="216" spans="1:10" x14ac:dyDescent="0.2">
      <c r="A216" s="158" t="s">
        <v>535</v>
      </c>
      <c r="B216" s="65">
        <v>43</v>
      </c>
      <c r="C216" s="66">
        <v>32</v>
      </c>
      <c r="D216" s="65">
        <v>92</v>
      </c>
      <c r="E216" s="66">
        <v>55</v>
      </c>
      <c r="F216" s="67"/>
      <c r="G216" s="65">
        <f>B216-C216</f>
        <v>11</v>
      </c>
      <c r="H216" s="66">
        <f>D216-E216</f>
        <v>37</v>
      </c>
      <c r="I216" s="20">
        <f>IF(C216=0, "-", IF(G216/C216&lt;10, G216/C216, "&gt;999%"))</f>
        <v>0.34375</v>
      </c>
      <c r="J216" s="21">
        <f>IF(E216=0, "-", IF(H216/E216&lt;10, H216/E216, "&gt;999%"))</f>
        <v>0.67272727272727273</v>
      </c>
    </row>
    <row r="217" spans="1:10" x14ac:dyDescent="0.2">
      <c r="A217" s="158" t="s">
        <v>536</v>
      </c>
      <c r="B217" s="65">
        <v>0</v>
      </c>
      <c r="C217" s="66">
        <v>2</v>
      </c>
      <c r="D217" s="65">
        <v>0</v>
      </c>
      <c r="E217" s="66">
        <v>8</v>
      </c>
      <c r="F217" s="67"/>
      <c r="G217" s="65">
        <f>B217-C217</f>
        <v>-2</v>
      </c>
      <c r="H217" s="66">
        <f>D217-E217</f>
        <v>-8</v>
      </c>
      <c r="I217" s="20">
        <f>IF(C217=0, "-", IF(G217/C217&lt;10, G217/C217, "&gt;999%"))</f>
        <v>-1</v>
      </c>
      <c r="J217" s="21">
        <f>IF(E217=0, "-", IF(H217/E217&lt;10, H217/E217, "&gt;999%"))</f>
        <v>-1</v>
      </c>
    </row>
    <row r="218" spans="1:10" s="160" customFormat="1" x14ac:dyDescent="0.2">
      <c r="A218" s="178" t="s">
        <v>651</v>
      </c>
      <c r="B218" s="71">
        <v>64</v>
      </c>
      <c r="C218" s="72">
        <v>54</v>
      </c>
      <c r="D218" s="71">
        <v>127</v>
      </c>
      <c r="E218" s="72">
        <v>108</v>
      </c>
      <c r="F218" s="73"/>
      <c r="G218" s="71">
        <f>B218-C218</f>
        <v>10</v>
      </c>
      <c r="H218" s="72">
        <f>D218-E218</f>
        <v>19</v>
      </c>
      <c r="I218" s="37">
        <f>IF(C218=0, "-", IF(G218/C218&lt;10, G218/C218, "&gt;999%"))</f>
        <v>0.18518518518518517</v>
      </c>
      <c r="J218" s="38">
        <f>IF(E218=0, "-", IF(H218/E218&lt;10, H218/E218, "&gt;999%"))</f>
        <v>0.17592592592592593</v>
      </c>
    </row>
    <row r="219" spans="1:10" x14ac:dyDescent="0.2">
      <c r="A219" s="177"/>
      <c r="B219" s="143"/>
      <c r="C219" s="144"/>
      <c r="D219" s="143"/>
      <c r="E219" s="144"/>
      <c r="F219" s="145"/>
      <c r="G219" s="143"/>
      <c r="H219" s="144"/>
      <c r="I219" s="151"/>
      <c r="J219" s="152"/>
    </row>
    <row r="220" spans="1:10" s="139" customFormat="1" x14ac:dyDescent="0.2">
      <c r="A220" s="159" t="s">
        <v>58</v>
      </c>
      <c r="B220" s="65"/>
      <c r="C220" s="66"/>
      <c r="D220" s="65"/>
      <c r="E220" s="66"/>
      <c r="F220" s="67"/>
      <c r="G220" s="65"/>
      <c r="H220" s="66"/>
      <c r="I220" s="20"/>
      <c r="J220" s="21"/>
    </row>
    <row r="221" spans="1:10" x14ac:dyDescent="0.2">
      <c r="A221" s="158" t="s">
        <v>382</v>
      </c>
      <c r="B221" s="65">
        <v>16</v>
      </c>
      <c r="C221" s="66">
        <v>9</v>
      </c>
      <c r="D221" s="65">
        <v>31</v>
      </c>
      <c r="E221" s="66">
        <v>46</v>
      </c>
      <c r="F221" s="67"/>
      <c r="G221" s="65">
        <f t="shared" ref="G221:G228" si="24">B221-C221</f>
        <v>7</v>
      </c>
      <c r="H221" s="66">
        <f t="shared" ref="H221:H228" si="25">D221-E221</f>
        <v>-15</v>
      </c>
      <c r="I221" s="20">
        <f t="shared" ref="I221:I228" si="26">IF(C221=0, "-", IF(G221/C221&lt;10, G221/C221, "&gt;999%"))</f>
        <v>0.77777777777777779</v>
      </c>
      <c r="J221" s="21">
        <f t="shared" ref="J221:J228" si="27">IF(E221=0, "-", IF(H221/E221&lt;10, H221/E221, "&gt;999%"))</f>
        <v>-0.32608695652173914</v>
      </c>
    </row>
    <row r="222" spans="1:10" x14ac:dyDescent="0.2">
      <c r="A222" s="158" t="s">
        <v>453</v>
      </c>
      <c r="B222" s="65">
        <v>8</v>
      </c>
      <c r="C222" s="66">
        <v>20</v>
      </c>
      <c r="D222" s="65">
        <v>13</v>
      </c>
      <c r="E222" s="66">
        <v>27</v>
      </c>
      <c r="F222" s="67"/>
      <c r="G222" s="65">
        <f t="shared" si="24"/>
        <v>-12</v>
      </c>
      <c r="H222" s="66">
        <f t="shared" si="25"/>
        <v>-14</v>
      </c>
      <c r="I222" s="20">
        <f t="shared" si="26"/>
        <v>-0.6</v>
      </c>
      <c r="J222" s="21">
        <f t="shared" si="27"/>
        <v>-0.51851851851851849</v>
      </c>
    </row>
    <row r="223" spans="1:10" x14ac:dyDescent="0.2">
      <c r="A223" s="158" t="s">
        <v>323</v>
      </c>
      <c r="B223" s="65">
        <v>0</v>
      </c>
      <c r="C223" s="66">
        <v>0</v>
      </c>
      <c r="D223" s="65">
        <v>0</v>
      </c>
      <c r="E223" s="66">
        <v>3</v>
      </c>
      <c r="F223" s="67"/>
      <c r="G223" s="65">
        <f t="shared" si="24"/>
        <v>0</v>
      </c>
      <c r="H223" s="66">
        <f t="shared" si="25"/>
        <v>-3</v>
      </c>
      <c r="I223" s="20" t="str">
        <f t="shared" si="26"/>
        <v>-</v>
      </c>
      <c r="J223" s="21">
        <f t="shared" si="27"/>
        <v>-1</v>
      </c>
    </row>
    <row r="224" spans="1:10" x14ac:dyDescent="0.2">
      <c r="A224" s="158" t="s">
        <v>454</v>
      </c>
      <c r="B224" s="65">
        <v>2</v>
      </c>
      <c r="C224" s="66">
        <v>3</v>
      </c>
      <c r="D224" s="65">
        <v>2</v>
      </c>
      <c r="E224" s="66">
        <v>4</v>
      </c>
      <c r="F224" s="67"/>
      <c r="G224" s="65">
        <f t="shared" si="24"/>
        <v>-1</v>
      </c>
      <c r="H224" s="66">
        <f t="shared" si="25"/>
        <v>-2</v>
      </c>
      <c r="I224" s="20">
        <f t="shared" si="26"/>
        <v>-0.33333333333333331</v>
      </c>
      <c r="J224" s="21">
        <f t="shared" si="27"/>
        <v>-0.5</v>
      </c>
    </row>
    <row r="225" spans="1:10" x14ac:dyDescent="0.2">
      <c r="A225" s="158" t="s">
        <v>259</v>
      </c>
      <c r="B225" s="65">
        <v>2</v>
      </c>
      <c r="C225" s="66">
        <v>2</v>
      </c>
      <c r="D225" s="65">
        <v>6</v>
      </c>
      <c r="E225" s="66">
        <v>4</v>
      </c>
      <c r="F225" s="67"/>
      <c r="G225" s="65">
        <f t="shared" si="24"/>
        <v>0</v>
      </c>
      <c r="H225" s="66">
        <f t="shared" si="25"/>
        <v>2</v>
      </c>
      <c r="I225" s="20">
        <f t="shared" si="26"/>
        <v>0</v>
      </c>
      <c r="J225" s="21">
        <f t="shared" si="27"/>
        <v>0.5</v>
      </c>
    </row>
    <row r="226" spans="1:10" x14ac:dyDescent="0.2">
      <c r="A226" s="158" t="s">
        <v>276</v>
      </c>
      <c r="B226" s="65">
        <v>1</v>
      </c>
      <c r="C226" s="66">
        <v>0</v>
      </c>
      <c r="D226" s="65">
        <v>1</v>
      </c>
      <c r="E226" s="66">
        <v>1</v>
      </c>
      <c r="F226" s="67"/>
      <c r="G226" s="65">
        <f t="shared" si="24"/>
        <v>1</v>
      </c>
      <c r="H226" s="66">
        <f t="shared" si="25"/>
        <v>0</v>
      </c>
      <c r="I226" s="20" t="str">
        <f t="shared" si="26"/>
        <v>-</v>
      </c>
      <c r="J226" s="21">
        <f t="shared" si="27"/>
        <v>0</v>
      </c>
    </row>
    <row r="227" spans="1:10" x14ac:dyDescent="0.2">
      <c r="A227" s="158" t="s">
        <v>287</v>
      </c>
      <c r="B227" s="65">
        <v>0</v>
      </c>
      <c r="C227" s="66">
        <v>0</v>
      </c>
      <c r="D227" s="65">
        <v>0</v>
      </c>
      <c r="E227" s="66">
        <v>1</v>
      </c>
      <c r="F227" s="67"/>
      <c r="G227" s="65">
        <f t="shared" si="24"/>
        <v>0</v>
      </c>
      <c r="H227" s="66">
        <f t="shared" si="25"/>
        <v>-1</v>
      </c>
      <c r="I227" s="20" t="str">
        <f t="shared" si="26"/>
        <v>-</v>
      </c>
      <c r="J227" s="21">
        <f t="shared" si="27"/>
        <v>-1</v>
      </c>
    </row>
    <row r="228" spans="1:10" s="160" customFormat="1" x14ac:dyDescent="0.2">
      <c r="A228" s="178" t="s">
        <v>652</v>
      </c>
      <c r="B228" s="71">
        <v>29</v>
      </c>
      <c r="C228" s="72">
        <v>34</v>
      </c>
      <c r="D228" s="71">
        <v>53</v>
      </c>
      <c r="E228" s="72">
        <v>86</v>
      </c>
      <c r="F228" s="73"/>
      <c r="G228" s="71">
        <f t="shared" si="24"/>
        <v>-5</v>
      </c>
      <c r="H228" s="72">
        <f t="shared" si="25"/>
        <v>-33</v>
      </c>
      <c r="I228" s="37">
        <f t="shared" si="26"/>
        <v>-0.14705882352941177</v>
      </c>
      <c r="J228" s="38">
        <f t="shared" si="27"/>
        <v>-0.38372093023255816</v>
      </c>
    </row>
    <row r="229" spans="1:10" x14ac:dyDescent="0.2">
      <c r="A229" s="177"/>
      <c r="B229" s="143"/>
      <c r="C229" s="144"/>
      <c r="D229" s="143"/>
      <c r="E229" s="144"/>
      <c r="F229" s="145"/>
      <c r="G229" s="143"/>
      <c r="H229" s="144"/>
      <c r="I229" s="151"/>
      <c r="J229" s="152"/>
    </row>
    <row r="230" spans="1:10" s="139" customFormat="1" x14ac:dyDescent="0.2">
      <c r="A230" s="159" t="s">
        <v>59</v>
      </c>
      <c r="B230" s="65"/>
      <c r="C230" s="66"/>
      <c r="D230" s="65"/>
      <c r="E230" s="66"/>
      <c r="F230" s="67"/>
      <c r="G230" s="65"/>
      <c r="H230" s="66"/>
      <c r="I230" s="20"/>
      <c r="J230" s="21"/>
    </row>
    <row r="231" spans="1:10" x14ac:dyDescent="0.2">
      <c r="A231" s="158" t="s">
        <v>393</v>
      </c>
      <c r="B231" s="65">
        <v>7</v>
      </c>
      <c r="C231" s="66">
        <v>15</v>
      </c>
      <c r="D231" s="65">
        <v>20</v>
      </c>
      <c r="E231" s="66">
        <v>21</v>
      </c>
      <c r="F231" s="67"/>
      <c r="G231" s="65">
        <f t="shared" ref="G231:G236" si="28">B231-C231</f>
        <v>-8</v>
      </c>
      <c r="H231" s="66">
        <f t="shared" ref="H231:H236" si="29">D231-E231</f>
        <v>-1</v>
      </c>
      <c r="I231" s="20">
        <f t="shared" ref="I231:I236" si="30">IF(C231=0, "-", IF(G231/C231&lt;10, G231/C231, "&gt;999%"))</f>
        <v>-0.53333333333333333</v>
      </c>
      <c r="J231" s="21">
        <f t="shared" ref="J231:J236" si="31">IF(E231=0, "-", IF(H231/E231&lt;10, H231/E231, "&gt;999%"))</f>
        <v>-4.7619047619047616E-2</v>
      </c>
    </row>
    <row r="232" spans="1:10" x14ac:dyDescent="0.2">
      <c r="A232" s="158" t="s">
        <v>361</v>
      </c>
      <c r="B232" s="65">
        <v>34</v>
      </c>
      <c r="C232" s="66">
        <v>39</v>
      </c>
      <c r="D232" s="65">
        <v>102</v>
      </c>
      <c r="E232" s="66">
        <v>90</v>
      </c>
      <c r="F232" s="67"/>
      <c r="G232" s="65">
        <f t="shared" si="28"/>
        <v>-5</v>
      </c>
      <c r="H232" s="66">
        <f t="shared" si="29"/>
        <v>12</v>
      </c>
      <c r="I232" s="20">
        <f t="shared" si="30"/>
        <v>-0.12820512820512819</v>
      </c>
      <c r="J232" s="21">
        <f t="shared" si="31"/>
        <v>0.13333333333333333</v>
      </c>
    </row>
    <row r="233" spans="1:10" x14ac:dyDescent="0.2">
      <c r="A233" s="158" t="s">
        <v>515</v>
      </c>
      <c r="B233" s="65">
        <v>51</v>
      </c>
      <c r="C233" s="66">
        <v>40</v>
      </c>
      <c r="D233" s="65">
        <v>143</v>
      </c>
      <c r="E233" s="66">
        <v>105</v>
      </c>
      <c r="F233" s="67"/>
      <c r="G233" s="65">
        <f t="shared" si="28"/>
        <v>11</v>
      </c>
      <c r="H233" s="66">
        <f t="shared" si="29"/>
        <v>38</v>
      </c>
      <c r="I233" s="20">
        <f t="shared" si="30"/>
        <v>0.27500000000000002</v>
      </c>
      <c r="J233" s="21">
        <f t="shared" si="31"/>
        <v>0.3619047619047619</v>
      </c>
    </row>
    <row r="234" spans="1:10" x14ac:dyDescent="0.2">
      <c r="A234" s="158" t="s">
        <v>430</v>
      </c>
      <c r="B234" s="65">
        <v>86</v>
      </c>
      <c r="C234" s="66">
        <v>55</v>
      </c>
      <c r="D234" s="65">
        <v>207</v>
      </c>
      <c r="E234" s="66">
        <v>154</v>
      </c>
      <c r="F234" s="67"/>
      <c r="G234" s="65">
        <f t="shared" si="28"/>
        <v>31</v>
      </c>
      <c r="H234" s="66">
        <f t="shared" si="29"/>
        <v>53</v>
      </c>
      <c r="I234" s="20">
        <f t="shared" si="30"/>
        <v>0.5636363636363636</v>
      </c>
      <c r="J234" s="21">
        <f t="shared" si="31"/>
        <v>0.34415584415584416</v>
      </c>
    </row>
    <row r="235" spans="1:10" x14ac:dyDescent="0.2">
      <c r="A235" s="158" t="s">
        <v>431</v>
      </c>
      <c r="B235" s="65">
        <v>10</v>
      </c>
      <c r="C235" s="66">
        <v>40</v>
      </c>
      <c r="D235" s="65">
        <v>68</v>
      </c>
      <c r="E235" s="66">
        <v>143</v>
      </c>
      <c r="F235" s="67"/>
      <c r="G235" s="65">
        <f t="shared" si="28"/>
        <v>-30</v>
      </c>
      <c r="H235" s="66">
        <f t="shared" si="29"/>
        <v>-75</v>
      </c>
      <c r="I235" s="20">
        <f t="shared" si="30"/>
        <v>-0.75</v>
      </c>
      <c r="J235" s="21">
        <f t="shared" si="31"/>
        <v>-0.52447552447552448</v>
      </c>
    </row>
    <row r="236" spans="1:10" s="160" customFormat="1" x14ac:dyDescent="0.2">
      <c r="A236" s="178" t="s">
        <v>653</v>
      </c>
      <c r="B236" s="71">
        <v>188</v>
      </c>
      <c r="C236" s="72">
        <v>189</v>
      </c>
      <c r="D236" s="71">
        <v>540</v>
      </c>
      <c r="E236" s="72">
        <v>513</v>
      </c>
      <c r="F236" s="73"/>
      <c r="G236" s="71">
        <f t="shared" si="28"/>
        <v>-1</v>
      </c>
      <c r="H236" s="72">
        <f t="shared" si="29"/>
        <v>27</v>
      </c>
      <c r="I236" s="37">
        <f t="shared" si="30"/>
        <v>-5.2910052910052907E-3</v>
      </c>
      <c r="J236" s="38">
        <f t="shared" si="31"/>
        <v>5.2631578947368418E-2</v>
      </c>
    </row>
    <row r="237" spans="1:10" x14ac:dyDescent="0.2">
      <c r="A237" s="177"/>
      <c r="B237" s="143"/>
      <c r="C237" s="144"/>
      <c r="D237" s="143"/>
      <c r="E237" s="144"/>
      <c r="F237" s="145"/>
      <c r="G237" s="143"/>
      <c r="H237" s="144"/>
      <c r="I237" s="151"/>
      <c r="J237" s="152"/>
    </row>
    <row r="238" spans="1:10" s="139" customFormat="1" x14ac:dyDescent="0.2">
      <c r="A238" s="159" t="s">
        <v>60</v>
      </c>
      <c r="B238" s="65"/>
      <c r="C238" s="66"/>
      <c r="D238" s="65"/>
      <c r="E238" s="66"/>
      <c r="F238" s="67"/>
      <c r="G238" s="65"/>
      <c r="H238" s="66"/>
      <c r="I238" s="20"/>
      <c r="J238" s="21"/>
    </row>
    <row r="239" spans="1:10" x14ac:dyDescent="0.2">
      <c r="A239" s="158" t="s">
        <v>60</v>
      </c>
      <c r="B239" s="65">
        <v>80</v>
      </c>
      <c r="C239" s="66">
        <v>60</v>
      </c>
      <c r="D239" s="65">
        <v>185</v>
      </c>
      <c r="E239" s="66">
        <v>142</v>
      </c>
      <c r="F239" s="67"/>
      <c r="G239" s="65">
        <f>B239-C239</f>
        <v>20</v>
      </c>
      <c r="H239" s="66">
        <f>D239-E239</f>
        <v>43</v>
      </c>
      <c r="I239" s="20">
        <f>IF(C239=0, "-", IF(G239/C239&lt;10, G239/C239, "&gt;999%"))</f>
        <v>0.33333333333333331</v>
      </c>
      <c r="J239" s="21">
        <f>IF(E239=0, "-", IF(H239/E239&lt;10, H239/E239, "&gt;999%"))</f>
        <v>0.30281690140845069</v>
      </c>
    </row>
    <row r="240" spans="1:10" s="160" customFormat="1" x14ac:dyDescent="0.2">
      <c r="A240" s="178" t="s">
        <v>654</v>
      </c>
      <c r="B240" s="71">
        <v>80</v>
      </c>
      <c r="C240" s="72">
        <v>60</v>
      </c>
      <c r="D240" s="71">
        <v>185</v>
      </c>
      <c r="E240" s="72">
        <v>142</v>
      </c>
      <c r="F240" s="73"/>
      <c r="G240" s="71">
        <f>B240-C240</f>
        <v>20</v>
      </c>
      <c r="H240" s="72">
        <f>D240-E240</f>
        <v>43</v>
      </c>
      <c r="I240" s="37">
        <f>IF(C240=0, "-", IF(G240/C240&lt;10, G240/C240, "&gt;999%"))</f>
        <v>0.33333333333333331</v>
      </c>
      <c r="J240" s="38">
        <f>IF(E240=0, "-", IF(H240/E240&lt;10, H240/E240, "&gt;999%"))</f>
        <v>0.30281690140845069</v>
      </c>
    </row>
    <row r="241" spans="1:10" x14ac:dyDescent="0.2">
      <c r="A241" s="177"/>
      <c r="B241" s="143"/>
      <c r="C241" s="144"/>
      <c r="D241" s="143"/>
      <c r="E241" s="144"/>
      <c r="F241" s="145"/>
      <c r="G241" s="143"/>
      <c r="H241" s="144"/>
      <c r="I241" s="151"/>
      <c r="J241" s="152"/>
    </row>
    <row r="242" spans="1:10" s="139" customFormat="1" x14ac:dyDescent="0.2">
      <c r="A242" s="159" t="s">
        <v>61</v>
      </c>
      <c r="B242" s="65"/>
      <c r="C242" s="66"/>
      <c r="D242" s="65"/>
      <c r="E242" s="66"/>
      <c r="F242" s="67"/>
      <c r="G242" s="65"/>
      <c r="H242" s="66"/>
      <c r="I242" s="20"/>
      <c r="J242" s="21"/>
    </row>
    <row r="243" spans="1:10" x14ac:dyDescent="0.2">
      <c r="A243" s="158" t="s">
        <v>297</v>
      </c>
      <c r="B243" s="65">
        <v>185</v>
      </c>
      <c r="C243" s="66">
        <v>235</v>
      </c>
      <c r="D243" s="65">
        <v>590</v>
      </c>
      <c r="E243" s="66">
        <v>596</v>
      </c>
      <c r="F243" s="67"/>
      <c r="G243" s="65">
        <f t="shared" ref="G243:G254" si="32">B243-C243</f>
        <v>-50</v>
      </c>
      <c r="H243" s="66">
        <f t="shared" ref="H243:H254" si="33">D243-E243</f>
        <v>-6</v>
      </c>
      <c r="I243" s="20">
        <f t="shared" ref="I243:I254" si="34">IF(C243=0, "-", IF(G243/C243&lt;10, G243/C243, "&gt;999%"))</f>
        <v>-0.21276595744680851</v>
      </c>
      <c r="J243" s="21">
        <f t="shared" ref="J243:J254" si="35">IF(E243=0, "-", IF(H243/E243&lt;10, H243/E243, "&gt;999%"))</f>
        <v>-1.0067114093959731E-2</v>
      </c>
    </row>
    <row r="244" spans="1:10" x14ac:dyDescent="0.2">
      <c r="A244" s="158" t="s">
        <v>222</v>
      </c>
      <c r="B244" s="65">
        <v>371</v>
      </c>
      <c r="C244" s="66">
        <v>557</v>
      </c>
      <c r="D244" s="65">
        <v>1249</v>
      </c>
      <c r="E244" s="66">
        <v>1604</v>
      </c>
      <c r="F244" s="67"/>
      <c r="G244" s="65">
        <f t="shared" si="32"/>
        <v>-186</v>
      </c>
      <c r="H244" s="66">
        <f t="shared" si="33"/>
        <v>-355</v>
      </c>
      <c r="I244" s="20">
        <f t="shared" si="34"/>
        <v>-0.33393177737881508</v>
      </c>
      <c r="J244" s="21">
        <f t="shared" si="35"/>
        <v>-0.22132169576059851</v>
      </c>
    </row>
    <row r="245" spans="1:10" x14ac:dyDescent="0.2">
      <c r="A245" s="158" t="s">
        <v>455</v>
      </c>
      <c r="B245" s="65">
        <v>42</v>
      </c>
      <c r="C245" s="66">
        <v>0</v>
      </c>
      <c r="D245" s="65">
        <v>61</v>
      </c>
      <c r="E245" s="66">
        <v>0</v>
      </c>
      <c r="F245" s="67"/>
      <c r="G245" s="65">
        <f t="shared" si="32"/>
        <v>42</v>
      </c>
      <c r="H245" s="66">
        <f t="shared" si="33"/>
        <v>61</v>
      </c>
      <c r="I245" s="20" t="str">
        <f t="shared" si="34"/>
        <v>-</v>
      </c>
      <c r="J245" s="21" t="str">
        <f t="shared" si="35"/>
        <v>-</v>
      </c>
    </row>
    <row r="246" spans="1:10" x14ac:dyDescent="0.2">
      <c r="A246" s="158" t="s">
        <v>362</v>
      </c>
      <c r="B246" s="65">
        <v>89</v>
      </c>
      <c r="C246" s="66">
        <v>0</v>
      </c>
      <c r="D246" s="65">
        <v>195</v>
      </c>
      <c r="E246" s="66">
        <v>0</v>
      </c>
      <c r="F246" s="67"/>
      <c r="G246" s="65">
        <f t="shared" si="32"/>
        <v>89</v>
      </c>
      <c r="H246" s="66">
        <f t="shared" si="33"/>
        <v>195</v>
      </c>
      <c r="I246" s="20" t="str">
        <f t="shared" si="34"/>
        <v>-</v>
      </c>
      <c r="J246" s="21" t="str">
        <f t="shared" si="35"/>
        <v>-</v>
      </c>
    </row>
    <row r="247" spans="1:10" x14ac:dyDescent="0.2">
      <c r="A247" s="158" t="s">
        <v>199</v>
      </c>
      <c r="B247" s="65">
        <v>102</v>
      </c>
      <c r="C247" s="66">
        <v>143</v>
      </c>
      <c r="D247" s="65">
        <v>436</v>
      </c>
      <c r="E247" s="66">
        <v>462</v>
      </c>
      <c r="F247" s="67"/>
      <c r="G247" s="65">
        <f t="shared" si="32"/>
        <v>-41</v>
      </c>
      <c r="H247" s="66">
        <f t="shared" si="33"/>
        <v>-26</v>
      </c>
      <c r="I247" s="20">
        <f t="shared" si="34"/>
        <v>-0.28671328671328672</v>
      </c>
      <c r="J247" s="21">
        <f t="shared" si="35"/>
        <v>-5.627705627705628E-2</v>
      </c>
    </row>
    <row r="248" spans="1:10" x14ac:dyDescent="0.2">
      <c r="A248" s="158" t="s">
        <v>205</v>
      </c>
      <c r="B248" s="65">
        <v>36</v>
      </c>
      <c r="C248" s="66">
        <v>151</v>
      </c>
      <c r="D248" s="65">
        <v>241</v>
      </c>
      <c r="E248" s="66">
        <v>362</v>
      </c>
      <c r="F248" s="67"/>
      <c r="G248" s="65">
        <f t="shared" si="32"/>
        <v>-115</v>
      </c>
      <c r="H248" s="66">
        <f t="shared" si="33"/>
        <v>-121</v>
      </c>
      <c r="I248" s="20">
        <f t="shared" si="34"/>
        <v>-0.76158940397350994</v>
      </c>
      <c r="J248" s="21">
        <f t="shared" si="35"/>
        <v>-0.33425414364640882</v>
      </c>
    </row>
    <row r="249" spans="1:10" x14ac:dyDescent="0.2">
      <c r="A249" s="158" t="s">
        <v>363</v>
      </c>
      <c r="B249" s="65">
        <v>260</v>
      </c>
      <c r="C249" s="66">
        <v>259</v>
      </c>
      <c r="D249" s="65">
        <v>945</v>
      </c>
      <c r="E249" s="66">
        <v>855</v>
      </c>
      <c r="F249" s="67"/>
      <c r="G249" s="65">
        <f t="shared" si="32"/>
        <v>1</v>
      </c>
      <c r="H249" s="66">
        <f t="shared" si="33"/>
        <v>90</v>
      </c>
      <c r="I249" s="20">
        <f t="shared" si="34"/>
        <v>3.8610038610038611E-3</v>
      </c>
      <c r="J249" s="21">
        <f t="shared" si="35"/>
        <v>0.10526315789473684</v>
      </c>
    </row>
    <row r="250" spans="1:10" x14ac:dyDescent="0.2">
      <c r="A250" s="158" t="s">
        <v>432</v>
      </c>
      <c r="B250" s="65">
        <v>118</v>
      </c>
      <c r="C250" s="66">
        <v>138</v>
      </c>
      <c r="D250" s="65">
        <v>311</v>
      </c>
      <c r="E250" s="66">
        <v>634</v>
      </c>
      <c r="F250" s="67"/>
      <c r="G250" s="65">
        <f t="shared" si="32"/>
        <v>-20</v>
      </c>
      <c r="H250" s="66">
        <f t="shared" si="33"/>
        <v>-323</v>
      </c>
      <c r="I250" s="20">
        <f t="shared" si="34"/>
        <v>-0.14492753623188406</v>
      </c>
      <c r="J250" s="21">
        <f t="shared" si="35"/>
        <v>-0.50946372239747639</v>
      </c>
    </row>
    <row r="251" spans="1:10" x14ac:dyDescent="0.2">
      <c r="A251" s="158" t="s">
        <v>394</v>
      </c>
      <c r="B251" s="65">
        <v>456</v>
      </c>
      <c r="C251" s="66">
        <v>267</v>
      </c>
      <c r="D251" s="65">
        <v>1260</v>
      </c>
      <c r="E251" s="66">
        <v>672</v>
      </c>
      <c r="F251" s="67"/>
      <c r="G251" s="65">
        <f t="shared" si="32"/>
        <v>189</v>
      </c>
      <c r="H251" s="66">
        <f t="shared" si="33"/>
        <v>588</v>
      </c>
      <c r="I251" s="20">
        <f t="shared" si="34"/>
        <v>0.7078651685393258</v>
      </c>
      <c r="J251" s="21">
        <f t="shared" si="35"/>
        <v>0.875</v>
      </c>
    </row>
    <row r="252" spans="1:10" x14ac:dyDescent="0.2">
      <c r="A252" s="158" t="s">
        <v>270</v>
      </c>
      <c r="B252" s="65">
        <v>99</v>
      </c>
      <c r="C252" s="66">
        <v>52</v>
      </c>
      <c r="D252" s="65">
        <v>218</v>
      </c>
      <c r="E252" s="66">
        <v>180</v>
      </c>
      <c r="F252" s="67"/>
      <c r="G252" s="65">
        <f t="shared" si="32"/>
        <v>47</v>
      </c>
      <c r="H252" s="66">
        <f t="shared" si="33"/>
        <v>38</v>
      </c>
      <c r="I252" s="20">
        <f t="shared" si="34"/>
        <v>0.90384615384615385</v>
      </c>
      <c r="J252" s="21">
        <f t="shared" si="35"/>
        <v>0.21111111111111111</v>
      </c>
    </row>
    <row r="253" spans="1:10" x14ac:dyDescent="0.2">
      <c r="A253" s="158" t="s">
        <v>348</v>
      </c>
      <c r="B253" s="65">
        <v>293</v>
      </c>
      <c r="C253" s="66">
        <v>201</v>
      </c>
      <c r="D253" s="65">
        <v>558</v>
      </c>
      <c r="E253" s="66">
        <v>297</v>
      </c>
      <c r="F253" s="67"/>
      <c r="G253" s="65">
        <f t="shared" si="32"/>
        <v>92</v>
      </c>
      <c r="H253" s="66">
        <f t="shared" si="33"/>
        <v>261</v>
      </c>
      <c r="I253" s="20">
        <f t="shared" si="34"/>
        <v>0.45771144278606968</v>
      </c>
      <c r="J253" s="21">
        <f t="shared" si="35"/>
        <v>0.87878787878787878</v>
      </c>
    </row>
    <row r="254" spans="1:10" s="160" customFormat="1" x14ac:dyDescent="0.2">
      <c r="A254" s="178" t="s">
        <v>655</v>
      </c>
      <c r="B254" s="71">
        <v>2051</v>
      </c>
      <c r="C254" s="72">
        <v>2003</v>
      </c>
      <c r="D254" s="71">
        <v>6064</v>
      </c>
      <c r="E254" s="72">
        <v>5662</v>
      </c>
      <c r="F254" s="73"/>
      <c r="G254" s="71">
        <f t="shared" si="32"/>
        <v>48</v>
      </c>
      <c r="H254" s="72">
        <f t="shared" si="33"/>
        <v>402</v>
      </c>
      <c r="I254" s="37">
        <f t="shared" si="34"/>
        <v>2.3964053919121316E-2</v>
      </c>
      <c r="J254" s="38">
        <f t="shared" si="35"/>
        <v>7.0999646767926528E-2</v>
      </c>
    </row>
    <row r="255" spans="1:10" x14ac:dyDescent="0.2">
      <c r="A255" s="177"/>
      <c r="B255" s="143"/>
      <c r="C255" s="144"/>
      <c r="D255" s="143"/>
      <c r="E255" s="144"/>
      <c r="F255" s="145"/>
      <c r="G255" s="143"/>
      <c r="H255" s="144"/>
      <c r="I255" s="151"/>
      <c r="J255" s="152"/>
    </row>
    <row r="256" spans="1:10" s="139" customFormat="1" x14ac:dyDescent="0.2">
      <c r="A256" s="159" t="s">
        <v>62</v>
      </c>
      <c r="B256" s="65"/>
      <c r="C256" s="66"/>
      <c r="D256" s="65"/>
      <c r="E256" s="66"/>
      <c r="F256" s="67"/>
      <c r="G256" s="65"/>
      <c r="H256" s="66"/>
      <c r="I256" s="20"/>
      <c r="J256" s="21"/>
    </row>
    <row r="257" spans="1:10" x14ac:dyDescent="0.2">
      <c r="A257" s="158" t="s">
        <v>338</v>
      </c>
      <c r="B257" s="65">
        <v>0</v>
      </c>
      <c r="C257" s="66">
        <v>3</v>
      </c>
      <c r="D257" s="65">
        <v>0</v>
      </c>
      <c r="E257" s="66">
        <v>5</v>
      </c>
      <c r="F257" s="67"/>
      <c r="G257" s="65">
        <f>B257-C257</f>
        <v>-3</v>
      </c>
      <c r="H257" s="66">
        <f>D257-E257</f>
        <v>-5</v>
      </c>
      <c r="I257" s="20">
        <f>IF(C257=0, "-", IF(G257/C257&lt;10, G257/C257, "&gt;999%"))</f>
        <v>-1</v>
      </c>
      <c r="J257" s="21">
        <f>IF(E257=0, "-", IF(H257/E257&lt;10, H257/E257, "&gt;999%"))</f>
        <v>-1</v>
      </c>
    </row>
    <row r="258" spans="1:10" x14ac:dyDescent="0.2">
      <c r="A258" s="158" t="s">
        <v>473</v>
      </c>
      <c r="B258" s="65">
        <v>0</v>
      </c>
      <c r="C258" s="66">
        <v>3</v>
      </c>
      <c r="D258" s="65">
        <v>6</v>
      </c>
      <c r="E258" s="66">
        <v>6</v>
      </c>
      <c r="F258" s="67"/>
      <c r="G258" s="65">
        <f>B258-C258</f>
        <v>-3</v>
      </c>
      <c r="H258" s="66">
        <f>D258-E258</f>
        <v>0</v>
      </c>
      <c r="I258" s="20">
        <f>IF(C258=0, "-", IF(G258/C258&lt;10, G258/C258, "&gt;999%"))</f>
        <v>-1</v>
      </c>
      <c r="J258" s="21">
        <f>IF(E258=0, "-", IF(H258/E258&lt;10, H258/E258, "&gt;999%"))</f>
        <v>0</v>
      </c>
    </row>
    <row r="259" spans="1:10" s="160" customFormat="1" x14ac:dyDescent="0.2">
      <c r="A259" s="178" t="s">
        <v>656</v>
      </c>
      <c r="B259" s="71">
        <v>0</v>
      </c>
      <c r="C259" s="72">
        <v>6</v>
      </c>
      <c r="D259" s="71">
        <v>6</v>
      </c>
      <c r="E259" s="72">
        <v>11</v>
      </c>
      <c r="F259" s="73"/>
      <c r="G259" s="71">
        <f>B259-C259</f>
        <v>-6</v>
      </c>
      <c r="H259" s="72">
        <f>D259-E259</f>
        <v>-5</v>
      </c>
      <c r="I259" s="37">
        <f>IF(C259=0, "-", IF(G259/C259&lt;10, G259/C259, "&gt;999%"))</f>
        <v>-1</v>
      </c>
      <c r="J259" s="38">
        <f>IF(E259=0, "-", IF(H259/E259&lt;10, H259/E259, "&gt;999%"))</f>
        <v>-0.45454545454545453</v>
      </c>
    </row>
    <row r="260" spans="1:10" x14ac:dyDescent="0.2">
      <c r="A260" s="177"/>
      <c r="B260" s="143"/>
      <c r="C260" s="144"/>
      <c r="D260" s="143"/>
      <c r="E260" s="144"/>
      <c r="F260" s="145"/>
      <c r="G260" s="143"/>
      <c r="H260" s="144"/>
      <c r="I260" s="151"/>
      <c r="J260" s="152"/>
    </row>
    <row r="261" spans="1:10" s="139" customFormat="1" x14ac:dyDescent="0.2">
      <c r="A261" s="159" t="s">
        <v>63</v>
      </c>
      <c r="B261" s="65"/>
      <c r="C261" s="66"/>
      <c r="D261" s="65"/>
      <c r="E261" s="66"/>
      <c r="F261" s="67"/>
      <c r="G261" s="65"/>
      <c r="H261" s="66"/>
      <c r="I261" s="20"/>
      <c r="J261" s="21"/>
    </row>
    <row r="262" spans="1:10" x14ac:dyDescent="0.2">
      <c r="A262" s="158" t="s">
        <v>456</v>
      </c>
      <c r="B262" s="65">
        <v>70</v>
      </c>
      <c r="C262" s="66">
        <v>36</v>
      </c>
      <c r="D262" s="65">
        <v>129</v>
      </c>
      <c r="E262" s="66">
        <v>163</v>
      </c>
      <c r="F262" s="67"/>
      <c r="G262" s="65">
        <f t="shared" ref="G262:G269" si="36">B262-C262</f>
        <v>34</v>
      </c>
      <c r="H262" s="66">
        <f t="shared" ref="H262:H269" si="37">D262-E262</f>
        <v>-34</v>
      </c>
      <c r="I262" s="20">
        <f t="shared" ref="I262:I269" si="38">IF(C262=0, "-", IF(G262/C262&lt;10, G262/C262, "&gt;999%"))</f>
        <v>0.94444444444444442</v>
      </c>
      <c r="J262" s="21">
        <f t="shared" ref="J262:J269" si="39">IF(E262=0, "-", IF(H262/E262&lt;10, H262/E262, "&gt;999%"))</f>
        <v>-0.20858895705521471</v>
      </c>
    </row>
    <row r="263" spans="1:10" x14ac:dyDescent="0.2">
      <c r="A263" s="158" t="s">
        <v>474</v>
      </c>
      <c r="B263" s="65">
        <v>11</v>
      </c>
      <c r="C263" s="66">
        <v>5</v>
      </c>
      <c r="D263" s="65">
        <v>21</v>
      </c>
      <c r="E263" s="66">
        <v>26</v>
      </c>
      <c r="F263" s="67"/>
      <c r="G263" s="65">
        <f t="shared" si="36"/>
        <v>6</v>
      </c>
      <c r="H263" s="66">
        <f t="shared" si="37"/>
        <v>-5</v>
      </c>
      <c r="I263" s="20">
        <f t="shared" si="38"/>
        <v>1.2</v>
      </c>
      <c r="J263" s="21">
        <f t="shared" si="39"/>
        <v>-0.19230769230769232</v>
      </c>
    </row>
    <row r="264" spans="1:10" x14ac:dyDescent="0.2">
      <c r="A264" s="158" t="s">
        <v>415</v>
      </c>
      <c r="B264" s="65">
        <v>18</v>
      </c>
      <c r="C264" s="66">
        <v>19</v>
      </c>
      <c r="D264" s="65">
        <v>34</v>
      </c>
      <c r="E264" s="66">
        <v>56</v>
      </c>
      <c r="F264" s="67"/>
      <c r="G264" s="65">
        <f t="shared" si="36"/>
        <v>-1</v>
      </c>
      <c r="H264" s="66">
        <f t="shared" si="37"/>
        <v>-22</v>
      </c>
      <c r="I264" s="20">
        <f t="shared" si="38"/>
        <v>-5.2631578947368418E-2</v>
      </c>
      <c r="J264" s="21">
        <f t="shared" si="39"/>
        <v>-0.39285714285714285</v>
      </c>
    </row>
    <row r="265" spans="1:10" x14ac:dyDescent="0.2">
      <c r="A265" s="158" t="s">
        <v>475</v>
      </c>
      <c r="B265" s="65">
        <v>2</v>
      </c>
      <c r="C265" s="66">
        <v>13</v>
      </c>
      <c r="D265" s="65">
        <v>4</v>
      </c>
      <c r="E265" s="66">
        <v>38</v>
      </c>
      <c r="F265" s="67"/>
      <c r="G265" s="65">
        <f t="shared" si="36"/>
        <v>-11</v>
      </c>
      <c r="H265" s="66">
        <f t="shared" si="37"/>
        <v>-34</v>
      </c>
      <c r="I265" s="20">
        <f t="shared" si="38"/>
        <v>-0.84615384615384615</v>
      </c>
      <c r="J265" s="21">
        <f t="shared" si="39"/>
        <v>-0.89473684210526316</v>
      </c>
    </row>
    <row r="266" spans="1:10" x14ac:dyDescent="0.2">
      <c r="A266" s="158" t="s">
        <v>416</v>
      </c>
      <c r="B266" s="65">
        <v>37</v>
      </c>
      <c r="C266" s="66">
        <v>68</v>
      </c>
      <c r="D266" s="65">
        <v>47</v>
      </c>
      <c r="E266" s="66">
        <v>148</v>
      </c>
      <c r="F266" s="67"/>
      <c r="G266" s="65">
        <f t="shared" si="36"/>
        <v>-31</v>
      </c>
      <c r="H266" s="66">
        <f t="shared" si="37"/>
        <v>-101</v>
      </c>
      <c r="I266" s="20">
        <f t="shared" si="38"/>
        <v>-0.45588235294117646</v>
      </c>
      <c r="J266" s="21">
        <f t="shared" si="39"/>
        <v>-0.68243243243243246</v>
      </c>
    </row>
    <row r="267" spans="1:10" x14ac:dyDescent="0.2">
      <c r="A267" s="158" t="s">
        <v>457</v>
      </c>
      <c r="B267" s="65">
        <v>100</v>
      </c>
      <c r="C267" s="66">
        <v>64</v>
      </c>
      <c r="D267" s="65">
        <v>136</v>
      </c>
      <c r="E267" s="66">
        <v>181</v>
      </c>
      <c r="F267" s="67"/>
      <c r="G267" s="65">
        <f t="shared" si="36"/>
        <v>36</v>
      </c>
      <c r="H267" s="66">
        <f t="shared" si="37"/>
        <v>-45</v>
      </c>
      <c r="I267" s="20">
        <f t="shared" si="38"/>
        <v>0.5625</v>
      </c>
      <c r="J267" s="21">
        <f t="shared" si="39"/>
        <v>-0.24861878453038674</v>
      </c>
    </row>
    <row r="268" spans="1:10" x14ac:dyDescent="0.2">
      <c r="A268" s="158" t="s">
        <v>458</v>
      </c>
      <c r="B268" s="65">
        <v>17</v>
      </c>
      <c r="C268" s="66">
        <v>14</v>
      </c>
      <c r="D268" s="65">
        <v>43</v>
      </c>
      <c r="E268" s="66">
        <v>45</v>
      </c>
      <c r="F268" s="67"/>
      <c r="G268" s="65">
        <f t="shared" si="36"/>
        <v>3</v>
      </c>
      <c r="H268" s="66">
        <f t="shared" si="37"/>
        <v>-2</v>
      </c>
      <c r="I268" s="20">
        <f t="shared" si="38"/>
        <v>0.21428571428571427</v>
      </c>
      <c r="J268" s="21">
        <f t="shared" si="39"/>
        <v>-4.4444444444444446E-2</v>
      </c>
    </row>
    <row r="269" spans="1:10" s="160" customFormat="1" x14ac:dyDescent="0.2">
      <c r="A269" s="178" t="s">
        <v>657</v>
      </c>
      <c r="B269" s="71">
        <v>255</v>
      </c>
      <c r="C269" s="72">
        <v>219</v>
      </c>
      <c r="D269" s="71">
        <v>414</v>
      </c>
      <c r="E269" s="72">
        <v>657</v>
      </c>
      <c r="F269" s="73"/>
      <c r="G269" s="71">
        <f t="shared" si="36"/>
        <v>36</v>
      </c>
      <c r="H269" s="72">
        <f t="shared" si="37"/>
        <v>-243</v>
      </c>
      <c r="I269" s="37">
        <f t="shared" si="38"/>
        <v>0.16438356164383561</v>
      </c>
      <c r="J269" s="38">
        <f t="shared" si="39"/>
        <v>-0.36986301369863012</v>
      </c>
    </row>
    <row r="270" spans="1:10" x14ac:dyDescent="0.2">
      <c r="A270" s="177"/>
      <c r="B270" s="143"/>
      <c r="C270" s="144"/>
      <c r="D270" s="143"/>
      <c r="E270" s="144"/>
      <c r="F270" s="145"/>
      <c r="G270" s="143"/>
      <c r="H270" s="144"/>
      <c r="I270" s="151"/>
      <c r="J270" s="152"/>
    </row>
    <row r="271" spans="1:10" s="139" customFormat="1" x14ac:dyDescent="0.2">
      <c r="A271" s="159" t="s">
        <v>64</v>
      </c>
      <c r="B271" s="65"/>
      <c r="C271" s="66"/>
      <c r="D271" s="65"/>
      <c r="E271" s="66"/>
      <c r="F271" s="67"/>
      <c r="G271" s="65"/>
      <c r="H271" s="66"/>
      <c r="I271" s="20"/>
      <c r="J271" s="21"/>
    </row>
    <row r="272" spans="1:10" x14ac:dyDescent="0.2">
      <c r="A272" s="158" t="s">
        <v>433</v>
      </c>
      <c r="B272" s="65">
        <v>148</v>
      </c>
      <c r="C272" s="66">
        <v>54</v>
      </c>
      <c r="D272" s="65">
        <v>384</v>
      </c>
      <c r="E272" s="66">
        <v>153</v>
      </c>
      <c r="F272" s="67"/>
      <c r="G272" s="65">
        <f t="shared" ref="G272:G279" si="40">B272-C272</f>
        <v>94</v>
      </c>
      <c r="H272" s="66">
        <f t="shared" ref="H272:H279" si="41">D272-E272</f>
        <v>231</v>
      </c>
      <c r="I272" s="20">
        <f t="shared" ref="I272:I279" si="42">IF(C272=0, "-", IF(G272/C272&lt;10, G272/C272, "&gt;999%"))</f>
        <v>1.7407407407407407</v>
      </c>
      <c r="J272" s="21">
        <f t="shared" ref="J272:J279" si="43">IF(E272=0, "-", IF(H272/E272&lt;10, H272/E272, "&gt;999%"))</f>
        <v>1.5098039215686274</v>
      </c>
    </row>
    <row r="273" spans="1:10" x14ac:dyDescent="0.2">
      <c r="A273" s="158" t="s">
        <v>537</v>
      </c>
      <c r="B273" s="65">
        <v>119</v>
      </c>
      <c r="C273" s="66">
        <v>58</v>
      </c>
      <c r="D273" s="65">
        <v>250</v>
      </c>
      <c r="E273" s="66">
        <v>94</v>
      </c>
      <c r="F273" s="67"/>
      <c r="G273" s="65">
        <f t="shared" si="40"/>
        <v>61</v>
      </c>
      <c r="H273" s="66">
        <f t="shared" si="41"/>
        <v>156</v>
      </c>
      <c r="I273" s="20">
        <f t="shared" si="42"/>
        <v>1.0517241379310345</v>
      </c>
      <c r="J273" s="21">
        <f t="shared" si="43"/>
        <v>1.6595744680851063</v>
      </c>
    </row>
    <row r="274" spans="1:10" x14ac:dyDescent="0.2">
      <c r="A274" s="158" t="s">
        <v>481</v>
      </c>
      <c r="B274" s="65">
        <v>10</v>
      </c>
      <c r="C274" s="66">
        <v>1</v>
      </c>
      <c r="D274" s="65">
        <v>15</v>
      </c>
      <c r="E274" s="66">
        <v>2</v>
      </c>
      <c r="F274" s="67"/>
      <c r="G274" s="65">
        <f t="shared" si="40"/>
        <v>9</v>
      </c>
      <c r="H274" s="66">
        <f t="shared" si="41"/>
        <v>13</v>
      </c>
      <c r="I274" s="20">
        <f t="shared" si="42"/>
        <v>9</v>
      </c>
      <c r="J274" s="21">
        <f t="shared" si="43"/>
        <v>6.5</v>
      </c>
    </row>
    <row r="275" spans="1:10" x14ac:dyDescent="0.2">
      <c r="A275" s="158" t="s">
        <v>298</v>
      </c>
      <c r="B275" s="65">
        <v>34</v>
      </c>
      <c r="C275" s="66">
        <v>46</v>
      </c>
      <c r="D275" s="65">
        <v>89</v>
      </c>
      <c r="E275" s="66">
        <v>93</v>
      </c>
      <c r="F275" s="67"/>
      <c r="G275" s="65">
        <f t="shared" si="40"/>
        <v>-12</v>
      </c>
      <c r="H275" s="66">
        <f t="shared" si="41"/>
        <v>-4</v>
      </c>
      <c r="I275" s="20">
        <f t="shared" si="42"/>
        <v>-0.2608695652173913</v>
      </c>
      <c r="J275" s="21">
        <f t="shared" si="43"/>
        <v>-4.3010752688172046E-2</v>
      </c>
    </row>
    <row r="276" spans="1:10" x14ac:dyDescent="0.2">
      <c r="A276" s="158" t="s">
        <v>493</v>
      </c>
      <c r="B276" s="65">
        <v>117</v>
      </c>
      <c r="C276" s="66">
        <v>129</v>
      </c>
      <c r="D276" s="65">
        <v>342</v>
      </c>
      <c r="E276" s="66">
        <v>239</v>
      </c>
      <c r="F276" s="67"/>
      <c r="G276" s="65">
        <f t="shared" si="40"/>
        <v>-12</v>
      </c>
      <c r="H276" s="66">
        <f t="shared" si="41"/>
        <v>103</v>
      </c>
      <c r="I276" s="20">
        <f t="shared" si="42"/>
        <v>-9.3023255813953487E-2</v>
      </c>
      <c r="J276" s="21">
        <f t="shared" si="43"/>
        <v>0.43096234309623432</v>
      </c>
    </row>
    <row r="277" spans="1:10" x14ac:dyDescent="0.2">
      <c r="A277" s="158" t="s">
        <v>516</v>
      </c>
      <c r="B277" s="65">
        <v>92</v>
      </c>
      <c r="C277" s="66">
        <v>290</v>
      </c>
      <c r="D277" s="65">
        <v>294</v>
      </c>
      <c r="E277" s="66">
        <v>663</v>
      </c>
      <c r="F277" s="67"/>
      <c r="G277" s="65">
        <f t="shared" si="40"/>
        <v>-198</v>
      </c>
      <c r="H277" s="66">
        <f t="shared" si="41"/>
        <v>-369</v>
      </c>
      <c r="I277" s="20">
        <f t="shared" si="42"/>
        <v>-0.6827586206896552</v>
      </c>
      <c r="J277" s="21">
        <f t="shared" si="43"/>
        <v>-0.5565610859728507</v>
      </c>
    </row>
    <row r="278" spans="1:10" x14ac:dyDescent="0.2">
      <c r="A278" s="158" t="s">
        <v>494</v>
      </c>
      <c r="B278" s="65">
        <v>0</v>
      </c>
      <c r="C278" s="66">
        <v>22</v>
      </c>
      <c r="D278" s="65">
        <v>14</v>
      </c>
      <c r="E278" s="66">
        <v>46</v>
      </c>
      <c r="F278" s="67"/>
      <c r="G278" s="65">
        <f t="shared" si="40"/>
        <v>-22</v>
      </c>
      <c r="H278" s="66">
        <f t="shared" si="41"/>
        <v>-32</v>
      </c>
      <c r="I278" s="20">
        <f t="shared" si="42"/>
        <v>-1</v>
      </c>
      <c r="J278" s="21">
        <f t="shared" si="43"/>
        <v>-0.69565217391304346</v>
      </c>
    </row>
    <row r="279" spans="1:10" s="160" customFormat="1" x14ac:dyDescent="0.2">
      <c r="A279" s="178" t="s">
        <v>658</v>
      </c>
      <c r="B279" s="71">
        <v>520</v>
      </c>
      <c r="C279" s="72">
        <v>600</v>
      </c>
      <c r="D279" s="71">
        <v>1388</v>
      </c>
      <c r="E279" s="72">
        <v>1290</v>
      </c>
      <c r="F279" s="73"/>
      <c r="G279" s="71">
        <f t="shared" si="40"/>
        <v>-80</v>
      </c>
      <c r="H279" s="72">
        <f t="shared" si="41"/>
        <v>98</v>
      </c>
      <c r="I279" s="37">
        <f t="shared" si="42"/>
        <v>-0.13333333333333333</v>
      </c>
      <c r="J279" s="38">
        <f t="shared" si="43"/>
        <v>7.5968992248062014E-2</v>
      </c>
    </row>
    <row r="280" spans="1:10" x14ac:dyDescent="0.2">
      <c r="A280" s="177"/>
      <c r="B280" s="143"/>
      <c r="C280" s="144"/>
      <c r="D280" s="143"/>
      <c r="E280" s="144"/>
      <c r="F280" s="145"/>
      <c r="G280" s="143"/>
      <c r="H280" s="144"/>
      <c r="I280" s="151"/>
      <c r="J280" s="152"/>
    </row>
    <row r="281" spans="1:10" s="139" customFormat="1" x14ac:dyDescent="0.2">
      <c r="A281" s="159" t="s">
        <v>65</v>
      </c>
      <c r="B281" s="65"/>
      <c r="C281" s="66"/>
      <c r="D281" s="65"/>
      <c r="E281" s="66"/>
      <c r="F281" s="67"/>
      <c r="G281" s="65"/>
      <c r="H281" s="66"/>
      <c r="I281" s="20"/>
      <c r="J281" s="21"/>
    </row>
    <row r="282" spans="1:10" x14ac:dyDescent="0.2">
      <c r="A282" s="158" t="s">
        <v>237</v>
      </c>
      <c r="B282" s="65">
        <v>0</v>
      </c>
      <c r="C282" s="66">
        <v>3</v>
      </c>
      <c r="D282" s="65">
        <v>0</v>
      </c>
      <c r="E282" s="66">
        <v>11</v>
      </c>
      <c r="F282" s="67"/>
      <c r="G282" s="65">
        <f t="shared" ref="G282:G292" si="44">B282-C282</f>
        <v>-3</v>
      </c>
      <c r="H282" s="66">
        <f t="shared" ref="H282:H292" si="45">D282-E282</f>
        <v>-11</v>
      </c>
      <c r="I282" s="20">
        <f t="shared" ref="I282:I292" si="46">IF(C282=0, "-", IF(G282/C282&lt;10, G282/C282, "&gt;999%"))</f>
        <v>-1</v>
      </c>
      <c r="J282" s="21">
        <f t="shared" ref="J282:J292" si="47">IF(E282=0, "-", IF(H282/E282&lt;10, H282/E282, "&gt;999%"))</f>
        <v>-1</v>
      </c>
    </row>
    <row r="283" spans="1:10" x14ac:dyDescent="0.2">
      <c r="A283" s="158" t="s">
        <v>260</v>
      </c>
      <c r="B283" s="65">
        <v>46</v>
      </c>
      <c r="C283" s="66">
        <v>27</v>
      </c>
      <c r="D283" s="65">
        <v>128</v>
      </c>
      <c r="E283" s="66">
        <v>73</v>
      </c>
      <c r="F283" s="67"/>
      <c r="G283" s="65">
        <f t="shared" si="44"/>
        <v>19</v>
      </c>
      <c r="H283" s="66">
        <f t="shared" si="45"/>
        <v>55</v>
      </c>
      <c r="I283" s="20">
        <f t="shared" si="46"/>
        <v>0.70370370370370372</v>
      </c>
      <c r="J283" s="21">
        <f t="shared" si="47"/>
        <v>0.75342465753424659</v>
      </c>
    </row>
    <row r="284" spans="1:10" x14ac:dyDescent="0.2">
      <c r="A284" s="158" t="s">
        <v>261</v>
      </c>
      <c r="B284" s="65">
        <v>1</v>
      </c>
      <c r="C284" s="66">
        <v>54</v>
      </c>
      <c r="D284" s="65">
        <v>13</v>
      </c>
      <c r="E284" s="66">
        <v>166</v>
      </c>
      <c r="F284" s="67"/>
      <c r="G284" s="65">
        <f t="shared" si="44"/>
        <v>-53</v>
      </c>
      <c r="H284" s="66">
        <f t="shared" si="45"/>
        <v>-153</v>
      </c>
      <c r="I284" s="20">
        <f t="shared" si="46"/>
        <v>-0.98148148148148151</v>
      </c>
      <c r="J284" s="21">
        <f t="shared" si="47"/>
        <v>-0.92168674698795183</v>
      </c>
    </row>
    <row r="285" spans="1:10" x14ac:dyDescent="0.2">
      <c r="A285" s="158" t="s">
        <v>324</v>
      </c>
      <c r="B285" s="65">
        <v>3</v>
      </c>
      <c r="C285" s="66">
        <v>2</v>
      </c>
      <c r="D285" s="65">
        <v>6</v>
      </c>
      <c r="E285" s="66">
        <v>4</v>
      </c>
      <c r="F285" s="67"/>
      <c r="G285" s="65">
        <f t="shared" si="44"/>
        <v>1</v>
      </c>
      <c r="H285" s="66">
        <f t="shared" si="45"/>
        <v>2</v>
      </c>
      <c r="I285" s="20">
        <f t="shared" si="46"/>
        <v>0.5</v>
      </c>
      <c r="J285" s="21">
        <f t="shared" si="47"/>
        <v>0.5</v>
      </c>
    </row>
    <row r="286" spans="1:10" x14ac:dyDescent="0.2">
      <c r="A286" s="158" t="s">
        <v>288</v>
      </c>
      <c r="B286" s="65">
        <v>1</v>
      </c>
      <c r="C286" s="66">
        <v>1</v>
      </c>
      <c r="D286" s="65">
        <v>2</v>
      </c>
      <c r="E286" s="66">
        <v>2</v>
      </c>
      <c r="F286" s="67"/>
      <c r="G286" s="65">
        <f t="shared" si="44"/>
        <v>0</v>
      </c>
      <c r="H286" s="66">
        <f t="shared" si="45"/>
        <v>0</v>
      </c>
      <c r="I286" s="20">
        <f t="shared" si="46"/>
        <v>0</v>
      </c>
      <c r="J286" s="21">
        <f t="shared" si="47"/>
        <v>0</v>
      </c>
    </row>
    <row r="287" spans="1:10" x14ac:dyDescent="0.2">
      <c r="A287" s="158" t="s">
        <v>476</v>
      </c>
      <c r="B287" s="65">
        <v>0</v>
      </c>
      <c r="C287" s="66">
        <v>27</v>
      </c>
      <c r="D287" s="65">
        <v>0</v>
      </c>
      <c r="E287" s="66">
        <v>51</v>
      </c>
      <c r="F287" s="67"/>
      <c r="G287" s="65">
        <f t="shared" si="44"/>
        <v>-27</v>
      </c>
      <c r="H287" s="66">
        <f t="shared" si="45"/>
        <v>-51</v>
      </c>
      <c r="I287" s="20">
        <f t="shared" si="46"/>
        <v>-1</v>
      </c>
      <c r="J287" s="21">
        <f t="shared" si="47"/>
        <v>-1</v>
      </c>
    </row>
    <row r="288" spans="1:10" x14ac:dyDescent="0.2">
      <c r="A288" s="158" t="s">
        <v>417</v>
      </c>
      <c r="B288" s="65">
        <v>202</v>
      </c>
      <c r="C288" s="66">
        <v>111</v>
      </c>
      <c r="D288" s="65">
        <v>433</v>
      </c>
      <c r="E288" s="66">
        <v>334</v>
      </c>
      <c r="F288" s="67"/>
      <c r="G288" s="65">
        <f t="shared" si="44"/>
        <v>91</v>
      </c>
      <c r="H288" s="66">
        <f t="shared" si="45"/>
        <v>99</v>
      </c>
      <c r="I288" s="20">
        <f t="shared" si="46"/>
        <v>0.81981981981981977</v>
      </c>
      <c r="J288" s="21">
        <f t="shared" si="47"/>
        <v>0.29640718562874252</v>
      </c>
    </row>
    <row r="289" spans="1:10" x14ac:dyDescent="0.2">
      <c r="A289" s="158" t="s">
        <v>325</v>
      </c>
      <c r="B289" s="65">
        <v>0</v>
      </c>
      <c r="C289" s="66">
        <v>4</v>
      </c>
      <c r="D289" s="65">
        <v>4</v>
      </c>
      <c r="E289" s="66">
        <v>15</v>
      </c>
      <c r="F289" s="67"/>
      <c r="G289" s="65">
        <f t="shared" si="44"/>
        <v>-4</v>
      </c>
      <c r="H289" s="66">
        <f t="shared" si="45"/>
        <v>-11</v>
      </c>
      <c r="I289" s="20">
        <f t="shared" si="46"/>
        <v>-1</v>
      </c>
      <c r="J289" s="21">
        <f t="shared" si="47"/>
        <v>-0.73333333333333328</v>
      </c>
    </row>
    <row r="290" spans="1:10" x14ac:dyDescent="0.2">
      <c r="A290" s="158" t="s">
        <v>459</v>
      </c>
      <c r="B290" s="65">
        <v>80</v>
      </c>
      <c r="C290" s="66">
        <v>81</v>
      </c>
      <c r="D290" s="65">
        <v>187</v>
      </c>
      <c r="E290" s="66">
        <v>178</v>
      </c>
      <c r="F290" s="67"/>
      <c r="G290" s="65">
        <f t="shared" si="44"/>
        <v>-1</v>
      </c>
      <c r="H290" s="66">
        <f t="shared" si="45"/>
        <v>9</v>
      </c>
      <c r="I290" s="20">
        <f t="shared" si="46"/>
        <v>-1.2345679012345678E-2</v>
      </c>
      <c r="J290" s="21">
        <f t="shared" si="47"/>
        <v>5.0561797752808987E-2</v>
      </c>
    </row>
    <row r="291" spans="1:10" x14ac:dyDescent="0.2">
      <c r="A291" s="158" t="s">
        <v>383</v>
      </c>
      <c r="B291" s="65">
        <v>41</v>
      </c>
      <c r="C291" s="66">
        <v>66</v>
      </c>
      <c r="D291" s="65">
        <v>117</v>
      </c>
      <c r="E291" s="66">
        <v>191</v>
      </c>
      <c r="F291" s="67"/>
      <c r="G291" s="65">
        <f t="shared" si="44"/>
        <v>-25</v>
      </c>
      <c r="H291" s="66">
        <f t="shared" si="45"/>
        <v>-74</v>
      </c>
      <c r="I291" s="20">
        <f t="shared" si="46"/>
        <v>-0.37878787878787878</v>
      </c>
      <c r="J291" s="21">
        <f t="shared" si="47"/>
        <v>-0.38743455497382201</v>
      </c>
    </row>
    <row r="292" spans="1:10" s="160" customFormat="1" x14ac:dyDescent="0.2">
      <c r="A292" s="178" t="s">
        <v>659</v>
      </c>
      <c r="B292" s="71">
        <v>374</v>
      </c>
      <c r="C292" s="72">
        <v>376</v>
      </c>
      <c r="D292" s="71">
        <v>890</v>
      </c>
      <c r="E292" s="72">
        <v>1025</v>
      </c>
      <c r="F292" s="73"/>
      <c r="G292" s="71">
        <f t="shared" si="44"/>
        <v>-2</v>
      </c>
      <c r="H292" s="72">
        <f t="shared" si="45"/>
        <v>-135</v>
      </c>
      <c r="I292" s="37">
        <f t="shared" si="46"/>
        <v>-5.3191489361702126E-3</v>
      </c>
      <c r="J292" s="38">
        <f t="shared" si="47"/>
        <v>-0.13170731707317074</v>
      </c>
    </row>
    <row r="293" spans="1:10" x14ac:dyDescent="0.2">
      <c r="A293" s="177"/>
      <c r="B293" s="143"/>
      <c r="C293" s="144"/>
      <c r="D293" s="143"/>
      <c r="E293" s="144"/>
      <c r="F293" s="145"/>
      <c r="G293" s="143"/>
      <c r="H293" s="144"/>
      <c r="I293" s="151"/>
      <c r="J293" s="152"/>
    </row>
    <row r="294" spans="1:10" s="139" customFormat="1" x14ac:dyDescent="0.2">
      <c r="A294" s="159" t="s">
        <v>66</v>
      </c>
      <c r="B294" s="65"/>
      <c r="C294" s="66"/>
      <c r="D294" s="65"/>
      <c r="E294" s="66"/>
      <c r="F294" s="67"/>
      <c r="G294" s="65"/>
      <c r="H294" s="66"/>
      <c r="I294" s="20"/>
      <c r="J294" s="21"/>
    </row>
    <row r="295" spans="1:10" x14ac:dyDescent="0.2">
      <c r="A295" s="158" t="s">
        <v>326</v>
      </c>
      <c r="B295" s="65">
        <v>1</v>
      </c>
      <c r="C295" s="66">
        <v>0</v>
      </c>
      <c r="D295" s="65">
        <v>3</v>
      </c>
      <c r="E295" s="66">
        <v>0</v>
      </c>
      <c r="F295" s="67"/>
      <c r="G295" s="65">
        <f>B295-C295</f>
        <v>1</v>
      </c>
      <c r="H295" s="66">
        <f>D295-E295</f>
        <v>3</v>
      </c>
      <c r="I295" s="20" t="str">
        <f>IF(C295=0, "-", IF(G295/C295&lt;10, G295/C295, "&gt;999%"))</f>
        <v>-</v>
      </c>
      <c r="J295" s="21" t="str">
        <f>IF(E295=0, "-", IF(H295/E295&lt;10, H295/E295, "&gt;999%"))</f>
        <v>-</v>
      </c>
    </row>
    <row r="296" spans="1:10" x14ac:dyDescent="0.2">
      <c r="A296" s="158" t="s">
        <v>327</v>
      </c>
      <c r="B296" s="65">
        <v>1</v>
      </c>
      <c r="C296" s="66">
        <v>1</v>
      </c>
      <c r="D296" s="65">
        <v>8</v>
      </c>
      <c r="E296" s="66">
        <v>3</v>
      </c>
      <c r="F296" s="67"/>
      <c r="G296" s="65">
        <f>B296-C296</f>
        <v>0</v>
      </c>
      <c r="H296" s="66">
        <f>D296-E296</f>
        <v>5</v>
      </c>
      <c r="I296" s="20">
        <f>IF(C296=0, "-", IF(G296/C296&lt;10, G296/C296, "&gt;999%"))</f>
        <v>0</v>
      </c>
      <c r="J296" s="21">
        <f>IF(E296=0, "-", IF(H296/E296&lt;10, H296/E296, "&gt;999%"))</f>
        <v>1.6666666666666667</v>
      </c>
    </row>
    <row r="297" spans="1:10" s="160" customFormat="1" x14ac:dyDescent="0.2">
      <c r="A297" s="178" t="s">
        <v>660</v>
      </c>
      <c r="B297" s="71">
        <v>2</v>
      </c>
      <c r="C297" s="72">
        <v>1</v>
      </c>
      <c r="D297" s="71">
        <v>11</v>
      </c>
      <c r="E297" s="72">
        <v>3</v>
      </c>
      <c r="F297" s="73"/>
      <c r="G297" s="71">
        <f>B297-C297</f>
        <v>1</v>
      </c>
      <c r="H297" s="72">
        <f>D297-E297</f>
        <v>8</v>
      </c>
      <c r="I297" s="37">
        <f>IF(C297=0, "-", IF(G297/C297&lt;10, G297/C297, "&gt;999%"))</f>
        <v>1</v>
      </c>
      <c r="J297" s="38">
        <f>IF(E297=0, "-", IF(H297/E297&lt;10, H297/E297, "&gt;999%"))</f>
        <v>2.6666666666666665</v>
      </c>
    </row>
    <row r="298" spans="1:10" x14ac:dyDescent="0.2">
      <c r="A298" s="177"/>
      <c r="B298" s="143"/>
      <c r="C298" s="144"/>
      <c r="D298" s="143"/>
      <c r="E298" s="144"/>
      <c r="F298" s="145"/>
      <c r="G298" s="143"/>
      <c r="H298" s="144"/>
      <c r="I298" s="151"/>
      <c r="J298" s="152"/>
    </row>
    <row r="299" spans="1:10" s="139" customFormat="1" x14ac:dyDescent="0.2">
      <c r="A299" s="159" t="s">
        <v>67</v>
      </c>
      <c r="B299" s="65"/>
      <c r="C299" s="66"/>
      <c r="D299" s="65"/>
      <c r="E299" s="66"/>
      <c r="F299" s="67"/>
      <c r="G299" s="65"/>
      <c r="H299" s="66"/>
      <c r="I299" s="20"/>
      <c r="J299" s="21"/>
    </row>
    <row r="300" spans="1:10" x14ac:dyDescent="0.2">
      <c r="A300" s="158" t="s">
        <v>561</v>
      </c>
      <c r="B300" s="65">
        <v>23</v>
      </c>
      <c r="C300" s="66">
        <v>22</v>
      </c>
      <c r="D300" s="65">
        <v>47</v>
      </c>
      <c r="E300" s="66">
        <v>36</v>
      </c>
      <c r="F300" s="67"/>
      <c r="G300" s="65">
        <f>B300-C300</f>
        <v>1</v>
      </c>
      <c r="H300" s="66">
        <f>D300-E300</f>
        <v>11</v>
      </c>
      <c r="I300" s="20">
        <f>IF(C300=0, "-", IF(G300/C300&lt;10, G300/C300, "&gt;999%"))</f>
        <v>4.5454545454545456E-2</v>
      </c>
      <c r="J300" s="21">
        <f>IF(E300=0, "-", IF(H300/E300&lt;10, H300/E300, "&gt;999%"))</f>
        <v>0.30555555555555558</v>
      </c>
    </row>
    <row r="301" spans="1:10" s="160" customFormat="1" x14ac:dyDescent="0.2">
      <c r="A301" s="178" t="s">
        <v>661</v>
      </c>
      <c r="B301" s="71">
        <v>23</v>
      </c>
      <c r="C301" s="72">
        <v>22</v>
      </c>
      <c r="D301" s="71">
        <v>47</v>
      </c>
      <c r="E301" s="72">
        <v>36</v>
      </c>
      <c r="F301" s="73"/>
      <c r="G301" s="71">
        <f>B301-C301</f>
        <v>1</v>
      </c>
      <c r="H301" s="72">
        <f>D301-E301</f>
        <v>11</v>
      </c>
      <c r="I301" s="37">
        <f>IF(C301=0, "-", IF(G301/C301&lt;10, G301/C301, "&gt;999%"))</f>
        <v>4.5454545454545456E-2</v>
      </c>
      <c r="J301" s="38">
        <f>IF(E301=0, "-", IF(H301/E301&lt;10, H301/E301, "&gt;999%"))</f>
        <v>0.30555555555555558</v>
      </c>
    </row>
    <row r="302" spans="1:10" x14ac:dyDescent="0.2">
      <c r="A302" s="177"/>
      <c r="B302" s="143"/>
      <c r="C302" s="144"/>
      <c r="D302" s="143"/>
      <c r="E302" s="144"/>
      <c r="F302" s="145"/>
      <c r="G302" s="143"/>
      <c r="H302" s="144"/>
      <c r="I302" s="151"/>
      <c r="J302" s="152"/>
    </row>
    <row r="303" spans="1:10" s="139" customFormat="1" x14ac:dyDescent="0.2">
      <c r="A303" s="159" t="s">
        <v>68</v>
      </c>
      <c r="B303" s="65"/>
      <c r="C303" s="66"/>
      <c r="D303" s="65"/>
      <c r="E303" s="66"/>
      <c r="F303" s="67"/>
      <c r="G303" s="65"/>
      <c r="H303" s="66"/>
      <c r="I303" s="20"/>
      <c r="J303" s="21"/>
    </row>
    <row r="304" spans="1:10" x14ac:dyDescent="0.2">
      <c r="A304" s="158" t="s">
        <v>562</v>
      </c>
      <c r="B304" s="65">
        <v>5</v>
      </c>
      <c r="C304" s="66">
        <v>4</v>
      </c>
      <c r="D304" s="65">
        <v>11</v>
      </c>
      <c r="E304" s="66">
        <v>8</v>
      </c>
      <c r="F304" s="67"/>
      <c r="G304" s="65">
        <f>B304-C304</f>
        <v>1</v>
      </c>
      <c r="H304" s="66">
        <f>D304-E304</f>
        <v>3</v>
      </c>
      <c r="I304" s="20">
        <f>IF(C304=0, "-", IF(G304/C304&lt;10, G304/C304, "&gt;999%"))</f>
        <v>0.25</v>
      </c>
      <c r="J304" s="21">
        <f>IF(E304=0, "-", IF(H304/E304&lt;10, H304/E304, "&gt;999%"))</f>
        <v>0.375</v>
      </c>
    </row>
    <row r="305" spans="1:10" x14ac:dyDescent="0.2">
      <c r="A305" s="158" t="s">
        <v>549</v>
      </c>
      <c r="B305" s="65">
        <v>0</v>
      </c>
      <c r="C305" s="66">
        <v>1</v>
      </c>
      <c r="D305" s="65">
        <v>0</v>
      </c>
      <c r="E305" s="66">
        <v>4</v>
      </c>
      <c r="F305" s="67"/>
      <c r="G305" s="65">
        <f>B305-C305</f>
        <v>-1</v>
      </c>
      <c r="H305" s="66">
        <f>D305-E305</f>
        <v>-4</v>
      </c>
      <c r="I305" s="20">
        <f>IF(C305=0, "-", IF(G305/C305&lt;10, G305/C305, "&gt;999%"))</f>
        <v>-1</v>
      </c>
      <c r="J305" s="21">
        <f>IF(E305=0, "-", IF(H305/E305&lt;10, H305/E305, "&gt;999%"))</f>
        <v>-1</v>
      </c>
    </row>
    <row r="306" spans="1:10" s="160" customFormat="1" x14ac:dyDescent="0.2">
      <c r="A306" s="178" t="s">
        <v>662</v>
      </c>
      <c r="B306" s="71">
        <v>5</v>
      </c>
      <c r="C306" s="72">
        <v>5</v>
      </c>
      <c r="D306" s="71">
        <v>11</v>
      </c>
      <c r="E306" s="72">
        <v>12</v>
      </c>
      <c r="F306" s="73"/>
      <c r="G306" s="71">
        <f>B306-C306</f>
        <v>0</v>
      </c>
      <c r="H306" s="72">
        <f>D306-E306</f>
        <v>-1</v>
      </c>
      <c r="I306" s="37">
        <f>IF(C306=0, "-", IF(G306/C306&lt;10, G306/C306, "&gt;999%"))</f>
        <v>0</v>
      </c>
      <c r="J306" s="38">
        <f>IF(E306=0, "-", IF(H306/E306&lt;10, H306/E306, "&gt;999%"))</f>
        <v>-8.3333333333333329E-2</v>
      </c>
    </row>
    <row r="307" spans="1:10" x14ac:dyDescent="0.2">
      <c r="A307" s="177"/>
      <c r="B307" s="143"/>
      <c r="C307" s="144"/>
      <c r="D307" s="143"/>
      <c r="E307" s="144"/>
      <c r="F307" s="145"/>
      <c r="G307" s="143"/>
      <c r="H307" s="144"/>
      <c r="I307" s="151"/>
      <c r="J307" s="152"/>
    </row>
    <row r="308" spans="1:10" s="139" customFormat="1" x14ac:dyDescent="0.2">
      <c r="A308" s="159" t="s">
        <v>69</v>
      </c>
      <c r="B308" s="65"/>
      <c r="C308" s="66"/>
      <c r="D308" s="65"/>
      <c r="E308" s="66"/>
      <c r="F308" s="67"/>
      <c r="G308" s="65"/>
      <c r="H308" s="66"/>
      <c r="I308" s="20"/>
      <c r="J308" s="21"/>
    </row>
    <row r="309" spans="1:10" x14ac:dyDescent="0.2">
      <c r="A309" s="158" t="s">
        <v>339</v>
      </c>
      <c r="B309" s="65">
        <v>0</v>
      </c>
      <c r="C309" s="66">
        <v>0</v>
      </c>
      <c r="D309" s="65">
        <v>0</v>
      </c>
      <c r="E309" s="66">
        <v>1</v>
      </c>
      <c r="F309" s="67"/>
      <c r="G309" s="65">
        <f>B309-C309</f>
        <v>0</v>
      </c>
      <c r="H309" s="66">
        <f>D309-E309</f>
        <v>-1</v>
      </c>
      <c r="I309" s="20" t="str">
        <f>IF(C309=0, "-", IF(G309/C309&lt;10, G309/C309, "&gt;999%"))</f>
        <v>-</v>
      </c>
      <c r="J309" s="21">
        <f>IF(E309=0, "-", IF(H309/E309&lt;10, H309/E309, "&gt;999%"))</f>
        <v>-1</v>
      </c>
    </row>
    <row r="310" spans="1:10" x14ac:dyDescent="0.2">
      <c r="A310" s="158" t="s">
        <v>277</v>
      </c>
      <c r="B310" s="65">
        <v>6</v>
      </c>
      <c r="C310" s="66">
        <v>3</v>
      </c>
      <c r="D310" s="65">
        <v>12</v>
      </c>
      <c r="E310" s="66">
        <v>15</v>
      </c>
      <c r="F310" s="67"/>
      <c r="G310" s="65">
        <f>B310-C310</f>
        <v>3</v>
      </c>
      <c r="H310" s="66">
        <f>D310-E310</f>
        <v>-3</v>
      </c>
      <c r="I310" s="20">
        <f>IF(C310=0, "-", IF(G310/C310&lt;10, G310/C310, "&gt;999%"))</f>
        <v>1</v>
      </c>
      <c r="J310" s="21">
        <f>IF(E310=0, "-", IF(H310/E310&lt;10, H310/E310, "&gt;999%"))</f>
        <v>-0.2</v>
      </c>
    </row>
    <row r="311" spans="1:10" x14ac:dyDescent="0.2">
      <c r="A311" s="158" t="s">
        <v>460</v>
      </c>
      <c r="B311" s="65">
        <v>20</v>
      </c>
      <c r="C311" s="66">
        <v>5</v>
      </c>
      <c r="D311" s="65">
        <v>44</v>
      </c>
      <c r="E311" s="66">
        <v>28</v>
      </c>
      <c r="F311" s="67"/>
      <c r="G311" s="65">
        <f>B311-C311</f>
        <v>15</v>
      </c>
      <c r="H311" s="66">
        <f>D311-E311</f>
        <v>16</v>
      </c>
      <c r="I311" s="20">
        <f>IF(C311=0, "-", IF(G311/C311&lt;10, G311/C311, "&gt;999%"))</f>
        <v>3</v>
      </c>
      <c r="J311" s="21">
        <f>IF(E311=0, "-", IF(H311/E311&lt;10, H311/E311, "&gt;999%"))</f>
        <v>0.5714285714285714</v>
      </c>
    </row>
    <row r="312" spans="1:10" x14ac:dyDescent="0.2">
      <c r="A312" s="158" t="s">
        <v>289</v>
      </c>
      <c r="B312" s="65">
        <v>0</v>
      </c>
      <c r="C312" s="66">
        <v>1</v>
      </c>
      <c r="D312" s="65">
        <v>1</v>
      </c>
      <c r="E312" s="66">
        <v>2</v>
      </c>
      <c r="F312" s="67"/>
      <c r="G312" s="65">
        <f>B312-C312</f>
        <v>-1</v>
      </c>
      <c r="H312" s="66">
        <f>D312-E312</f>
        <v>-1</v>
      </c>
      <c r="I312" s="20">
        <f>IF(C312=0, "-", IF(G312/C312&lt;10, G312/C312, "&gt;999%"))</f>
        <v>-1</v>
      </c>
      <c r="J312" s="21">
        <f>IF(E312=0, "-", IF(H312/E312&lt;10, H312/E312, "&gt;999%"))</f>
        <v>-0.5</v>
      </c>
    </row>
    <row r="313" spans="1:10" s="160" customFormat="1" x14ac:dyDescent="0.2">
      <c r="A313" s="178" t="s">
        <v>663</v>
      </c>
      <c r="B313" s="71">
        <v>26</v>
      </c>
      <c r="C313" s="72">
        <v>9</v>
      </c>
      <c r="D313" s="71">
        <v>57</v>
      </c>
      <c r="E313" s="72">
        <v>46</v>
      </c>
      <c r="F313" s="73"/>
      <c r="G313" s="71">
        <f>B313-C313</f>
        <v>17</v>
      </c>
      <c r="H313" s="72">
        <f>D313-E313</f>
        <v>11</v>
      </c>
      <c r="I313" s="37">
        <f>IF(C313=0, "-", IF(G313/C313&lt;10, G313/C313, "&gt;999%"))</f>
        <v>1.8888888888888888</v>
      </c>
      <c r="J313" s="38">
        <f>IF(E313=0, "-", IF(H313/E313&lt;10, H313/E313, "&gt;999%"))</f>
        <v>0.2391304347826087</v>
      </c>
    </row>
    <row r="314" spans="1:10" x14ac:dyDescent="0.2">
      <c r="A314" s="177"/>
      <c r="B314" s="143"/>
      <c r="C314" s="144"/>
      <c r="D314" s="143"/>
      <c r="E314" s="144"/>
      <c r="F314" s="145"/>
      <c r="G314" s="143"/>
      <c r="H314" s="144"/>
      <c r="I314" s="151"/>
      <c r="J314" s="152"/>
    </row>
    <row r="315" spans="1:10" s="139" customFormat="1" x14ac:dyDescent="0.2">
      <c r="A315" s="159" t="s">
        <v>70</v>
      </c>
      <c r="B315" s="65"/>
      <c r="C315" s="66"/>
      <c r="D315" s="65"/>
      <c r="E315" s="66"/>
      <c r="F315" s="67"/>
      <c r="G315" s="65"/>
      <c r="H315" s="66"/>
      <c r="I315" s="20"/>
      <c r="J315" s="21"/>
    </row>
    <row r="316" spans="1:10" x14ac:dyDescent="0.2">
      <c r="A316" s="158" t="s">
        <v>505</v>
      </c>
      <c r="B316" s="65">
        <v>137</v>
      </c>
      <c r="C316" s="66">
        <v>49</v>
      </c>
      <c r="D316" s="65">
        <v>276</v>
      </c>
      <c r="E316" s="66">
        <v>171</v>
      </c>
      <c r="F316" s="67"/>
      <c r="G316" s="65">
        <f t="shared" ref="G316:G328" si="48">B316-C316</f>
        <v>88</v>
      </c>
      <c r="H316" s="66">
        <f t="shared" ref="H316:H328" si="49">D316-E316</f>
        <v>105</v>
      </c>
      <c r="I316" s="20">
        <f t="shared" ref="I316:I328" si="50">IF(C316=0, "-", IF(G316/C316&lt;10, G316/C316, "&gt;999%"))</f>
        <v>1.7959183673469388</v>
      </c>
      <c r="J316" s="21">
        <f t="shared" ref="J316:J328" si="51">IF(E316=0, "-", IF(H316/E316&lt;10, H316/E316, "&gt;999%"))</f>
        <v>0.61403508771929827</v>
      </c>
    </row>
    <row r="317" spans="1:10" x14ac:dyDescent="0.2">
      <c r="A317" s="158" t="s">
        <v>517</v>
      </c>
      <c r="B317" s="65">
        <v>309</v>
      </c>
      <c r="C317" s="66">
        <v>347</v>
      </c>
      <c r="D317" s="65">
        <v>906</v>
      </c>
      <c r="E317" s="66">
        <v>972</v>
      </c>
      <c r="F317" s="67"/>
      <c r="G317" s="65">
        <f t="shared" si="48"/>
        <v>-38</v>
      </c>
      <c r="H317" s="66">
        <f t="shared" si="49"/>
        <v>-66</v>
      </c>
      <c r="I317" s="20">
        <f t="shared" si="50"/>
        <v>-0.10951008645533142</v>
      </c>
      <c r="J317" s="21">
        <f t="shared" si="51"/>
        <v>-6.7901234567901231E-2</v>
      </c>
    </row>
    <row r="318" spans="1:10" x14ac:dyDescent="0.2">
      <c r="A318" s="158" t="s">
        <v>349</v>
      </c>
      <c r="B318" s="65">
        <v>370</v>
      </c>
      <c r="C318" s="66">
        <v>533</v>
      </c>
      <c r="D318" s="65">
        <v>1134</v>
      </c>
      <c r="E318" s="66">
        <v>1424</v>
      </c>
      <c r="F318" s="67"/>
      <c r="G318" s="65">
        <f t="shared" si="48"/>
        <v>-163</v>
      </c>
      <c r="H318" s="66">
        <f t="shared" si="49"/>
        <v>-290</v>
      </c>
      <c r="I318" s="20">
        <f t="shared" si="50"/>
        <v>-0.30581613508442779</v>
      </c>
      <c r="J318" s="21">
        <f t="shared" si="51"/>
        <v>-0.20365168539325842</v>
      </c>
    </row>
    <row r="319" spans="1:10" x14ac:dyDescent="0.2">
      <c r="A319" s="158" t="s">
        <v>364</v>
      </c>
      <c r="B319" s="65">
        <v>593</v>
      </c>
      <c r="C319" s="66">
        <v>431</v>
      </c>
      <c r="D319" s="65">
        <v>1468</v>
      </c>
      <c r="E319" s="66">
        <v>983</v>
      </c>
      <c r="F319" s="67"/>
      <c r="G319" s="65">
        <f t="shared" si="48"/>
        <v>162</v>
      </c>
      <c r="H319" s="66">
        <f t="shared" si="49"/>
        <v>485</v>
      </c>
      <c r="I319" s="20">
        <f t="shared" si="50"/>
        <v>0.37587006960556846</v>
      </c>
      <c r="J319" s="21">
        <f t="shared" si="51"/>
        <v>0.49338758901322483</v>
      </c>
    </row>
    <row r="320" spans="1:10" x14ac:dyDescent="0.2">
      <c r="A320" s="158" t="s">
        <v>395</v>
      </c>
      <c r="B320" s="65">
        <v>1323</v>
      </c>
      <c r="C320" s="66">
        <v>919</v>
      </c>
      <c r="D320" s="65">
        <v>2541</v>
      </c>
      <c r="E320" s="66">
        <v>2270</v>
      </c>
      <c r="F320" s="67"/>
      <c r="G320" s="65">
        <f t="shared" si="48"/>
        <v>404</v>
      </c>
      <c r="H320" s="66">
        <f t="shared" si="49"/>
        <v>271</v>
      </c>
      <c r="I320" s="20">
        <f t="shared" si="50"/>
        <v>0.4396082698585419</v>
      </c>
      <c r="J320" s="21">
        <f t="shared" si="51"/>
        <v>0.11938325991189427</v>
      </c>
    </row>
    <row r="321" spans="1:10" x14ac:dyDescent="0.2">
      <c r="A321" s="158" t="s">
        <v>434</v>
      </c>
      <c r="B321" s="65">
        <v>167</v>
      </c>
      <c r="C321" s="66">
        <v>149</v>
      </c>
      <c r="D321" s="65">
        <v>376</v>
      </c>
      <c r="E321" s="66">
        <v>493</v>
      </c>
      <c r="F321" s="67"/>
      <c r="G321" s="65">
        <f t="shared" si="48"/>
        <v>18</v>
      </c>
      <c r="H321" s="66">
        <f t="shared" si="49"/>
        <v>-117</v>
      </c>
      <c r="I321" s="20">
        <f t="shared" si="50"/>
        <v>0.12080536912751678</v>
      </c>
      <c r="J321" s="21">
        <f t="shared" si="51"/>
        <v>-0.23732251521298176</v>
      </c>
    </row>
    <row r="322" spans="1:10" x14ac:dyDescent="0.2">
      <c r="A322" s="158" t="s">
        <v>435</v>
      </c>
      <c r="B322" s="65">
        <v>285</v>
      </c>
      <c r="C322" s="66">
        <v>273</v>
      </c>
      <c r="D322" s="65">
        <v>694</v>
      </c>
      <c r="E322" s="66">
        <v>598</v>
      </c>
      <c r="F322" s="67"/>
      <c r="G322" s="65">
        <f t="shared" si="48"/>
        <v>12</v>
      </c>
      <c r="H322" s="66">
        <f t="shared" si="49"/>
        <v>96</v>
      </c>
      <c r="I322" s="20">
        <f t="shared" si="50"/>
        <v>4.3956043956043959E-2</v>
      </c>
      <c r="J322" s="21">
        <f t="shared" si="51"/>
        <v>0.16053511705685619</v>
      </c>
    </row>
    <row r="323" spans="1:10" x14ac:dyDescent="0.2">
      <c r="A323" s="158" t="s">
        <v>365</v>
      </c>
      <c r="B323" s="65">
        <v>21</v>
      </c>
      <c r="C323" s="66">
        <v>0</v>
      </c>
      <c r="D323" s="65">
        <v>58</v>
      </c>
      <c r="E323" s="66">
        <v>0</v>
      </c>
      <c r="F323" s="67"/>
      <c r="G323" s="65">
        <f t="shared" si="48"/>
        <v>21</v>
      </c>
      <c r="H323" s="66">
        <f t="shared" si="49"/>
        <v>58</v>
      </c>
      <c r="I323" s="20" t="str">
        <f t="shared" si="50"/>
        <v>-</v>
      </c>
      <c r="J323" s="21" t="str">
        <f t="shared" si="51"/>
        <v>-</v>
      </c>
    </row>
    <row r="324" spans="1:10" x14ac:dyDescent="0.2">
      <c r="A324" s="158" t="s">
        <v>312</v>
      </c>
      <c r="B324" s="65">
        <v>20</v>
      </c>
      <c r="C324" s="66">
        <v>18</v>
      </c>
      <c r="D324" s="65">
        <v>35</v>
      </c>
      <c r="E324" s="66">
        <v>51</v>
      </c>
      <c r="F324" s="67"/>
      <c r="G324" s="65">
        <f t="shared" si="48"/>
        <v>2</v>
      </c>
      <c r="H324" s="66">
        <f t="shared" si="49"/>
        <v>-16</v>
      </c>
      <c r="I324" s="20">
        <f t="shared" si="50"/>
        <v>0.1111111111111111</v>
      </c>
      <c r="J324" s="21">
        <f t="shared" si="51"/>
        <v>-0.31372549019607843</v>
      </c>
    </row>
    <row r="325" spans="1:10" x14ac:dyDescent="0.2">
      <c r="A325" s="158" t="s">
        <v>206</v>
      </c>
      <c r="B325" s="65">
        <v>98</v>
      </c>
      <c r="C325" s="66">
        <v>121</v>
      </c>
      <c r="D325" s="65">
        <v>380</v>
      </c>
      <c r="E325" s="66">
        <v>367</v>
      </c>
      <c r="F325" s="67"/>
      <c r="G325" s="65">
        <f t="shared" si="48"/>
        <v>-23</v>
      </c>
      <c r="H325" s="66">
        <f t="shared" si="49"/>
        <v>13</v>
      </c>
      <c r="I325" s="20">
        <f t="shared" si="50"/>
        <v>-0.19008264462809918</v>
      </c>
      <c r="J325" s="21">
        <f t="shared" si="51"/>
        <v>3.5422343324250684E-2</v>
      </c>
    </row>
    <row r="326" spans="1:10" x14ac:dyDescent="0.2">
      <c r="A326" s="158" t="s">
        <v>223</v>
      </c>
      <c r="B326" s="65">
        <v>461</v>
      </c>
      <c r="C326" s="66">
        <v>550</v>
      </c>
      <c r="D326" s="65">
        <v>1144</v>
      </c>
      <c r="E326" s="66">
        <v>1615</v>
      </c>
      <c r="F326" s="67"/>
      <c r="G326" s="65">
        <f t="shared" si="48"/>
        <v>-89</v>
      </c>
      <c r="H326" s="66">
        <f t="shared" si="49"/>
        <v>-471</v>
      </c>
      <c r="I326" s="20">
        <f t="shared" si="50"/>
        <v>-0.16181818181818181</v>
      </c>
      <c r="J326" s="21">
        <f t="shared" si="51"/>
        <v>-0.29164086687306501</v>
      </c>
    </row>
    <row r="327" spans="1:10" x14ac:dyDescent="0.2">
      <c r="A327" s="158" t="s">
        <v>245</v>
      </c>
      <c r="B327" s="65">
        <v>42</v>
      </c>
      <c r="C327" s="66">
        <v>33</v>
      </c>
      <c r="D327" s="65">
        <v>104</v>
      </c>
      <c r="E327" s="66">
        <v>99</v>
      </c>
      <c r="F327" s="67"/>
      <c r="G327" s="65">
        <f t="shared" si="48"/>
        <v>9</v>
      </c>
      <c r="H327" s="66">
        <f t="shared" si="49"/>
        <v>5</v>
      </c>
      <c r="I327" s="20">
        <f t="shared" si="50"/>
        <v>0.27272727272727271</v>
      </c>
      <c r="J327" s="21">
        <f t="shared" si="51"/>
        <v>5.0505050505050504E-2</v>
      </c>
    </row>
    <row r="328" spans="1:10" s="160" customFormat="1" x14ac:dyDescent="0.2">
      <c r="A328" s="178" t="s">
        <v>664</v>
      </c>
      <c r="B328" s="71">
        <v>3826</v>
      </c>
      <c r="C328" s="72">
        <v>3423</v>
      </c>
      <c r="D328" s="71">
        <v>9116</v>
      </c>
      <c r="E328" s="72">
        <v>9043</v>
      </c>
      <c r="F328" s="73"/>
      <c r="G328" s="71">
        <f t="shared" si="48"/>
        <v>403</v>
      </c>
      <c r="H328" s="72">
        <f t="shared" si="49"/>
        <v>73</v>
      </c>
      <c r="I328" s="37">
        <f t="shared" si="50"/>
        <v>0.11773298276365761</v>
      </c>
      <c r="J328" s="38">
        <f t="shared" si="51"/>
        <v>8.0725422979099851E-3</v>
      </c>
    </row>
    <row r="329" spans="1:10" x14ac:dyDescent="0.2">
      <c r="A329" s="177"/>
      <c r="B329" s="143"/>
      <c r="C329" s="144"/>
      <c r="D329" s="143"/>
      <c r="E329" s="144"/>
      <c r="F329" s="145"/>
      <c r="G329" s="143"/>
      <c r="H329" s="144"/>
      <c r="I329" s="151"/>
      <c r="J329" s="152"/>
    </row>
    <row r="330" spans="1:10" s="139" customFormat="1" x14ac:dyDescent="0.2">
      <c r="A330" s="159" t="s">
        <v>71</v>
      </c>
      <c r="B330" s="65"/>
      <c r="C330" s="66"/>
      <c r="D330" s="65"/>
      <c r="E330" s="66"/>
      <c r="F330" s="67"/>
      <c r="G330" s="65"/>
      <c r="H330" s="66"/>
      <c r="I330" s="20"/>
      <c r="J330" s="21"/>
    </row>
    <row r="331" spans="1:10" x14ac:dyDescent="0.2">
      <c r="A331" s="158" t="s">
        <v>340</v>
      </c>
      <c r="B331" s="65">
        <v>1</v>
      </c>
      <c r="C331" s="66">
        <v>0</v>
      </c>
      <c r="D331" s="65">
        <v>4</v>
      </c>
      <c r="E331" s="66">
        <v>9</v>
      </c>
      <c r="F331" s="67"/>
      <c r="G331" s="65">
        <f>B331-C331</f>
        <v>1</v>
      </c>
      <c r="H331" s="66">
        <f>D331-E331</f>
        <v>-5</v>
      </c>
      <c r="I331" s="20" t="str">
        <f>IF(C331=0, "-", IF(G331/C331&lt;10, G331/C331, "&gt;999%"))</f>
        <v>-</v>
      </c>
      <c r="J331" s="21">
        <f>IF(E331=0, "-", IF(H331/E331&lt;10, H331/E331, "&gt;999%"))</f>
        <v>-0.55555555555555558</v>
      </c>
    </row>
    <row r="332" spans="1:10" s="160" customFormat="1" x14ac:dyDescent="0.2">
      <c r="A332" s="178" t="s">
        <v>665</v>
      </c>
      <c r="B332" s="71">
        <v>1</v>
      </c>
      <c r="C332" s="72">
        <v>0</v>
      </c>
      <c r="D332" s="71">
        <v>4</v>
      </c>
      <c r="E332" s="72">
        <v>9</v>
      </c>
      <c r="F332" s="73"/>
      <c r="G332" s="71">
        <f>B332-C332</f>
        <v>1</v>
      </c>
      <c r="H332" s="72">
        <f>D332-E332</f>
        <v>-5</v>
      </c>
      <c r="I332" s="37" t="str">
        <f>IF(C332=0, "-", IF(G332/C332&lt;10, G332/C332, "&gt;999%"))</f>
        <v>-</v>
      </c>
      <c r="J332" s="38">
        <f>IF(E332=0, "-", IF(H332/E332&lt;10, H332/E332, "&gt;999%"))</f>
        <v>-0.55555555555555558</v>
      </c>
    </row>
    <row r="333" spans="1:10" x14ac:dyDescent="0.2">
      <c r="A333" s="177"/>
      <c r="B333" s="143"/>
      <c r="C333" s="144"/>
      <c r="D333" s="143"/>
      <c r="E333" s="144"/>
      <c r="F333" s="145"/>
      <c r="G333" s="143"/>
      <c r="H333" s="144"/>
      <c r="I333" s="151"/>
      <c r="J333" s="152"/>
    </row>
    <row r="334" spans="1:10" s="139" customFormat="1" x14ac:dyDescent="0.2">
      <c r="A334" s="159" t="s">
        <v>72</v>
      </c>
      <c r="B334" s="65"/>
      <c r="C334" s="66"/>
      <c r="D334" s="65"/>
      <c r="E334" s="66"/>
      <c r="F334" s="67"/>
      <c r="G334" s="65"/>
      <c r="H334" s="66"/>
      <c r="I334" s="20"/>
      <c r="J334" s="21"/>
    </row>
    <row r="335" spans="1:10" x14ac:dyDescent="0.2">
      <c r="A335" s="158" t="s">
        <v>290</v>
      </c>
      <c r="B335" s="65">
        <v>0</v>
      </c>
      <c r="C335" s="66">
        <v>0</v>
      </c>
      <c r="D335" s="65">
        <v>1</v>
      </c>
      <c r="E335" s="66">
        <v>1</v>
      </c>
      <c r="F335" s="67"/>
      <c r="G335" s="65">
        <f t="shared" ref="G335:G356" si="52">B335-C335</f>
        <v>0</v>
      </c>
      <c r="H335" s="66">
        <f t="shared" ref="H335:H356" si="53">D335-E335</f>
        <v>0</v>
      </c>
      <c r="I335" s="20" t="str">
        <f t="shared" ref="I335:I356" si="54">IF(C335=0, "-", IF(G335/C335&lt;10, G335/C335, "&gt;999%"))</f>
        <v>-</v>
      </c>
      <c r="J335" s="21">
        <f t="shared" ref="J335:J356" si="55">IF(E335=0, "-", IF(H335/E335&lt;10, H335/E335, "&gt;999%"))</f>
        <v>0</v>
      </c>
    </row>
    <row r="336" spans="1:10" x14ac:dyDescent="0.2">
      <c r="A336" s="158" t="s">
        <v>341</v>
      </c>
      <c r="B336" s="65">
        <v>0</v>
      </c>
      <c r="C336" s="66">
        <v>3</v>
      </c>
      <c r="D336" s="65">
        <v>0</v>
      </c>
      <c r="E336" s="66">
        <v>7</v>
      </c>
      <c r="F336" s="67"/>
      <c r="G336" s="65">
        <f t="shared" si="52"/>
        <v>-3</v>
      </c>
      <c r="H336" s="66">
        <f t="shared" si="53"/>
        <v>-7</v>
      </c>
      <c r="I336" s="20">
        <f t="shared" si="54"/>
        <v>-1</v>
      </c>
      <c r="J336" s="21">
        <f t="shared" si="55"/>
        <v>-1</v>
      </c>
    </row>
    <row r="337" spans="1:10" x14ac:dyDescent="0.2">
      <c r="A337" s="158" t="s">
        <v>238</v>
      </c>
      <c r="B337" s="65">
        <v>108</v>
      </c>
      <c r="C337" s="66">
        <v>126</v>
      </c>
      <c r="D337" s="65">
        <v>184</v>
      </c>
      <c r="E337" s="66">
        <v>355</v>
      </c>
      <c r="F337" s="67"/>
      <c r="G337" s="65">
        <f t="shared" si="52"/>
        <v>-18</v>
      </c>
      <c r="H337" s="66">
        <f t="shared" si="53"/>
        <v>-171</v>
      </c>
      <c r="I337" s="20">
        <f t="shared" si="54"/>
        <v>-0.14285714285714285</v>
      </c>
      <c r="J337" s="21">
        <f t="shared" si="55"/>
        <v>-0.48169014084507045</v>
      </c>
    </row>
    <row r="338" spans="1:10" x14ac:dyDescent="0.2">
      <c r="A338" s="158" t="s">
        <v>239</v>
      </c>
      <c r="B338" s="65">
        <v>6</v>
      </c>
      <c r="C338" s="66">
        <v>17</v>
      </c>
      <c r="D338" s="65">
        <v>13</v>
      </c>
      <c r="E338" s="66">
        <v>41</v>
      </c>
      <c r="F338" s="67"/>
      <c r="G338" s="65">
        <f t="shared" si="52"/>
        <v>-11</v>
      </c>
      <c r="H338" s="66">
        <f t="shared" si="53"/>
        <v>-28</v>
      </c>
      <c r="I338" s="20">
        <f t="shared" si="54"/>
        <v>-0.6470588235294118</v>
      </c>
      <c r="J338" s="21">
        <f t="shared" si="55"/>
        <v>-0.68292682926829273</v>
      </c>
    </row>
    <row r="339" spans="1:10" x14ac:dyDescent="0.2">
      <c r="A339" s="158" t="s">
        <v>262</v>
      </c>
      <c r="B339" s="65">
        <v>56</v>
      </c>
      <c r="C339" s="66">
        <v>113</v>
      </c>
      <c r="D339" s="65">
        <v>123</v>
      </c>
      <c r="E339" s="66">
        <v>357</v>
      </c>
      <c r="F339" s="67"/>
      <c r="G339" s="65">
        <f t="shared" si="52"/>
        <v>-57</v>
      </c>
      <c r="H339" s="66">
        <f t="shared" si="53"/>
        <v>-234</v>
      </c>
      <c r="I339" s="20">
        <f t="shared" si="54"/>
        <v>-0.50442477876106195</v>
      </c>
      <c r="J339" s="21">
        <f t="shared" si="55"/>
        <v>-0.65546218487394958</v>
      </c>
    </row>
    <row r="340" spans="1:10" x14ac:dyDescent="0.2">
      <c r="A340" s="158" t="s">
        <v>328</v>
      </c>
      <c r="B340" s="65">
        <v>24</v>
      </c>
      <c r="C340" s="66">
        <v>56</v>
      </c>
      <c r="D340" s="65">
        <v>55</v>
      </c>
      <c r="E340" s="66">
        <v>134</v>
      </c>
      <c r="F340" s="67"/>
      <c r="G340" s="65">
        <f t="shared" si="52"/>
        <v>-32</v>
      </c>
      <c r="H340" s="66">
        <f t="shared" si="53"/>
        <v>-79</v>
      </c>
      <c r="I340" s="20">
        <f t="shared" si="54"/>
        <v>-0.5714285714285714</v>
      </c>
      <c r="J340" s="21">
        <f t="shared" si="55"/>
        <v>-0.58955223880597019</v>
      </c>
    </row>
    <row r="341" spans="1:10" x14ac:dyDescent="0.2">
      <c r="A341" s="158" t="s">
        <v>263</v>
      </c>
      <c r="B341" s="65">
        <v>63</v>
      </c>
      <c r="C341" s="66">
        <v>16</v>
      </c>
      <c r="D341" s="65">
        <v>134</v>
      </c>
      <c r="E341" s="66">
        <v>66</v>
      </c>
      <c r="F341" s="67"/>
      <c r="G341" s="65">
        <f t="shared" si="52"/>
        <v>47</v>
      </c>
      <c r="H341" s="66">
        <f t="shared" si="53"/>
        <v>68</v>
      </c>
      <c r="I341" s="20">
        <f t="shared" si="54"/>
        <v>2.9375</v>
      </c>
      <c r="J341" s="21">
        <f t="shared" si="55"/>
        <v>1.0303030303030303</v>
      </c>
    </row>
    <row r="342" spans="1:10" x14ac:dyDescent="0.2">
      <c r="A342" s="158" t="s">
        <v>278</v>
      </c>
      <c r="B342" s="65">
        <v>1</v>
      </c>
      <c r="C342" s="66">
        <v>0</v>
      </c>
      <c r="D342" s="65">
        <v>1</v>
      </c>
      <c r="E342" s="66">
        <v>4</v>
      </c>
      <c r="F342" s="67"/>
      <c r="G342" s="65">
        <f t="shared" si="52"/>
        <v>1</v>
      </c>
      <c r="H342" s="66">
        <f t="shared" si="53"/>
        <v>-3</v>
      </c>
      <c r="I342" s="20" t="str">
        <f t="shared" si="54"/>
        <v>-</v>
      </c>
      <c r="J342" s="21">
        <f t="shared" si="55"/>
        <v>-0.75</v>
      </c>
    </row>
    <row r="343" spans="1:10" x14ac:dyDescent="0.2">
      <c r="A343" s="158" t="s">
        <v>279</v>
      </c>
      <c r="B343" s="65">
        <v>16</v>
      </c>
      <c r="C343" s="66">
        <v>67</v>
      </c>
      <c r="D343" s="65">
        <v>32</v>
      </c>
      <c r="E343" s="66">
        <v>121</v>
      </c>
      <c r="F343" s="67"/>
      <c r="G343" s="65">
        <f t="shared" si="52"/>
        <v>-51</v>
      </c>
      <c r="H343" s="66">
        <f t="shared" si="53"/>
        <v>-89</v>
      </c>
      <c r="I343" s="20">
        <f t="shared" si="54"/>
        <v>-0.76119402985074625</v>
      </c>
      <c r="J343" s="21">
        <f t="shared" si="55"/>
        <v>-0.73553719008264462</v>
      </c>
    </row>
    <row r="344" spans="1:10" x14ac:dyDescent="0.2">
      <c r="A344" s="158" t="s">
        <v>329</v>
      </c>
      <c r="B344" s="65">
        <v>5</v>
      </c>
      <c r="C344" s="66">
        <v>20</v>
      </c>
      <c r="D344" s="65">
        <v>17</v>
      </c>
      <c r="E344" s="66">
        <v>34</v>
      </c>
      <c r="F344" s="67"/>
      <c r="G344" s="65">
        <f t="shared" si="52"/>
        <v>-15</v>
      </c>
      <c r="H344" s="66">
        <f t="shared" si="53"/>
        <v>-17</v>
      </c>
      <c r="I344" s="20">
        <f t="shared" si="54"/>
        <v>-0.75</v>
      </c>
      <c r="J344" s="21">
        <f t="shared" si="55"/>
        <v>-0.5</v>
      </c>
    </row>
    <row r="345" spans="1:10" x14ac:dyDescent="0.2">
      <c r="A345" s="158" t="s">
        <v>384</v>
      </c>
      <c r="B345" s="65">
        <v>50</v>
      </c>
      <c r="C345" s="66">
        <v>0</v>
      </c>
      <c r="D345" s="65">
        <v>101</v>
      </c>
      <c r="E345" s="66">
        <v>0</v>
      </c>
      <c r="F345" s="67"/>
      <c r="G345" s="65">
        <f t="shared" si="52"/>
        <v>50</v>
      </c>
      <c r="H345" s="66">
        <f t="shared" si="53"/>
        <v>101</v>
      </c>
      <c r="I345" s="20" t="str">
        <f t="shared" si="54"/>
        <v>-</v>
      </c>
      <c r="J345" s="21" t="str">
        <f t="shared" si="55"/>
        <v>-</v>
      </c>
    </row>
    <row r="346" spans="1:10" x14ac:dyDescent="0.2">
      <c r="A346" s="158" t="s">
        <v>418</v>
      </c>
      <c r="B346" s="65">
        <v>20</v>
      </c>
      <c r="C346" s="66">
        <v>2</v>
      </c>
      <c r="D346" s="65">
        <v>63</v>
      </c>
      <c r="E346" s="66">
        <v>12</v>
      </c>
      <c r="F346" s="67"/>
      <c r="G346" s="65">
        <f t="shared" si="52"/>
        <v>18</v>
      </c>
      <c r="H346" s="66">
        <f t="shared" si="53"/>
        <v>51</v>
      </c>
      <c r="I346" s="20">
        <f t="shared" si="54"/>
        <v>9</v>
      </c>
      <c r="J346" s="21">
        <f t="shared" si="55"/>
        <v>4.25</v>
      </c>
    </row>
    <row r="347" spans="1:10" x14ac:dyDescent="0.2">
      <c r="A347" s="158" t="s">
        <v>477</v>
      </c>
      <c r="B347" s="65">
        <v>6</v>
      </c>
      <c r="C347" s="66">
        <v>16</v>
      </c>
      <c r="D347" s="65">
        <v>12</v>
      </c>
      <c r="E347" s="66">
        <v>98</v>
      </c>
      <c r="F347" s="67"/>
      <c r="G347" s="65">
        <f t="shared" si="52"/>
        <v>-10</v>
      </c>
      <c r="H347" s="66">
        <f t="shared" si="53"/>
        <v>-86</v>
      </c>
      <c r="I347" s="20">
        <f t="shared" si="54"/>
        <v>-0.625</v>
      </c>
      <c r="J347" s="21">
        <f t="shared" si="55"/>
        <v>-0.87755102040816324</v>
      </c>
    </row>
    <row r="348" spans="1:10" x14ac:dyDescent="0.2">
      <c r="A348" s="158" t="s">
        <v>385</v>
      </c>
      <c r="B348" s="65">
        <v>86</v>
      </c>
      <c r="C348" s="66">
        <v>62</v>
      </c>
      <c r="D348" s="65">
        <v>241</v>
      </c>
      <c r="E348" s="66">
        <v>285</v>
      </c>
      <c r="F348" s="67"/>
      <c r="G348" s="65">
        <f t="shared" si="52"/>
        <v>24</v>
      </c>
      <c r="H348" s="66">
        <f t="shared" si="53"/>
        <v>-44</v>
      </c>
      <c r="I348" s="20">
        <f t="shared" si="54"/>
        <v>0.38709677419354838</v>
      </c>
      <c r="J348" s="21">
        <f t="shared" si="55"/>
        <v>-0.15438596491228071</v>
      </c>
    </row>
    <row r="349" spans="1:10" x14ac:dyDescent="0.2">
      <c r="A349" s="158" t="s">
        <v>419</v>
      </c>
      <c r="B349" s="65">
        <v>27</v>
      </c>
      <c r="C349" s="66">
        <v>215</v>
      </c>
      <c r="D349" s="65">
        <v>152</v>
      </c>
      <c r="E349" s="66">
        <v>427</v>
      </c>
      <c r="F349" s="67"/>
      <c r="G349" s="65">
        <f t="shared" si="52"/>
        <v>-188</v>
      </c>
      <c r="H349" s="66">
        <f t="shared" si="53"/>
        <v>-275</v>
      </c>
      <c r="I349" s="20">
        <f t="shared" si="54"/>
        <v>-0.87441860465116283</v>
      </c>
      <c r="J349" s="21">
        <f t="shared" si="55"/>
        <v>-0.64402810304449654</v>
      </c>
    </row>
    <row r="350" spans="1:10" x14ac:dyDescent="0.2">
      <c r="A350" s="158" t="s">
        <v>420</v>
      </c>
      <c r="B350" s="65">
        <v>56</v>
      </c>
      <c r="C350" s="66">
        <v>11</v>
      </c>
      <c r="D350" s="65">
        <v>131</v>
      </c>
      <c r="E350" s="66">
        <v>53</v>
      </c>
      <c r="F350" s="67"/>
      <c r="G350" s="65">
        <f t="shared" si="52"/>
        <v>45</v>
      </c>
      <c r="H350" s="66">
        <f t="shared" si="53"/>
        <v>78</v>
      </c>
      <c r="I350" s="20">
        <f t="shared" si="54"/>
        <v>4.0909090909090908</v>
      </c>
      <c r="J350" s="21">
        <f t="shared" si="55"/>
        <v>1.4716981132075471</v>
      </c>
    </row>
    <row r="351" spans="1:10" x14ac:dyDescent="0.2">
      <c r="A351" s="158" t="s">
        <v>421</v>
      </c>
      <c r="B351" s="65">
        <v>93</v>
      </c>
      <c r="C351" s="66">
        <v>107</v>
      </c>
      <c r="D351" s="65">
        <v>235</v>
      </c>
      <c r="E351" s="66">
        <v>293</v>
      </c>
      <c r="F351" s="67"/>
      <c r="G351" s="65">
        <f t="shared" si="52"/>
        <v>-14</v>
      </c>
      <c r="H351" s="66">
        <f t="shared" si="53"/>
        <v>-58</v>
      </c>
      <c r="I351" s="20">
        <f t="shared" si="54"/>
        <v>-0.13084112149532709</v>
      </c>
      <c r="J351" s="21">
        <f t="shared" si="55"/>
        <v>-0.19795221843003413</v>
      </c>
    </row>
    <row r="352" spans="1:10" x14ac:dyDescent="0.2">
      <c r="A352" s="158" t="s">
        <v>461</v>
      </c>
      <c r="B352" s="65">
        <v>13</v>
      </c>
      <c r="C352" s="66">
        <v>27</v>
      </c>
      <c r="D352" s="65">
        <v>32</v>
      </c>
      <c r="E352" s="66">
        <v>92</v>
      </c>
      <c r="F352" s="67"/>
      <c r="G352" s="65">
        <f t="shared" si="52"/>
        <v>-14</v>
      </c>
      <c r="H352" s="66">
        <f t="shared" si="53"/>
        <v>-60</v>
      </c>
      <c r="I352" s="20">
        <f t="shared" si="54"/>
        <v>-0.51851851851851849</v>
      </c>
      <c r="J352" s="21">
        <f t="shared" si="55"/>
        <v>-0.65217391304347827</v>
      </c>
    </row>
    <row r="353" spans="1:10" x14ac:dyDescent="0.2">
      <c r="A353" s="158" t="s">
        <v>462</v>
      </c>
      <c r="B353" s="65">
        <v>53</v>
      </c>
      <c r="C353" s="66">
        <v>48</v>
      </c>
      <c r="D353" s="65">
        <v>165</v>
      </c>
      <c r="E353" s="66">
        <v>229</v>
      </c>
      <c r="F353" s="67"/>
      <c r="G353" s="65">
        <f t="shared" si="52"/>
        <v>5</v>
      </c>
      <c r="H353" s="66">
        <f t="shared" si="53"/>
        <v>-64</v>
      </c>
      <c r="I353" s="20">
        <f t="shared" si="54"/>
        <v>0.10416666666666667</v>
      </c>
      <c r="J353" s="21">
        <f t="shared" si="55"/>
        <v>-0.27947598253275108</v>
      </c>
    </row>
    <row r="354" spans="1:10" x14ac:dyDescent="0.2">
      <c r="A354" s="158" t="s">
        <v>478</v>
      </c>
      <c r="B354" s="65">
        <v>15</v>
      </c>
      <c r="C354" s="66">
        <v>18</v>
      </c>
      <c r="D354" s="65">
        <v>58</v>
      </c>
      <c r="E354" s="66">
        <v>60</v>
      </c>
      <c r="F354" s="67"/>
      <c r="G354" s="65">
        <f t="shared" si="52"/>
        <v>-3</v>
      </c>
      <c r="H354" s="66">
        <f t="shared" si="53"/>
        <v>-2</v>
      </c>
      <c r="I354" s="20">
        <f t="shared" si="54"/>
        <v>-0.16666666666666666</v>
      </c>
      <c r="J354" s="21">
        <f t="shared" si="55"/>
        <v>-3.3333333333333333E-2</v>
      </c>
    </row>
    <row r="355" spans="1:10" x14ac:dyDescent="0.2">
      <c r="A355" s="158" t="s">
        <v>291</v>
      </c>
      <c r="B355" s="65">
        <v>5</v>
      </c>
      <c r="C355" s="66">
        <v>14</v>
      </c>
      <c r="D355" s="65">
        <v>15</v>
      </c>
      <c r="E355" s="66">
        <v>21</v>
      </c>
      <c r="F355" s="67"/>
      <c r="G355" s="65">
        <f t="shared" si="52"/>
        <v>-9</v>
      </c>
      <c r="H355" s="66">
        <f t="shared" si="53"/>
        <v>-6</v>
      </c>
      <c r="I355" s="20">
        <f t="shared" si="54"/>
        <v>-0.6428571428571429</v>
      </c>
      <c r="J355" s="21">
        <f t="shared" si="55"/>
        <v>-0.2857142857142857</v>
      </c>
    </row>
    <row r="356" spans="1:10" s="160" customFormat="1" x14ac:dyDescent="0.2">
      <c r="A356" s="178" t="s">
        <v>666</v>
      </c>
      <c r="B356" s="71">
        <v>703</v>
      </c>
      <c r="C356" s="72">
        <v>938</v>
      </c>
      <c r="D356" s="71">
        <v>1765</v>
      </c>
      <c r="E356" s="72">
        <v>2690</v>
      </c>
      <c r="F356" s="73"/>
      <c r="G356" s="71">
        <f t="shared" si="52"/>
        <v>-235</v>
      </c>
      <c r="H356" s="72">
        <f t="shared" si="53"/>
        <v>-925</v>
      </c>
      <c r="I356" s="37">
        <f t="shared" si="54"/>
        <v>-0.25053304904051171</v>
      </c>
      <c r="J356" s="38">
        <f t="shared" si="55"/>
        <v>-0.34386617100371747</v>
      </c>
    </row>
    <row r="357" spans="1:10" x14ac:dyDescent="0.2">
      <c r="A357" s="177"/>
      <c r="B357" s="143"/>
      <c r="C357" s="144"/>
      <c r="D357" s="143"/>
      <c r="E357" s="144"/>
      <c r="F357" s="145"/>
      <c r="G357" s="143"/>
      <c r="H357" s="144"/>
      <c r="I357" s="151"/>
      <c r="J357" s="152"/>
    </row>
    <row r="358" spans="1:10" s="139" customFormat="1" x14ac:dyDescent="0.2">
      <c r="A358" s="159" t="s">
        <v>73</v>
      </c>
      <c r="B358" s="65"/>
      <c r="C358" s="66"/>
      <c r="D358" s="65"/>
      <c r="E358" s="66"/>
      <c r="F358" s="67"/>
      <c r="G358" s="65"/>
      <c r="H358" s="66"/>
      <c r="I358" s="20"/>
      <c r="J358" s="21"/>
    </row>
    <row r="359" spans="1:10" x14ac:dyDescent="0.2">
      <c r="A359" s="158" t="s">
        <v>563</v>
      </c>
      <c r="B359" s="65">
        <v>18</v>
      </c>
      <c r="C359" s="66">
        <v>18</v>
      </c>
      <c r="D359" s="65">
        <v>31</v>
      </c>
      <c r="E359" s="66">
        <v>49</v>
      </c>
      <c r="F359" s="67"/>
      <c r="G359" s="65">
        <f>B359-C359</f>
        <v>0</v>
      </c>
      <c r="H359" s="66">
        <f>D359-E359</f>
        <v>-18</v>
      </c>
      <c r="I359" s="20">
        <f>IF(C359=0, "-", IF(G359/C359&lt;10, G359/C359, "&gt;999%"))</f>
        <v>0</v>
      </c>
      <c r="J359" s="21">
        <f>IF(E359=0, "-", IF(H359/E359&lt;10, H359/E359, "&gt;999%"))</f>
        <v>-0.36734693877551022</v>
      </c>
    </row>
    <row r="360" spans="1:10" x14ac:dyDescent="0.2">
      <c r="A360" s="158" t="s">
        <v>550</v>
      </c>
      <c r="B360" s="65">
        <v>1</v>
      </c>
      <c r="C360" s="66">
        <v>0</v>
      </c>
      <c r="D360" s="65">
        <v>6</v>
      </c>
      <c r="E360" s="66">
        <v>3</v>
      </c>
      <c r="F360" s="67"/>
      <c r="G360" s="65">
        <f>B360-C360</f>
        <v>1</v>
      </c>
      <c r="H360" s="66">
        <f>D360-E360</f>
        <v>3</v>
      </c>
      <c r="I360" s="20" t="str">
        <f>IF(C360=0, "-", IF(G360/C360&lt;10, G360/C360, "&gt;999%"))</f>
        <v>-</v>
      </c>
      <c r="J360" s="21">
        <f>IF(E360=0, "-", IF(H360/E360&lt;10, H360/E360, "&gt;999%"))</f>
        <v>1</v>
      </c>
    </row>
    <row r="361" spans="1:10" s="160" customFormat="1" x14ac:dyDescent="0.2">
      <c r="A361" s="178" t="s">
        <v>667</v>
      </c>
      <c r="B361" s="71">
        <v>19</v>
      </c>
      <c r="C361" s="72">
        <v>18</v>
      </c>
      <c r="D361" s="71">
        <v>37</v>
      </c>
      <c r="E361" s="72">
        <v>52</v>
      </c>
      <c r="F361" s="73"/>
      <c r="G361" s="71">
        <f>B361-C361</f>
        <v>1</v>
      </c>
      <c r="H361" s="72">
        <f>D361-E361</f>
        <v>-15</v>
      </c>
      <c r="I361" s="37">
        <f>IF(C361=0, "-", IF(G361/C361&lt;10, G361/C361, "&gt;999%"))</f>
        <v>5.5555555555555552E-2</v>
      </c>
      <c r="J361" s="38">
        <f>IF(E361=0, "-", IF(H361/E361&lt;10, H361/E361, "&gt;999%"))</f>
        <v>-0.28846153846153844</v>
      </c>
    </row>
    <row r="362" spans="1:10" x14ac:dyDescent="0.2">
      <c r="A362" s="177"/>
      <c r="B362" s="143"/>
      <c r="C362" s="144"/>
      <c r="D362" s="143"/>
      <c r="E362" s="144"/>
      <c r="F362" s="145"/>
      <c r="G362" s="143"/>
      <c r="H362" s="144"/>
      <c r="I362" s="151"/>
      <c r="J362" s="152"/>
    </row>
    <row r="363" spans="1:10" s="139" customFormat="1" x14ac:dyDescent="0.2">
      <c r="A363" s="159" t="s">
        <v>74</v>
      </c>
      <c r="B363" s="65"/>
      <c r="C363" s="66"/>
      <c r="D363" s="65"/>
      <c r="E363" s="66"/>
      <c r="F363" s="67"/>
      <c r="G363" s="65"/>
      <c r="H363" s="66"/>
      <c r="I363" s="20"/>
      <c r="J363" s="21"/>
    </row>
    <row r="364" spans="1:10" x14ac:dyDescent="0.2">
      <c r="A364" s="158" t="s">
        <v>303</v>
      </c>
      <c r="B364" s="65">
        <v>1</v>
      </c>
      <c r="C364" s="66">
        <v>3</v>
      </c>
      <c r="D364" s="65">
        <v>2</v>
      </c>
      <c r="E364" s="66">
        <v>4</v>
      </c>
      <c r="F364" s="67"/>
      <c r="G364" s="65">
        <f t="shared" ref="G364:G371" si="56">B364-C364</f>
        <v>-2</v>
      </c>
      <c r="H364" s="66">
        <f t="shared" ref="H364:H371" si="57">D364-E364</f>
        <v>-2</v>
      </c>
      <c r="I364" s="20">
        <f t="shared" ref="I364:I371" si="58">IF(C364=0, "-", IF(G364/C364&lt;10, G364/C364, "&gt;999%"))</f>
        <v>-0.66666666666666663</v>
      </c>
      <c r="J364" s="21">
        <f t="shared" ref="J364:J371" si="59">IF(E364=0, "-", IF(H364/E364&lt;10, H364/E364, "&gt;999%"))</f>
        <v>-0.5</v>
      </c>
    </row>
    <row r="365" spans="1:10" x14ac:dyDescent="0.2">
      <c r="A365" s="158" t="s">
        <v>538</v>
      </c>
      <c r="B365" s="65">
        <v>45</v>
      </c>
      <c r="C365" s="66">
        <v>58</v>
      </c>
      <c r="D365" s="65">
        <v>86</v>
      </c>
      <c r="E365" s="66">
        <v>149</v>
      </c>
      <c r="F365" s="67"/>
      <c r="G365" s="65">
        <f t="shared" si="56"/>
        <v>-13</v>
      </c>
      <c r="H365" s="66">
        <f t="shared" si="57"/>
        <v>-63</v>
      </c>
      <c r="I365" s="20">
        <f t="shared" si="58"/>
        <v>-0.22413793103448276</v>
      </c>
      <c r="J365" s="21">
        <f t="shared" si="59"/>
        <v>-0.42281879194630873</v>
      </c>
    </row>
    <row r="366" spans="1:10" x14ac:dyDescent="0.2">
      <c r="A366" s="158" t="s">
        <v>482</v>
      </c>
      <c r="B366" s="65">
        <v>2</v>
      </c>
      <c r="C366" s="66">
        <v>0</v>
      </c>
      <c r="D366" s="65">
        <v>2</v>
      </c>
      <c r="E366" s="66">
        <v>5</v>
      </c>
      <c r="F366" s="67"/>
      <c r="G366" s="65">
        <f t="shared" si="56"/>
        <v>2</v>
      </c>
      <c r="H366" s="66">
        <f t="shared" si="57"/>
        <v>-3</v>
      </c>
      <c r="I366" s="20" t="str">
        <f t="shared" si="58"/>
        <v>-</v>
      </c>
      <c r="J366" s="21">
        <f t="shared" si="59"/>
        <v>-0.6</v>
      </c>
    </row>
    <row r="367" spans="1:10" x14ac:dyDescent="0.2">
      <c r="A367" s="158" t="s">
        <v>304</v>
      </c>
      <c r="B367" s="65">
        <v>4</v>
      </c>
      <c r="C367" s="66">
        <v>11</v>
      </c>
      <c r="D367" s="65">
        <v>12</v>
      </c>
      <c r="E367" s="66">
        <v>16</v>
      </c>
      <c r="F367" s="67"/>
      <c r="G367" s="65">
        <f t="shared" si="56"/>
        <v>-7</v>
      </c>
      <c r="H367" s="66">
        <f t="shared" si="57"/>
        <v>-4</v>
      </c>
      <c r="I367" s="20">
        <f t="shared" si="58"/>
        <v>-0.63636363636363635</v>
      </c>
      <c r="J367" s="21">
        <f t="shared" si="59"/>
        <v>-0.25</v>
      </c>
    </row>
    <row r="368" spans="1:10" x14ac:dyDescent="0.2">
      <c r="A368" s="158" t="s">
        <v>305</v>
      </c>
      <c r="B368" s="65">
        <v>14</v>
      </c>
      <c r="C368" s="66">
        <v>16</v>
      </c>
      <c r="D368" s="65">
        <v>43</v>
      </c>
      <c r="E368" s="66">
        <v>38</v>
      </c>
      <c r="F368" s="67"/>
      <c r="G368" s="65">
        <f t="shared" si="56"/>
        <v>-2</v>
      </c>
      <c r="H368" s="66">
        <f t="shared" si="57"/>
        <v>5</v>
      </c>
      <c r="I368" s="20">
        <f t="shared" si="58"/>
        <v>-0.125</v>
      </c>
      <c r="J368" s="21">
        <f t="shared" si="59"/>
        <v>0.13157894736842105</v>
      </c>
    </row>
    <row r="369" spans="1:10" x14ac:dyDescent="0.2">
      <c r="A369" s="158" t="s">
        <v>495</v>
      </c>
      <c r="B369" s="65">
        <v>29</v>
      </c>
      <c r="C369" s="66">
        <v>32</v>
      </c>
      <c r="D369" s="65">
        <v>52</v>
      </c>
      <c r="E369" s="66">
        <v>57</v>
      </c>
      <c r="F369" s="67"/>
      <c r="G369" s="65">
        <f t="shared" si="56"/>
        <v>-3</v>
      </c>
      <c r="H369" s="66">
        <f t="shared" si="57"/>
        <v>-5</v>
      </c>
      <c r="I369" s="20">
        <f t="shared" si="58"/>
        <v>-9.375E-2</v>
      </c>
      <c r="J369" s="21">
        <f t="shared" si="59"/>
        <v>-8.771929824561403E-2</v>
      </c>
    </row>
    <row r="370" spans="1:10" x14ac:dyDescent="0.2">
      <c r="A370" s="158" t="s">
        <v>518</v>
      </c>
      <c r="B370" s="65">
        <v>0</v>
      </c>
      <c r="C370" s="66">
        <v>1</v>
      </c>
      <c r="D370" s="65">
        <v>0</v>
      </c>
      <c r="E370" s="66">
        <v>5</v>
      </c>
      <c r="F370" s="67"/>
      <c r="G370" s="65">
        <f t="shared" si="56"/>
        <v>-1</v>
      </c>
      <c r="H370" s="66">
        <f t="shared" si="57"/>
        <v>-5</v>
      </c>
      <c r="I370" s="20">
        <f t="shared" si="58"/>
        <v>-1</v>
      </c>
      <c r="J370" s="21">
        <f t="shared" si="59"/>
        <v>-1</v>
      </c>
    </row>
    <row r="371" spans="1:10" s="160" customFormat="1" x14ac:dyDescent="0.2">
      <c r="A371" s="178" t="s">
        <v>668</v>
      </c>
      <c r="B371" s="71">
        <v>95</v>
      </c>
      <c r="C371" s="72">
        <v>121</v>
      </c>
      <c r="D371" s="71">
        <v>197</v>
      </c>
      <c r="E371" s="72">
        <v>274</v>
      </c>
      <c r="F371" s="73"/>
      <c r="G371" s="71">
        <f t="shared" si="56"/>
        <v>-26</v>
      </c>
      <c r="H371" s="72">
        <f t="shared" si="57"/>
        <v>-77</v>
      </c>
      <c r="I371" s="37">
        <f t="shared" si="58"/>
        <v>-0.21487603305785125</v>
      </c>
      <c r="J371" s="38">
        <f t="shared" si="59"/>
        <v>-0.28102189781021897</v>
      </c>
    </row>
    <row r="372" spans="1:10" x14ac:dyDescent="0.2">
      <c r="A372" s="177"/>
      <c r="B372" s="143"/>
      <c r="C372" s="144"/>
      <c r="D372" s="143"/>
      <c r="E372" s="144"/>
      <c r="F372" s="145"/>
      <c r="G372" s="143"/>
      <c r="H372" s="144"/>
      <c r="I372" s="151"/>
      <c r="J372" s="152"/>
    </row>
    <row r="373" spans="1:10" s="139" customFormat="1" x14ac:dyDescent="0.2">
      <c r="A373" s="159" t="s">
        <v>75</v>
      </c>
      <c r="B373" s="65"/>
      <c r="C373" s="66"/>
      <c r="D373" s="65"/>
      <c r="E373" s="66"/>
      <c r="F373" s="67"/>
      <c r="G373" s="65"/>
      <c r="H373" s="66"/>
      <c r="I373" s="20"/>
      <c r="J373" s="21"/>
    </row>
    <row r="374" spans="1:10" x14ac:dyDescent="0.2">
      <c r="A374" s="158" t="s">
        <v>396</v>
      </c>
      <c r="B374" s="65">
        <v>163</v>
      </c>
      <c r="C374" s="66">
        <v>250</v>
      </c>
      <c r="D374" s="65">
        <v>417</v>
      </c>
      <c r="E374" s="66">
        <v>493</v>
      </c>
      <c r="F374" s="67"/>
      <c r="G374" s="65">
        <f>B374-C374</f>
        <v>-87</v>
      </c>
      <c r="H374" s="66">
        <f>D374-E374</f>
        <v>-76</v>
      </c>
      <c r="I374" s="20">
        <f>IF(C374=0, "-", IF(G374/C374&lt;10, G374/C374, "&gt;999%"))</f>
        <v>-0.34799999999999998</v>
      </c>
      <c r="J374" s="21">
        <f>IF(E374=0, "-", IF(H374/E374&lt;10, H374/E374, "&gt;999%"))</f>
        <v>-0.15415821501014199</v>
      </c>
    </row>
    <row r="375" spans="1:10" x14ac:dyDescent="0.2">
      <c r="A375" s="158" t="s">
        <v>207</v>
      </c>
      <c r="B375" s="65">
        <v>564</v>
      </c>
      <c r="C375" s="66">
        <v>457</v>
      </c>
      <c r="D375" s="65">
        <v>1604</v>
      </c>
      <c r="E375" s="66">
        <v>1087</v>
      </c>
      <c r="F375" s="67"/>
      <c r="G375" s="65">
        <f>B375-C375</f>
        <v>107</v>
      </c>
      <c r="H375" s="66">
        <f>D375-E375</f>
        <v>517</v>
      </c>
      <c r="I375" s="20">
        <f>IF(C375=0, "-", IF(G375/C375&lt;10, G375/C375, "&gt;999%"))</f>
        <v>0.23413566739606126</v>
      </c>
      <c r="J375" s="21">
        <f>IF(E375=0, "-", IF(H375/E375&lt;10, H375/E375, "&gt;999%"))</f>
        <v>0.47562097516099355</v>
      </c>
    </row>
    <row r="376" spans="1:10" x14ac:dyDescent="0.2">
      <c r="A376" s="158" t="s">
        <v>366</v>
      </c>
      <c r="B376" s="65">
        <v>442</v>
      </c>
      <c r="C376" s="66">
        <v>530</v>
      </c>
      <c r="D376" s="65">
        <v>1498</v>
      </c>
      <c r="E376" s="66">
        <v>1515</v>
      </c>
      <c r="F376" s="67"/>
      <c r="G376" s="65">
        <f>B376-C376</f>
        <v>-88</v>
      </c>
      <c r="H376" s="66">
        <f>D376-E376</f>
        <v>-17</v>
      </c>
      <c r="I376" s="20">
        <f>IF(C376=0, "-", IF(G376/C376&lt;10, G376/C376, "&gt;999%"))</f>
        <v>-0.16603773584905659</v>
      </c>
      <c r="J376" s="21">
        <f>IF(E376=0, "-", IF(H376/E376&lt;10, H376/E376, "&gt;999%"))</f>
        <v>-1.1221122112211221E-2</v>
      </c>
    </row>
    <row r="377" spans="1:10" s="160" customFormat="1" x14ac:dyDescent="0.2">
      <c r="A377" s="178" t="s">
        <v>669</v>
      </c>
      <c r="B377" s="71">
        <v>1169</v>
      </c>
      <c r="C377" s="72">
        <v>1237</v>
      </c>
      <c r="D377" s="71">
        <v>3519</v>
      </c>
      <c r="E377" s="72">
        <v>3095</v>
      </c>
      <c r="F377" s="73"/>
      <c r="G377" s="71">
        <f>B377-C377</f>
        <v>-68</v>
      </c>
      <c r="H377" s="72">
        <f>D377-E377</f>
        <v>424</v>
      </c>
      <c r="I377" s="37">
        <f>IF(C377=0, "-", IF(G377/C377&lt;10, G377/C377, "&gt;999%"))</f>
        <v>-5.4971705739692803E-2</v>
      </c>
      <c r="J377" s="38">
        <f>IF(E377=0, "-", IF(H377/E377&lt;10, H377/E377, "&gt;999%"))</f>
        <v>0.13699515347334409</v>
      </c>
    </row>
    <row r="378" spans="1:10" x14ac:dyDescent="0.2">
      <c r="A378" s="177"/>
      <c r="B378" s="143"/>
      <c r="C378" s="144"/>
      <c r="D378" s="143"/>
      <c r="E378" s="144"/>
      <c r="F378" s="145"/>
      <c r="G378" s="143"/>
      <c r="H378" s="144"/>
      <c r="I378" s="151"/>
      <c r="J378" s="152"/>
    </row>
    <row r="379" spans="1:10" s="139" customFormat="1" x14ac:dyDescent="0.2">
      <c r="A379" s="159" t="s">
        <v>76</v>
      </c>
      <c r="B379" s="65"/>
      <c r="C379" s="66"/>
      <c r="D379" s="65"/>
      <c r="E379" s="66"/>
      <c r="F379" s="67"/>
      <c r="G379" s="65"/>
      <c r="H379" s="66"/>
      <c r="I379" s="20"/>
      <c r="J379" s="21"/>
    </row>
    <row r="380" spans="1:10" x14ac:dyDescent="0.2">
      <c r="A380" s="158" t="s">
        <v>313</v>
      </c>
      <c r="B380" s="65">
        <v>6</v>
      </c>
      <c r="C380" s="66">
        <v>12</v>
      </c>
      <c r="D380" s="65">
        <v>24</v>
      </c>
      <c r="E380" s="66">
        <v>23</v>
      </c>
      <c r="F380" s="67"/>
      <c r="G380" s="65">
        <f>B380-C380</f>
        <v>-6</v>
      </c>
      <c r="H380" s="66">
        <f>D380-E380</f>
        <v>1</v>
      </c>
      <c r="I380" s="20">
        <f>IF(C380=0, "-", IF(G380/C380&lt;10, G380/C380, "&gt;999%"))</f>
        <v>-0.5</v>
      </c>
      <c r="J380" s="21">
        <f>IF(E380=0, "-", IF(H380/E380&lt;10, H380/E380, "&gt;999%"))</f>
        <v>4.3478260869565216E-2</v>
      </c>
    </row>
    <row r="381" spans="1:10" x14ac:dyDescent="0.2">
      <c r="A381" s="158" t="s">
        <v>240</v>
      </c>
      <c r="B381" s="65">
        <v>1</v>
      </c>
      <c r="C381" s="66">
        <v>16</v>
      </c>
      <c r="D381" s="65">
        <v>12</v>
      </c>
      <c r="E381" s="66">
        <v>37</v>
      </c>
      <c r="F381" s="67"/>
      <c r="G381" s="65">
        <f>B381-C381</f>
        <v>-15</v>
      </c>
      <c r="H381" s="66">
        <f>D381-E381</f>
        <v>-25</v>
      </c>
      <c r="I381" s="20">
        <f>IF(C381=0, "-", IF(G381/C381&lt;10, G381/C381, "&gt;999%"))</f>
        <v>-0.9375</v>
      </c>
      <c r="J381" s="21">
        <f>IF(E381=0, "-", IF(H381/E381&lt;10, H381/E381, "&gt;999%"))</f>
        <v>-0.67567567567567566</v>
      </c>
    </row>
    <row r="382" spans="1:10" x14ac:dyDescent="0.2">
      <c r="A382" s="158" t="s">
        <v>386</v>
      </c>
      <c r="B382" s="65">
        <v>14</v>
      </c>
      <c r="C382" s="66">
        <v>46</v>
      </c>
      <c r="D382" s="65">
        <v>63</v>
      </c>
      <c r="E382" s="66">
        <v>99</v>
      </c>
      <c r="F382" s="67"/>
      <c r="G382" s="65">
        <f>B382-C382</f>
        <v>-32</v>
      </c>
      <c r="H382" s="66">
        <f>D382-E382</f>
        <v>-36</v>
      </c>
      <c r="I382" s="20">
        <f>IF(C382=0, "-", IF(G382/C382&lt;10, G382/C382, "&gt;999%"))</f>
        <v>-0.69565217391304346</v>
      </c>
      <c r="J382" s="21">
        <f>IF(E382=0, "-", IF(H382/E382&lt;10, H382/E382, "&gt;999%"))</f>
        <v>-0.36363636363636365</v>
      </c>
    </row>
    <row r="383" spans="1:10" x14ac:dyDescent="0.2">
      <c r="A383" s="158" t="s">
        <v>215</v>
      </c>
      <c r="B383" s="65">
        <v>13</v>
      </c>
      <c r="C383" s="66">
        <v>49</v>
      </c>
      <c r="D383" s="65">
        <v>99</v>
      </c>
      <c r="E383" s="66">
        <v>134</v>
      </c>
      <c r="F383" s="67"/>
      <c r="G383" s="65">
        <f>B383-C383</f>
        <v>-36</v>
      </c>
      <c r="H383" s="66">
        <f>D383-E383</f>
        <v>-35</v>
      </c>
      <c r="I383" s="20">
        <f>IF(C383=0, "-", IF(G383/C383&lt;10, G383/C383, "&gt;999%"))</f>
        <v>-0.73469387755102045</v>
      </c>
      <c r="J383" s="21">
        <f>IF(E383=0, "-", IF(H383/E383&lt;10, H383/E383, "&gt;999%"))</f>
        <v>-0.26119402985074625</v>
      </c>
    </row>
    <row r="384" spans="1:10" s="160" customFormat="1" x14ac:dyDescent="0.2">
      <c r="A384" s="178" t="s">
        <v>670</v>
      </c>
      <c r="B384" s="71">
        <v>34</v>
      </c>
      <c r="C384" s="72">
        <v>123</v>
      </c>
      <c r="D384" s="71">
        <v>198</v>
      </c>
      <c r="E384" s="72">
        <v>293</v>
      </c>
      <c r="F384" s="73"/>
      <c r="G384" s="71">
        <f>B384-C384</f>
        <v>-89</v>
      </c>
      <c r="H384" s="72">
        <f>D384-E384</f>
        <v>-95</v>
      </c>
      <c r="I384" s="37">
        <f>IF(C384=0, "-", IF(G384/C384&lt;10, G384/C384, "&gt;999%"))</f>
        <v>-0.72357723577235777</v>
      </c>
      <c r="J384" s="38">
        <f>IF(E384=0, "-", IF(H384/E384&lt;10, H384/E384, "&gt;999%"))</f>
        <v>-0.32423208191126279</v>
      </c>
    </row>
    <row r="385" spans="1:10" x14ac:dyDescent="0.2">
      <c r="A385" s="177"/>
      <c r="B385" s="143"/>
      <c r="C385" s="144"/>
      <c r="D385" s="143"/>
      <c r="E385" s="144"/>
      <c r="F385" s="145"/>
      <c r="G385" s="143"/>
      <c r="H385" s="144"/>
      <c r="I385" s="151"/>
      <c r="J385" s="152"/>
    </row>
    <row r="386" spans="1:10" s="139" customFormat="1" x14ac:dyDescent="0.2">
      <c r="A386" s="159" t="s">
        <v>77</v>
      </c>
      <c r="B386" s="65"/>
      <c r="C386" s="66"/>
      <c r="D386" s="65"/>
      <c r="E386" s="66"/>
      <c r="F386" s="67"/>
      <c r="G386" s="65"/>
      <c r="H386" s="66"/>
      <c r="I386" s="20"/>
      <c r="J386" s="21"/>
    </row>
    <row r="387" spans="1:10" x14ac:dyDescent="0.2">
      <c r="A387" s="158" t="s">
        <v>367</v>
      </c>
      <c r="B387" s="65">
        <v>320</v>
      </c>
      <c r="C387" s="66">
        <v>322</v>
      </c>
      <c r="D387" s="65">
        <v>796</v>
      </c>
      <c r="E387" s="66">
        <v>1077</v>
      </c>
      <c r="F387" s="67"/>
      <c r="G387" s="65">
        <f t="shared" ref="G387:G396" si="60">B387-C387</f>
        <v>-2</v>
      </c>
      <c r="H387" s="66">
        <f t="shared" ref="H387:H396" si="61">D387-E387</f>
        <v>-281</v>
      </c>
      <c r="I387" s="20">
        <f t="shared" ref="I387:I396" si="62">IF(C387=0, "-", IF(G387/C387&lt;10, G387/C387, "&gt;999%"))</f>
        <v>-6.2111801242236021E-3</v>
      </c>
      <c r="J387" s="21">
        <f t="shared" ref="J387:J396" si="63">IF(E387=0, "-", IF(H387/E387&lt;10, H387/E387, "&gt;999%"))</f>
        <v>-0.26090993500464255</v>
      </c>
    </row>
    <row r="388" spans="1:10" x14ac:dyDescent="0.2">
      <c r="A388" s="158" t="s">
        <v>368</v>
      </c>
      <c r="B388" s="65">
        <v>250</v>
      </c>
      <c r="C388" s="66">
        <v>158</v>
      </c>
      <c r="D388" s="65">
        <v>637</v>
      </c>
      <c r="E388" s="66">
        <v>528</v>
      </c>
      <c r="F388" s="67"/>
      <c r="G388" s="65">
        <f t="shared" si="60"/>
        <v>92</v>
      </c>
      <c r="H388" s="66">
        <f t="shared" si="61"/>
        <v>109</v>
      </c>
      <c r="I388" s="20">
        <f t="shared" si="62"/>
        <v>0.58227848101265822</v>
      </c>
      <c r="J388" s="21">
        <f t="shared" si="63"/>
        <v>0.20643939393939395</v>
      </c>
    </row>
    <row r="389" spans="1:10" x14ac:dyDescent="0.2">
      <c r="A389" s="158" t="s">
        <v>496</v>
      </c>
      <c r="B389" s="65">
        <v>17</v>
      </c>
      <c r="C389" s="66">
        <v>40</v>
      </c>
      <c r="D389" s="65">
        <v>89</v>
      </c>
      <c r="E389" s="66">
        <v>73</v>
      </c>
      <c r="F389" s="67"/>
      <c r="G389" s="65">
        <f t="shared" si="60"/>
        <v>-23</v>
      </c>
      <c r="H389" s="66">
        <f t="shared" si="61"/>
        <v>16</v>
      </c>
      <c r="I389" s="20">
        <f t="shared" si="62"/>
        <v>-0.57499999999999996</v>
      </c>
      <c r="J389" s="21">
        <f t="shared" si="63"/>
        <v>0.21917808219178081</v>
      </c>
    </row>
    <row r="390" spans="1:10" x14ac:dyDescent="0.2">
      <c r="A390" s="158" t="s">
        <v>200</v>
      </c>
      <c r="B390" s="65">
        <v>46</v>
      </c>
      <c r="C390" s="66">
        <v>41</v>
      </c>
      <c r="D390" s="65">
        <v>193</v>
      </c>
      <c r="E390" s="66">
        <v>74</v>
      </c>
      <c r="F390" s="67"/>
      <c r="G390" s="65">
        <f t="shared" si="60"/>
        <v>5</v>
      </c>
      <c r="H390" s="66">
        <f t="shared" si="61"/>
        <v>119</v>
      </c>
      <c r="I390" s="20">
        <f t="shared" si="62"/>
        <v>0.12195121951219512</v>
      </c>
      <c r="J390" s="21">
        <f t="shared" si="63"/>
        <v>1.6081081081081081</v>
      </c>
    </row>
    <row r="391" spans="1:10" x14ac:dyDescent="0.2">
      <c r="A391" s="158" t="s">
        <v>397</v>
      </c>
      <c r="B391" s="65">
        <v>469</v>
      </c>
      <c r="C391" s="66">
        <v>249</v>
      </c>
      <c r="D391" s="65">
        <v>1276</v>
      </c>
      <c r="E391" s="66">
        <v>849</v>
      </c>
      <c r="F391" s="67"/>
      <c r="G391" s="65">
        <f t="shared" si="60"/>
        <v>220</v>
      </c>
      <c r="H391" s="66">
        <f t="shared" si="61"/>
        <v>427</v>
      </c>
      <c r="I391" s="20">
        <f t="shared" si="62"/>
        <v>0.88353413654618473</v>
      </c>
      <c r="J391" s="21">
        <f t="shared" si="63"/>
        <v>0.50294464075382805</v>
      </c>
    </row>
    <row r="392" spans="1:10" x14ac:dyDescent="0.2">
      <c r="A392" s="158" t="s">
        <v>436</v>
      </c>
      <c r="B392" s="65">
        <v>4</v>
      </c>
      <c r="C392" s="66">
        <v>91</v>
      </c>
      <c r="D392" s="65">
        <v>28</v>
      </c>
      <c r="E392" s="66">
        <v>203</v>
      </c>
      <c r="F392" s="67"/>
      <c r="G392" s="65">
        <f t="shared" si="60"/>
        <v>-87</v>
      </c>
      <c r="H392" s="66">
        <f t="shared" si="61"/>
        <v>-175</v>
      </c>
      <c r="I392" s="20">
        <f t="shared" si="62"/>
        <v>-0.95604395604395609</v>
      </c>
      <c r="J392" s="21">
        <f t="shared" si="63"/>
        <v>-0.86206896551724133</v>
      </c>
    </row>
    <row r="393" spans="1:10" x14ac:dyDescent="0.2">
      <c r="A393" s="158" t="s">
        <v>437</v>
      </c>
      <c r="B393" s="65">
        <v>421</v>
      </c>
      <c r="C393" s="66">
        <v>212</v>
      </c>
      <c r="D393" s="65">
        <v>468</v>
      </c>
      <c r="E393" s="66">
        <v>351</v>
      </c>
      <c r="F393" s="67"/>
      <c r="G393" s="65">
        <f t="shared" si="60"/>
        <v>209</v>
      </c>
      <c r="H393" s="66">
        <f t="shared" si="61"/>
        <v>117</v>
      </c>
      <c r="I393" s="20">
        <f t="shared" si="62"/>
        <v>0.98584905660377353</v>
      </c>
      <c r="J393" s="21">
        <f t="shared" si="63"/>
        <v>0.33333333333333331</v>
      </c>
    </row>
    <row r="394" spans="1:10" x14ac:dyDescent="0.2">
      <c r="A394" s="158" t="s">
        <v>506</v>
      </c>
      <c r="B394" s="65">
        <v>100</v>
      </c>
      <c r="C394" s="66">
        <v>70</v>
      </c>
      <c r="D394" s="65">
        <v>296</v>
      </c>
      <c r="E394" s="66">
        <v>192</v>
      </c>
      <c r="F394" s="67"/>
      <c r="G394" s="65">
        <f t="shared" si="60"/>
        <v>30</v>
      </c>
      <c r="H394" s="66">
        <f t="shared" si="61"/>
        <v>104</v>
      </c>
      <c r="I394" s="20">
        <f t="shared" si="62"/>
        <v>0.42857142857142855</v>
      </c>
      <c r="J394" s="21">
        <f t="shared" si="63"/>
        <v>0.54166666666666663</v>
      </c>
    </row>
    <row r="395" spans="1:10" x14ac:dyDescent="0.2">
      <c r="A395" s="158" t="s">
        <v>519</v>
      </c>
      <c r="B395" s="65">
        <v>968</v>
      </c>
      <c r="C395" s="66">
        <v>606</v>
      </c>
      <c r="D395" s="65">
        <v>2638</v>
      </c>
      <c r="E395" s="66">
        <v>1436</v>
      </c>
      <c r="F395" s="67"/>
      <c r="G395" s="65">
        <f t="shared" si="60"/>
        <v>362</v>
      </c>
      <c r="H395" s="66">
        <f t="shared" si="61"/>
        <v>1202</v>
      </c>
      <c r="I395" s="20">
        <f t="shared" si="62"/>
        <v>0.59735973597359737</v>
      </c>
      <c r="J395" s="21">
        <f t="shared" si="63"/>
        <v>0.8370473537604457</v>
      </c>
    </row>
    <row r="396" spans="1:10" s="160" customFormat="1" x14ac:dyDescent="0.2">
      <c r="A396" s="178" t="s">
        <v>671</v>
      </c>
      <c r="B396" s="71">
        <v>2595</v>
      </c>
      <c r="C396" s="72">
        <v>1789</v>
      </c>
      <c r="D396" s="71">
        <v>6421</v>
      </c>
      <c r="E396" s="72">
        <v>4783</v>
      </c>
      <c r="F396" s="73"/>
      <c r="G396" s="71">
        <f t="shared" si="60"/>
        <v>806</v>
      </c>
      <c r="H396" s="72">
        <f t="shared" si="61"/>
        <v>1638</v>
      </c>
      <c r="I396" s="37">
        <f t="shared" si="62"/>
        <v>0.4505310229178312</v>
      </c>
      <c r="J396" s="38">
        <f t="shared" si="63"/>
        <v>0.34246288939995817</v>
      </c>
    </row>
    <row r="397" spans="1:10" x14ac:dyDescent="0.2">
      <c r="A397" s="177"/>
      <c r="B397" s="143"/>
      <c r="C397" s="144"/>
      <c r="D397" s="143"/>
      <c r="E397" s="144"/>
      <c r="F397" s="145"/>
      <c r="G397" s="143"/>
      <c r="H397" s="144"/>
      <c r="I397" s="151"/>
      <c r="J397" s="152"/>
    </row>
    <row r="398" spans="1:10" s="139" customFormat="1" x14ac:dyDescent="0.2">
      <c r="A398" s="159" t="s">
        <v>78</v>
      </c>
      <c r="B398" s="65"/>
      <c r="C398" s="66"/>
      <c r="D398" s="65"/>
      <c r="E398" s="66"/>
      <c r="F398" s="67"/>
      <c r="G398" s="65"/>
      <c r="H398" s="66"/>
      <c r="I398" s="20"/>
      <c r="J398" s="21"/>
    </row>
    <row r="399" spans="1:10" x14ac:dyDescent="0.2">
      <c r="A399" s="158" t="s">
        <v>314</v>
      </c>
      <c r="B399" s="65">
        <v>0</v>
      </c>
      <c r="C399" s="66">
        <v>6</v>
      </c>
      <c r="D399" s="65">
        <v>2</v>
      </c>
      <c r="E399" s="66">
        <v>13</v>
      </c>
      <c r="F399" s="67"/>
      <c r="G399" s="65">
        <f t="shared" ref="G399:G409" si="64">B399-C399</f>
        <v>-6</v>
      </c>
      <c r="H399" s="66">
        <f t="shared" ref="H399:H409" si="65">D399-E399</f>
        <v>-11</v>
      </c>
      <c r="I399" s="20">
        <f t="shared" ref="I399:I409" si="66">IF(C399=0, "-", IF(G399/C399&lt;10, G399/C399, "&gt;999%"))</f>
        <v>-1</v>
      </c>
      <c r="J399" s="21">
        <f t="shared" ref="J399:J409" si="67">IF(E399=0, "-", IF(H399/E399&lt;10, H399/E399, "&gt;999%"))</f>
        <v>-0.84615384615384615</v>
      </c>
    </row>
    <row r="400" spans="1:10" x14ac:dyDescent="0.2">
      <c r="A400" s="158" t="s">
        <v>342</v>
      </c>
      <c r="B400" s="65">
        <v>2</v>
      </c>
      <c r="C400" s="66">
        <v>1</v>
      </c>
      <c r="D400" s="65">
        <v>3</v>
      </c>
      <c r="E400" s="66">
        <v>3</v>
      </c>
      <c r="F400" s="67"/>
      <c r="G400" s="65">
        <f t="shared" si="64"/>
        <v>1</v>
      </c>
      <c r="H400" s="66">
        <f t="shared" si="65"/>
        <v>0</v>
      </c>
      <c r="I400" s="20">
        <f t="shared" si="66"/>
        <v>1</v>
      </c>
      <c r="J400" s="21">
        <f t="shared" si="67"/>
        <v>0</v>
      </c>
    </row>
    <row r="401" spans="1:10" x14ac:dyDescent="0.2">
      <c r="A401" s="158" t="s">
        <v>350</v>
      </c>
      <c r="B401" s="65">
        <v>48</v>
      </c>
      <c r="C401" s="66">
        <v>42</v>
      </c>
      <c r="D401" s="65">
        <v>148</v>
      </c>
      <c r="E401" s="66">
        <v>142</v>
      </c>
      <c r="F401" s="67"/>
      <c r="G401" s="65">
        <f t="shared" si="64"/>
        <v>6</v>
      </c>
      <c r="H401" s="66">
        <f t="shared" si="65"/>
        <v>6</v>
      </c>
      <c r="I401" s="20">
        <f t="shared" si="66"/>
        <v>0.14285714285714285</v>
      </c>
      <c r="J401" s="21">
        <f t="shared" si="67"/>
        <v>4.2253521126760563E-2</v>
      </c>
    </row>
    <row r="402" spans="1:10" x14ac:dyDescent="0.2">
      <c r="A402" s="158" t="s">
        <v>241</v>
      </c>
      <c r="B402" s="65">
        <v>25</v>
      </c>
      <c r="C402" s="66">
        <v>4</v>
      </c>
      <c r="D402" s="65">
        <v>29</v>
      </c>
      <c r="E402" s="66">
        <v>19</v>
      </c>
      <c r="F402" s="67"/>
      <c r="G402" s="65">
        <f t="shared" si="64"/>
        <v>21</v>
      </c>
      <c r="H402" s="66">
        <f t="shared" si="65"/>
        <v>10</v>
      </c>
      <c r="I402" s="20">
        <f t="shared" si="66"/>
        <v>5.25</v>
      </c>
      <c r="J402" s="21">
        <f t="shared" si="67"/>
        <v>0.52631578947368418</v>
      </c>
    </row>
    <row r="403" spans="1:10" x14ac:dyDescent="0.2">
      <c r="A403" s="158" t="s">
        <v>507</v>
      </c>
      <c r="B403" s="65">
        <v>61</v>
      </c>
      <c r="C403" s="66">
        <v>42</v>
      </c>
      <c r="D403" s="65">
        <v>165</v>
      </c>
      <c r="E403" s="66">
        <v>81</v>
      </c>
      <c r="F403" s="67"/>
      <c r="G403" s="65">
        <f t="shared" si="64"/>
        <v>19</v>
      </c>
      <c r="H403" s="66">
        <f t="shared" si="65"/>
        <v>84</v>
      </c>
      <c r="I403" s="20">
        <f t="shared" si="66"/>
        <v>0.45238095238095238</v>
      </c>
      <c r="J403" s="21">
        <f t="shared" si="67"/>
        <v>1.037037037037037</v>
      </c>
    </row>
    <row r="404" spans="1:10" x14ac:dyDescent="0.2">
      <c r="A404" s="158" t="s">
        <v>520</v>
      </c>
      <c r="B404" s="65">
        <v>378</v>
      </c>
      <c r="C404" s="66">
        <v>292</v>
      </c>
      <c r="D404" s="65">
        <v>1017</v>
      </c>
      <c r="E404" s="66">
        <v>774</v>
      </c>
      <c r="F404" s="67"/>
      <c r="G404" s="65">
        <f t="shared" si="64"/>
        <v>86</v>
      </c>
      <c r="H404" s="66">
        <f t="shared" si="65"/>
        <v>243</v>
      </c>
      <c r="I404" s="20">
        <f t="shared" si="66"/>
        <v>0.29452054794520549</v>
      </c>
      <c r="J404" s="21">
        <f t="shared" si="67"/>
        <v>0.31395348837209303</v>
      </c>
    </row>
    <row r="405" spans="1:10" x14ac:dyDescent="0.2">
      <c r="A405" s="158" t="s">
        <v>438</v>
      </c>
      <c r="B405" s="65">
        <v>0</v>
      </c>
      <c r="C405" s="66">
        <v>4</v>
      </c>
      <c r="D405" s="65">
        <v>0</v>
      </c>
      <c r="E405" s="66">
        <v>21</v>
      </c>
      <c r="F405" s="67"/>
      <c r="G405" s="65">
        <f t="shared" si="64"/>
        <v>-4</v>
      </c>
      <c r="H405" s="66">
        <f t="shared" si="65"/>
        <v>-21</v>
      </c>
      <c r="I405" s="20">
        <f t="shared" si="66"/>
        <v>-1</v>
      </c>
      <c r="J405" s="21">
        <f t="shared" si="67"/>
        <v>-1</v>
      </c>
    </row>
    <row r="406" spans="1:10" x14ac:dyDescent="0.2">
      <c r="A406" s="158" t="s">
        <v>467</v>
      </c>
      <c r="B406" s="65">
        <v>135</v>
      </c>
      <c r="C406" s="66">
        <v>57</v>
      </c>
      <c r="D406" s="65">
        <v>353</v>
      </c>
      <c r="E406" s="66">
        <v>183</v>
      </c>
      <c r="F406" s="67"/>
      <c r="G406" s="65">
        <f t="shared" si="64"/>
        <v>78</v>
      </c>
      <c r="H406" s="66">
        <f t="shared" si="65"/>
        <v>170</v>
      </c>
      <c r="I406" s="20">
        <f t="shared" si="66"/>
        <v>1.368421052631579</v>
      </c>
      <c r="J406" s="21">
        <f t="shared" si="67"/>
        <v>0.92896174863387981</v>
      </c>
    </row>
    <row r="407" spans="1:10" x14ac:dyDescent="0.2">
      <c r="A407" s="158" t="s">
        <v>369</v>
      </c>
      <c r="B407" s="65">
        <v>0</v>
      </c>
      <c r="C407" s="66">
        <v>263</v>
      </c>
      <c r="D407" s="65">
        <v>0</v>
      </c>
      <c r="E407" s="66">
        <v>791</v>
      </c>
      <c r="F407" s="67"/>
      <c r="G407" s="65">
        <f t="shared" si="64"/>
        <v>-263</v>
      </c>
      <c r="H407" s="66">
        <f t="shared" si="65"/>
        <v>-791</v>
      </c>
      <c r="I407" s="20">
        <f t="shared" si="66"/>
        <v>-1</v>
      </c>
      <c r="J407" s="21">
        <f t="shared" si="67"/>
        <v>-1</v>
      </c>
    </row>
    <row r="408" spans="1:10" x14ac:dyDescent="0.2">
      <c r="A408" s="158" t="s">
        <v>398</v>
      </c>
      <c r="B408" s="65">
        <v>139</v>
      </c>
      <c r="C408" s="66">
        <v>439</v>
      </c>
      <c r="D408" s="65">
        <v>564</v>
      </c>
      <c r="E408" s="66">
        <v>1072</v>
      </c>
      <c r="F408" s="67"/>
      <c r="G408" s="65">
        <f t="shared" si="64"/>
        <v>-300</v>
      </c>
      <c r="H408" s="66">
        <f t="shared" si="65"/>
        <v>-508</v>
      </c>
      <c r="I408" s="20">
        <f t="shared" si="66"/>
        <v>-0.68337129840546695</v>
      </c>
      <c r="J408" s="21">
        <f t="shared" si="67"/>
        <v>-0.47388059701492535</v>
      </c>
    </row>
    <row r="409" spans="1:10" s="160" customFormat="1" x14ac:dyDescent="0.2">
      <c r="A409" s="178" t="s">
        <v>672</v>
      </c>
      <c r="B409" s="71">
        <v>788</v>
      </c>
      <c r="C409" s="72">
        <v>1150</v>
      </c>
      <c r="D409" s="71">
        <v>2281</v>
      </c>
      <c r="E409" s="72">
        <v>3099</v>
      </c>
      <c r="F409" s="73"/>
      <c r="G409" s="71">
        <f t="shared" si="64"/>
        <v>-362</v>
      </c>
      <c r="H409" s="72">
        <f t="shared" si="65"/>
        <v>-818</v>
      </c>
      <c r="I409" s="37">
        <f t="shared" si="66"/>
        <v>-0.31478260869565217</v>
      </c>
      <c r="J409" s="38">
        <f t="shared" si="67"/>
        <v>-0.26395611487576637</v>
      </c>
    </row>
    <row r="410" spans="1:10" x14ac:dyDescent="0.2">
      <c r="A410" s="177"/>
      <c r="B410" s="143"/>
      <c r="C410" s="144"/>
      <c r="D410" s="143"/>
      <c r="E410" s="144"/>
      <c r="F410" s="145"/>
      <c r="G410" s="143"/>
      <c r="H410" s="144"/>
      <c r="I410" s="151"/>
      <c r="J410" s="152"/>
    </row>
    <row r="411" spans="1:10" s="139" customFormat="1" x14ac:dyDescent="0.2">
      <c r="A411" s="159" t="s">
        <v>79</v>
      </c>
      <c r="B411" s="65"/>
      <c r="C411" s="66"/>
      <c r="D411" s="65"/>
      <c r="E411" s="66"/>
      <c r="F411" s="67"/>
      <c r="G411" s="65"/>
      <c r="H411" s="66"/>
      <c r="I411" s="20"/>
      <c r="J411" s="21"/>
    </row>
    <row r="412" spans="1:10" x14ac:dyDescent="0.2">
      <c r="A412" s="158" t="s">
        <v>370</v>
      </c>
      <c r="B412" s="65">
        <v>5</v>
      </c>
      <c r="C412" s="66">
        <v>30</v>
      </c>
      <c r="D412" s="65">
        <v>71</v>
      </c>
      <c r="E412" s="66">
        <v>52</v>
      </c>
      <c r="F412" s="67"/>
      <c r="G412" s="65">
        <f t="shared" ref="G412:G420" si="68">B412-C412</f>
        <v>-25</v>
      </c>
      <c r="H412" s="66">
        <f t="shared" ref="H412:H420" si="69">D412-E412</f>
        <v>19</v>
      </c>
      <c r="I412" s="20">
        <f t="shared" ref="I412:I420" si="70">IF(C412=0, "-", IF(G412/C412&lt;10, G412/C412, "&gt;999%"))</f>
        <v>-0.83333333333333337</v>
      </c>
      <c r="J412" s="21">
        <f t="shared" ref="J412:J420" si="71">IF(E412=0, "-", IF(H412/E412&lt;10, H412/E412, "&gt;999%"))</f>
        <v>0.36538461538461536</v>
      </c>
    </row>
    <row r="413" spans="1:10" x14ac:dyDescent="0.2">
      <c r="A413" s="158" t="s">
        <v>399</v>
      </c>
      <c r="B413" s="65">
        <v>15</v>
      </c>
      <c r="C413" s="66">
        <v>33</v>
      </c>
      <c r="D413" s="65">
        <v>55</v>
      </c>
      <c r="E413" s="66">
        <v>46</v>
      </c>
      <c r="F413" s="67"/>
      <c r="G413" s="65">
        <f t="shared" si="68"/>
        <v>-18</v>
      </c>
      <c r="H413" s="66">
        <f t="shared" si="69"/>
        <v>9</v>
      </c>
      <c r="I413" s="20">
        <f t="shared" si="70"/>
        <v>-0.54545454545454541</v>
      </c>
      <c r="J413" s="21">
        <f t="shared" si="71"/>
        <v>0.19565217391304349</v>
      </c>
    </row>
    <row r="414" spans="1:10" x14ac:dyDescent="0.2">
      <c r="A414" s="158" t="s">
        <v>224</v>
      </c>
      <c r="B414" s="65">
        <v>0</v>
      </c>
      <c r="C414" s="66">
        <v>0</v>
      </c>
      <c r="D414" s="65">
        <v>0</v>
      </c>
      <c r="E414" s="66">
        <v>2</v>
      </c>
      <c r="F414" s="67"/>
      <c r="G414" s="65">
        <f t="shared" si="68"/>
        <v>0</v>
      </c>
      <c r="H414" s="66">
        <f t="shared" si="69"/>
        <v>-2</v>
      </c>
      <c r="I414" s="20" t="str">
        <f t="shared" si="70"/>
        <v>-</v>
      </c>
      <c r="J414" s="21">
        <f t="shared" si="71"/>
        <v>-1</v>
      </c>
    </row>
    <row r="415" spans="1:10" x14ac:dyDescent="0.2">
      <c r="A415" s="158" t="s">
        <v>400</v>
      </c>
      <c r="B415" s="65">
        <v>4</v>
      </c>
      <c r="C415" s="66">
        <v>15</v>
      </c>
      <c r="D415" s="65">
        <v>17</v>
      </c>
      <c r="E415" s="66">
        <v>26</v>
      </c>
      <c r="F415" s="67"/>
      <c r="G415" s="65">
        <f t="shared" si="68"/>
        <v>-11</v>
      </c>
      <c r="H415" s="66">
        <f t="shared" si="69"/>
        <v>-9</v>
      </c>
      <c r="I415" s="20">
        <f t="shared" si="70"/>
        <v>-0.73333333333333328</v>
      </c>
      <c r="J415" s="21">
        <f t="shared" si="71"/>
        <v>-0.34615384615384615</v>
      </c>
    </row>
    <row r="416" spans="1:10" x14ac:dyDescent="0.2">
      <c r="A416" s="158" t="s">
        <v>246</v>
      </c>
      <c r="B416" s="65">
        <v>7</v>
      </c>
      <c r="C416" s="66">
        <v>14</v>
      </c>
      <c r="D416" s="65">
        <v>24</v>
      </c>
      <c r="E416" s="66">
        <v>25</v>
      </c>
      <c r="F416" s="67"/>
      <c r="G416" s="65">
        <f t="shared" si="68"/>
        <v>-7</v>
      </c>
      <c r="H416" s="66">
        <f t="shared" si="69"/>
        <v>-1</v>
      </c>
      <c r="I416" s="20">
        <f t="shared" si="70"/>
        <v>-0.5</v>
      </c>
      <c r="J416" s="21">
        <f t="shared" si="71"/>
        <v>-0.04</v>
      </c>
    </row>
    <row r="417" spans="1:10" x14ac:dyDescent="0.2">
      <c r="A417" s="158" t="s">
        <v>539</v>
      </c>
      <c r="B417" s="65">
        <v>1</v>
      </c>
      <c r="C417" s="66">
        <v>3</v>
      </c>
      <c r="D417" s="65">
        <v>4</v>
      </c>
      <c r="E417" s="66">
        <v>6</v>
      </c>
      <c r="F417" s="67"/>
      <c r="G417" s="65">
        <f t="shared" si="68"/>
        <v>-2</v>
      </c>
      <c r="H417" s="66">
        <f t="shared" si="69"/>
        <v>-2</v>
      </c>
      <c r="I417" s="20">
        <f t="shared" si="70"/>
        <v>-0.66666666666666663</v>
      </c>
      <c r="J417" s="21">
        <f t="shared" si="71"/>
        <v>-0.33333333333333331</v>
      </c>
    </row>
    <row r="418" spans="1:10" x14ac:dyDescent="0.2">
      <c r="A418" s="158" t="s">
        <v>497</v>
      </c>
      <c r="B418" s="65">
        <v>7</v>
      </c>
      <c r="C418" s="66">
        <v>14</v>
      </c>
      <c r="D418" s="65">
        <v>16</v>
      </c>
      <c r="E418" s="66">
        <v>20</v>
      </c>
      <c r="F418" s="67"/>
      <c r="G418" s="65">
        <f t="shared" si="68"/>
        <v>-7</v>
      </c>
      <c r="H418" s="66">
        <f t="shared" si="69"/>
        <v>-4</v>
      </c>
      <c r="I418" s="20">
        <f t="shared" si="70"/>
        <v>-0.5</v>
      </c>
      <c r="J418" s="21">
        <f t="shared" si="71"/>
        <v>-0.2</v>
      </c>
    </row>
    <row r="419" spans="1:10" x14ac:dyDescent="0.2">
      <c r="A419" s="158" t="s">
        <v>487</v>
      </c>
      <c r="B419" s="65">
        <v>8</v>
      </c>
      <c r="C419" s="66">
        <v>11</v>
      </c>
      <c r="D419" s="65">
        <v>17</v>
      </c>
      <c r="E419" s="66">
        <v>23</v>
      </c>
      <c r="F419" s="67"/>
      <c r="G419" s="65">
        <f t="shared" si="68"/>
        <v>-3</v>
      </c>
      <c r="H419" s="66">
        <f t="shared" si="69"/>
        <v>-6</v>
      </c>
      <c r="I419" s="20">
        <f t="shared" si="70"/>
        <v>-0.27272727272727271</v>
      </c>
      <c r="J419" s="21">
        <f t="shared" si="71"/>
        <v>-0.2608695652173913</v>
      </c>
    </row>
    <row r="420" spans="1:10" s="160" customFormat="1" x14ac:dyDescent="0.2">
      <c r="A420" s="178" t="s">
        <v>673</v>
      </c>
      <c r="B420" s="71">
        <v>47</v>
      </c>
      <c r="C420" s="72">
        <v>120</v>
      </c>
      <c r="D420" s="71">
        <v>204</v>
      </c>
      <c r="E420" s="72">
        <v>200</v>
      </c>
      <c r="F420" s="73"/>
      <c r="G420" s="71">
        <f t="shared" si="68"/>
        <v>-73</v>
      </c>
      <c r="H420" s="72">
        <f t="shared" si="69"/>
        <v>4</v>
      </c>
      <c r="I420" s="37">
        <f t="shared" si="70"/>
        <v>-0.60833333333333328</v>
      </c>
      <c r="J420" s="38">
        <f t="shared" si="71"/>
        <v>0.02</v>
      </c>
    </row>
    <row r="421" spans="1:10" x14ac:dyDescent="0.2">
      <c r="A421" s="177"/>
      <c r="B421" s="143"/>
      <c r="C421" s="144"/>
      <c r="D421" s="143"/>
      <c r="E421" s="144"/>
      <c r="F421" s="145"/>
      <c r="G421" s="143"/>
      <c r="H421" s="144"/>
      <c r="I421" s="151"/>
      <c r="J421" s="152"/>
    </row>
    <row r="422" spans="1:10" s="139" customFormat="1" x14ac:dyDescent="0.2">
      <c r="A422" s="159" t="s">
        <v>80</v>
      </c>
      <c r="B422" s="65"/>
      <c r="C422" s="66"/>
      <c r="D422" s="65"/>
      <c r="E422" s="66"/>
      <c r="F422" s="67"/>
      <c r="G422" s="65"/>
      <c r="H422" s="66"/>
      <c r="I422" s="20"/>
      <c r="J422" s="21"/>
    </row>
    <row r="423" spans="1:10" x14ac:dyDescent="0.2">
      <c r="A423" s="158" t="s">
        <v>264</v>
      </c>
      <c r="B423" s="65">
        <v>82</v>
      </c>
      <c r="C423" s="66">
        <v>0</v>
      </c>
      <c r="D423" s="65">
        <v>82</v>
      </c>
      <c r="E423" s="66">
        <v>0</v>
      </c>
      <c r="F423" s="67"/>
      <c r="G423" s="65">
        <f>B423-C423</f>
        <v>82</v>
      </c>
      <c r="H423" s="66">
        <f>D423-E423</f>
        <v>82</v>
      </c>
      <c r="I423" s="20" t="str">
        <f>IF(C423=0, "-", IF(G423/C423&lt;10, G423/C423, "&gt;999%"))</f>
        <v>-</v>
      </c>
      <c r="J423" s="21" t="str">
        <f>IF(E423=0, "-", IF(H423/E423&lt;10, H423/E423, "&gt;999%"))</f>
        <v>-</v>
      </c>
    </row>
    <row r="424" spans="1:10" s="160" customFormat="1" x14ac:dyDescent="0.2">
      <c r="A424" s="178" t="s">
        <v>674</v>
      </c>
      <c r="B424" s="71">
        <v>82</v>
      </c>
      <c r="C424" s="72">
        <v>0</v>
      </c>
      <c r="D424" s="71">
        <v>82</v>
      </c>
      <c r="E424" s="72">
        <v>0</v>
      </c>
      <c r="F424" s="73"/>
      <c r="G424" s="71">
        <f>B424-C424</f>
        <v>82</v>
      </c>
      <c r="H424" s="72">
        <f>D424-E424</f>
        <v>82</v>
      </c>
      <c r="I424" s="37" t="str">
        <f>IF(C424=0, "-", IF(G424/C424&lt;10, G424/C424, "&gt;999%"))</f>
        <v>-</v>
      </c>
      <c r="J424" s="38" t="str">
        <f>IF(E424=0, "-", IF(H424/E424&lt;10, H424/E424, "&gt;999%"))</f>
        <v>-</v>
      </c>
    </row>
    <row r="425" spans="1:10" x14ac:dyDescent="0.2">
      <c r="A425" s="177"/>
      <c r="B425" s="143"/>
      <c r="C425" s="144"/>
      <c r="D425" s="143"/>
      <c r="E425" s="144"/>
      <c r="F425" s="145"/>
      <c r="G425" s="143"/>
      <c r="H425" s="144"/>
      <c r="I425" s="151"/>
      <c r="J425" s="152"/>
    </row>
    <row r="426" spans="1:10" s="139" customFormat="1" x14ac:dyDescent="0.2">
      <c r="A426" s="159" t="s">
        <v>81</v>
      </c>
      <c r="B426" s="65"/>
      <c r="C426" s="66"/>
      <c r="D426" s="65"/>
      <c r="E426" s="66"/>
      <c r="F426" s="67"/>
      <c r="G426" s="65"/>
      <c r="H426" s="66"/>
      <c r="I426" s="20"/>
      <c r="J426" s="21"/>
    </row>
    <row r="427" spans="1:10" x14ac:dyDescent="0.2">
      <c r="A427" s="158" t="s">
        <v>343</v>
      </c>
      <c r="B427" s="65">
        <v>19</v>
      </c>
      <c r="C427" s="66">
        <v>12</v>
      </c>
      <c r="D427" s="65">
        <v>37</v>
      </c>
      <c r="E427" s="66">
        <v>27</v>
      </c>
      <c r="F427" s="67"/>
      <c r="G427" s="65">
        <f t="shared" ref="G427:G435" si="72">B427-C427</f>
        <v>7</v>
      </c>
      <c r="H427" s="66">
        <f t="shared" ref="H427:H435" si="73">D427-E427</f>
        <v>10</v>
      </c>
      <c r="I427" s="20">
        <f t="shared" ref="I427:I435" si="74">IF(C427=0, "-", IF(G427/C427&lt;10, G427/C427, "&gt;999%"))</f>
        <v>0.58333333333333337</v>
      </c>
      <c r="J427" s="21">
        <f t="shared" ref="J427:J435" si="75">IF(E427=0, "-", IF(H427/E427&lt;10, H427/E427, "&gt;999%"))</f>
        <v>0.37037037037037035</v>
      </c>
    </row>
    <row r="428" spans="1:10" x14ac:dyDescent="0.2">
      <c r="A428" s="158" t="s">
        <v>330</v>
      </c>
      <c r="B428" s="65">
        <v>5</v>
      </c>
      <c r="C428" s="66">
        <v>8</v>
      </c>
      <c r="D428" s="65">
        <v>14</v>
      </c>
      <c r="E428" s="66">
        <v>14</v>
      </c>
      <c r="F428" s="67"/>
      <c r="G428" s="65">
        <f t="shared" si="72"/>
        <v>-3</v>
      </c>
      <c r="H428" s="66">
        <f t="shared" si="73"/>
        <v>0</v>
      </c>
      <c r="I428" s="20">
        <f t="shared" si="74"/>
        <v>-0.375</v>
      </c>
      <c r="J428" s="21">
        <f t="shared" si="75"/>
        <v>0</v>
      </c>
    </row>
    <row r="429" spans="1:10" x14ac:dyDescent="0.2">
      <c r="A429" s="158" t="s">
        <v>463</v>
      </c>
      <c r="B429" s="65">
        <v>26</v>
      </c>
      <c r="C429" s="66">
        <v>20</v>
      </c>
      <c r="D429" s="65">
        <v>69</v>
      </c>
      <c r="E429" s="66">
        <v>49</v>
      </c>
      <c r="F429" s="67"/>
      <c r="G429" s="65">
        <f t="shared" si="72"/>
        <v>6</v>
      </c>
      <c r="H429" s="66">
        <f t="shared" si="73"/>
        <v>20</v>
      </c>
      <c r="I429" s="20">
        <f t="shared" si="74"/>
        <v>0.3</v>
      </c>
      <c r="J429" s="21">
        <f t="shared" si="75"/>
        <v>0.40816326530612246</v>
      </c>
    </row>
    <row r="430" spans="1:10" x14ac:dyDescent="0.2">
      <c r="A430" s="158" t="s">
        <v>464</v>
      </c>
      <c r="B430" s="65">
        <v>38</v>
      </c>
      <c r="C430" s="66">
        <v>11</v>
      </c>
      <c r="D430" s="65">
        <v>75</v>
      </c>
      <c r="E430" s="66">
        <v>41</v>
      </c>
      <c r="F430" s="67"/>
      <c r="G430" s="65">
        <f t="shared" si="72"/>
        <v>27</v>
      </c>
      <c r="H430" s="66">
        <f t="shared" si="73"/>
        <v>34</v>
      </c>
      <c r="I430" s="20">
        <f t="shared" si="74"/>
        <v>2.4545454545454546</v>
      </c>
      <c r="J430" s="21">
        <f t="shared" si="75"/>
        <v>0.82926829268292679</v>
      </c>
    </row>
    <row r="431" spans="1:10" x14ac:dyDescent="0.2">
      <c r="A431" s="158" t="s">
        <v>331</v>
      </c>
      <c r="B431" s="65">
        <v>3</v>
      </c>
      <c r="C431" s="66">
        <v>7</v>
      </c>
      <c r="D431" s="65">
        <v>7</v>
      </c>
      <c r="E431" s="66">
        <v>13</v>
      </c>
      <c r="F431" s="67"/>
      <c r="G431" s="65">
        <f t="shared" si="72"/>
        <v>-4</v>
      </c>
      <c r="H431" s="66">
        <f t="shared" si="73"/>
        <v>-6</v>
      </c>
      <c r="I431" s="20">
        <f t="shared" si="74"/>
        <v>-0.5714285714285714</v>
      </c>
      <c r="J431" s="21">
        <f t="shared" si="75"/>
        <v>-0.46153846153846156</v>
      </c>
    </row>
    <row r="432" spans="1:10" x14ac:dyDescent="0.2">
      <c r="A432" s="158" t="s">
        <v>422</v>
      </c>
      <c r="B432" s="65">
        <v>107</v>
      </c>
      <c r="C432" s="66">
        <v>130</v>
      </c>
      <c r="D432" s="65">
        <v>274</v>
      </c>
      <c r="E432" s="66">
        <v>264</v>
      </c>
      <c r="F432" s="67"/>
      <c r="G432" s="65">
        <f t="shared" si="72"/>
        <v>-23</v>
      </c>
      <c r="H432" s="66">
        <f t="shared" si="73"/>
        <v>10</v>
      </c>
      <c r="I432" s="20">
        <f t="shared" si="74"/>
        <v>-0.17692307692307693</v>
      </c>
      <c r="J432" s="21">
        <f t="shared" si="75"/>
        <v>3.787878787878788E-2</v>
      </c>
    </row>
    <row r="433" spans="1:10" x14ac:dyDescent="0.2">
      <c r="A433" s="158" t="s">
        <v>292</v>
      </c>
      <c r="B433" s="65">
        <v>3</v>
      </c>
      <c r="C433" s="66">
        <v>1</v>
      </c>
      <c r="D433" s="65">
        <v>8</v>
      </c>
      <c r="E433" s="66">
        <v>3</v>
      </c>
      <c r="F433" s="67"/>
      <c r="G433" s="65">
        <f t="shared" si="72"/>
        <v>2</v>
      </c>
      <c r="H433" s="66">
        <f t="shared" si="73"/>
        <v>5</v>
      </c>
      <c r="I433" s="20">
        <f t="shared" si="74"/>
        <v>2</v>
      </c>
      <c r="J433" s="21">
        <f t="shared" si="75"/>
        <v>1.6666666666666667</v>
      </c>
    </row>
    <row r="434" spans="1:10" x14ac:dyDescent="0.2">
      <c r="A434" s="158" t="s">
        <v>280</v>
      </c>
      <c r="B434" s="65">
        <v>22</v>
      </c>
      <c r="C434" s="66">
        <v>59</v>
      </c>
      <c r="D434" s="65">
        <v>44</v>
      </c>
      <c r="E434" s="66">
        <v>75</v>
      </c>
      <c r="F434" s="67"/>
      <c r="G434" s="65">
        <f t="shared" si="72"/>
        <v>-37</v>
      </c>
      <c r="H434" s="66">
        <f t="shared" si="73"/>
        <v>-31</v>
      </c>
      <c r="I434" s="20">
        <f t="shared" si="74"/>
        <v>-0.6271186440677966</v>
      </c>
      <c r="J434" s="21">
        <f t="shared" si="75"/>
        <v>-0.41333333333333333</v>
      </c>
    </row>
    <row r="435" spans="1:10" s="160" customFormat="1" x14ac:dyDescent="0.2">
      <c r="A435" s="178" t="s">
        <v>675</v>
      </c>
      <c r="B435" s="71">
        <v>223</v>
      </c>
      <c r="C435" s="72">
        <v>248</v>
      </c>
      <c r="D435" s="71">
        <v>528</v>
      </c>
      <c r="E435" s="72">
        <v>486</v>
      </c>
      <c r="F435" s="73"/>
      <c r="G435" s="71">
        <f t="shared" si="72"/>
        <v>-25</v>
      </c>
      <c r="H435" s="72">
        <f t="shared" si="73"/>
        <v>42</v>
      </c>
      <c r="I435" s="37">
        <f t="shared" si="74"/>
        <v>-0.10080645161290322</v>
      </c>
      <c r="J435" s="38">
        <f t="shared" si="75"/>
        <v>8.6419753086419748E-2</v>
      </c>
    </row>
    <row r="436" spans="1:10" x14ac:dyDescent="0.2">
      <c r="A436" s="177"/>
      <c r="B436" s="143"/>
      <c r="C436" s="144"/>
      <c r="D436" s="143"/>
      <c r="E436" s="144"/>
      <c r="F436" s="145"/>
      <c r="G436" s="143"/>
      <c r="H436" s="144"/>
      <c r="I436" s="151"/>
      <c r="J436" s="152"/>
    </row>
    <row r="437" spans="1:10" s="139" customFormat="1" x14ac:dyDescent="0.2">
      <c r="A437" s="159" t="s">
        <v>82</v>
      </c>
      <c r="B437" s="65"/>
      <c r="C437" s="66"/>
      <c r="D437" s="65"/>
      <c r="E437" s="66"/>
      <c r="F437" s="67"/>
      <c r="G437" s="65"/>
      <c r="H437" s="66"/>
      <c r="I437" s="20"/>
      <c r="J437" s="21"/>
    </row>
    <row r="438" spans="1:10" x14ac:dyDescent="0.2">
      <c r="A438" s="158" t="s">
        <v>521</v>
      </c>
      <c r="B438" s="65">
        <v>130</v>
      </c>
      <c r="C438" s="66">
        <v>102</v>
      </c>
      <c r="D438" s="65">
        <v>267</v>
      </c>
      <c r="E438" s="66">
        <v>236</v>
      </c>
      <c r="F438" s="67"/>
      <c r="G438" s="65">
        <f>B438-C438</f>
        <v>28</v>
      </c>
      <c r="H438" s="66">
        <f>D438-E438</f>
        <v>31</v>
      </c>
      <c r="I438" s="20">
        <f>IF(C438=0, "-", IF(G438/C438&lt;10, G438/C438, "&gt;999%"))</f>
        <v>0.27450980392156865</v>
      </c>
      <c r="J438" s="21">
        <f>IF(E438=0, "-", IF(H438/E438&lt;10, H438/E438, "&gt;999%"))</f>
        <v>0.13135593220338984</v>
      </c>
    </row>
    <row r="439" spans="1:10" x14ac:dyDescent="0.2">
      <c r="A439" s="158" t="s">
        <v>522</v>
      </c>
      <c r="B439" s="65">
        <v>21</v>
      </c>
      <c r="C439" s="66">
        <v>0</v>
      </c>
      <c r="D439" s="65">
        <v>49</v>
      </c>
      <c r="E439" s="66">
        <v>0</v>
      </c>
      <c r="F439" s="67"/>
      <c r="G439" s="65">
        <f>B439-C439</f>
        <v>21</v>
      </c>
      <c r="H439" s="66">
        <f>D439-E439</f>
        <v>49</v>
      </c>
      <c r="I439" s="20" t="str">
        <f>IF(C439=0, "-", IF(G439/C439&lt;10, G439/C439, "&gt;999%"))</f>
        <v>-</v>
      </c>
      <c r="J439" s="21" t="str">
        <f>IF(E439=0, "-", IF(H439/E439&lt;10, H439/E439, "&gt;999%"))</f>
        <v>-</v>
      </c>
    </row>
    <row r="440" spans="1:10" x14ac:dyDescent="0.2">
      <c r="A440" s="158" t="s">
        <v>523</v>
      </c>
      <c r="B440" s="65">
        <v>2</v>
      </c>
      <c r="C440" s="66">
        <v>0</v>
      </c>
      <c r="D440" s="65">
        <v>3</v>
      </c>
      <c r="E440" s="66">
        <v>0</v>
      </c>
      <c r="F440" s="67"/>
      <c r="G440" s="65">
        <f>B440-C440</f>
        <v>2</v>
      </c>
      <c r="H440" s="66">
        <f>D440-E440</f>
        <v>3</v>
      </c>
      <c r="I440" s="20" t="str">
        <f>IF(C440=0, "-", IF(G440/C440&lt;10, G440/C440, "&gt;999%"))</f>
        <v>-</v>
      </c>
      <c r="J440" s="21" t="str">
        <f>IF(E440=0, "-", IF(H440/E440&lt;10, H440/E440, "&gt;999%"))</f>
        <v>-</v>
      </c>
    </row>
    <row r="441" spans="1:10" s="160" customFormat="1" x14ac:dyDescent="0.2">
      <c r="A441" s="178" t="s">
        <v>676</v>
      </c>
      <c r="B441" s="71">
        <v>153</v>
      </c>
      <c r="C441" s="72">
        <v>102</v>
      </c>
      <c r="D441" s="71">
        <v>319</v>
      </c>
      <c r="E441" s="72">
        <v>236</v>
      </c>
      <c r="F441" s="73"/>
      <c r="G441" s="71">
        <f>B441-C441</f>
        <v>51</v>
      </c>
      <c r="H441" s="72">
        <f>D441-E441</f>
        <v>83</v>
      </c>
      <c r="I441" s="37">
        <f>IF(C441=0, "-", IF(G441/C441&lt;10, G441/C441, "&gt;999%"))</f>
        <v>0.5</v>
      </c>
      <c r="J441" s="38">
        <f>IF(E441=0, "-", IF(H441/E441&lt;10, H441/E441, "&gt;999%"))</f>
        <v>0.35169491525423729</v>
      </c>
    </row>
    <row r="442" spans="1:10" x14ac:dyDescent="0.2">
      <c r="A442" s="177"/>
      <c r="B442" s="143"/>
      <c r="C442" s="144"/>
      <c r="D442" s="143"/>
      <c r="E442" s="144"/>
      <c r="F442" s="145"/>
      <c r="G442" s="143"/>
      <c r="H442" s="144"/>
      <c r="I442" s="151"/>
      <c r="J442" s="152"/>
    </row>
    <row r="443" spans="1:10" s="139" customFormat="1" x14ac:dyDescent="0.2">
      <c r="A443" s="159" t="s">
        <v>83</v>
      </c>
      <c r="B443" s="65"/>
      <c r="C443" s="66"/>
      <c r="D443" s="65"/>
      <c r="E443" s="66"/>
      <c r="F443" s="67"/>
      <c r="G443" s="65"/>
      <c r="H443" s="66"/>
      <c r="I443" s="20"/>
      <c r="J443" s="21"/>
    </row>
    <row r="444" spans="1:10" x14ac:dyDescent="0.2">
      <c r="A444" s="158" t="s">
        <v>371</v>
      </c>
      <c r="B444" s="65">
        <v>10</v>
      </c>
      <c r="C444" s="66">
        <v>0</v>
      </c>
      <c r="D444" s="65">
        <v>49</v>
      </c>
      <c r="E444" s="66">
        <v>0</v>
      </c>
      <c r="F444" s="67"/>
      <c r="G444" s="65">
        <f t="shared" ref="G444:G452" si="76">B444-C444</f>
        <v>10</v>
      </c>
      <c r="H444" s="66">
        <f t="shared" ref="H444:H452" si="77">D444-E444</f>
        <v>49</v>
      </c>
      <c r="I444" s="20" t="str">
        <f t="shared" ref="I444:I452" si="78">IF(C444=0, "-", IF(G444/C444&lt;10, G444/C444, "&gt;999%"))</f>
        <v>-</v>
      </c>
      <c r="J444" s="21" t="str">
        <f t="shared" ref="J444:J452" si="79">IF(E444=0, "-", IF(H444/E444&lt;10, H444/E444, "&gt;999%"))</f>
        <v>-</v>
      </c>
    </row>
    <row r="445" spans="1:10" x14ac:dyDescent="0.2">
      <c r="A445" s="158" t="s">
        <v>351</v>
      </c>
      <c r="B445" s="65">
        <v>101</v>
      </c>
      <c r="C445" s="66">
        <v>0</v>
      </c>
      <c r="D445" s="65">
        <v>153</v>
      </c>
      <c r="E445" s="66">
        <v>0</v>
      </c>
      <c r="F445" s="67"/>
      <c r="G445" s="65">
        <f t="shared" si="76"/>
        <v>101</v>
      </c>
      <c r="H445" s="66">
        <f t="shared" si="77"/>
        <v>153</v>
      </c>
      <c r="I445" s="20" t="str">
        <f t="shared" si="78"/>
        <v>-</v>
      </c>
      <c r="J445" s="21" t="str">
        <f t="shared" si="79"/>
        <v>-</v>
      </c>
    </row>
    <row r="446" spans="1:10" x14ac:dyDescent="0.2">
      <c r="A446" s="158" t="s">
        <v>488</v>
      </c>
      <c r="B446" s="65">
        <v>49</v>
      </c>
      <c r="C446" s="66">
        <v>14</v>
      </c>
      <c r="D446" s="65">
        <v>69</v>
      </c>
      <c r="E446" s="66">
        <v>36</v>
      </c>
      <c r="F446" s="67"/>
      <c r="G446" s="65">
        <f t="shared" si="76"/>
        <v>35</v>
      </c>
      <c r="H446" s="66">
        <f t="shared" si="77"/>
        <v>33</v>
      </c>
      <c r="I446" s="20">
        <f t="shared" si="78"/>
        <v>2.5</v>
      </c>
      <c r="J446" s="21">
        <f t="shared" si="79"/>
        <v>0.91666666666666663</v>
      </c>
    </row>
    <row r="447" spans="1:10" x14ac:dyDescent="0.2">
      <c r="A447" s="158" t="s">
        <v>401</v>
      </c>
      <c r="B447" s="65">
        <v>48</v>
      </c>
      <c r="C447" s="66">
        <v>26</v>
      </c>
      <c r="D447" s="65">
        <v>368</v>
      </c>
      <c r="E447" s="66">
        <v>45</v>
      </c>
      <c r="F447" s="67"/>
      <c r="G447" s="65">
        <f t="shared" si="76"/>
        <v>22</v>
      </c>
      <c r="H447" s="66">
        <f t="shared" si="77"/>
        <v>323</v>
      </c>
      <c r="I447" s="20">
        <f t="shared" si="78"/>
        <v>0.84615384615384615</v>
      </c>
      <c r="J447" s="21">
        <f t="shared" si="79"/>
        <v>7.177777777777778</v>
      </c>
    </row>
    <row r="448" spans="1:10" x14ac:dyDescent="0.2">
      <c r="A448" s="158" t="s">
        <v>540</v>
      </c>
      <c r="B448" s="65">
        <v>30</v>
      </c>
      <c r="C448" s="66">
        <v>41</v>
      </c>
      <c r="D448" s="65">
        <v>63</v>
      </c>
      <c r="E448" s="66">
        <v>63</v>
      </c>
      <c r="F448" s="67"/>
      <c r="G448" s="65">
        <f t="shared" si="76"/>
        <v>-11</v>
      </c>
      <c r="H448" s="66">
        <f t="shared" si="77"/>
        <v>0</v>
      </c>
      <c r="I448" s="20">
        <f t="shared" si="78"/>
        <v>-0.26829268292682928</v>
      </c>
      <c r="J448" s="21">
        <f t="shared" si="79"/>
        <v>0</v>
      </c>
    </row>
    <row r="449" spans="1:10" x14ac:dyDescent="0.2">
      <c r="A449" s="158" t="s">
        <v>483</v>
      </c>
      <c r="B449" s="65">
        <v>0</v>
      </c>
      <c r="C449" s="66">
        <v>11</v>
      </c>
      <c r="D449" s="65">
        <v>0</v>
      </c>
      <c r="E449" s="66">
        <v>11</v>
      </c>
      <c r="F449" s="67"/>
      <c r="G449" s="65">
        <f t="shared" si="76"/>
        <v>-11</v>
      </c>
      <c r="H449" s="66">
        <f t="shared" si="77"/>
        <v>-11</v>
      </c>
      <c r="I449" s="20">
        <f t="shared" si="78"/>
        <v>-1</v>
      </c>
      <c r="J449" s="21">
        <f t="shared" si="79"/>
        <v>-1</v>
      </c>
    </row>
    <row r="450" spans="1:10" x14ac:dyDescent="0.2">
      <c r="A450" s="158" t="s">
        <v>225</v>
      </c>
      <c r="B450" s="65">
        <v>8</v>
      </c>
      <c r="C450" s="66">
        <v>4</v>
      </c>
      <c r="D450" s="65">
        <v>18</v>
      </c>
      <c r="E450" s="66">
        <v>4</v>
      </c>
      <c r="F450" s="67"/>
      <c r="G450" s="65">
        <f t="shared" si="76"/>
        <v>4</v>
      </c>
      <c r="H450" s="66">
        <f t="shared" si="77"/>
        <v>14</v>
      </c>
      <c r="I450" s="20">
        <f t="shared" si="78"/>
        <v>1</v>
      </c>
      <c r="J450" s="21">
        <f t="shared" si="79"/>
        <v>3.5</v>
      </c>
    </row>
    <row r="451" spans="1:10" x14ac:dyDescent="0.2">
      <c r="A451" s="158" t="s">
        <v>498</v>
      </c>
      <c r="B451" s="65">
        <v>8</v>
      </c>
      <c r="C451" s="66">
        <v>67</v>
      </c>
      <c r="D451" s="65">
        <v>58</v>
      </c>
      <c r="E451" s="66">
        <v>169</v>
      </c>
      <c r="F451" s="67"/>
      <c r="G451" s="65">
        <f t="shared" si="76"/>
        <v>-59</v>
      </c>
      <c r="H451" s="66">
        <f t="shared" si="77"/>
        <v>-111</v>
      </c>
      <c r="I451" s="20">
        <f t="shared" si="78"/>
        <v>-0.88059701492537312</v>
      </c>
      <c r="J451" s="21">
        <f t="shared" si="79"/>
        <v>-0.65680473372781067</v>
      </c>
    </row>
    <row r="452" spans="1:10" s="160" customFormat="1" x14ac:dyDescent="0.2">
      <c r="A452" s="178" t="s">
        <v>677</v>
      </c>
      <c r="B452" s="71">
        <v>254</v>
      </c>
      <c r="C452" s="72">
        <v>163</v>
      </c>
      <c r="D452" s="71">
        <v>778</v>
      </c>
      <c r="E452" s="72">
        <v>328</v>
      </c>
      <c r="F452" s="73"/>
      <c r="G452" s="71">
        <f t="shared" si="76"/>
        <v>91</v>
      </c>
      <c r="H452" s="72">
        <f t="shared" si="77"/>
        <v>450</v>
      </c>
      <c r="I452" s="37">
        <f t="shared" si="78"/>
        <v>0.55828220858895705</v>
      </c>
      <c r="J452" s="38">
        <f t="shared" si="79"/>
        <v>1.3719512195121952</v>
      </c>
    </row>
    <row r="453" spans="1:10" x14ac:dyDescent="0.2">
      <c r="A453" s="177"/>
      <c r="B453" s="143"/>
      <c r="C453" s="144"/>
      <c r="D453" s="143"/>
      <c r="E453" s="144"/>
      <c r="F453" s="145"/>
      <c r="G453" s="143"/>
      <c r="H453" s="144"/>
      <c r="I453" s="151"/>
      <c r="J453" s="152"/>
    </row>
    <row r="454" spans="1:10" s="139" customFormat="1" x14ac:dyDescent="0.2">
      <c r="A454" s="159" t="s">
        <v>84</v>
      </c>
      <c r="B454" s="65"/>
      <c r="C454" s="66"/>
      <c r="D454" s="65"/>
      <c r="E454" s="66"/>
      <c r="F454" s="67"/>
      <c r="G454" s="65"/>
      <c r="H454" s="66"/>
      <c r="I454" s="20"/>
      <c r="J454" s="21"/>
    </row>
    <row r="455" spans="1:10" x14ac:dyDescent="0.2">
      <c r="A455" s="158" t="s">
        <v>344</v>
      </c>
      <c r="B455" s="65">
        <v>0</v>
      </c>
      <c r="C455" s="66">
        <v>0</v>
      </c>
      <c r="D455" s="65">
        <v>0</v>
      </c>
      <c r="E455" s="66">
        <v>2</v>
      </c>
      <c r="F455" s="67"/>
      <c r="G455" s="65">
        <f>B455-C455</f>
        <v>0</v>
      </c>
      <c r="H455" s="66">
        <f>D455-E455</f>
        <v>-2</v>
      </c>
      <c r="I455" s="20" t="str">
        <f>IF(C455=0, "-", IF(G455/C455&lt;10, G455/C455, "&gt;999%"))</f>
        <v>-</v>
      </c>
      <c r="J455" s="21">
        <f>IF(E455=0, "-", IF(H455/E455&lt;10, H455/E455, "&gt;999%"))</f>
        <v>-1</v>
      </c>
    </row>
    <row r="456" spans="1:10" x14ac:dyDescent="0.2">
      <c r="A456" s="158" t="s">
        <v>479</v>
      </c>
      <c r="B456" s="65">
        <v>0</v>
      </c>
      <c r="C456" s="66">
        <v>1</v>
      </c>
      <c r="D456" s="65">
        <v>1</v>
      </c>
      <c r="E456" s="66">
        <v>4</v>
      </c>
      <c r="F456" s="67"/>
      <c r="G456" s="65">
        <f>B456-C456</f>
        <v>-1</v>
      </c>
      <c r="H456" s="66">
        <f>D456-E456</f>
        <v>-3</v>
      </c>
      <c r="I456" s="20">
        <f>IF(C456=0, "-", IF(G456/C456&lt;10, G456/C456, "&gt;999%"))</f>
        <v>-1</v>
      </c>
      <c r="J456" s="21">
        <f>IF(E456=0, "-", IF(H456/E456&lt;10, H456/E456, "&gt;999%"))</f>
        <v>-0.75</v>
      </c>
    </row>
    <row r="457" spans="1:10" x14ac:dyDescent="0.2">
      <c r="A457" s="158" t="s">
        <v>293</v>
      </c>
      <c r="B457" s="65">
        <v>0</v>
      </c>
      <c r="C457" s="66">
        <v>0</v>
      </c>
      <c r="D457" s="65">
        <v>2</v>
      </c>
      <c r="E457" s="66">
        <v>1</v>
      </c>
      <c r="F457" s="67"/>
      <c r="G457" s="65">
        <f>B457-C457</f>
        <v>0</v>
      </c>
      <c r="H457" s="66">
        <f>D457-E457</f>
        <v>1</v>
      </c>
      <c r="I457" s="20" t="str">
        <f>IF(C457=0, "-", IF(G457/C457&lt;10, G457/C457, "&gt;999%"))</f>
        <v>-</v>
      </c>
      <c r="J457" s="21">
        <f>IF(E457=0, "-", IF(H457/E457&lt;10, H457/E457, "&gt;999%"))</f>
        <v>1</v>
      </c>
    </row>
    <row r="458" spans="1:10" s="160" customFormat="1" x14ac:dyDescent="0.2">
      <c r="A458" s="178" t="s">
        <v>678</v>
      </c>
      <c r="B458" s="71">
        <v>0</v>
      </c>
      <c r="C458" s="72">
        <v>1</v>
      </c>
      <c r="D458" s="71">
        <v>3</v>
      </c>
      <c r="E458" s="72">
        <v>7</v>
      </c>
      <c r="F458" s="73"/>
      <c r="G458" s="71">
        <f>B458-C458</f>
        <v>-1</v>
      </c>
      <c r="H458" s="72">
        <f>D458-E458</f>
        <v>-4</v>
      </c>
      <c r="I458" s="37">
        <f>IF(C458=0, "-", IF(G458/C458&lt;10, G458/C458, "&gt;999%"))</f>
        <v>-1</v>
      </c>
      <c r="J458" s="38">
        <f>IF(E458=0, "-", IF(H458/E458&lt;10, H458/E458, "&gt;999%"))</f>
        <v>-0.5714285714285714</v>
      </c>
    </row>
    <row r="459" spans="1:10" x14ac:dyDescent="0.2">
      <c r="A459" s="177"/>
      <c r="B459" s="143"/>
      <c r="C459" s="144"/>
      <c r="D459" s="143"/>
      <c r="E459" s="144"/>
      <c r="F459" s="145"/>
      <c r="G459" s="143"/>
      <c r="H459" s="144"/>
      <c r="I459" s="151"/>
      <c r="J459" s="152"/>
    </row>
    <row r="460" spans="1:10" s="139" customFormat="1" x14ac:dyDescent="0.2">
      <c r="A460" s="159" t="s">
        <v>85</v>
      </c>
      <c r="B460" s="65"/>
      <c r="C460" s="66"/>
      <c r="D460" s="65"/>
      <c r="E460" s="66"/>
      <c r="F460" s="67"/>
      <c r="G460" s="65"/>
      <c r="H460" s="66"/>
      <c r="I460" s="20"/>
      <c r="J460" s="21"/>
    </row>
    <row r="461" spans="1:10" x14ac:dyDescent="0.2">
      <c r="A461" s="158" t="s">
        <v>564</v>
      </c>
      <c r="B461" s="65">
        <v>8</v>
      </c>
      <c r="C461" s="66">
        <v>23</v>
      </c>
      <c r="D461" s="65">
        <v>39</v>
      </c>
      <c r="E461" s="66">
        <v>49</v>
      </c>
      <c r="F461" s="67"/>
      <c r="G461" s="65">
        <f>B461-C461</f>
        <v>-15</v>
      </c>
      <c r="H461" s="66">
        <f>D461-E461</f>
        <v>-10</v>
      </c>
      <c r="I461" s="20">
        <f>IF(C461=0, "-", IF(G461/C461&lt;10, G461/C461, "&gt;999%"))</f>
        <v>-0.65217391304347827</v>
      </c>
      <c r="J461" s="21">
        <f>IF(E461=0, "-", IF(H461/E461&lt;10, H461/E461, "&gt;999%"))</f>
        <v>-0.20408163265306123</v>
      </c>
    </row>
    <row r="462" spans="1:10" s="160" customFormat="1" x14ac:dyDescent="0.2">
      <c r="A462" s="178" t="s">
        <v>679</v>
      </c>
      <c r="B462" s="71">
        <v>8</v>
      </c>
      <c r="C462" s="72">
        <v>23</v>
      </c>
      <c r="D462" s="71">
        <v>39</v>
      </c>
      <c r="E462" s="72">
        <v>49</v>
      </c>
      <c r="F462" s="73"/>
      <c r="G462" s="71">
        <f>B462-C462</f>
        <v>-15</v>
      </c>
      <c r="H462" s="72">
        <f>D462-E462</f>
        <v>-10</v>
      </c>
      <c r="I462" s="37">
        <f>IF(C462=0, "-", IF(G462/C462&lt;10, G462/C462, "&gt;999%"))</f>
        <v>-0.65217391304347827</v>
      </c>
      <c r="J462" s="38">
        <f>IF(E462=0, "-", IF(H462/E462&lt;10, H462/E462, "&gt;999%"))</f>
        <v>-0.20408163265306123</v>
      </c>
    </row>
    <row r="463" spans="1:10" x14ac:dyDescent="0.2">
      <c r="A463" s="177"/>
      <c r="B463" s="143"/>
      <c r="C463" s="144"/>
      <c r="D463" s="143"/>
      <c r="E463" s="144"/>
      <c r="F463" s="145"/>
      <c r="G463" s="143"/>
      <c r="H463" s="144"/>
      <c r="I463" s="151"/>
      <c r="J463" s="152"/>
    </row>
    <row r="464" spans="1:10" s="139" customFormat="1" x14ac:dyDescent="0.2">
      <c r="A464" s="159" t="s">
        <v>86</v>
      </c>
      <c r="B464" s="65"/>
      <c r="C464" s="66"/>
      <c r="D464" s="65"/>
      <c r="E464" s="66"/>
      <c r="F464" s="67"/>
      <c r="G464" s="65"/>
      <c r="H464" s="66"/>
      <c r="I464" s="20"/>
      <c r="J464" s="21"/>
    </row>
    <row r="465" spans="1:10" x14ac:dyDescent="0.2">
      <c r="A465" s="158" t="s">
        <v>551</v>
      </c>
      <c r="B465" s="65">
        <v>0</v>
      </c>
      <c r="C465" s="66">
        <v>0</v>
      </c>
      <c r="D465" s="65">
        <v>1</v>
      </c>
      <c r="E465" s="66">
        <v>0</v>
      </c>
      <c r="F465" s="67"/>
      <c r="G465" s="65">
        <f>B465-C465</f>
        <v>0</v>
      </c>
      <c r="H465" s="66">
        <f>D465-E465</f>
        <v>1</v>
      </c>
      <c r="I465" s="20" t="str">
        <f>IF(C465=0, "-", IF(G465/C465&lt;10, G465/C465, "&gt;999%"))</f>
        <v>-</v>
      </c>
      <c r="J465" s="21" t="str">
        <f>IF(E465=0, "-", IF(H465/E465&lt;10, H465/E465, "&gt;999%"))</f>
        <v>-</v>
      </c>
    </row>
    <row r="466" spans="1:10" s="160" customFormat="1" x14ac:dyDescent="0.2">
      <c r="A466" s="178" t="s">
        <v>680</v>
      </c>
      <c r="B466" s="71">
        <v>0</v>
      </c>
      <c r="C466" s="72">
        <v>0</v>
      </c>
      <c r="D466" s="71">
        <v>1</v>
      </c>
      <c r="E466" s="72">
        <v>0</v>
      </c>
      <c r="F466" s="73"/>
      <c r="G466" s="71">
        <f>B466-C466</f>
        <v>0</v>
      </c>
      <c r="H466" s="72">
        <f>D466-E466</f>
        <v>1</v>
      </c>
      <c r="I466" s="37" t="str">
        <f>IF(C466=0, "-", IF(G466/C466&lt;10, G466/C466, "&gt;999%"))</f>
        <v>-</v>
      </c>
      <c r="J466" s="38" t="str">
        <f>IF(E466=0, "-", IF(H466/E466&lt;10, H466/E466, "&gt;999%"))</f>
        <v>-</v>
      </c>
    </row>
    <row r="467" spans="1:10" x14ac:dyDescent="0.2">
      <c r="A467" s="177"/>
      <c r="B467" s="143"/>
      <c r="C467" s="144"/>
      <c r="D467" s="143"/>
      <c r="E467" s="144"/>
      <c r="F467" s="145"/>
      <c r="G467" s="143"/>
      <c r="H467" s="144"/>
      <c r="I467" s="151"/>
      <c r="J467" s="152"/>
    </row>
    <row r="468" spans="1:10" s="139" customFormat="1" x14ac:dyDescent="0.2">
      <c r="A468" s="159" t="s">
        <v>87</v>
      </c>
      <c r="B468" s="65"/>
      <c r="C468" s="66"/>
      <c r="D468" s="65"/>
      <c r="E468" s="66"/>
      <c r="F468" s="67"/>
      <c r="G468" s="65"/>
      <c r="H468" s="66"/>
      <c r="I468" s="20"/>
      <c r="J468" s="21"/>
    </row>
    <row r="469" spans="1:10" x14ac:dyDescent="0.2">
      <c r="A469" s="158" t="s">
        <v>208</v>
      </c>
      <c r="B469" s="65">
        <v>9</v>
      </c>
      <c r="C469" s="66">
        <v>16</v>
      </c>
      <c r="D469" s="65">
        <v>32</v>
      </c>
      <c r="E469" s="66">
        <v>50</v>
      </c>
      <c r="F469" s="67"/>
      <c r="G469" s="65">
        <f t="shared" ref="G469:G476" si="80">B469-C469</f>
        <v>-7</v>
      </c>
      <c r="H469" s="66">
        <f t="shared" ref="H469:H476" si="81">D469-E469</f>
        <v>-18</v>
      </c>
      <c r="I469" s="20">
        <f t="shared" ref="I469:I476" si="82">IF(C469=0, "-", IF(G469/C469&lt;10, G469/C469, "&gt;999%"))</f>
        <v>-0.4375</v>
      </c>
      <c r="J469" s="21">
        <f t="shared" ref="J469:J476" si="83">IF(E469=0, "-", IF(H469/E469&lt;10, H469/E469, "&gt;999%"))</f>
        <v>-0.36</v>
      </c>
    </row>
    <row r="470" spans="1:10" x14ac:dyDescent="0.2">
      <c r="A470" s="158" t="s">
        <v>372</v>
      </c>
      <c r="B470" s="65">
        <v>33</v>
      </c>
      <c r="C470" s="66">
        <v>48</v>
      </c>
      <c r="D470" s="65">
        <v>92</v>
      </c>
      <c r="E470" s="66">
        <v>195</v>
      </c>
      <c r="F470" s="67"/>
      <c r="G470" s="65">
        <f t="shared" si="80"/>
        <v>-15</v>
      </c>
      <c r="H470" s="66">
        <f t="shared" si="81"/>
        <v>-103</v>
      </c>
      <c r="I470" s="20">
        <f t="shared" si="82"/>
        <v>-0.3125</v>
      </c>
      <c r="J470" s="21">
        <f t="shared" si="83"/>
        <v>-0.52820512820512822</v>
      </c>
    </row>
    <row r="471" spans="1:10" x14ac:dyDescent="0.2">
      <c r="A471" s="158" t="s">
        <v>402</v>
      </c>
      <c r="B471" s="65">
        <v>24</v>
      </c>
      <c r="C471" s="66">
        <v>57</v>
      </c>
      <c r="D471" s="65">
        <v>61</v>
      </c>
      <c r="E471" s="66">
        <v>138</v>
      </c>
      <c r="F471" s="67"/>
      <c r="G471" s="65">
        <f t="shared" si="80"/>
        <v>-33</v>
      </c>
      <c r="H471" s="66">
        <f t="shared" si="81"/>
        <v>-77</v>
      </c>
      <c r="I471" s="20">
        <f t="shared" si="82"/>
        <v>-0.57894736842105265</v>
      </c>
      <c r="J471" s="21">
        <f t="shared" si="83"/>
        <v>-0.55797101449275366</v>
      </c>
    </row>
    <row r="472" spans="1:10" x14ac:dyDescent="0.2">
      <c r="A472" s="158" t="s">
        <v>439</v>
      </c>
      <c r="B472" s="65">
        <v>50</v>
      </c>
      <c r="C472" s="66">
        <v>95</v>
      </c>
      <c r="D472" s="65">
        <v>93</v>
      </c>
      <c r="E472" s="66">
        <v>212</v>
      </c>
      <c r="F472" s="67"/>
      <c r="G472" s="65">
        <f t="shared" si="80"/>
        <v>-45</v>
      </c>
      <c r="H472" s="66">
        <f t="shared" si="81"/>
        <v>-119</v>
      </c>
      <c r="I472" s="20">
        <f t="shared" si="82"/>
        <v>-0.47368421052631576</v>
      </c>
      <c r="J472" s="21">
        <f t="shared" si="83"/>
        <v>-0.56132075471698117</v>
      </c>
    </row>
    <row r="473" spans="1:10" x14ac:dyDescent="0.2">
      <c r="A473" s="158" t="s">
        <v>247</v>
      </c>
      <c r="B473" s="65">
        <v>64</v>
      </c>
      <c r="C473" s="66">
        <v>62</v>
      </c>
      <c r="D473" s="65">
        <v>130</v>
      </c>
      <c r="E473" s="66">
        <v>153</v>
      </c>
      <c r="F473" s="67"/>
      <c r="G473" s="65">
        <f t="shared" si="80"/>
        <v>2</v>
      </c>
      <c r="H473" s="66">
        <f t="shared" si="81"/>
        <v>-23</v>
      </c>
      <c r="I473" s="20">
        <f t="shared" si="82"/>
        <v>3.2258064516129031E-2</v>
      </c>
      <c r="J473" s="21">
        <f t="shared" si="83"/>
        <v>-0.15032679738562091</v>
      </c>
    </row>
    <row r="474" spans="1:10" x14ac:dyDescent="0.2">
      <c r="A474" s="158" t="s">
        <v>226</v>
      </c>
      <c r="B474" s="65">
        <v>18</v>
      </c>
      <c r="C474" s="66">
        <v>66</v>
      </c>
      <c r="D474" s="65">
        <v>33</v>
      </c>
      <c r="E474" s="66">
        <v>117</v>
      </c>
      <c r="F474" s="67"/>
      <c r="G474" s="65">
        <f t="shared" si="80"/>
        <v>-48</v>
      </c>
      <c r="H474" s="66">
        <f t="shared" si="81"/>
        <v>-84</v>
      </c>
      <c r="I474" s="20">
        <f t="shared" si="82"/>
        <v>-0.72727272727272729</v>
      </c>
      <c r="J474" s="21">
        <f t="shared" si="83"/>
        <v>-0.71794871794871795</v>
      </c>
    </row>
    <row r="475" spans="1:10" x14ac:dyDescent="0.2">
      <c r="A475" s="158" t="s">
        <v>271</v>
      </c>
      <c r="B475" s="65">
        <v>13</v>
      </c>
      <c r="C475" s="66">
        <v>22</v>
      </c>
      <c r="D475" s="65">
        <v>39</v>
      </c>
      <c r="E475" s="66">
        <v>68</v>
      </c>
      <c r="F475" s="67"/>
      <c r="G475" s="65">
        <f t="shared" si="80"/>
        <v>-9</v>
      </c>
      <c r="H475" s="66">
        <f t="shared" si="81"/>
        <v>-29</v>
      </c>
      <c r="I475" s="20">
        <f t="shared" si="82"/>
        <v>-0.40909090909090912</v>
      </c>
      <c r="J475" s="21">
        <f t="shared" si="83"/>
        <v>-0.4264705882352941</v>
      </c>
    </row>
    <row r="476" spans="1:10" s="160" customFormat="1" x14ac:dyDescent="0.2">
      <c r="A476" s="178" t="s">
        <v>681</v>
      </c>
      <c r="B476" s="71">
        <v>211</v>
      </c>
      <c r="C476" s="72">
        <v>366</v>
      </c>
      <c r="D476" s="71">
        <v>480</v>
      </c>
      <c r="E476" s="72">
        <v>933</v>
      </c>
      <c r="F476" s="73"/>
      <c r="G476" s="71">
        <f t="shared" si="80"/>
        <v>-155</v>
      </c>
      <c r="H476" s="72">
        <f t="shared" si="81"/>
        <v>-453</v>
      </c>
      <c r="I476" s="37">
        <f t="shared" si="82"/>
        <v>-0.42349726775956287</v>
      </c>
      <c r="J476" s="38">
        <f t="shared" si="83"/>
        <v>-0.48553054662379419</v>
      </c>
    </row>
    <row r="477" spans="1:10" x14ac:dyDescent="0.2">
      <c r="A477" s="177"/>
      <c r="B477" s="143"/>
      <c r="C477" s="144"/>
      <c r="D477" s="143"/>
      <c r="E477" s="144"/>
      <c r="F477" s="145"/>
      <c r="G477" s="143"/>
      <c r="H477" s="144"/>
      <c r="I477" s="151"/>
      <c r="J477" s="152"/>
    </row>
    <row r="478" spans="1:10" s="139" customFormat="1" x14ac:dyDescent="0.2">
      <c r="A478" s="159" t="s">
        <v>88</v>
      </c>
      <c r="B478" s="65"/>
      <c r="C478" s="66"/>
      <c r="D478" s="65"/>
      <c r="E478" s="66"/>
      <c r="F478" s="67"/>
      <c r="G478" s="65"/>
      <c r="H478" s="66"/>
      <c r="I478" s="20"/>
      <c r="J478" s="21"/>
    </row>
    <row r="479" spans="1:10" x14ac:dyDescent="0.2">
      <c r="A479" s="158" t="s">
        <v>403</v>
      </c>
      <c r="B479" s="65">
        <v>13</v>
      </c>
      <c r="C479" s="66">
        <v>4</v>
      </c>
      <c r="D479" s="65">
        <v>28</v>
      </c>
      <c r="E479" s="66">
        <v>20</v>
      </c>
      <c r="F479" s="67"/>
      <c r="G479" s="65">
        <f>B479-C479</f>
        <v>9</v>
      </c>
      <c r="H479" s="66">
        <f>D479-E479</f>
        <v>8</v>
      </c>
      <c r="I479" s="20">
        <f>IF(C479=0, "-", IF(G479/C479&lt;10, G479/C479, "&gt;999%"))</f>
        <v>2.25</v>
      </c>
      <c r="J479" s="21">
        <f>IF(E479=0, "-", IF(H479/E479&lt;10, H479/E479, "&gt;999%"))</f>
        <v>0.4</v>
      </c>
    </row>
    <row r="480" spans="1:10" x14ac:dyDescent="0.2">
      <c r="A480" s="158" t="s">
        <v>524</v>
      </c>
      <c r="B480" s="65">
        <v>6</v>
      </c>
      <c r="C480" s="66">
        <v>46</v>
      </c>
      <c r="D480" s="65">
        <v>56</v>
      </c>
      <c r="E480" s="66">
        <v>114</v>
      </c>
      <c r="F480" s="67"/>
      <c r="G480" s="65">
        <f>B480-C480</f>
        <v>-40</v>
      </c>
      <c r="H480" s="66">
        <f>D480-E480</f>
        <v>-58</v>
      </c>
      <c r="I480" s="20">
        <f>IF(C480=0, "-", IF(G480/C480&lt;10, G480/C480, "&gt;999%"))</f>
        <v>-0.86956521739130432</v>
      </c>
      <c r="J480" s="21">
        <f>IF(E480=0, "-", IF(H480/E480&lt;10, H480/E480, "&gt;999%"))</f>
        <v>-0.50877192982456143</v>
      </c>
    </row>
    <row r="481" spans="1:10" x14ac:dyDescent="0.2">
      <c r="A481" s="158" t="s">
        <v>440</v>
      </c>
      <c r="B481" s="65">
        <v>24</v>
      </c>
      <c r="C481" s="66">
        <v>20</v>
      </c>
      <c r="D481" s="65">
        <v>48</v>
      </c>
      <c r="E481" s="66">
        <v>23</v>
      </c>
      <c r="F481" s="67"/>
      <c r="G481" s="65">
        <f>B481-C481</f>
        <v>4</v>
      </c>
      <c r="H481" s="66">
        <f>D481-E481</f>
        <v>25</v>
      </c>
      <c r="I481" s="20">
        <f>IF(C481=0, "-", IF(G481/C481&lt;10, G481/C481, "&gt;999%"))</f>
        <v>0.2</v>
      </c>
      <c r="J481" s="21">
        <f>IF(E481=0, "-", IF(H481/E481&lt;10, H481/E481, "&gt;999%"))</f>
        <v>1.0869565217391304</v>
      </c>
    </row>
    <row r="482" spans="1:10" s="160" customFormat="1" x14ac:dyDescent="0.2">
      <c r="A482" s="178" t="s">
        <v>682</v>
      </c>
      <c r="B482" s="71">
        <v>43</v>
      </c>
      <c r="C482" s="72">
        <v>70</v>
      </c>
      <c r="D482" s="71">
        <v>132</v>
      </c>
      <c r="E482" s="72">
        <v>157</v>
      </c>
      <c r="F482" s="73"/>
      <c r="G482" s="71">
        <f>B482-C482</f>
        <v>-27</v>
      </c>
      <c r="H482" s="72">
        <f>D482-E482</f>
        <v>-25</v>
      </c>
      <c r="I482" s="37">
        <f>IF(C482=0, "-", IF(G482/C482&lt;10, G482/C482, "&gt;999%"))</f>
        <v>-0.38571428571428573</v>
      </c>
      <c r="J482" s="38">
        <f>IF(E482=0, "-", IF(H482/E482&lt;10, H482/E482, "&gt;999%"))</f>
        <v>-0.15923566878980891</v>
      </c>
    </row>
    <row r="483" spans="1:10" x14ac:dyDescent="0.2">
      <c r="A483" s="177"/>
      <c r="B483" s="143"/>
      <c r="C483" s="144"/>
      <c r="D483" s="143"/>
      <c r="E483" s="144"/>
      <c r="F483" s="145"/>
      <c r="G483" s="143"/>
      <c r="H483" s="144"/>
      <c r="I483" s="151"/>
      <c r="J483" s="152"/>
    </row>
    <row r="484" spans="1:10" s="139" customFormat="1" x14ac:dyDescent="0.2">
      <c r="A484" s="159" t="s">
        <v>89</v>
      </c>
      <c r="B484" s="65"/>
      <c r="C484" s="66"/>
      <c r="D484" s="65"/>
      <c r="E484" s="66"/>
      <c r="F484" s="67"/>
      <c r="G484" s="65"/>
      <c r="H484" s="66"/>
      <c r="I484" s="20"/>
      <c r="J484" s="21"/>
    </row>
    <row r="485" spans="1:10" x14ac:dyDescent="0.2">
      <c r="A485" s="158" t="s">
        <v>315</v>
      </c>
      <c r="B485" s="65">
        <v>26</v>
      </c>
      <c r="C485" s="66">
        <v>36</v>
      </c>
      <c r="D485" s="65">
        <v>97</v>
      </c>
      <c r="E485" s="66">
        <v>69</v>
      </c>
      <c r="F485" s="67"/>
      <c r="G485" s="65">
        <f t="shared" ref="G485:G493" si="84">B485-C485</f>
        <v>-10</v>
      </c>
      <c r="H485" s="66">
        <f t="shared" ref="H485:H493" si="85">D485-E485</f>
        <v>28</v>
      </c>
      <c r="I485" s="20">
        <f t="shared" ref="I485:I493" si="86">IF(C485=0, "-", IF(G485/C485&lt;10, G485/C485, "&gt;999%"))</f>
        <v>-0.27777777777777779</v>
      </c>
      <c r="J485" s="21">
        <f t="shared" ref="J485:J493" si="87">IF(E485=0, "-", IF(H485/E485&lt;10, H485/E485, "&gt;999%"))</f>
        <v>0.40579710144927539</v>
      </c>
    </row>
    <row r="486" spans="1:10" x14ac:dyDescent="0.2">
      <c r="A486" s="158" t="s">
        <v>404</v>
      </c>
      <c r="B486" s="65">
        <v>145</v>
      </c>
      <c r="C486" s="66">
        <v>481</v>
      </c>
      <c r="D486" s="65">
        <v>1024</v>
      </c>
      <c r="E486" s="66">
        <v>1211</v>
      </c>
      <c r="F486" s="67"/>
      <c r="G486" s="65">
        <f t="shared" si="84"/>
        <v>-336</v>
      </c>
      <c r="H486" s="66">
        <f t="shared" si="85"/>
        <v>-187</v>
      </c>
      <c r="I486" s="20">
        <f t="shared" si="86"/>
        <v>-0.69854469854469858</v>
      </c>
      <c r="J486" s="21">
        <f t="shared" si="87"/>
        <v>-0.15441783649876134</v>
      </c>
    </row>
    <row r="487" spans="1:10" x14ac:dyDescent="0.2">
      <c r="A487" s="158" t="s">
        <v>227</v>
      </c>
      <c r="B487" s="65">
        <v>23</v>
      </c>
      <c r="C487" s="66">
        <v>117</v>
      </c>
      <c r="D487" s="65">
        <v>194</v>
      </c>
      <c r="E487" s="66">
        <v>390</v>
      </c>
      <c r="F487" s="67"/>
      <c r="G487" s="65">
        <f t="shared" si="84"/>
        <v>-94</v>
      </c>
      <c r="H487" s="66">
        <f t="shared" si="85"/>
        <v>-196</v>
      </c>
      <c r="I487" s="20">
        <f t="shared" si="86"/>
        <v>-0.80341880341880345</v>
      </c>
      <c r="J487" s="21">
        <f t="shared" si="87"/>
        <v>-0.50256410256410255</v>
      </c>
    </row>
    <row r="488" spans="1:10" x14ac:dyDescent="0.2">
      <c r="A488" s="158" t="s">
        <v>248</v>
      </c>
      <c r="B488" s="65">
        <v>0</v>
      </c>
      <c r="C488" s="66">
        <v>0</v>
      </c>
      <c r="D488" s="65">
        <v>0</v>
      </c>
      <c r="E488" s="66">
        <v>2</v>
      </c>
      <c r="F488" s="67"/>
      <c r="G488" s="65">
        <f t="shared" si="84"/>
        <v>0</v>
      </c>
      <c r="H488" s="66">
        <f t="shared" si="85"/>
        <v>-2</v>
      </c>
      <c r="I488" s="20" t="str">
        <f t="shared" si="86"/>
        <v>-</v>
      </c>
      <c r="J488" s="21">
        <f t="shared" si="87"/>
        <v>-1</v>
      </c>
    </row>
    <row r="489" spans="1:10" x14ac:dyDescent="0.2">
      <c r="A489" s="158" t="s">
        <v>249</v>
      </c>
      <c r="B489" s="65">
        <v>0</v>
      </c>
      <c r="C489" s="66">
        <v>6</v>
      </c>
      <c r="D489" s="65">
        <v>0</v>
      </c>
      <c r="E489" s="66">
        <v>85</v>
      </c>
      <c r="F489" s="67"/>
      <c r="G489" s="65">
        <f t="shared" si="84"/>
        <v>-6</v>
      </c>
      <c r="H489" s="66">
        <f t="shared" si="85"/>
        <v>-85</v>
      </c>
      <c r="I489" s="20">
        <f t="shared" si="86"/>
        <v>-1</v>
      </c>
      <c r="J489" s="21">
        <f t="shared" si="87"/>
        <v>-1</v>
      </c>
    </row>
    <row r="490" spans="1:10" x14ac:dyDescent="0.2">
      <c r="A490" s="158" t="s">
        <v>441</v>
      </c>
      <c r="B490" s="65">
        <v>366</v>
      </c>
      <c r="C490" s="66">
        <v>599</v>
      </c>
      <c r="D490" s="65">
        <v>591</v>
      </c>
      <c r="E490" s="66">
        <v>1090</v>
      </c>
      <c r="F490" s="67"/>
      <c r="G490" s="65">
        <f t="shared" si="84"/>
        <v>-233</v>
      </c>
      <c r="H490" s="66">
        <f t="shared" si="85"/>
        <v>-499</v>
      </c>
      <c r="I490" s="20">
        <f t="shared" si="86"/>
        <v>-0.38898163606010017</v>
      </c>
      <c r="J490" s="21">
        <f t="shared" si="87"/>
        <v>-0.45779816513761468</v>
      </c>
    </row>
    <row r="491" spans="1:10" x14ac:dyDescent="0.2">
      <c r="A491" s="158" t="s">
        <v>228</v>
      </c>
      <c r="B491" s="65">
        <v>1</v>
      </c>
      <c r="C491" s="66">
        <v>79</v>
      </c>
      <c r="D491" s="65">
        <v>1</v>
      </c>
      <c r="E491" s="66">
        <v>173</v>
      </c>
      <c r="F491" s="67"/>
      <c r="G491" s="65">
        <f t="shared" si="84"/>
        <v>-78</v>
      </c>
      <c r="H491" s="66">
        <f t="shared" si="85"/>
        <v>-172</v>
      </c>
      <c r="I491" s="20">
        <f t="shared" si="86"/>
        <v>-0.98734177215189878</v>
      </c>
      <c r="J491" s="21">
        <f t="shared" si="87"/>
        <v>-0.9942196531791907</v>
      </c>
    </row>
    <row r="492" spans="1:10" x14ac:dyDescent="0.2">
      <c r="A492" s="158" t="s">
        <v>373</v>
      </c>
      <c r="B492" s="65">
        <v>31</v>
      </c>
      <c r="C492" s="66">
        <v>304</v>
      </c>
      <c r="D492" s="65">
        <v>596</v>
      </c>
      <c r="E492" s="66">
        <v>823</v>
      </c>
      <c r="F492" s="67"/>
      <c r="G492" s="65">
        <f t="shared" si="84"/>
        <v>-273</v>
      </c>
      <c r="H492" s="66">
        <f t="shared" si="85"/>
        <v>-227</v>
      </c>
      <c r="I492" s="20">
        <f t="shared" si="86"/>
        <v>-0.89802631578947367</v>
      </c>
      <c r="J492" s="21">
        <f t="shared" si="87"/>
        <v>-0.275820170109356</v>
      </c>
    </row>
    <row r="493" spans="1:10" s="160" customFormat="1" x14ac:dyDescent="0.2">
      <c r="A493" s="178" t="s">
        <v>683</v>
      </c>
      <c r="B493" s="71">
        <v>592</v>
      </c>
      <c r="C493" s="72">
        <v>1622</v>
      </c>
      <c r="D493" s="71">
        <v>2503</v>
      </c>
      <c r="E493" s="72">
        <v>3843</v>
      </c>
      <c r="F493" s="73"/>
      <c r="G493" s="71">
        <f t="shared" si="84"/>
        <v>-1030</v>
      </c>
      <c r="H493" s="72">
        <f t="shared" si="85"/>
        <v>-1340</v>
      </c>
      <c r="I493" s="37">
        <f t="shared" si="86"/>
        <v>-0.63501849568434032</v>
      </c>
      <c r="J493" s="38">
        <f t="shared" si="87"/>
        <v>-0.34868592245641428</v>
      </c>
    </row>
    <row r="494" spans="1:10" x14ac:dyDescent="0.2">
      <c r="A494" s="177"/>
      <c r="B494" s="143"/>
      <c r="C494" s="144"/>
      <c r="D494" s="143"/>
      <c r="E494" s="144"/>
      <c r="F494" s="145"/>
      <c r="G494" s="143"/>
      <c r="H494" s="144"/>
      <c r="I494" s="151"/>
      <c r="J494" s="152"/>
    </row>
    <row r="495" spans="1:10" s="139" customFormat="1" x14ac:dyDescent="0.2">
      <c r="A495" s="159" t="s">
        <v>90</v>
      </c>
      <c r="B495" s="65"/>
      <c r="C495" s="66"/>
      <c r="D495" s="65"/>
      <c r="E495" s="66"/>
      <c r="F495" s="67"/>
      <c r="G495" s="65"/>
      <c r="H495" s="66"/>
      <c r="I495" s="20"/>
      <c r="J495" s="21"/>
    </row>
    <row r="496" spans="1:10" x14ac:dyDescent="0.2">
      <c r="A496" s="158" t="s">
        <v>209</v>
      </c>
      <c r="B496" s="65">
        <v>254</v>
      </c>
      <c r="C496" s="66">
        <v>114</v>
      </c>
      <c r="D496" s="65">
        <v>488</v>
      </c>
      <c r="E496" s="66">
        <v>383</v>
      </c>
      <c r="F496" s="67"/>
      <c r="G496" s="65">
        <f t="shared" ref="G496:G502" si="88">B496-C496</f>
        <v>140</v>
      </c>
      <c r="H496" s="66">
        <f t="shared" ref="H496:H502" si="89">D496-E496</f>
        <v>105</v>
      </c>
      <c r="I496" s="20">
        <f t="shared" ref="I496:I502" si="90">IF(C496=0, "-", IF(G496/C496&lt;10, G496/C496, "&gt;999%"))</f>
        <v>1.2280701754385965</v>
      </c>
      <c r="J496" s="21">
        <f t="shared" ref="J496:J502" si="91">IF(E496=0, "-", IF(H496/E496&lt;10, H496/E496, "&gt;999%"))</f>
        <v>0.27415143603133157</v>
      </c>
    </row>
    <row r="497" spans="1:10" x14ac:dyDescent="0.2">
      <c r="A497" s="158" t="s">
        <v>352</v>
      </c>
      <c r="B497" s="65">
        <v>68</v>
      </c>
      <c r="C497" s="66">
        <v>21</v>
      </c>
      <c r="D497" s="65">
        <v>197</v>
      </c>
      <c r="E497" s="66">
        <v>89</v>
      </c>
      <c r="F497" s="67"/>
      <c r="G497" s="65">
        <f t="shared" si="88"/>
        <v>47</v>
      </c>
      <c r="H497" s="66">
        <f t="shared" si="89"/>
        <v>108</v>
      </c>
      <c r="I497" s="20">
        <f t="shared" si="90"/>
        <v>2.2380952380952381</v>
      </c>
      <c r="J497" s="21">
        <f t="shared" si="91"/>
        <v>1.2134831460674158</v>
      </c>
    </row>
    <row r="498" spans="1:10" x14ac:dyDescent="0.2">
      <c r="A498" s="158" t="s">
        <v>353</v>
      </c>
      <c r="B498" s="65">
        <v>114</v>
      </c>
      <c r="C498" s="66">
        <v>34</v>
      </c>
      <c r="D498" s="65">
        <v>338</v>
      </c>
      <c r="E498" s="66">
        <v>122</v>
      </c>
      <c r="F498" s="67"/>
      <c r="G498" s="65">
        <f t="shared" si="88"/>
        <v>80</v>
      </c>
      <c r="H498" s="66">
        <f t="shared" si="89"/>
        <v>216</v>
      </c>
      <c r="I498" s="20">
        <f t="shared" si="90"/>
        <v>2.3529411764705883</v>
      </c>
      <c r="J498" s="21">
        <f t="shared" si="91"/>
        <v>1.7704918032786885</v>
      </c>
    </row>
    <row r="499" spans="1:10" x14ac:dyDescent="0.2">
      <c r="A499" s="158" t="s">
        <v>374</v>
      </c>
      <c r="B499" s="65">
        <v>13</v>
      </c>
      <c r="C499" s="66">
        <v>6</v>
      </c>
      <c r="D499" s="65">
        <v>26</v>
      </c>
      <c r="E499" s="66">
        <v>43</v>
      </c>
      <c r="F499" s="67"/>
      <c r="G499" s="65">
        <f t="shared" si="88"/>
        <v>7</v>
      </c>
      <c r="H499" s="66">
        <f t="shared" si="89"/>
        <v>-17</v>
      </c>
      <c r="I499" s="20">
        <f t="shared" si="90"/>
        <v>1.1666666666666667</v>
      </c>
      <c r="J499" s="21">
        <f t="shared" si="91"/>
        <v>-0.39534883720930231</v>
      </c>
    </row>
    <row r="500" spans="1:10" x14ac:dyDescent="0.2">
      <c r="A500" s="158" t="s">
        <v>210</v>
      </c>
      <c r="B500" s="65">
        <v>71</v>
      </c>
      <c r="C500" s="66">
        <v>98</v>
      </c>
      <c r="D500" s="65">
        <v>187</v>
      </c>
      <c r="E500" s="66">
        <v>391</v>
      </c>
      <c r="F500" s="67"/>
      <c r="G500" s="65">
        <f t="shared" si="88"/>
        <v>-27</v>
      </c>
      <c r="H500" s="66">
        <f t="shared" si="89"/>
        <v>-204</v>
      </c>
      <c r="I500" s="20">
        <f t="shared" si="90"/>
        <v>-0.27551020408163263</v>
      </c>
      <c r="J500" s="21">
        <f t="shared" si="91"/>
        <v>-0.52173913043478259</v>
      </c>
    </row>
    <row r="501" spans="1:10" x14ac:dyDescent="0.2">
      <c r="A501" s="158" t="s">
        <v>375</v>
      </c>
      <c r="B501" s="65">
        <v>9</v>
      </c>
      <c r="C501" s="66">
        <v>88</v>
      </c>
      <c r="D501" s="65">
        <v>60</v>
      </c>
      <c r="E501" s="66">
        <v>208</v>
      </c>
      <c r="F501" s="67"/>
      <c r="G501" s="65">
        <f t="shared" si="88"/>
        <v>-79</v>
      </c>
      <c r="H501" s="66">
        <f t="shared" si="89"/>
        <v>-148</v>
      </c>
      <c r="I501" s="20">
        <f t="shared" si="90"/>
        <v>-0.89772727272727271</v>
      </c>
      <c r="J501" s="21">
        <f t="shared" si="91"/>
        <v>-0.71153846153846156</v>
      </c>
    </row>
    <row r="502" spans="1:10" s="160" customFormat="1" x14ac:dyDescent="0.2">
      <c r="A502" s="178" t="s">
        <v>684</v>
      </c>
      <c r="B502" s="71">
        <v>529</v>
      </c>
      <c r="C502" s="72">
        <v>361</v>
      </c>
      <c r="D502" s="71">
        <v>1296</v>
      </c>
      <c r="E502" s="72">
        <v>1236</v>
      </c>
      <c r="F502" s="73"/>
      <c r="G502" s="71">
        <f t="shared" si="88"/>
        <v>168</v>
      </c>
      <c r="H502" s="72">
        <f t="shared" si="89"/>
        <v>60</v>
      </c>
      <c r="I502" s="37">
        <f t="shared" si="90"/>
        <v>0.46537396121883656</v>
      </c>
      <c r="J502" s="38">
        <f t="shared" si="91"/>
        <v>4.8543689320388349E-2</v>
      </c>
    </row>
    <row r="503" spans="1:10" x14ac:dyDescent="0.2">
      <c r="A503" s="177"/>
      <c r="B503" s="143"/>
      <c r="C503" s="144"/>
      <c r="D503" s="143"/>
      <c r="E503" s="144"/>
      <c r="F503" s="145"/>
      <c r="G503" s="143"/>
      <c r="H503" s="144"/>
      <c r="I503" s="151"/>
      <c r="J503" s="152"/>
    </row>
    <row r="504" spans="1:10" s="139" customFormat="1" x14ac:dyDescent="0.2">
      <c r="A504" s="159" t="s">
        <v>91</v>
      </c>
      <c r="B504" s="65"/>
      <c r="C504" s="66"/>
      <c r="D504" s="65"/>
      <c r="E504" s="66"/>
      <c r="F504" s="67"/>
      <c r="G504" s="65"/>
      <c r="H504" s="66"/>
      <c r="I504" s="20"/>
      <c r="J504" s="21"/>
    </row>
    <row r="505" spans="1:10" x14ac:dyDescent="0.2">
      <c r="A505" s="158" t="s">
        <v>265</v>
      </c>
      <c r="B505" s="65">
        <v>1571</v>
      </c>
      <c r="C505" s="66">
        <v>0</v>
      </c>
      <c r="D505" s="65">
        <v>1571</v>
      </c>
      <c r="E505" s="66">
        <v>0</v>
      </c>
      <c r="F505" s="67"/>
      <c r="G505" s="65">
        <f>B505-C505</f>
        <v>1571</v>
      </c>
      <c r="H505" s="66">
        <f>D505-E505</f>
        <v>1571</v>
      </c>
      <c r="I505" s="20" t="str">
        <f>IF(C505=0, "-", IF(G505/C505&lt;10, G505/C505, "&gt;999%"))</f>
        <v>-</v>
      </c>
      <c r="J505" s="21" t="str">
        <f>IF(E505=0, "-", IF(H505/E505&lt;10, H505/E505, "&gt;999%"))</f>
        <v>-</v>
      </c>
    </row>
    <row r="506" spans="1:10" s="160" customFormat="1" x14ac:dyDescent="0.2">
      <c r="A506" s="178" t="s">
        <v>685</v>
      </c>
      <c r="B506" s="71">
        <v>1571</v>
      </c>
      <c r="C506" s="72">
        <v>0</v>
      </c>
      <c r="D506" s="71">
        <v>1571</v>
      </c>
      <c r="E506" s="72">
        <v>0</v>
      </c>
      <c r="F506" s="73"/>
      <c r="G506" s="71">
        <f>B506-C506</f>
        <v>1571</v>
      </c>
      <c r="H506" s="72">
        <f>D506-E506</f>
        <v>1571</v>
      </c>
      <c r="I506" s="37" t="str">
        <f>IF(C506=0, "-", IF(G506/C506&lt;10, G506/C506, "&gt;999%"))</f>
        <v>-</v>
      </c>
      <c r="J506" s="38" t="str">
        <f>IF(E506=0, "-", IF(H506/E506&lt;10, H506/E506, "&gt;999%"))</f>
        <v>-</v>
      </c>
    </row>
    <row r="507" spans="1:10" x14ac:dyDescent="0.2">
      <c r="A507" s="177"/>
      <c r="B507" s="143"/>
      <c r="C507" s="144"/>
      <c r="D507" s="143"/>
      <c r="E507" s="144"/>
      <c r="F507" s="145"/>
      <c r="G507" s="143"/>
      <c r="H507" s="144"/>
      <c r="I507" s="151"/>
      <c r="J507" s="152"/>
    </row>
    <row r="508" spans="1:10" s="139" customFormat="1" x14ac:dyDescent="0.2">
      <c r="A508" s="159" t="s">
        <v>92</v>
      </c>
      <c r="B508" s="65"/>
      <c r="C508" s="66"/>
      <c r="D508" s="65"/>
      <c r="E508" s="66"/>
      <c r="F508" s="67"/>
      <c r="G508" s="65"/>
      <c r="H508" s="66"/>
      <c r="I508" s="20"/>
      <c r="J508" s="21"/>
    </row>
    <row r="509" spans="1:10" x14ac:dyDescent="0.2">
      <c r="A509" s="158" t="s">
        <v>316</v>
      </c>
      <c r="B509" s="65">
        <v>0</v>
      </c>
      <c r="C509" s="66">
        <v>22</v>
      </c>
      <c r="D509" s="65">
        <v>1</v>
      </c>
      <c r="E509" s="66">
        <v>56</v>
      </c>
      <c r="F509" s="67"/>
      <c r="G509" s="65">
        <f t="shared" ref="G509:G532" si="92">B509-C509</f>
        <v>-22</v>
      </c>
      <c r="H509" s="66">
        <f t="shared" ref="H509:H532" si="93">D509-E509</f>
        <v>-55</v>
      </c>
      <c r="I509" s="20">
        <f t="shared" ref="I509:I532" si="94">IF(C509=0, "-", IF(G509/C509&lt;10, G509/C509, "&gt;999%"))</f>
        <v>-1</v>
      </c>
      <c r="J509" s="21">
        <f t="shared" ref="J509:J532" si="95">IF(E509=0, "-", IF(H509/E509&lt;10, H509/E509, "&gt;999%"))</f>
        <v>-0.9821428571428571</v>
      </c>
    </row>
    <row r="510" spans="1:10" x14ac:dyDescent="0.2">
      <c r="A510" s="158" t="s">
        <v>250</v>
      </c>
      <c r="B510" s="65">
        <v>349</v>
      </c>
      <c r="C510" s="66">
        <v>309</v>
      </c>
      <c r="D510" s="65">
        <v>1069</v>
      </c>
      <c r="E510" s="66">
        <v>917</v>
      </c>
      <c r="F510" s="67"/>
      <c r="G510" s="65">
        <f t="shared" si="92"/>
        <v>40</v>
      </c>
      <c r="H510" s="66">
        <f t="shared" si="93"/>
        <v>152</v>
      </c>
      <c r="I510" s="20">
        <f t="shared" si="94"/>
        <v>0.12944983818770225</v>
      </c>
      <c r="J510" s="21">
        <f t="shared" si="95"/>
        <v>0.16575790621592149</v>
      </c>
    </row>
    <row r="511" spans="1:10" x14ac:dyDescent="0.2">
      <c r="A511" s="158" t="s">
        <v>376</v>
      </c>
      <c r="B511" s="65">
        <v>146</v>
      </c>
      <c r="C511" s="66">
        <v>353</v>
      </c>
      <c r="D511" s="65">
        <v>688</v>
      </c>
      <c r="E511" s="66">
        <v>915</v>
      </c>
      <c r="F511" s="67"/>
      <c r="G511" s="65">
        <f t="shared" si="92"/>
        <v>-207</v>
      </c>
      <c r="H511" s="66">
        <f t="shared" si="93"/>
        <v>-227</v>
      </c>
      <c r="I511" s="20">
        <f t="shared" si="94"/>
        <v>-0.58640226628895187</v>
      </c>
      <c r="J511" s="21">
        <f t="shared" si="95"/>
        <v>-0.24808743169398906</v>
      </c>
    </row>
    <row r="512" spans="1:10" x14ac:dyDescent="0.2">
      <c r="A512" s="158" t="s">
        <v>486</v>
      </c>
      <c r="B512" s="65">
        <v>3</v>
      </c>
      <c r="C512" s="66">
        <v>6</v>
      </c>
      <c r="D512" s="65">
        <v>5</v>
      </c>
      <c r="E512" s="66">
        <v>15</v>
      </c>
      <c r="F512" s="67"/>
      <c r="G512" s="65">
        <f t="shared" si="92"/>
        <v>-3</v>
      </c>
      <c r="H512" s="66">
        <f t="shared" si="93"/>
        <v>-10</v>
      </c>
      <c r="I512" s="20">
        <f t="shared" si="94"/>
        <v>-0.5</v>
      </c>
      <c r="J512" s="21">
        <f t="shared" si="95"/>
        <v>-0.66666666666666663</v>
      </c>
    </row>
    <row r="513" spans="1:10" x14ac:dyDescent="0.2">
      <c r="A513" s="158" t="s">
        <v>229</v>
      </c>
      <c r="B513" s="65">
        <v>660</v>
      </c>
      <c r="C513" s="66">
        <v>1093</v>
      </c>
      <c r="D513" s="65">
        <v>1727</v>
      </c>
      <c r="E513" s="66">
        <v>2950</v>
      </c>
      <c r="F513" s="67"/>
      <c r="G513" s="65">
        <f t="shared" si="92"/>
        <v>-433</v>
      </c>
      <c r="H513" s="66">
        <f t="shared" si="93"/>
        <v>-1223</v>
      </c>
      <c r="I513" s="20">
        <f t="shared" si="94"/>
        <v>-0.39615736505032023</v>
      </c>
      <c r="J513" s="21">
        <f t="shared" si="95"/>
        <v>-0.41457627118644069</v>
      </c>
    </row>
    <row r="514" spans="1:10" x14ac:dyDescent="0.2">
      <c r="A514" s="158" t="s">
        <v>442</v>
      </c>
      <c r="B514" s="65">
        <v>171</v>
      </c>
      <c r="C514" s="66">
        <v>86</v>
      </c>
      <c r="D514" s="65">
        <v>405</v>
      </c>
      <c r="E514" s="66">
        <v>207</v>
      </c>
      <c r="F514" s="67"/>
      <c r="G514" s="65">
        <f t="shared" si="92"/>
        <v>85</v>
      </c>
      <c r="H514" s="66">
        <f t="shared" si="93"/>
        <v>198</v>
      </c>
      <c r="I514" s="20">
        <f t="shared" si="94"/>
        <v>0.98837209302325579</v>
      </c>
      <c r="J514" s="21">
        <f t="shared" si="95"/>
        <v>0.95652173913043481</v>
      </c>
    </row>
    <row r="515" spans="1:10" x14ac:dyDescent="0.2">
      <c r="A515" s="158" t="s">
        <v>306</v>
      </c>
      <c r="B515" s="65">
        <v>4</v>
      </c>
      <c r="C515" s="66">
        <v>7</v>
      </c>
      <c r="D515" s="65">
        <v>8</v>
      </c>
      <c r="E515" s="66">
        <v>12</v>
      </c>
      <c r="F515" s="67"/>
      <c r="G515" s="65">
        <f t="shared" si="92"/>
        <v>-3</v>
      </c>
      <c r="H515" s="66">
        <f t="shared" si="93"/>
        <v>-4</v>
      </c>
      <c r="I515" s="20">
        <f t="shared" si="94"/>
        <v>-0.42857142857142855</v>
      </c>
      <c r="J515" s="21">
        <f t="shared" si="95"/>
        <v>-0.33333333333333331</v>
      </c>
    </row>
    <row r="516" spans="1:10" x14ac:dyDescent="0.2">
      <c r="A516" s="158" t="s">
        <v>484</v>
      </c>
      <c r="B516" s="65">
        <v>117</v>
      </c>
      <c r="C516" s="66">
        <v>56</v>
      </c>
      <c r="D516" s="65">
        <v>221</v>
      </c>
      <c r="E516" s="66">
        <v>143</v>
      </c>
      <c r="F516" s="67"/>
      <c r="G516" s="65">
        <f t="shared" si="92"/>
        <v>61</v>
      </c>
      <c r="H516" s="66">
        <f t="shared" si="93"/>
        <v>78</v>
      </c>
      <c r="I516" s="20">
        <f t="shared" si="94"/>
        <v>1.0892857142857142</v>
      </c>
      <c r="J516" s="21">
        <f t="shared" si="95"/>
        <v>0.54545454545454541</v>
      </c>
    </row>
    <row r="517" spans="1:10" x14ac:dyDescent="0.2">
      <c r="A517" s="158" t="s">
        <v>499</v>
      </c>
      <c r="B517" s="65">
        <v>317</v>
      </c>
      <c r="C517" s="66">
        <v>345</v>
      </c>
      <c r="D517" s="65">
        <v>1048</v>
      </c>
      <c r="E517" s="66">
        <v>933</v>
      </c>
      <c r="F517" s="67"/>
      <c r="G517" s="65">
        <f t="shared" si="92"/>
        <v>-28</v>
      </c>
      <c r="H517" s="66">
        <f t="shared" si="93"/>
        <v>115</v>
      </c>
      <c r="I517" s="20">
        <f t="shared" si="94"/>
        <v>-8.1159420289855067E-2</v>
      </c>
      <c r="J517" s="21">
        <f t="shared" si="95"/>
        <v>0.1232583065380493</v>
      </c>
    </row>
    <row r="518" spans="1:10" x14ac:dyDescent="0.2">
      <c r="A518" s="158" t="s">
        <v>508</v>
      </c>
      <c r="B518" s="65">
        <v>495</v>
      </c>
      <c r="C518" s="66">
        <v>432</v>
      </c>
      <c r="D518" s="65">
        <v>1226</v>
      </c>
      <c r="E518" s="66">
        <v>1096</v>
      </c>
      <c r="F518" s="67"/>
      <c r="G518" s="65">
        <f t="shared" si="92"/>
        <v>63</v>
      </c>
      <c r="H518" s="66">
        <f t="shared" si="93"/>
        <v>130</v>
      </c>
      <c r="I518" s="20">
        <f t="shared" si="94"/>
        <v>0.14583333333333334</v>
      </c>
      <c r="J518" s="21">
        <f t="shared" si="95"/>
        <v>0.11861313868613138</v>
      </c>
    </row>
    <row r="519" spans="1:10" x14ac:dyDescent="0.2">
      <c r="A519" s="158" t="s">
        <v>525</v>
      </c>
      <c r="B519" s="65">
        <v>1534</v>
      </c>
      <c r="C519" s="66">
        <v>1283</v>
      </c>
      <c r="D519" s="65">
        <v>3187</v>
      </c>
      <c r="E519" s="66">
        <v>3224</v>
      </c>
      <c r="F519" s="67"/>
      <c r="G519" s="65">
        <f t="shared" si="92"/>
        <v>251</v>
      </c>
      <c r="H519" s="66">
        <f t="shared" si="93"/>
        <v>-37</v>
      </c>
      <c r="I519" s="20">
        <f t="shared" si="94"/>
        <v>0.19563522992985191</v>
      </c>
      <c r="J519" s="21">
        <f t="shared" si="95"/>
        <v>-1.1476426799007445E-2</v>
      </c>
    </row>
    <row r="520" spans="1:10" x14ac:dyDescent="0.2">
      <c r="A520" s="158" t="s">
        <v>443</v>
      </c>
      <c r="B520" s="65">
        <v>311</v>
      </c>
      <c r="C520" s="66">
        <v>31</v>
      </c>
      <c r="D520" s="65">
        <v>655</v>
      </c>
      <c r="E520" s="66">
        <v>139</v>
      </c>
      <c r="F520" s="67"/>
      <c r="G520" s="65">
        <f t="shared" si="92"/>
        <v>280</v>
      </c>
      <c r="H520" s="66">
        <f t="shared" si="93"/>
        <v>516</v>
      </c>
      <c r="I520" s="20">
        <f t="shared" si="94"/>
        <v>9.0322580645161299</v>
      </c>
      <c r="J520" s="21">
        <f t="shared" si="95"/>
        <v>3.7122302158273381</v>
      </c>
    </row>
    <row r="521" spans="1:10" x14ac:dyDescent="0.2">
      <c r="A521" s="158" t="s">
        <v>526</v>
      </c>
      <c r="B521" s="65">
        <v>263</v>
      </c>
      <c r="C521" s="66">
        <v>309</v>
      </c>
      <c r="D521" s="65">
        <v>656</v>
      </c>
      <c r="E521" s="66">
        <v>839</v>
      </c>
      <c r="F521" s="67"/>
      <c r="G521" s="65">
        <f t="shared" si="92"/>
        <v>-46</v>
      </c>
      <c r="H521" s="66">
        <f t="shared" si="93"/>
        <v>-183</v>
      </c>
      <c r="I521" s="20">
        <f t="shared" si="94"/>
        <v>-0.14886731391585761</v>
      </c>
      <c r="J521" s="21">
        <f t="shared" si="95"/>
        <v>-0.21811680572109654</v>
      </c>
    </row>
    <row r="522" spans="1:10" x14ac:dyDescent="0.2">
      <c r="A522" s="158" t="s">
        <v>468</v>
      </c>
      <c r="B522" s="65">
        <v>233</v>
      </c>
      <c r="C522" s="66">
        <v>596</v>
      </c>
      <c r="D522" s="65">
        <v>642</v>
      </c>
      <c r="E522" s="66">
        <v>1235</v>
      </c>
      <c r="F522" s="67"/>
      <c r="G522" s="65">
        <f t="shared" si="92"/>
        <v>-363</v>
      </c>
      <c r="H522" s="66">
        <f t="shared" si="93"/>
        <v>-593</v>
      </c>
      <c r="I522" s="20">
        <f t="shared" si="94"/>
        <v>-0.60906040268456374</v>
      </c>
      <c r="J522" s="21">
        <f t="shared" si="95"/>
        <v>-0.48016194331983808</v>
      </c>
    </row>
    <row r="523" spans="1:10" x14ac:dyDescent="0.2">
      <c r="A523" s="158" t="s">
        <v>281</v>
      </c>
      <c r="B523" s="65">
        <v>2</v>
      </c>
      <c r="C523" s="66">
        <v>0</v>
      </c>
      <c r="D523" s="65">
        <v>2</v>
      </c>
      <c r="E523" s="66">
        <v>0</v>
      </c>
      <c r="F523" s="67"/>
      <c r="G523" s="65">
        <f t="shared" si="92"/>
        <v>2</v>
      </c>
      <c r="H523" s="66">
        <f t="shared" si="93"/>
        <v>2</v>
      </c>
      <c r="I523" s="20" t="str">
        <f t="shared" si="94"/>
        <v>-</v>
      </c>
      <c r="J523" s="21" t="str">
        <f t="shared" si="95"/>
        <v>-</v>
      </c>
    </row>
    <row r="524" spans="1:10" x14ac:dyDescent="0.2">
      <c r="A524" s="158" t="s">
        <v>444</v>
      </c>
      <c r="B524" s="65">
        <v>561</v>
      </c>
      <c r="C524" s="66">
        <v>306</v>
      </c>
      <c r="D524" s="65">
        <v>1995</v>
      </c>
      <c r="E524" s="66">
        <v>1045</v>
      </c>
      <c r="F524" s="67"/>
      <c r="G524" s="65">
        <f t="shared" si="92"/>
        <v>255</v>
      </c>
      <c r="H524" s="66">
        <f t="shared" si="93"/>
        <v>950</v>
      </c>
      <c r="I524" s="20">
        <f t="shared" si="94"/>
        <v>0.83333333333333337</v>
      </c>
      <c r="J524" s="21">
        <f t="shared" si="95"/>
        <v>0.90909090909090906</v>
      </c>
    </row>
    <row r="525" spans="1:10" x14ac:dyDescent="0.2">
      <c r="A525" s="158" t="s">
        <v>230</v>
      </c>
      <c r="B525" s="65">
        <v>3</v>
      </c>
      <c r="C525" s="66">
        <v>1</v>
      </c>
      <c r="D525" s="65">
        <v>4</v>
      </c>
      <c r="E525" s="66">
        <v>4</v>
      </c>
      <c r="F525" s="67"/>
      <c r="G525" s="65">
        <f t="shared" si="92"/>
        <v>2</v>
      </c>
      <c r="H525" s="66">
        <f t="shared" si="93"/>
        <v>0</v>
      </c>
      <c r="I525" s="20">
        <f t="shared" si="94"/>
        <v>2</v>
      </c>
      <c r="J525" s="21">
        <f t="shared" si="95"/>
        <v>0</v>
      </c>
    </row>
    <row r="526" spans="1:10" x14ac:dyDescent="0.2">
      <c r="A526" s="158" t="s">
        <v>231</v>
      </c>
      <c r="B526" s="65">
        <v>0</v>
      </c>
      <c r="C526" s="66">
        <v>8</v>
      </c>
      <c r="D526" s="65">
        <v>0</v>
      </c>
      <c r="E526" s="66">
        <v>20</v>
      </c>
      <c r="F526" s="67"/>
      <c r="G526" s="65">
        <f t="shared" si="92"/>
        <v>-8</v>
      </c>
      <c r="H526" s="66">
        <f t="shared" si="93"/>
        <v>-20</v>
      </c>
      <c r="I526" s="20">
        <f t="shared" si="94"/>
        <v>-1</v>
      </c>
      <c r="J526" s="21">
        <f t="shared" si="95"/>
        <v>-1</v>
      </c>
    </row>
    <row r="527" spans="1:10" x14ac:dyDescent="0.2">
      <c r="A527" s="158" t="s">
        <v>405</v>
      </c>
      <c r="B527" s="65">
        <v>1633</v>
      </c>
      <c r="C527" s="66">
        <v>1212</v>
      </c>
      <c r="D527" s="65">
        <v>3591</v>
      </c>
      <c r="E527" s="66">
        <v>3354</v>
      </c>
      <c r="F527" s="67"/>
      <c r="G527" s="65">
        <f t="shared" si="92"/>
        <v>421</v>
      </c>
      <c r="H527" s="66">
        <f t="shared" si="93"/>
        <v>237</v>
      </c>
      <c r="I527" s="20">
        <f t="shared" si="94"/>
        <v>0.34735973597359737</v>
      </c>
      <c r="J527" s="21">
        <f t="shared" si="95"/>
        <v>7.0661896243291597E-2</v>
      </c>
    </row>
    <row r="528" spans="1:10" x14ac:dyDescent="0.2">
      <c r="A528" s="158" t="s">
        <v>332</v>
      </c>
      <c r="B528" s="65">
        <v>3</v>
      </c>
      <c r="C528" s="66">
        <v>5</v>
      </c>
      <c r="D528" s="65">
        <v>7</v>
      </c>
      <c r="E528" s="66">
        <v>15</v>
      </c>
      <c r="F528" s="67"/>
      <c r="G528" s="65">
        <f t="shared" si="92"/>
        <v>-2</v>
      </c>
      <c r="H528" s="66">
        <f t="shared" si="93"/>
        <v>-8</v>
      </c>
      <c r="I528" s="20">
        <f t="shared" si="94"/>
        <v>-0.4</v>
      </c>
      <c r="J528" s="21">
        <f t="shared" si="95"/>
        <v>-0.53333333333333333</v>
      </c>
    </row>
    <row r="529" spans="1:10" x14ac:dyDescent="0.2">
      <c r="A529" s="158" t="s">
        <v>299</v>
      </c>
      <c r="B529" s="65">
        <v>0</v>
      </c>
      <c r="C529" s="66">
        <v>0</v>
      </c>
      <c r="D529" s="65">
        <v>0</v>
      </c>
      <c r="E529" s="66">
        <v>1</v>
      </c>
      <c r="F529" s="67"/>
      <c r="G529" s="65">
        <f t="shared" si="92"/>
        <v>0</v>
      </c>
      <c r="H529" s="66">
        <f t="shared" si="93"/>
        <v>-1</v>
      </c>
      <c r="I529" s="20" t="str">
        <f t="shared" si="94"/>
        <v>-</v>
      </c>
      <c r="J529" s="21">
        <f t="shared" si="95"/>
        <v>-1</v>
      </c>
    </row>
    <row r="530" spans="1:10" x14ac:dyDescent="0.2">
      <c r="A530" s="158" t="s">
        <v>211</v>
      </c>
      <c r="B530" s="65">
        <v>104</v>
      </c>
      <c r="C530" s="66">
        <v>225</v>
      </c>
      <c r="D530" s="65">
        <v>327</v>
      </c>
      <c r="E530" s="66">
        <v>600</v>
      </c>
      <c r="F530" s="67"/>
      <c r="G530" s="65">
        <f t="shared" si="92"/>
        <v>-121</v>
      </c>
      <c r="H530" s="66">
        <f t="shared" si="93"/>
        <v>-273</v>
      </c>
      <c r="I530" s="20">
        <f t="shared" si="94"/>
        <v>-0.5377777777777778</v>
      </c>
      <c r="J530" s="21">
        <f t="shared" si="95"/>
        <v>-0.45500000000000002</v>
      </c>
    </row>
    <row r="531" spans="1:10" x14ac:dyDescent="0.2">
      <c r="A531" s="158" t="s">
        <v>354</v>
      </c>
      <c r="B531" s="65">
        <v>240</v>
      </c>
      <c r="C531" s="66">
        <v>298</v>
      </c>
      <c r="D531" s="65">
        <v>835</v>
      </c>
      <c r="E531" s="66">
        <v>699</v>
      </c>
      <c r="F531" s="67"/>
      <c r="G531" s="65">
        <f t="shared" si="92"/>
        <v>-58</v>
      </c>
      <c r="H531" s="66">
        <f t="shared" si="93"/>
        <v>136</v>
      </c>
      <c r="I531" s="20">
        <f t="shared" si="94"/>
        <v>-0.19463087248322147</v>
      </c>
      <c r="J531" s="21">
        <f t="shared" si="95"/>
        <v>0.19456366237482117</v>
      </c>
    </row>
    <row r="532" spans="1:10" s="160" customFormat="1" x14ac:dyDescent="0.2">
      <c r="A532" s="178" t="s">
        <v>686</v>
      </c>
      <c r="B532" s="71">
        <v>7149</v>
      </c>
      <c r="C532" s="72">
        <v>6983</v>
      </c>
      <c r="D532" s="71">
        <v>18299</v>
      </c>
      <c r="E532" s="72">
        <v>18419</v>
      </c>
      <c r="F532" s="73"/>
      <c r="G532" s="71">
        <f t="shared" si="92"/>
        <v>166</v>
      </c>
      <c r="H532" s="72">
        <f t="shared" si="93"/>
        <v>-120</v>
      </c>
      <c r="I532" s="37">
        <f t="shared" si="94"/>
        <v>2.3772017757410856E-2</v>
      </c>
      <c r="J532" s="38">
        <f t="shared" si="95"/>
        <v>-6.5150116727292467E-3</v>
      </c>
    </row>
    <row r="533" spans="1:10" x14ac:dyDescent="0.2">
      <c r="A533" s="177"/>
      <c r="B533" s="143"/>
      <c r="C533" s="144"/>
      <c r="D533" s="143"/>
      <c r="E533" s="144"/>
      <c r="F533" s="145"/>
      <c r="G533" s="143"/>
      <c r="H533" s="144"/>
      <c r="I533" s="151"/>
      <c r="J533" s="152"/>
    </row>
    <row r="534" spans="1:10" s="139" customFormat="1" x14ac:dyDescent="0.2">
      <c r="A534" s="159" t="s">
        <v>93</v>
      </c>
      <c r="B534" s="65"/>
      <c r="C534" s="66"/>
      <c r="D534" s="65"/>
      <c r="E534" s="66"/>
      <c r="F534" s="67"/>
      <c r="G534" s="65"/>
      <c r="H534" s="66"/>
      <c r="I534" s="20"/>
      <c r="J534" s="21"/>
    </row>
    <row r="535" spans="1:10" x14ac:dyDescent="0.2">
      <c r="A535" s="158" t="s">
        <v>565</v>
      </c>
      <c r="B535" s="65">
        <v>18</v>
      </c>
      <c r="C535" s="66">
        <v>1</v>
      </c>
      <c r="D535" s="65">
        <v>50</v>
      </c>
      <c r="E535" s="66">
        <v>13</v>
      </c>
      <c r="F535" s="67"/>
      <c r="G535" s="65">
        <f>B535-C535</f>
        <v>17</v>
      </c>
      <c r="H535" s="66">
        <f>D535-E535</f>
        <v>37</v>
      </c>
      <c r="I535" s="20" t="str">
        <f>IF(C535=0, "-", IF(G535/C535&lt;10, G535/C535, "&gt;999%"))</f>
        <v>&gt;999%</v>
      </c>
      <c r="J535" s="21">
        <f>IF(E535=0, "-", IF(H535/E535&lt;10, H535/E535, "&gt;999%"))</f>
        <v>2.8461538461538463</v>
      </c>
    </row>
    <row r="536" spans="1:10" x14ac:dyDescent="0.2">
      <c r="A536" s="158" t="s">
        <v>552</v>
      </c>
      <c r="B536" s="65">
        <v>3</v>
      </c>
      <c r="C536" s="66">
        <v>4</v>
      </c>
      <c r="D536" s="65">
        <v>4</v>
      </c>
      <c r="E536" s="66">
        <v>9</v>
      </c>
      <c r="F536" s="67"/>
      <c r="G536" s="65">
        <f>B536-C536</f>
        <v>-1</v>
      </c>
      <c r="H536" s="66">
        <f>D536-E536</f>
        <v>-5</v>
      </c>
      <c r="I536" s="20">
        <f>IF(C536=0, "-", IF(G536/C536&lt;10, G536/C536, "&gt;999%"))</f>
        <v>-0.25</v>
      </c>
      <c r="J536" s="21">
        <f>IF(E536=0, "-", IF(H536/E536&lt;10, H536/E536, "&gt;999%"))</f>
        <v>-0.55555555555555558</v>
      </c>
    </row>
    <row r="537" spans="1:10" s="160" customFormat="1" x14ac:dyDescent="0.2">
      <c r="A537" s="178" t="s">
        <v>687</v>
      </c>
      <c r="B537" s="71">
        <v>21</v>
      </c>
      <c r="C537" s="72">
        <v>5</v>
      </c>
      <c r="D537" s="71">
        <v>54</v>
      </c>
      <c r="E537" s="72">
        <v>22</v>
      </c>
      <c r="F537" s="73"/>
      <c r="G537" s="71">
        <f>B537-C537</f>
        <v>16</v>
      </c>
      <c r="H537" s="72">
        <f>D537-E537</f>
        <v>32</v>
      </c>
      <c r="I537" s="37">
        <f>IF(C537=0, "-", IF(G537/C537&lt;10, G537/C537, "&gt;999%"))</f>
        <v>3.2</v>
      </c>
      <c r="J537" s="38">
        <f>IF(E537=0, "-", IF(H537/E537&lt;10, H537/E537, "&gt;999%"))</f>
        <v>1.4545454545454546</v>
      </c>
    </row>
    <row r="538" spans="1:10" x14ac:dyDescent="0.2">
      <c r="A538" s="177"/>
      <c r="B538" s="143"/>
      <c r="C538" s="144"/>
      <c r="D538" s="143"/>
      <c r="E538" s="144"/>
      <c r="F538" s="145"/>
      <c r="G538" s="143"/>
      <c r="H538" s="144"/>
      <c r="I538" s="151"/>
      <c r="J538" s="152"/>
    </row>
    <row r="539" spans="1:10" s="139" customFormat="1" x14ac:dyDescent="0.2">
      <c r="A539" s="159" t="s">
        <v>94</v>
      </c>
      <c r="B539" s="65"/>
      <c r="C539" s="66"/>
      <c r="D539" s="65"/>
      <c r="E539" s="66"/>
      <c r="F539" s="67"/>
      <c r="G539" s="65"/>
      <c r="H539" s="66"/>
      <c r="I539" s="20"/>
      <c r="J539" s="21"/>
    </row>
    <row r="540" spans="1:10" x14ac:dyDescent="0.2">
      <c r="A540" s="158" t="s">
        <v>527</v>
      </c>
      <c r="B540" s="65">
        <v>126</v>
      </c>
      <c r="C540" s="66">
        <v>227</v>
      </c>
      <c r="D540" s="65">
        <v>337</v>
      </c>
      <c r="E540" s="66">
        <v>649</v>
      </c>
      <c r="F540" s="67"/>
      <c r="G540" s="65">
        <f t="shared" ref="G540:G560" si="96">B540-C540</f>
        <v>-101</v>
      </c>
      <c r="H540" s="66">
        <f t="shared" ref="H540:H560" si="97">D540-E540</f>
        <v>-312</v>
      </c>
      <c r="I540" s="20">
        <f t="shared" ref="I540:I560" si="98">IF(C540=0, "-", IF(G540/C540&lt;10, G540/C540, "&gt;999%"))</f>
        <v>-0.44493392070484583</v>
      </c>
      <c r="J540" s="21">
        <f t="shared" ref="J540:J560" si="99">IF(E540=0, "-", IF(H540/E540&lt;10, H540/E540, "&gt;999%"))</f>
        <v>-0.48073959938366717</v>
      </c>
    </row>
    <row r="541" spans="1:10" x14ac:dyDescent="0.2">
      <c r="A541" s="158" t="s">
        <v>266</v>
      </c>
      <c r="B541" s="65">
        <v>13</v>
      </c>
      <c r="C541" s="66">
        <v>0</v>
      </c>
      <c r="D541" s="65">
        <v>36</v>
      </c>
      <c r="E541" s="66">
        <v>0</v>
      </c>
      <c r="F541" s="67"/>
      <c r="G541" s="65">
        <f t="shared" si="96"/>
        <v>13</v>
      </c>
      <c r="H541" s="66">
        <f t="shared" si="97"/>
        <v>36</v>
      </c>
      <c r="I541" s="20" t="str">
        <f t="shared" si="98"/>
        <v>-</v>
      </c>
      <c r="J541" s="21" t="str">
        <f t="shared" si="99"/>
        <v>-</v>
      </c>
    </row>
    <row r="542" spans="1:10" x14ac:dyDescent="0.2">
      <c r="A542" s="158" t="s">
        <v>300</v>
      </c>
      <c r="B542" s="65">
        <v>0</v>
      </c>
      <c r="C542" s="66">
        <v>9</v>
      </c>
      <c r="D542" s="65">
        <v>4</v>
      </c>
      <c r="E542" s="66">
        <v>21</v>
      </c>
      <c r="F542" s="67"/>
      <c r="G542" s="65">
        <f t="shared" si="96"/>
        <v>-9</v>
      </c>
      <c r="H542" s="66">
        <f t="shared" si="97"/>
        <v>-17</v>
      </c>
      <c r="I542" s="20">
        <f t="shared" si="98"/>
        <v>-1</v>
      </c>
      <c r="J542" s="21">
        <f t="shared" si="99"/>
        <v>-0.80952380952380953</v>
      </c>
    </row>
    <row r="543" spans="1:10" x14ac:dyDescent="0.2">
      <c r="A543" s="158" t="s">
        <v>489</v>
      </c>
      <c r="B543" s="65">
        <v>35</v>
      </c>
      <c r="C543" s="66">
        <v>23</v>
      </c>
      <c r="D543" s="65">
        <v>84</v>
      </c>
      <c r="E543" s="66">
        <v>93</v>
      </c>
      <c r="F543" s="67"/>
      <c r="G543" s="65">
        <f t="shared" si="96"/>
        <v>12</v>
      </c>
      <c r="H543" s="66">
        <f t="shared" si="97"/>
        <v>-9</v>
      </c>
      <c r="I543" s="20">
        <f t="shared" si="98"/>
        <v>0.52173913043478259</v>
      </c>
      <c r="J543" s="21">
        <f t="shared" si="99"/>
        <v>-9.6774193548387094E-2</v>
      </c>
    </row>
    <row r="544" spans="1:10" x14ac:dyDescent="0.2">
      <c r="A544" s="158" t="s">
        <v>307</v>
      </c>
      <c r="B544" s="65">
        <v>2</v>
      </c>
      <c r="C544" s="66">
        <v>5</v>
      </c>
      <c r="D544" s="65">
        <v>4</v>
      </c>
      <c r="E544" s="66">
        <v>22</v>
      </c>
      <c r="F544" s="67"/>
      <c r="G544" s="65">
        <f t="shared" si="96"/>
        <v>-3</v>
      </c>
      <c r="H544" s="66">
        <f t="shared" si="97"/>
        <v>-18</v>
      </c>
      <c r="I544" s="20">
        <f t="shared" si="98"/>
        <v>-0.6</v>
      </c>
      <c r="J544" s="21">
        <f t="shared" si="99"/>
        <v>-0.81818181818181823</v>
      </c>
    </row>
    <row r="545" spans="1:10" x14ac:dyDescent="0.2">
      <c r="A545" s="158" t="s">
        <v>301</v>
      </c>
      <c r="B545" s="65">
        <v>0</v>
      </c>
      <c r="C545" s="66">
        <v>3</v>
      </c>
      <c r="D545" s="65">
        <v>5</v>
      </c>
      <c r="E545" s="66">
        <v>7</v>
      </c>
      <c r="F545" s="67"/>
      <c r="G545" s="65">
        <f t="shared" si="96"/>
        <v>-3</v>
      </c>
      <c r="H545" s="66">
        <f t="shared" si="97"/>
        <v>-2</v>
      </c>
      <c r="I545" s="20">
        <f t="shared" si="98"/>
        <v>-1</v>
      </c>
      <c r="J545" s="21">
        <f t="shared" si="99"/>
        <v>-0.2857142857142857</v>
      </c>
    </row>
    <row r="546" spans="1:10" x14ac:dyDescent="0.2">
      <c r="A546" s="158" t="s">
        <v>541</v>
      </c>
      <c r="B546" s="65">
        <v>27</v>
      </c>
      <c r="C546" s="66">
        <v>54</v>
      </c>
      <c r="D546" s="65">
        <v>53</v>
      </c>
      <c r="E546" s="66">
        <v>105</v>
      </c>
      <c r="F546" s="67"/>
      <c r="G546" s="65">
        <f t="shared" si="96"/>
        <v>-27</v>
      </c>
      <c r="H546" s="66">
        <f t="shared" si="97"/>
        <v>-52</v>
      </c>
      <c r="I546" s="20">
        <f t="shared" si="98"/>
        <v>-0.5</v>
      </c>
      <c r="J546" s="21">
        <f t="shared" si="99"/>
        <v>-0.49523809523809526</v>
      </c>
    </row>
    <row r="547" spans="1:10" x14ac:dyDescent="0.2">
      <c r="A547" s="158" t="s">
        <v>485</v>
      </c>
      <c r="B547" s="65">
        <v>15</v>
      </c>
      <c r="C547" s="66">
        <v>0</v>
      </c>
      <c r="D547" s="65">
        <v>22</v>
      </c>
      <c r="E547" s="66">
        <v>5</v>
      </c>
      <c r="F547" s="67"/>
      <c r="G547" s="65">
        <f t="shared" si="96"/>
        <v>15</v>
      </c>
      <c r="H547" s="66">
        <f t="shared" si="97"/>
        <v>17</v>
      </c>
      <c r="I547" s="20" t="str">
        <f t="shared" si="98"/>
        <v>-</v>
      </c>
      <c r="J547" s="21">
        <f t="shared" si="99"/>
        <v>3.4</v>
      </c>
    </row>
    <row r="548" spans="1:10" x14ac:dyDescent="0.2">
      <c r="A548" s="158" t="s">
        <v>232</v>
      </c>
      <c r="B548" s="65">
        <v>58</v>
      </c>
      <c r="C548" s="66">
        <v>17</v>
      </c>
      <c r="D548" s="65">
        <v>99</v>
      </c>
      <c r="E548" s="66">
        <v>44</v>
      </c>
      <c r="F548" s="67"/>
      <c r="G548" s="65">
        <f t="shared" si="96"/>
        <v>41</v>
      </c>
      <c r="H548" s="66">
        <f t="shared" si="97"/>
        <v>55</v>
      </c>
      <c r="I548" s="20">
        <f t="shared" si="98"/>
        <v>2.4117647058823528</v>
      </c>
      <c r="J548" s="21">
        <f t="shared" si="99"/>
        <v>1.25</v>
      </c>
    </row>
    <row r="549" spans="1:10" x14ac:dyDescent="0.2">
      <c r="A549" s="158" t="s">
        <v>406</v>
      </c>
      <c r="B549" s="65">
        <v>0</v>
      </c>
      <c r="C549" s="66">
        <v>0</v>
      </c>
      <c r="D549" s="65">
        <v>0</v>
      </c>
      <c r="E549" s="66">
        <v>1</v>
      </c>
      <c r="F549" s="67"/>
      <c r="G549" s="65">
        <f t="shared" si="96"/>
        <v>0</v>
      </c>
      <c r="H549" s="66">
        <f t="shared" si="97"/>
        <v>-1</v>
      </c>
      <c r="I549" s="20" t="str">
        <f t="shared" si="98"/>
        <v>-</v>
      </c>
      <c r="J549" s="21">
        <f t="shared" si="99"/>
        <v>-1</v>
      </c>
    </row>
    <row r="550" spans="1:10" x14ac:dyDescent="0.2">
      <c r="A550" s="158" t="s">
        <v>302</v>
      </c>
      <c r="B550" s="65">
        <v>11</v>
      </c>
      <c r="C550" s="66">
        <v>67</v>
      </c>
      <c r="D550" s="65">
        <v>25</v>
      </c>
      <c r="E550" s="66">
        <v>129</v>
      </c>
      <c r="F550" s="67"/>
      <c r="G550" s="65">
        <f t="shared" si="96"/>
        <v>-56</v>
      </c>
      <c r="H550" s="66">
        <f t="shared" si="97"/>
        <v>-104</v>
      </c>
      <c r="I550" s="20">
        <f t="shared" si="98"/>
        <v>-0.83582089552238803</v>
      </c>
      <c r="J550" s="21">
        <f t="shared" si="99"/>
        <v>-0.80620155038759689</v>
      </c>
    </row>
    <row r="551" spans="1:10" x14ac:dyDescent="0.2">
      <c r="A551" s="158" t="s">
        <v>251</v>
      </c>
      <c r="B551" s="65">
        <v>11</v>
      </c>
      <c r="C551" s="66">
        <v>5</v>
      </c>
      <c r="D551" s="65">
        <v>55</v>
      </c>
      <c r="E551" s="66">
        <v>11</v>
      </c>
      <c r="F551" s="67"/>
      <c r="G551" s="65">
        <f t="shared" si="96"/>
        <v>6</v>
      </c>
      <c r="H551" s="66">
        <f t="shared" si="97"/>
        <v>44</v>
      </c>
      <c r="I551" s="20">
        <f t="shared" si="98"/>
        <v>1.2</v>
      </c>
      <c r="J551" s="21">
        <f t="shared" si="99"/>
        <v>4</v>
      </c>
    </row>
    <row r="552" spans="1:10" x14ac:dyDescent="0.2">
      <c r="A552" s="158" t="s">
        <v>445</v>
      </c>
      <c r="B552" s="65">
        <v>3</v>
      </c>
      <c r="C552" s="66">
        <v>12</v>
      </c>
      <c r="D552" s="65">
        <v>8</v>
      </c>
      <c r="E552" s="66">
        <v>12</v>
      </c>
      <c r="F552" s="67"/>
      <c r="G552" s="65">
        <f t="shared" si="96"/>
        <v>-9</v>
      </c>
      <c r="H552" s="66">
        <f t="shared" si="97"/>
        <v>-4</v>
      </c>
      <c r="I552" s="20">
        <f t="shared" si="98"/>
        <v>-0.75</v>
      </c>
      <c r="J552" s="21">
        <f t="shared" si="99"/>
        <v>-0.33333333333333331</v>
      </c>
    </row>
    <row r="553" spans="1:10" x14ac:dyDescent="0.2">
      <c r="A553" s="158" t="s">
        <v>212</v>
      </c>
      <c r="B553" s="65">
        <v>52</v>
      </c>
      <c r="C553" s="66">
        <v>112</v>
      </c>
      <c r="D553" s="65">
        <v>304</v>
      </c>
      <c r="E553" s="66">
        <v>457</v>
      </c>
      <c r="F553" s="67"/>
      <c r="G553" s="65">
        <f t="shared" si="96"/>
        <v>-60</v>
      </c>
      <c r="H553" s="66">
        <f t="shared" si="97"/>
        <v>-153</v>
      </c>
      <c r="I553" s="20">
        <f t="shared" si="98"/>
        <v>-0.5357142857142857</v>
      </c>
      <c r="J553" s="21">
        <f t="shared" si="99"/>
        <v>-0.33479212253829321</v>
      </c>
    </row>
    <row r="554" spans="1:10" x14ac:dyDescent="0.2">
      <c r="A554" s="158" t="s">
        <v>355</v>
      </c>
      <c r="B554" s="65">
        <v>215</v>
      </c>
      <c r="C554" s="66">
        <v>231</v>
      </c>
      <c r="D554" s="65">
        <v>475</v>
      </c>
      <c r="E554" s="66">
        <v>568</v>
      </c>
      <c r="F554" s="67"/>
      <c r="G554" s="65">
        <f t="shared" si="96"/>
        <v>-16</v>
      </c>
      <c r="H554" s="66">
        <f t="shared" si="97"/>
        <v>-93</v>
      </c>
      <c r="I554" s="20">
        <f t="shared" si="98"/>
        <v>-6.9264069264069264E-2</v>
      </c>
      <c r="J554" s="21">
        <f t="shared" si="99"/>
        <v>-0.16373239436619719</v>
      </c>
    </row>
    <row r="555" spans="1:10" x14ac:dyDescent="0.2">
      <c r="A555" s="158" t="s">
        <v>407</v>
      </c>
      <c r="B555" s="65">
        <v>86</v>
      </c>
      <c r="C555" s="66">
        <v>69</v>
      </c>
      <c r="D555" s="65">
        <v>101</v>
      </c>
      <c r="E555" s="66">
        <v>143</v>
      </c>
      <c r="F555" s="67"/>
      <c r="G555" s="65">
        <f t="shared" si="96"/>
        <v>17</v>
      </c>
      <c r="H555" s="66">
        <f t="shared" si="97"/>
        <v>-42</v>
      </c>
      <c r="I555" s="20">
        <f t="shared" si="98"/>
        <v>0.24637681159420291</v>
      </c>
      <c r="J555" s="21">
        <f t="shared" si="99"/>
        <v>-0.2937062937062937</v>
      </c>
    </row>
    <row r="556" spans="1:10" x14ac:dyDescent="0.2">
      <c r="A556" s="158" t="s">
        <v>446</v>
      </c>
      <c r="B556" s="65">
        <v>0</v>
      </c>
      <c r="C556" s="66">
        <v>187</v>
      </c>
      <c r="D556" s="65">
        <v>19</v>
      </c>
      <c r="E556" s="66">
        <v>480</v>
      </c>
      <c r="F556" s="67"/>
      <c r="G556" s="65">
        <f t="shared" si="96"/>
        <v>-187</v>
      </c>
      <c r="H556" s="66">
        <f t="shared" si="97"/>
        <v>-461</v>
      </c>
      <c r="I556" s="20">
        <f t="shared" si="98"/>
        <v>-1</v>
      </c>
      <c r="J556" s="21">
        <f t="shared" si="99"/>
        <v>-0.9604166666666667</v>
      </c>
    </row>
    <row r="557" spans="1:10" x14ac:dyDescent="0.2">
      <c r="A557" s="158" t="s">
        <v>465</v>
      </c>
      <c r="B557" s="65">
        <v>25</v>
      </c>
      <c r="C557" s="66">
        <v>46</v>
      </c>
      <c r="D557" s="65">
        <v>47</v>
      </c>
      <c r="E557" s="66">
        <v>107</v>
      </c>
      <c r="F557" s="67"/>
      <c r="G557" s="65">
        <f t="shared" si="96"/>
        <v>-21</v>
      </c>
      <c r="H557" s="66">
        <f t="shared" si="97"/>
        <v>-60</v>
      </c>
      <c r="I557" s="20">
        <f t="shared" si="98"/>
        <v>-0.45652173913043476</v>
      </c>
      <c r="J557" s="21">
        <f t="shared" si="99"/>
        <v>-0.56074766355140182</v>
      </c>
    </row>
    <row r="558" spans="1:10" x14ac:dyDescent="0.2">
      <c r="A558" s="158" t="s">
        <v>500</v>
      </c>
      <c r="B558" s="65">
        <v>78</v>
      </c>
      <c r="C558" s="66">
        <v>78</v>
      </c>
      <c r="D558" s="65">
        <v>131</v>
      </c>
      <c r="E558" s="66">
        <v>152</v>
      </c>
      <c r="F558" s="67"/>
      <c r="G558" s="65">
        <f t="shared" si="96"/>
        <v>0</v>
      </c>
      <c r="H558" s="66">
        <f t="shared" si="97"/>
        <v>-21</v>
      </c>
      <c r="I558" s="20">
        <f t="shared" si="98"/>
        <v>0</v>
      </c>
      <c r="J558" s="21">
        <f t="shared" si="99"/>
        <v>-0.13815789473684212</v>
      </c>
    </row>
    <row r="559" spans="1:10" x14ac:dyDescent="0.2">
      <c r="A559" s="158" t="s">
        <v>377</v>
      </c>
      <c r="B559" s="65">
        <v>220</v>
      </c>
      <c r="C559" s="66">
        <v>59</v>
      </c>
      <c r="D559" s="65">
        <v>352</v>
      </c>
      <c r="E559" s="66">
        <v>161</v>
      </c>
      <c r="F559" s="67"/>
      <c r="G559" s="65">
        <f t="shared" si="96"/>
        <v>161</v>
      </c>
      <c r="H559" s="66">
        <f t="shared" si="97"/>
        <v>191</v>
      </c>
      <c r="I559" s="20">
        <f t="shared" si="98"/>
        <v>2.7288135593220337</v>
      </c>
      <c r="J559" s="21">
        <f t="shared" si="99"/>
        <v>1.186335403726708</v>
      </c>
    </row>
    <row r="560" spans="1:10" s="160" customFormat="1" x14ac:dyDescent="0.2">
      <c r="A560" s="178" t="s">
        <v>688</v>
      </c>
      <c r="B560" s="71">
        <v>977</v>
      </c>
      <c r="C560" s="72">
        <v>1204</v>
      </c>
      <c r="D560" s="71">
        <v>2161</v>
      </c>
      <c r="E560" s="72">
        <v>3167</v>
      </c>
      <c r="F560" s="73"/>
      <c r="G560" s="71">
        <f t="shared" si="96"/>
        <v>-227</v>
      </c>
      <c r="H560" s="72">
        <f t="shared" si="97"/>
        <v>-1006</v>
      </c>
      <c r="I560" s="37">
        <f t="shared" si="98"/>
        <v>-0.18853820598006646</v>
      </c>
      <c r="J560" s="38">
        <f t="shared" si="99"/>
        <v>-0.31765077360277866</v>
      </c>
    </row>
    <row r="561" spans="1:10" x14ac:dyDescent="0.2">
      <c r="A561" s="177"/>
      <c r="B561" s="143"/>
      <c r="C561" s="144"/>
      <c r="D561" s="143"/>
      <c r="E561" s="144"/>
      <c r="F561" s="145"/>
      <c r="G561" s="143"/>
      <c r="H561" s="144"/>
      <c r="I561" s="151"/>
      <c r="J561" s="152"/>
    </row>
    <row r="562" spans="1:10" s="139" customFormat="1" x14ac:dyDescent="0.2">
      <c r="A562" s="159" t="s">
        <v>95</v>
      </c>
      <c r="B562" s="65"/>
      <c r="C562" s="66"/>
      <c r="D562" s="65"/>
      <c r="E562" s="66"/>
      <c r="F562" s="67"/>
      <c r="G562" s="65"/>
      <c r="H562" s="66"/>
      <c r="I562" s="20"/>
      <c r="J562" s="21"/>
    </row>
    <row r="563" spans="1:10" x14ac:dyDescent="0.2">
      <c r="A563" s="158" t="s">
        <v>267</v>
      </c>
      <c r="B563" s="65">
        <v>5</v>
      </c>
      <c r="C563" s="66">
        <v>0</v>
      </c>
      <c r="D563" s="65">
        <v>27</v>
      </c>
      <c r="E563" s="66">
        <v>1</v>
      </c>
      <c r="F563" s="67"/>
      <c r="G563" s="65">
        <f t="shared" ref="G563:G569" si="100">B563-C563</f>
        <v>5</v>
      </c>
      <c r="H563" s="66">
        <f t="shared" ref="H563:H569" si="101">D563-E563</f>
        <v>26</v>
      </c>
      <c r="I563" s="20" t="str">
        <f t="shared" ref="I563:I569" si="102">IF(C563=0, "-", IF(G563/C563&lt;10, G563/C563, "&gt;999%"))</f>
        <v>-</v>
      </c>
      <c r="J563" s="21" t="str">
        <f t="shared" ref="J563:J569" si="103">IF(E563=0, "-", IF(H563/E563&lt;10, H563/E563, "&gt;999%"))</f>
        <v>&gt;999%</v>
      </c>
    </row>
    <row r="564" spans="1:10" x14ac:dyDescent="0.2">
      <c r="A564" s="158" t="s">
        <v>268</v>
      </c>
      <c r="B564" s="65">
        <v>0</v>
      </c>
      <c r="C564" s="66">
        <v>1</v>
      </c>
      <c r="D564" s="65">
        <v>0</v>
      </c>
      <c r="E564" s="66">
        <v>1</v>
      </c>
      <c r="F564" s="67"/>
      <c r="G564" s="65">
        <f t="shared" si="100"/>
        <v>-1</v>
      </c>
      <c r="H564" s="66">
        <f t="shared" si="101"/>
        <v>-1</v>
      </c>
      <c r="I564" s="20">
        <f t="shared" si="102"/>
        <v>-1</v>
      </c>
      <c r="J564" s="21">
        <f t="shared" si="103"/>
        <v>-1</v>
      </c>
    </row>
    <row r="565" spans="1:10" x14ac:dyDescent="0.2">
      <c r="A565" s="158" t="s">
        <v>269</v>
      </c>
      <c r="B565" s="65">
        <v>21</v>
      </c>
      <c r="C565" s="66">
        <v>0</v>
      </c>
      <c r="D565" s="65">
        <v>31</v>
      </c>
      <c r="E565" s="66">
        <v>0</v>
      </c>
      <c r="F565" s="67"/>
      <c r="G565" s="65">
        <f t="shared" si="100"/>
        <v>21</v>
      </c>
      <c r="H565" s="66">
        <f t="shared" si="101"/>
        <v>31</v>
      </c>
      <c r="I565" s="20" t="str">
        <f t="shared" si="102"/>
        <v>-</v>
      </c>
      <c r="J565" s="21" t="str">
        <f t="shared" si="103"/>
        <v>-</v>
      </c>
    </row>
    <row r="566" spans="1:10" x14ac:dyDescent="0.2">
      <c r="A566" s="158" t="s">
        <v>387</v>
      </c>
      <c r="B566" s="65">
        <v>170</v>
      </c>
      <c r="C566" s="66">
        <v>216</v>
      </c>
      <c r="D566" s="65">
        <v>490</v>
      </c>
      <c r="E566" s="66">
        <v>486</v>
      </c>
      <c r="F566" s="67"/>
      <c r="G566" s="65">
        <f t="shared" si="100"/>
        <v>-46</v>
      </c>
      <c r="H566" s="66">
        <f t="shared" si="101"/>
        <v>4</v>
      </c>
      <c r="I566" s="20">
        <f t="shared" si="102"/>
        <v>-0.21296296296296297</v>
      </c>
      <c r="J566" s="21">
        <f t="shared" si="103"/>
        <v>8.23045267489712E-3</v>
      </c>
    </row>
    <row r="567" spans="1:10" x14ac:dyDescent="0.2">
      <c r="A567" s="158" t="s">
        <v>423</v>
      </c>
      <c r="B567" s="65">
        <v>208</v>
      </c>
      <c r="C567" s="66">
        <v>177</v>
      </c>
      <c r="D567" s="65">
        <v>450</v>
      </c>
      <c r="E567" s="66">
        <v>483</v>
      </c>
      <c r="F567" s="67"/>
      <c r="G567" s="65">
        <f t="shared" si="100"/>
        <v>31</v>
      </c>
      <c r="H567" s="66">
        <f t="shared" si="101"/>
        <v>-33</v>
      </c>
      <c r="I567" s="20">
        <f t="shared" si="102"/>
        <v>0.1751412429378531</v>
      </c>
      <c r="J567" s="21">
        <f t="shared" si="103"/>
        <v>-6.8322981366459631E-2</v>
      </c>
    </row>
    <row r="568" spans="1:10" x14ac:dyDescent="0.2">
      <c r="A568" s="158" t="s">
        <v>466</v>
      </c>
      <c r="B568" s="65">
        <v>59</v>
      </c>
      <c r="C568" s="66">
        <v>61</v>
      </c>
      <c r="D568" s="65">
        <v>105</v>
      </c>
      <c r="E568" s="66">
        <v>226</v>
      </c>
      <c r="F568" s="67"/>
      <c r="G568" s="65">
        <f t="shared" si="100"/>
        <v>-2</v>
      </c>
      <c r="H568" s="66">
        <f t="shared" si="101"/>
        <v>-121</v>
      </c>
      <c r="I568" s="20">
        <f t="shared" si="102"/>
        <v>-3.2786885245901641E-2</v>
      </c>
      <c r="J568" s="21">
        <f t="shared" si="103"/>
        <v>-0.53539823008849563</v>
      </c>
    </row>
    <row r="569" spans="1:10" s="160" customFormat="1" x14ac:dyDescent="0.2">
      <c r="A569" s="178" t="s">
        <v>689</v>
      </c>
      <c r="B569" s="71">
        <v>463</v>
      </c>
      <c r="C569" s="72">
        <v>455</v>
      </c>
      <c r="D569" s="71">
        <v>1103</v>
      </c>
      <c r="E569" s="72">
        <v>1197</v>
      </c>
      <c r="F569" s="73"/>
      <c r="G569" s="71">
        <f t="shared" si="100"/>
        <v>8</v>
      </c>
      <c r="H569" s="72">
        <f t="shared" si="101"/>
        <v>-94</v>
      </c>
      <c r="I569" s="37">
        <f t="shared" si="102"/>
        <v>1.7582417582417582E-2</v>
      </c>
      <c r="J569" s="38">
        <f t="shared" si="103"/>
        <v>-7.8529657477025894E-2</v>
      </c>
    </row>
    <row r="570" spans="1:10" x14ac:dyDescent="0.2">
      <c r="A570" s="177"/>
      <c r="B570" s="143"/>
      <c r="C570" s="144"/>
      <c r="D570" s="143"/>
      <c r="E570" s="144"/>
      <c r="F570" s="145"/>
      <c r="G570" s="143"/>
      <c r="H570" s="144"/>
      <c r="I570" s="151"/>
      <c r="J570" s="152"/>
    </row>
    <row r="571" spans="1:10" s="139" customFormat="1" x14ac:dyDescent="0.2">
      <c r="A571" s="159" t="s">
        <v>96</v>
      </c>
      <c r="B571" s="65"/>
      <c r="C571" s="66"/>
      <c r="D571" s="65"/>
      <c r="E571" s="66"/>
      <c r="F571" s="67"/>
      <c r="G571" s="65"/>
      <c r="H571" s="66"/>
      <c r="I571" s="20"/>
      <c r="J571" s="21"/>
    </row>
    <row r="572" spans="1:10" x14ac:dyDescent="0.2">
      <c r="A572" s="158" t="s">
        <v>566</v>
      </c>
      <c r="B572" s="65">
        <v>29</v>
      </c>
      <c r="C572" s="66">
        <v>14</v>
      </c>
      <c r="D572" s="65">
        <v>75</v>
      </c>
      <c r="E572" s="66">
        <v>39</v>
      </c>
      <c r="F572" s="67"/>
      <c r="G572" s="65">
        <f>B572-C572</f>
        <v>15</v>
      </c>
      <c r="H572" s="66">
        <f>D572-E572</f>
        <v>36</v>
      </c>
      <c r="I572" s="20">
        <f>IF(C572=0, "-", IF(G572/C572&lt;10, G572/C572, "&gt;999%"))</f>
        <v>1.0714285714285714</v>
      </c>
      <c r="J572" s="21">
        <f>IF(E572=0, "-", IF(H572/E572&lt;10, H572/E572, "&gt;999%"))</f>
        <v>0.92307692307692313</v>
      </c>
    </row>
    <row r="573" spans="1:10" x14ac:dyDescent="0.2">
      <c r="A573" s="158" t="s">
        <v>553</v>
      </c>
      <c r="B573" s="65">
        <v>0</v>
      </c>
      <c r="C573" s="66">
        <v>0</v>
      </c>
      <c r="D573" s="65">
        <v>1</v>
      </c>
      <c r="E573" s="66">
        <v>3</v>
      </c>
      <c r="F573" s="67"/>
      <c r="G573" s="65">
        <f>B573-C573</f>
        <v>0</v>
      </c>
      <c r="H573" s="66">
        <f>D573-E573</f>
        <v>-2</v>
      </c>
      <c r="I573" s="20" t="str">
        <f>IF(C573=0, "-", IF(G573/C573&lt;10, G573/C573, "&gt;999%"))</f>
        <v>-</v>
      </c>
      <c r="J573" s="21">
        <f>IF(E573=0, "-", IF(H573/E573&lt;10, H573/E573, "&gt;999%"))</f>
        <v>-0.66666666666666663</v>
      </c>
    </row>
    <row r="574" spans="1:10" s="160" customFormat="1" x14ac:dyDescent="0.2">
      <c r="A574" s="178" t="s">
        <v>690</v>
      </c>
      <c r="B574" s="71">
        <v>29</v>
      </c>
      <c r="C574" s="72">
        <v>14</v>
      </c>
      <c r="D574" s="71">
        <v>76</v>
      </c>
      <c r="E574" s="72">
        <v>42</v>
      </c>
      <c r="F574" s="73"/>
      <c r="G574" s="71">
        <f>B574-C574</f>
        <v>15</v>
      </c>
      <c r="H574" s="72">
        <f>D574-E574</f>
        <v>34</v>
      </c>
      <c r="I574" s="37">
        <f>IF(C574=0, "-", IF(G574/C574&lt;10, G574/C574, "&gt;999%"))</f>
        <v>1.0714285714285714</v>
      </c>
      <c r="J574" s="38">
        <f>IF(E574=0, "-", IF(H574/E574&lt;10, H574/E574, "&gt;999%"))</f>
        <v>0.80952380952380953</v>
      </c>
    </row>
    <row r="575" spans="1:10" x14ac:dyDescent="0.2">
      <c r="A575" s="177"/>
      <c r="B575" s="143"/>
      <c r="C575" s="144"/>
      <c r="D575" s="143"/>
      <c r="E575" s="144"/>
      <c r="F575" s="145"/>
      <c r="G575" s="143"/>
      <c r="H575" s="144"/>
      <c r="I575" s="151"/>
      <c r="J575" s="152"/>
    </row>
    <row r="576" spans="1:10" s="139" customFormat="1" x14ac:dyDescent="0.2">
      <c r="A576" s="159" t="s">
        <v>97</v>
      </c>
      <c r="B576" s="65"/>
      <c r="C576" s="66"/>
      <c r="D576" s="65"/>
      <c r="E576" s="66"/>
      <c r="F576" s="67"/>
      <c r="G576" s="65"/>
      <c r="H576" s="66"/>
      <c r="I576" s="20"/>
      <c r="J576" s="21"/>
    </row>
    <row r="577" spans="1:10" x14ac:dyDescent="0.2">
      <c r="A577" s="158" t="s">
        <v>567</v>
      </c>
      <c r="B577" s="65">
        <v>6</v>
      </c>
      <c r="C577" s="66">
        <v>11</v>
      </c>
      <c r="D577" s="65">
        <v>14</v>
      </c>
      <c r="E577" s="66">
        <v>16</v>
      </c>
      <c r="F577" s="67"/>
      <c r="G577" s="65">
        <f>B577-C577</f>
        <v>-5</v>
      </c>
      <c r="H577" s="66">
        <f>D577-E577</f>
        <v>-2</v>
      </c>
      <c r="I577" s="20">
        <f>IF(C577=0, "-", IF(G577/C577&lt;10, G577/C577, "&gt;999%"))</f>
        <v>-0.45454545454545453</v>
      </c>
      <c r="J577" s="21">
        <f>IF(E577=0, "-", IF(H577/E577&lt;10, H577/E577, "&gt;999%"))</f>
        <v>-0.125</v>
      </c>
    </row>
    <row r="578" spans="1:10" s="160" customFormat="1" x14ac:dyDescent="0.2">
      <c r="A578" s="165" t="s">
        <v>691</v>
      </c>
      <c r="B578" s="166">
        <v>6</v>
      </c>
      <c r="C578" s="167">
        <v>11</v>
      </c>
      <c r="D578" s="166">
        <v>14</v>
      </c>
      <c r="E578" s="167">
        <v>16</v>
      </c>
      <c r="F578" s="168"/>
      <c r="G578" s="166">
        <f>B578-C578</f>
        <v>-5</v>
      </c>
      <c r="H578" s="167">
        <f>D578-E578</f>
        <v>-2</v>
      </c>
      <c r="I578" s="169">
        <f>IF(C578=0, "-", IF(G578/C578&lt;10, G578/C578, "&gt;999%"))</f>
        <v>-0.45454545454545453</v>
      </c>
      <c r="J578" s="170">
        <f>IF(E578=0, "-", IF(H578/E578&lt;10, H578/E578, "&gt;999%"))</f>
        <v>-0.125</v>
      </c>
    </row>
    <row r="579" spans="1:10" x14ac:dyDescent="0.2">
      <c r="A579" s="171"/>
      <c r="B579" s="172"/>
      <c r="C579" s="173"/>
      <c r="D579" s="172"/>
      <c r="E579" s="173"/>
      <c r="F579" s="174"/>
      <c r="G579" s="172"/>
      <c r="H579" s="173"/>
      <c r="I579" s="175"/>
      <c r="J579" s="176"/>
    </row>
    <row r="580" spans="1:10" x14ac:dyDescent="0.2">
      <c r="A580" s="27" t="s">
        <v>16</v>
      </c>
      <c r="B580" s="71">
        <f>SUM(B7:B579)/2</f>
        <v>32224</v>
      </c>
      <c r="C580" s="77">
        <f>SUM(C7:C579)/2</f>
        <v>32499</v>
      </c>
      <c r="D580" s="71">
        <f>SUM(D7:D579)/2</f>
        <v>81619</v>
      </c>
      <c r="E580" s="77">
        <f>SUM(E7:E579)/2</f>
        <v>85328</v>
      </c>
      <c r="F580" s="73"/>
      <c r="G580" s="71">
        <f>B580-C580</f>
        <v>-275</v>
      </c>
      <c r="H580" s="72">
        <f>D580-E580</f>
        <v>-3709</v>
      </c>
      <c r="I580" s="37">
        <f>IF(C580=0, 0, G580/C580)</f>
        <v>-8.4617988245792187E-3</v>
      </c>
      <c r="J580" s="38">
        <f>IF(E580=0, 0, H580/E580)</f>
        <v>-4.3467560472529532E-2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8" max="16383" man="1"/>
    <brk id="168" max="16383" man="1"/>
    <brk id="228" max="16383" man="1"/>
    <brk id="279" max="16383" man="1"/>
    <brk id="332" max="16383" man="1"/>
    <brk id="384" max="16383" man="1"/>
    <brk id="441" max="16383" man="1"/>
    <brk id="502" max="16383" man="1"/>
    <brk id="56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110</v>
      </c>
      <c r="B7" s="65">
        <v>7595</v>
      </c>
      <c r="C7" s="66">
        <v>7610</v>
      </c>
      <c r="D7" s="65">
        <v>18026</v>
      </c>
      <c r="E7" s="66">
        <v>20745</v>
      </c>
      <c r="F7" s="67"/>
      <c r="G7" s="65">
        <f>B7-C7</f>
        <v>-15</v>
      </c>
      <c r="H7" s="66">
        <f>D7-E7</f>
        <v>-2719</v>
      </c>
      <c r="I7" s="28">
        <f>IF(C7=0, "-", IF(G7/C7&lt;10, G7/C7*100, "&gt;999"))</f>
        <v>-0.19710906701708278</v>
      </c>
      <c r="J7" s="29">
        <f>IF(E7=0, "-", IF(H7/E7&lt;10, H7/E7*100, "&gt;999"))</f>
        <v>-13.106772716317186</v>
      </c>
    </row>
    <row r="8" spans="1:10" x14ac:dyDescent="0.2">
      <c r="A8" s="7" t="s">
        <v>119</v>
      </c>
      <c r="B8" s="65">
        <v>16198</v>
      </c>
      <c r="C8" s="66">
        <v>16654</v>
      </c>
      <c r="D8" s="65">
        <v>41963</v>
      </c>
      <c r="E8" s="66">
        <v>43683</v>
      </c>
      <c r="F8" s="67"/>
      <c r="G8" s="65">
        <f>B8-C8</f>
        <v>-456</v>
      </c>
      <c r="H8" s="66">
        <f>D8-E8</f>
        <v>-1720</v>
      </c>
      <c r="I8" s="28">
        <f>IF(C8=0, "-", IF(G8/C8&lt;10, G8/C8*100, "&gt;999"))</f>
        <v>-2.7380809415155518</v>
      </c>
      <c r="J8" s="29">
        <f>IF(E8=0, "-", IF(H8/E8&lt;10, H8/E8*100, "&gt;999"))</f>
        <v>-3.9374585078863635</v>
      </c>
    </row>
    <row r="9" spans="1:10" x14ac:dyDescent="0.2">
      <c r="A9" s="7" t="s">
        <v>125</v>
      </c>
      <c r="B9" s="65">
        <v>7164</v>
      </c>
      <c r="C9" s="66">
        <v>7111</v>
      </c>
      <c r="D9" s="65">
        <v>18729</v>
      </c>
      <c r="E9" s="66">
        <v>18279</v>
      </c>
      <c r="F9" s="67"/>
      <c r="G9" s="65">
        <f>B9-C9</f>
        <v>53</v>
      </c>
      <c r="H9" s="66">
        <f>D9-E9</f>
        <v>450</v>
      </c>
      <c r="I9" s="28">
        <f>IF(C9=0, "-", IF(G9/C9&lt;10, G9/C9*100, "&gt;999"))</f>
        <v>0.74532414568977634</v>
      </c>
      <c r="J9" s="29">
        <f>IF(E9=0, "-", IF(H9/E9&lt;10, H9/E9*100, "&gt;999"))</f>
        <v>2.4618414574101428</v>
      </c>
    </row>
    <row r="10" spans="1:10" x14ac:dyDescent="0.2">
      <c r="A10" s="7" t="s">
        <v>126</v>
      </c>
      <c r="B10" s="65">
        <v>1267</v>
      </c>
      <c r="C10" s="66">
        <v>1124</v>
      </c>
      <c r="D10" s="65">
        <v>2901</v>
      </c>
      <c r="E10" s="66">
        <v>2621</v>
      </c>
      <c r="F10" s="67"/>
      <c r="G10" s="65">
        <f>B10-C10</f>
        <v>143</v>
      </c>
      <c r="H10" s="66">
        <f>D10-E10</f>
        <v>280</v>
      </c>
      <c r="I10" s="28">
        <f>IF(C10=0, "-", IF(G10/C10&lt;10, G10/C10*100, "&gt;999"))</f>
        <v>12.722419928825623</v>
      </c>
      <c r="J10" s="29">
        <f>IF(E10=0, "-", IF(H10/E10&lt;10, H10/E10*100, "&gt;999"))</f>
        <v>10.682945440671499</v>
      </c>
    </row>
    <row r="11" spans="1:10" s="43" customFormat="1" x14ac:dyDescent="0.2">
      <c r="A11" s="27" t="s">
        <v>0</v>
      </c>
      <c r="B11" s="71">
        <f>SUM(B7:B10)</f>
        <v>32224</v>
      </c>
      <c r="C11" s="72">
        <f>SUM(C7:C10)</f>
        <v>32499</v>
      </c>
      <c r="D11" s="71">
        <f>SUM(D7:D10)</f>
        <v>81619</v>
      </c>
      <c r="E11" s="72">
        <f>SUM(E7:E10)</f>
        <v>85328</v>
      </c>
      <c r="F11" s="73"/>
      <c r="G11" s="71">
        <f>B11-C11</f>
        <v>-275</v>
      </c>
      <c r="H11" s="72">
        <f>D11-E11</f>
        <v>-3709</v>
      </c>
      <c r="I11" s="44">
        <f>IF(C11=0, 0, G11/C11*100)</f>
        <v>-0.84617988245792186</v>
      </c>
      <c r="J11" s="45">
        <f>IF(E11=0, 0, H11/E11*100)</f>
        <v>-4.3467560472529527</v>
      </c>
    </row>
    <row r="13" spans="1:10" x14ac:dyDescent="0.2">
      <c r="A13" s="3"/>
      <c r="B13" s="196" t="s">
        <v>1</v>
      </c>
      <c r="C13" s="197"/>
      <c r="D13" s="196" t="s">
        <v>2</v>
      </c>
      <c r="E13" s="197"/>
      <c r="F13" s="59"/>
      <c r="G13" s="196" t="s">
        <v>3</v>
      </c>
      <c r="H13" s="200"/>
      <c r="I13" s="200"/>
      <c r="J13" s="197"/>
    </row>
    <row r="14" spans="1:10" x14ac:dyDescent="0.2">
      <c r="A14" s="7" t="s">
        <v>111</v>
      </c>
      <c r="B14" s="65">
        <v>174</v>
      </c>
      <c r="C14" s="66">
        <v>211</v>
      </c>
      <c r="D14" s="65">
        <v>695</v>
      </c>
      <c r="E14" s="66">
        <v>591</v>
      </c>
      <c r="F14" s="67"/>
      <c r="G14" s="65">
        <f t="shared" ref="G14:G34" si="0">B14-C14</f>
        <v>-37</v>
      </c>
      <c r="H14" s="66">
        <f t="shared" ref="H14:H34" si="1">D14-E14</f>
        <v>104</v>
      </c>
      <c r="I14" s="28">
        <f t="shared" ref="I14:I33" si="2">IF(C14=0, "-", IF(G14/C14&lt;10, G14/C14*100, "&gt;999"))</f>
        <v>-17.535545023696685</v>
      </c>
      <c r="J14" s="29">
        <f t="shared" ref="J14:J33" si="3">IF(E14=0, "-", IF(H14/E14&lt;10, H14/E14*100, "&gt;999"))</f>
        <v>17.597292724196279</v>
      </c>
    </row>
    <row r="15" spans="1:10" x14ac:dyDescent="0.2">
      <c r="A15" s="7" t="s">
        <v>112</v>
      </c>
      <c r="B15" s="65">
        <v>1256</v>
      </c>
      <c r="C15" s="66">
        <v>1433</v>
      </c>
      <c r="D15" s="65">
        <v>3863</v>
      </c>
      <c r="E15" s="66">
        <v>4147</v>
      </c>
      <c r="F15" s="67"/>
      <c r="G15" s="65">
        <f t="shared" si="0"/>
        <v>-177</v>
      </c>
      <c r="H15" s="66">
        <f t="shared" si="1"/>
        <v>-284</v>
      </c>
      <c r="I15" s="28">
        <f t="shared" si="2"/>
        <v>-12.351709699930217</v>
      </c>
      <c r="J15" s="29">
        <f t="shared" si="3"/>
        <v>-6.8483240897034001</v>
      </c>
    </row>
    <row r="16" spans="1:10" x14ac:dyDescent="0.2">
      <c r="A16" s="7" t="s">
        <v>113</v>
      </c>
      <c r="B16" s="65">
        <v>2823</v>
      </c>
      <c r="C16" s="66">
        <v>3912</v>
      </c>
      <c r="D16" s="65">
        <v>7176</v>
      </c>
      <c r="E16" s="66">
        <v>10794</v>
      </c>
      <c r="F16" s="67"/>
      <c r="G16" s="65">
        <f t="shared" si="0"/>
        <v>-1089</v>
      </c>
      <c r="H16" s="66">
        <f t="shared" si="1"/>
        <v>-3618</v>
      </c>
      <c r="I16" s="28">
        <f t="shared" si="2"/>
        <v>-27.837423312883438</v>
      </c>
      <c r="J16" s="29">
        <f t="shared" si="3"/>
        <v>-33.518621456364642</v>
      </c>
    </row>
    <row r="17" spans="1:10" x14ac:dyDescent="0.2">
      <c r="A17" s="7" t="s">
        <v>114</v>
      </c>
      <c r="B17" s="65">
        <v>2532</v>
      </c>
      <c r="C17" s="66">
        <v>913</v>
      </c>
      <c r="D17" s="65">
        <v>4003</v>
      </c>
      <c r="E17" s="66">
        <v>2467</v>
      </c>
      <c r="F17" s="67"/>
      <c r="G17" s="65">
        <f t="shared" si="0"/>
        <v>1619</v>
      </c>
      <c r="H17" s="66">
        <f t="shared" si="1"/>
        <v>1536</v>
      </c>
      <c r="I17" s="28">
        <f t="shared" si="2"/>
        <v>177.32749178532313</v>
      </c>
      <c r="J17" s="29">
        <f t="shared" si="3"/>
        <v>62.261856505877589</v>
      </c>
    </row>
    <row r="18" spans="1:10" x14ac:dyDescent="0.2">
      <c r="A18" s="7" t="s">
        <v>115</v>
      </c>
      <c r="B18" s="65">
        <v>187</v>
      </c>
      <c r="C18" s="66">
        <v>235</v>
      </c>
      <c r="D18" s="65">
        <v>412</v>
      </c>
      <c r="E18" s="66">
        <v>566</v>
      </c>
      <c r="F18" s="67"/>
      <c r="G18" s="65">
        <f t="shared" si="0"/>
        <v>-48</v>
      </c>
      <c r="H18" s="66">
        <f t="shared" si="1"/>
        <v>-154</v>
      </c>
      <c r="I18" s="28">
        <f t="shared" si="2"/>
        <v>-20.425531914893615</v>
      </c>
      <c r="J18" s="29">
        <f t="shared" si="3"/>
        <v>-27.208480565371023</v>
      </c>
    </row>
    <row r="19" spans="1:10" x14ac:dyDescent="0.2">
      <c r="A19" s="7" t="s">
        <v>116</v>
      </c>
      <c r="B19" s="65">
        <v>19</v>
      </c>
      <c r="C19" s="66">
        <v>39</v>
      </c>
      <c r="D19" s="65">
        <v>65</v>
      </c>
      <c r="E19" s="66">
        <v>83</v>
      </c>
      <c r="F19" s="67"/>
      <c r="G19" s="65">
        <f t="shared" si="0"/>
        <v>-20</v>
      </c>
      <c r="H19" s="66">
        <f t="shared" si="1"/>
        <v>-18</v>
      </c>
      <c r="I19" s="28">
        <f t="shared" si="2"/>
        <v>-51.282051282051277</v>
      </c>
      <c r="J19" s="29">
        <f t="shared" si="3"/>
        <v>-21.686746987951807</v>
      </c>
    </row>
    <row r="20" spans="1:10" x14ac:dyDescent="0.2">
      <c r="A20" s="7" t="s">
        <v>117</v>
      </c>
      <c r="B20" s="65">
        <v>365</v>
      </c>
      <c r="C20" s="66">
        <v>508</v>
      </c>
      <c r="D20" s="65">
        <v>1113</v>
      </c>
      <c r="E20" s="66">
        <v>1164</v>
      </c>
      <c r="F20" s="67"/>
      <c r="G20" s="65">
        <f t="shared" si="0"/>
        <v>-143</v>
      </c>
      <c r="H20" s="66">
        <f t="shared" si="1"/>
        <v>-51</v>
      </c>
      <c r="I20" s="28">
        <f t="shared" si="2"/>
        <v>-28.1496062992126</v>
      </c>
      <c r="J20" s="29">
        <f t="shared" si="3"/>
        <v>-4.3814432989690717</v>
      </c>
    </row>
    <row r="21" spans="1:10" x14ac:dyDescent="0.2">
      <c r="A21" s="7" t="s">
        <v>118</v>
      </c>
      <c r="B21" s="65">
        <v>239</v>
      </c>
      <c r="C21" s="66">
        <v>359</v>
      </c>
      <c r="D21" s="65">
        <v>699</v>
      </c>
      <c r="E21" s="66">
        <v>933</v>
      </c>
      <c r="F21" s="67"/>
      <c r="G21" s="65">
        <f t="shared" si="0"/>
        <v>-120</v>
      </c>
      <c r="H21" s="66">
        <f t="shared" si="1"/>
        <v>-234</v>
      </c>
      <c r="I21" s="28">
        <f t="shared" si="2"/>
        <v>-33.426183844011142</v>
      </c>
      <c r="J21" s="29">
        <f t="shared" si="3"/>
        <v>-25.080385852090032</v>
      </c>
    </row>
    <row r="22" spans="1:10" x14ac:dyDescent="0.2">
      <c r="A22" s="142" t="s">
        <v>120</v>
      </c>
      <c r="B22" s="143">
        <v>1730</v>
      </c>
      <c r="C22" s="144">
        <v>1634</v>
      </c>
      <c r="D22" s="143">
        <v>4529</v>
      </c>
      <c r="E22" s="144">
        <v>3943</v>
      </c>
      <c r="F22" s="145"/>
      <c r="G22" s="143">
        <f t="shared" si="0"/>
        <v>96</v>
      </c>
      <c r="H22" s="144">
        <f t="shared" si="1"/>
        <v>586</v>
      </c>
      <c r="I22" s="146">
        <f t="shared" si="2"/>
        <v>5.8751529987760103</v>
      </c>
      <c r="J22" s="147">
        <f t="shared" si="3"/>
        <v>14.86178037027644</v>
      </c>
    </row>
    <row r="23" spans="1:10" x14ac:dyDescent="0.2">
      <c r="A23" s="7" t="s">
        <v>121</v>
      </c>
      <c r="B23" s="65">
        <v>3860</v>
      </c>
      <c r="C23" s="66">
        <v>4630</v>
      </c>
      <c r="D23" s="65">
        <v>10913</v>
      </c>
      <c r="E23" s="66">
        <v>12553</v>
      </c>
      <c r="F23" s="67"/>
      <c r="G23" s="65">
        <f t="shared" si="0"/>
        <v>-770</v>
      </c>
      <c r="H23" s="66">
        <f t="shared" si="1"/>
        <v>-1640</v>
      </c>
      <c r="I23" s="28">
        <f t="shared" si="2"/>
        <v>-16.630669546436287</v>
      </c>
      <c r="J23" s="29">
        <f t="shared" si="3"/>
        <v>-13.064606070262089</v>
      </c>
    </row>
    <row r="24" spans="1:10" x14ac:dyDescent="0.2">
      <c r="A24" s="7" t="s">
        <v>122</v>
      </c>
      <c r="B24" s="65">
        <v>6017</v>
      </c>
      <c r="C24" s="66">
        <v>5882</v>
      </c>
      <c r="D24" s="65">
        <v>15646</v>
      </c>
      <c r="E24" s="66">
        <v>15498</v>
      </c>
      <c r="F24" s="67"/>
      <c r="G24" s="65">
        <f t="shared" si="0"/>
        <v>135</v>
      </c>
      <c r="H24" s="66">
        <f t="shared" si="1"/>
        <v>148</v>
      </c>
      <c r="I24" s="28">
        <f t="shared" si="2"/>
        <v>2.2951377082624957</v>
      </c>
      <c r="J24" s="29">
        <f t="shared" si="3"/>
        <v>0.95496193057168677</v>
      </c>
    </row>
    <row r="25" spans="1:10" x14ac:dyDescent="0.2">
      <c r="A25" s="7" t="s">
        <v>123</v>
      </c>
      <c r="B25" s="65">
        <v>4138</v>
      </c>
      <c r="C25" s="66">
        <v>3733</v>
      </c>
      <c r="D25" s="65">
        <v>9645</v>
      </c>
      <c r="E25" s="66">
        <v>9869</v>
      </c>
      <c r="F25" s="67"/>
      <c r="G25" s="65">
        <f t="shared" si="0"/>
        <v>405</v>
      </c>
      <c r="H25" s="66">
        <f t="shared" si="1"/>
        <v>-224</v>
      </c>
      <c r="I25" s="28">
        <f t="shared" si="2"/>
        <v>10.849182962764532</v>
      </c>
      <c r="J25" s="29">
        <f t="shared" si="3"/>
        <v>-2.2697335089674739</v>
      </c>
    </row>
    <row r="26" spans="1:10" x14ac:dyDescent="0.2">
      <c r="A26" s="7" t="s">
        <v>124</v>
      </c>
      <c r="B26" s="65">
        <v>453</v>
      </c>
      <c r="C26" s="66">
        <v>775</v>
      </c>
      <c r="D26" s="65">
        <v>1230</v>
      </c>
      <c r="E26" s="66">
        <v>1820</v>
      </c>
      <c r="F26" s="67"/>
      <c r="G26" s="65">
        <f t="shared" si="0"/>
        <v>-322</v>
      </c>
      <c r="H26" s="66">
        <f t="shared" si="1"/>
        <v>-590</v>
      </c>
      <c r="I26" s="28">
        <f t="shared" si="2"/>
        <v>-41.548387096774192</v>
      </c>
      <c r="J26" s="29">
        <f t="shared" si="3"/>
        <v>-32.417582417582416</v>
      </c>
    </row>
    <row r="27" spans="1:10" x14ac:dyDescent="0.2">
      <c r="A27" s="142" t="s">
        <v>127</v>
      </c>
      <c r="B27" s="143">
        <v>144</v>
      </c>
      <c r="C27" s="144">
        <v>68</v>
      </c>
      <c r="D27" s="143">
        <v>260</v>
      </c>
      <c r="E27" s="144">
        <v>168</v>
      </c>
      <c r="F27" s="145"/>
      <c r="G27" s="143">
        <f t="shared" si="0"/>
        <v>76</v>
      </c>
      <c r="H27" s="144">
        <f t="shared" si="1"/>
        <v>92</v>
      </c>
      <c r="I27" s="146">
        <f t="shared" si="2"/>
        <v>111.76470588235294</v>
      </c>
      <c r="J27" s="147">
        <f t="shared" si="3"/>
        <v>54.761904761904766</v>
      </c>
    </row>
    <row r="28" spans="1:10" x14ac:dyDescent="0.2">
      <c r="A28" s="7" t="s">
        <v>128</v>
      </c>
      <c r="B28" s="65">
        <v>3</v>
      </c>
      <c r="C28" s="66">
        <v>6</v>
      </c>
      <c r="D28" s="65">
        <v>5</v>
      </c>
      <c r="E28" s="66">
        <v>15</v>
      </c>
      <c r="F28" s="67"/>
      <c r="G28" s="65">
        <f t="shared" si="0"/>
        <v>-3</v>
      </c>
      <c r="H28" s="66">
        <f t="shared" si="1"/>
        <v>-10</v>
      </c>
      <c r="I28" s="28">
        <f t="shared" si="2"/>
        <v>-50</v>
      </c>
      <c r="J28" s="29">
        <f t="shared" si="3"/>
        <v>-66.666666666666657</v>
      </c>
    </row>
    <row r="29" spans="1:10" x14ac:dyDescent="0.2">
      <c r="A29" s="7" t="s">
        <v>129</v>
      </c>
      <c r="B29" s="65">
        <v>92</v>
      </c>
      <c r="C29" s="66">
        <v>48</v>
      </c>
      <c r="D29" s="65">
        <v>170</v>
      </c>
      <c r="E29" s="66">
        <v>152</v>
      </c>
      <c r="F29" s="67"/>
      <c r="G29" s="65">
        <f t="shared" si="0"/>
        <v>44</v>
      </c>
      <c r="H29" s="66">
        <f t="shared" si="1"/>
        <v>18</v>
      </c>
      <c r="I29" s="28">
        <f t="shared" si="2"/>
        <v>91.666666666666657</v>
      </c>
      <c r="J29" s="29">
        <f t="shared" si="3"/>
        <v>11.842105263157894</v>
      </c>
    </row>
    <row r="30" spans="1:10" x14ac:dyDescent="0.2">
      <c r="A30" s="7" t="s">
        <v>130</v>
      </c>
      <c r="B30" s="65">
        <v>781</v>
      </c>
      <c r="C30" s="66">
        <v>969</v>
      </c>
      <c r="D30" s="65">
        <v>2177</v>
      </c>
      <c r="E30" s="66">
        <v>2438</v>
      </c>
      <c r="F30" s="67"/>
      <c r="G30" s="65">
        <f t="shared" si="0"/>
        <v>-188</v>
      </c>
      <c r="H30" s="66">
        <f t="shared" si="1"/>
        <v>-261</v>
      </c>
      <c r="I30" s="28">
        <f t="shared" si="2"/>
        <v>-19.401444788441694</v>
      </c>
      <c r="J30" s="29">
        <f t="shared" si="3"/>
        <v>-10.705496308449549</v>
      </c>
    </row>
    <row r="31" spans="1:10" x14ac:dyDescent="0.2">
      <c r="A31" s="7" t="s">
        <v>131</v>
      </c>
      <c r="B31" s="65">
        <v>1073</v>
      </c>
      <c r="C31" s="66">
        <v>860</v>
      </c>
      <c r="D31" s="65">
        <v>2640</v>
      </c>
      <c r="E31" s="66">
        <v>2321</v>
      </c>
      <c r="F31" s="67"/>
      <c r="G31" s="65">
        <f t="shared" si="0"/>
        <v>213</v>
      </c>
      <c r="H31" s="66">
        <f t="shared" si="1"/>
        <v>319</v>
      </c>
      <c r="I31" s="28">
        <f t="shared" si="2"/>
        <v>24.767441860465116</v>
      </c>
      <c r="J31" s="29">
        <f t="shared" si="3"/>
        <v>13.744075829383887</v>
      </c>
    </row>
    <row r="32" spans="1:10" x14ac:dyDescent="0.2">
      <c r="A32" s="7" t="s">
        <v>132</v>
      </c>
      <c r="B32" s="65">
        <v>5071</v>
      </c>
      <c r="C32" s="66">
        <v>5160</v>
      </c>
      <c r="D32" s="65">
        <v>13477</v>
      </c>
      <c r="E32" s="66">
        <v>13185</v>
      </c>
      <c r="F32" s="67"/>
      <c r="G32" s="65">
        <f t="shared" si="0"/>
        <v>-89</v>
      </c>
      <c r="H32" s="66">
        <f t="shared" si="1"/>
        <v>292</v>
      </c>
      <c r="I32" s="28">
        <f t="shared" si="2"/>
        <v>-1.7248062015503878</v>
      </c>
      <c r="J32" s="29">
        <f t="shared" si="3"/>
        <v>2.2146378460371636</v>
      </c>
    </row>
    <row r="33" spans="1:10" x14ac:dyDescent="0.2">
      <c r="A33" s="142" t="s">
        <v>126</v>
      </c>
      <c r="B33" s="143">
        <v>1267</v>
      </c>
      <c r="C33" s="144">
        <v>1124</v>
      </c>
      <c r="D33" s="143">
        <v>2901</v>
      </c>
      <c r="E33" s="144">
        <v>2621</v>
      </c>
      <c r="F33" s="145"/>
      <c r="G33" s="143">
        <f t="shared" si="0"/>
        <v>143</v>
      </c>
      <c r="H33" s="144">
        <f t="shared" si="1"/>
        <v>280</v>
      </c>
      <c r="I33" s="146">
        <f t="shared" si="2"/>
        <v>12.722419928825623</v>
      </c>
      <c r="J33" s="147">
        <f t="shared" si="3"/>
        <v>10.682945440671499</v>
      </c>
    </row>
    <row r="34" spans="1:10" s="43" customFormat="1" x14ac:dyDescent="0.2">
      <c r="A34" s="27" t="s">
        <v>0</v>
      </c>
      <c r="B34" s="71">
        <f>SUM(B14:B33)</f>
        <v>32224</v>
      </c>
      <c r="C34" s="72">
        <f>SUM(C14:C33)</f>
        <v>32499</v>
      </c>
      <c r="D34" s="71">
        <f>SUM(D14:D33)</f>
        <v>81619</v>
      </c>
      <c r="E34" s="72">
        <f>SUM(E14:E33)</f>
        <v>85328</v>
      </c>
      <c r="F34" s="73"/>
      <c r="G34" s="71">
        <f t="shared" si="0"/>
        <v>-275</v>
      </c>
      <c r="H34" s="72">
        <f t="shared" si="1"/>
        <v>-3709</v>
      </c>
      <c r="I34" s="44">
        <f>IF(C34=0, 0, G34/C34*100)</f>
        <v>-0.84617988245792186</v>
      </c>
      <c r="J34" s="45">
        <f>IF(E34=0, 0, H34/E34*100)</f>
        <v>-4.3467560472529527</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110</v>
      </c>
      <c r="B39" s="30">
        <f>$B$7/$B$11*100</f>
        <v>23.569389275074478</v>
      </c>
      <c r="C39" s="31">
        <f>$C$7/$C$11*100</f>
        <v>23.416105110926491</v>
      </c>
      <c r="D39" s="30">
        <f>$D$7/$D$11*100</f>
        <v>22.085543807201756</v>
      </c>
      <c r="E39" s="31">
        <f>$E$7/$E$11*100</f>
        <v>24.312066379148696</v>
      </c>
      <c r="F39" s="32"/>
      <c r="G39" s="30">
        <f>B39-C39</f>
        <v>0.15328416414798696</v>
      </c>
      <c r="H39" s="31">
        <f>D39-E39</f>
        <v>-2.2265225719469406</v>
      </c>
    </row>
    <row r="40" spans="1:10" x14ac:dyDescent="0.2">
      <c r="A40" s="7" t="s">
        <v>119</v>
      </c>
      <c r="B40" s="30">
        <f>$B$8/$B$11*100</f>
        <v>50.266881827209531</v>
      </c>
      <c r="C40" s="31">
        <f>$C$8/$C$11*100</f>
        <v>51.244653681651741</v>
      </c>
      <c r="D40" s="30">
        <f>$D$8/$D$11*100</f>
        <v>51.413273870054766</v>
      </c>
      <c r="E40" s="31">
        <f>$E$8/$E$11*100</f>
        <v>51.19421526345397</v>
      </c>
      <c r="F40" s="32"/>
      <c r="G40" s="30">
        <f>B40-C40</f>
        <v>-0.97777185444221004</v>
      </c>
      <c r="H40" s="31">
        <f>D40-E40</f>
        <v>0.21905860660079668</v>
      </c>
    </row>
    <row r="41" spans="1:10" x14ac:dyDescent="0.2">
      <c r="A41" s="7" t="s">
        <v>125</v>
      </c>
      <c r="B41" s="30">
        <f>$B$9/$B$11*100</f>
        <v>22.231876861966239</v>
      </c>
      <c r="C41" s="31">
        <f>$C$9/$C$11*100</f>
        <v>21.880673251484662</v>
      </c>
      <c r="D41" s="30">
        <f>$D$9/$D$11*100</f>
        <v>22.946862862813806</v>
      </c>
      <c r="E41" s="31">
        <f>$E$9/$E$11*100</f>
        <v>21.422042002625162</v>
      </c>
      <c r="F41" s="32"/>
      <c r="G41" s="30">
        <f>B41-C41</f>
        <v>0.35120361048157633</v>
      </c>
      <c r="H41" s="31">
        <f>D41-E41</f>
        <v>1.5248208601886439</v>
      </c>
    </row>
    <row r="42" spans="1:10" x14ac:dyDescent="0.2">
      <c r="A42" s="7" t="s">
        <v>126</v>
      </c>
      <c r="B42" s="30">
        <f>$B$10/$B$11*100</f>
        <v>3.9318520357497522</v>
      </c>
      <c r="C42" s="31">
        <f>$C$10/$C$11*100</f>
        <v>3.4585679559371059</v>
      </c>
      <c r="D42" s="30">
        <f>$D$10/$D$11*100</f>
        <v>3.554319459929673</v>
      </c>
      <c r="E42" s="31">
        <f>$E$10/$E$11*100</f>
        <v>3.0716763547721735</v>
      </c>
      <c r="F42" s="32"/>
      <c r="G42" s="30">
        <f>B42-C42</f>
        <v>0.47328407981264631</v>
      </c>
      <c r="H42" s="31">
        <f>D42-E42</f>
        <v>0.48264310515749953</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0.53997020854021849</v>
      </c>
      <c r="C46" s="31">
        <f>$C$14/$C$34*100</f>
        <v>0.64925074617680545</v>
      </c>
      <c r="D46" s="30">
        <f>$D$14/$D$34*100</f>
        <v>0.85151741628787425</v>
      </c>
      <c r="E46" s="31">
        <f>$E$14/$E$34*100</f>
        <v>0.69262141383836495</v>
      </c>
      <c r="F46" s="32"/>
      <c r="G46" s="30">
        <f t="shared" ref="G46:G66" si="4">B46-C46</f>
        <v>-0.10928053763658696</v>
      </c>
      <c r="H46" s="31">
        <f t="shared" ref="H46:H66" si="5">D46-E46</f>
        <v>0.1588960024495093</v>
      </c>
    </row>
    <row r="47" spans="1:10" x14ac:dyDescent="0.2">
      <c r="A47" s="7" t="s">
        <v>112</v>
      </c>
      <c r="B47" s="30">
        <f>$B$15/$B$34*100</f>
        <v>3.8977159880834158</v>
      </c>
      <c r="C47" s="31">
        <f>$C$15/$C$34*100</f>
        <v>4.4093664420443703</v>
      </c>
      <c r="D47" s="30">
        <f>$D$15/$D$34*100</f>
        <v>4.7329665886619532</v>
      </c>
      <c r="E47" s="31">
        <f>$E$15/$E$34*100</f>
        <v>4.8600693793362089</v>
      </c>
      <c r="F47" s="32"/>
      <c r="G47" s="30">
        <f t="shared" si="4"/>
        <v>-0.51165045396095454</v>
      </c>
      <c r="H47" s="31">
        <f t="shared" si="5"/>
        <v>-0.12710279067425567</v>
      </c>
    </row>
    <row r="48" spans="1:10" x14ac:dyDescent="0.2">
      <c r="A48" s="7" t="s">
        <v>113</v>
      </c>
      <c r="B48" s="30">
        <f>$B$16/$B$34*100</f>
        <v>8.7605511420059585</v>
      </c>
      <c r="C48" s="31">
        <f>$C$16/$C$34*100</f>
        <v>12.037293455183235</v>
      </c>
      <c r="D48" s="30">
        <f>$D$16/$D$34*100</f>
        <v>8.7920704737867403</v>
      </c>
      <c r="E48" s="31">
        <f>$E$16/$E$34*100</f>
        <v>12.650009375585974</v>
      </c>
      <c r="F48" s="32"/>
      <c r="G48" s="30">
        <f t="shared" si="4"/>
        <v>-3.2767423131772766</v>
      </c>
      <c r="H48" s="31">
        <f t="shared" si="5"/>
        <v>-3.8579389017992334</v>
      </c>
    </row>
    <row r="49" spans="1:8" x14ac:dyDescent="0.2">
      <c r="A49" s="7" t="s">
        <v>114</v>
      </c>
      <c r="B49" s="30">
        <f>$B$17/$B$34*100</f>
        <v>7.8574975173783521</v>
      </c>
      <c r="C49" s="31">
        <f>$C$17/$C$34*100</f>
        <v>2.8093172097603003</v>
      </c>
      <c r="D49" s="30">
        <f>$D$17/$D$34*100</f>
        <v>4.9044952768350507</v>
      </c>
      <c r="E49" s="31">
        <f>$E$17/$E$34*100</f>
        <v>2.8911963247702981</v>
      </c>
      <c r="F49" s="32"/>
      <c r="G49" s="30">
        <f t="shared" si="4"/>
        <v>5.0481803076180523</v>
      </c>
      <c r="H49" s="31">
        <f t="shared" si="5"/>
        <v>2.0132989520647526</v>
      </c>
    </row>
    <row r="50" spans="1:8" x14ac:dyDescent="0.2">
      <c r="A50" s="7" t="s">
        <v>115</v>
      </c>
      <c r="B50" s="30">
        <f>$B$18/$B$34*100</f>
        <v>0.5803128103277061</v>
      </c>
      <c r="C50" s="31">
        <f>$C$18/$C$34*100</f>
        <v>0.72309917228222409</v>
      </c>
      <c r="D50" s="30">
        <f>$D$18/$D$34*100</f>
        <v>0.50478442519511391</v>
      </c>
      <c r="E50" s="31">
        <f>$E$18/$E$34*100</f>
        <v>0.66332270766922929</v>
      </c>
      <c r="F50" s="32"/>
      <c r="G50" s="30">
        <f t="shared" si="4"/>
        <v>-0.14278636195451799</v>
      </c>
      <c r="H50" s="31">
        <f t="shared" si="5"/>
        <v>-0.15853828247411539</v>
      </c>
    </row>
    <row r="51" spans="1:8" x14ac:dyDescent="0.2">
      <c r="A51" s="7" t="s">
        <v>116</v>
      </c>
      <c r="B51" s="30">
        <f>$B$19/$B$34*100</f>
        <v>5.8962264150943397E-2</v>
      </c>
      <c r="C51" s="31">
        <f>$C$19/$C$34*100</f>
        <v>0.12000369242130526</v>
      </c>
      <c r="D51" s="30">
        <f>$D$19/$D$34*100</f>
        <v>7.9638319508937863E-2</v>
      </c>
      <c r="E51" s="31">
        <f>$E$19/$E$34*100</f>
        <v>9.7271704481530094E-2</v>
      </c>
      <c r="F51" s="32"/>
      <c r="G51" s="30">
        <f t="shared" si="4"/>
        <v>-6.1041428270361867E-2</v>
      </c>
      <c r="H51" s="31">
        <f t="shared" si="5"/>
        <v>-1.7633384972592231E-2</v>
      </c>
    </row>
    <row r="52" spans="1:8" x14ac:dyDescent="0.2">
      <c r="A52" s="7" t="s">
        <v>117</v>
      </c>
      <c r="B52" s="30">
        <f>$B$20/$B$34*100</f>
        <v>1.1326961271102285</v>
      </c>
      <c r="C52" s="31">
        <f>$C$20/$C$34*100</f>
        <v>1.5631250192313608</v>
      </c>
      <c r="D52" s="30">
        <f>$D$20/$D$34*100</f>
        <v>1.3636530709761208</v>
      </c>
      <c r="E52" s="31">
        <f>$E$20/$E$34*100</f>
        <v>1.3641477592349522</v>
      </c>
      <c r="F52" s="32"/>
      <c r="G52" s="30">
        <f t="shared" si="4"/>
        <v>-0.43042889212113233</v>
      </c>
      <c r="H52" s="31">
        <f t="shared" si="5"/>
        <v>-4.9468825883147716E-4</v>
      </c>
    </row>
    <row r="53" spans="1:8" x14ac:dyDescent="0.2">
      <c r="A53" s="7" t="s">
        <v>118</v>
      </c>
      <c r="B53" s="30">
        <f>$B$21/$B$34*100</f>
        <v>0.74168321747765642</v>
      </c>
      <c r="C53" s="31">
        <f>$C$21/$C$34*100</f>
        <v>1.104649373826887</v>
      </c>
      <c r="D53" s="30">
        <f>$D$21/$D$34*100</f>
        <v>0.85641823594996258</v>
      </c>
      <c r="E53" s="31">
        <f>$E$21/$E$34*100</f>
        <v>1.0934277142321396</v>
      </c>
      <c r="F53" s="32"/>
      <c r="G53" s="30">
        <f t="shared" si="4"/>
        <v>-0.36296615634923057</v>
      </c>
      <c r="H53" s="31">
        <f t="shared" si="5"/>
        <v>-0.237009478282177</v>
      </c>
    </row>
    <row r="54" spans="1:8" x14ac:dyDescent="0.2">
      <c r="A54" s="142" t="s">
        <v>120</v>
      </c>
      <c r="B54" s="148">
        <f>$B$22/$B$34*100</f>
        <v>5.3686693147964251</v>
      </c>
      <c r="C54" s="149">
        <f>$C$22/$C$34*100</f>
        <v>5.0278470106772515</v>
      </c>
      <c r="D54" s="148">
        <f>$D$22/$D$34*100</f>
        <v>5.5489530623996863</v>
      </c>
      <c r="E54" s="149">
        <f>$E$22/$E$34*100</f>
        <v>4.6209919369960621</v>
      </c>
      <c r="F54" s="150"/>
      <c r="G54" s="148">
        <f t="shared" si="4"/>
        <v>0.34082230411917358</v>
      </c>
      <c r="H54" s="149">
        <f t="shared" si="5"/>
        <v>0.92796112540362419</v>
      </c>
    </row>
    <row r="55" spans="1:8" x14ac:dyDescent="0.2">
      <c r="A55" s="7" t="s">
        <v>121</v>
      </c>
      <c r="B55" s="30">
        <f>$B$23/$B$34*100</f>
        <v>11.978649453823238</v>
      </c>
      <c r="C55" s="31">
        <f>$C$23/$C$34*100</f>
        <v>14.246592202837011</v>
      </c>
      <c r="D55" s="30">
        <f>$D$23/$D$34*100</f>
        <v>13.370661243092908</v>
      </c>
      <c r="E55" s="31">
        <f>$E$23/$E$34*100</f>
        <v>14.711466341646354</v>
      </c>
      <c r="F55" s="32"/>
      <c r="G55" s="30">
        <f t="shared" si="4"/>
        <v>-2.2679427490137734</v>
      </c>
      <c r="H55" s="31">
        <f t="shared" si="5"/>
        <v>-1.3408050985534459</v>
      </c>
    </row>
    <row r="56" spans="1:8" x14ac:dyDescent="0.2">
      <c r="A56" s="7" t="s">
        <v>122</v>
      </c>
      <c r="B56" s="30">
        <f>$B$24/$B$34*100</f>
        <v>18.672418073485598</v>
      </c>
      <c r="C56" s="31">
        <f>$C$24/$C$34*100</f>
        <v>18.099018431336351</v>
      </c>
      <c r="D56" s="30">
        <f>$D$24/$D$34*100</f>
        <v>19.169556108259105</v>
      </c>
      <c r="E56" s="31">
        <f>$E$24/$E$34*100</f>
        <v>18.162853928370524</v>
      </c>
      <c r="F56" s="32"/>
      <c r="G56" s="30">
        <f t="shared" si="4"/>
        <v>0.57339964214924777</v>
      </c>
      <c r="H56" s="31">
        <f t="shared" si="5"/>
        <v>1.0067021798885811</v>
      </c>
    </row>
    <row r="57" spans="1:8" x14ac:dyDescent="0.2">
      <c r="A57" s="7" t="s">
        <v>123</v>
      </c>
      <c r="B57" s="30">
        <f>$B$25/$B$34*100</f>
        <v>12.841360476663358</v>
      </c>
      <c r="C57" s="31">
        <f>$C$25/$C$34*100</f>
        <v>11.486507277146989</v>
      </c>
      <c r="D57" s="30">
        <f>$D$25/$D$34*100</f>
        <v>11.817101410210858</v>
      </c>
      <c r="E57" s="31">
        <f>$E$25/$E$34*100</f>
        <v>11.565957247327958</v>
      </c>
      <c r="F57" s="32"/>
      <c r="G57" s="30">
        <f t="shared" si="4"/>
        <v>1.3548531995163682</v>
      </c>
      <c r="H57" s="31">
        <f t="shared" si="5"/>
        <v>0.25114416288290009</v>
      </c>
    </row>
    <row r="58" spans="1:8" x14ac:dyDescent="0.2">
      <c r="A58" s="7" t="s">
        <v>124</v>
      </c>
      <c r="B58" s="30">
        <f>$B$26/$B$34*100</f>
        <v>1.4057845084409135</v>
      </c>
      <c r="C58" s="31">
        <f>$C$26/$C$34*100</f>
        <v>2.3846887596541433</v>
      </c>
      <c r="D58" s="30">
        <f>$D$26/$D$34*100</f>
        <v>1.5070020460922089</v>
      </c>
      <c r="E58" s="31">
        <f>$E$26/$E$34*100</f>
        <v>2.1329458091130697</v>
      </c>
      <c r="F58" s="32"/>
      <c r="G58" s="30">
        <f t="shared" si="4"/>
        <v>-0.97890425121322977</v>
      </c>
      <c r="H58" s="31">
        <f t="shared" si="5"/>
        <v>-0.62594376302086085</v>
      </c>
    </row>
    <row r="59" spans="1:8" x14ac:dyDescent="0.2">
      <c r="A59" s="142" t="s">
        <v>127</v>
      </c>
      <c r="B59" s="148">
        <f>$B$27/$B$34*100</f>
        <v>0.44687189672293948</v>
      </c>
      <c r="C59" s="149">
        <f>$C$27/$C$34*100</f>
        <v>0.20923720729868611</v>
      </c>
      <c r="D59" s="148">
        <f>$D$27/$D$34*100</f>
        <v>0.31855327803575145</v>
      </c>
      <c r="E59" s="149">
        <f>$E$27/$E$34*100</f>
        <v>0.19688730545659103</v>
      </c>
      <c r="F59" s="150"/>
      <c r="G59" s="148">
        <f t="shared" si="4"/>
        <v>0.23763468942425336</v>
      </c>
      <c r="H59" s="149">
        <f t="shared" si="5"/>
        <v>0.12166597257916043</v>
      </c>
    </row>
    <row r="60" spans="1:8" x14ac:dyDescent="0.2">
      <c r="A60" s="7" t="s">
        <v>128</v>
      </c>
      <c r="B60" s="30">
        <f>$B$28/$B$34*100</f>
        <v>9.3098311817279046E-3</v>
      </c>
      <c r="C60" s="31">
        <f>$C$28/$C$34*100</f>
        <v>1.8462106526354657E-2</v>
      </c>
      <c r="D60" s="30">
        <f>$D$28/$D$34*100</f>
        <v>6.1260245776106059E-3</v>
      </c>
      <c r="E60" s="31">
        <f>$E$28/$E$34*100</f>
        <v>1.7579223701481343E-2</v>
      </c>
      <c r="F60" s="32"/>
      <c r="G60" s="30">
        <f t="shared" si="4"/>
        <v>-9.1522753446267521E-3</v>
      </c>
      <c r="H60" s="31">
        <f t="shared" si="5"/>
        <v>-1.1453199123870737E-2</v>
      </c>
    </row>
    <row r="61" spans="1:8" x14ac:dyDescent="0.2">
      <c r="A61" s="7" t="s">
        <v>129</v>
      </c>
      <c r="B61" s="30">
        <f>$B$29/$B$34*100</f>
        <v>0.2855014895729891</v>
      </c>
      <c r="C61" s="31">
        <f>$C$29/$C$34*100</f>
        <v>0.14769685221083725</v>
      </c>
      <c r="D61" s="30">
        <f>$D$29/$D$34*100</f>
        <v>0.20828483563876057</v>
      </c>
      <c r="E61" s="31">
        <f>$E$29/$E$34*100</f>
        <v>0.17813613350834429</v>
      </c>
      <c r="F61" s="32"/>
      <c r="G61" s="30">
        <f t="shared" si="4"/>
        <v>0.13780463736215184</v>
      </c>
      <c r="H61" s="31">
        <f t="shared" si="5"/>
        <v>3.0148702130416288E-2</v>
      </c>
    </row>
    <row r="62" spans="1:8" x14ac:dyDescent="0.2">
      <c r="A62" s="7" t="s">
        <v>130</v>
      </c>
      <c r="B62" s="30">
        <f>$B$30/$B$34*100</f>
        <v>2.4236593843098309</v>
      </c>
      <c r="C62" s="31">
        <f>$C$30/$C$34*100</f>
        <v>2.9816302040062772</v>
      </c>
      <c r="D62" s="30">
        <f>$D$30/$D$34*100</f>
        <v>2.6672711010916577</v>
      </c>
      <c r="E62" s="31">
        <f>$E$30/$E$34*100</f>
        <v>2.8572098256141008</v>
      </c>
      <c r="F62" s="32"/>
      <c r="G62" s="30">
        <f t="shared" si="4"/>
        <v>-0.55797081969644635</v>
      </c>
      <c r="H62" s="31">
        <f t="shared" si="5"/>
        <v>-0.18993872452244309</v>
      </c>
    </row>
    <row r="63" spans="1:8" x14ac:dyDescent="0.2">
      <c r="A63" s="7" t="s">
        <v>131</v>
      </c>
      <c r="B63" s="30">
        <f>$B$31/$B$34*100</f>
        <v>3.3298162859980143</v>
      </c>
      <c r="C63" s="31">
        <f>$C$31/$C$34*100</f>
        <v>2.646235268777501</v>
      </c>
      <c r="D63" s="30">
        <f>$D$31/$D$34*100</f>
        <v>3.2345409769783999</v>
      </c>
      <c r="E63" s="31">
        <f>$E$31/$E$34*100</f>
        <v>2.7200918807425465</v>
      </c>
      <c r="F63" s="32"/>
      <c r="G63" s="30">
        <f t="shared" si="4"/>
        <v>0.68358101722051323</v>
      </c>
      <c r="H63" s="31">
        <f t="shared" si="5"/>
        <v>0.51444909623585344</v>
      </c>
    </row>
    <row r="64" spans="1:8" x14ac:dyDescent="0.2">
      <c r="A64" s="7" t="s">
        <v>132</v>
      </c>
      <c r="B64" s="30">
        <f>$B$32/$B$34*100</f>
        <v>15.736717974180737</v>
      </c>
      <c r="C64" s="31">
        <f>$C$32/$C$34*100</f>
        <v>15.877411612665004</v>
      </c>
      <c r="D64" s="30">
        <f>$D$32/$D$34*100</f>
        <v>16.512086646491625</v>
      </c>
      <c r="E64" s="31">
        <f>$E$32/$E$34*100</f>
        <v>15.452137633602101</v>
      </c>
      <c r="F64" s="32"/>
      <c r="G64" s="30">
        <f t="shared" si="4"/>
        <v>-0.14069363848426697</v>
      </c>
      <c r="H64" s="31">
        <f t="shared" si="5"/>
        <v>1.0599490128895237</v>
      </c>
    </row>
    <row r="65" spans="1:8" x14ac:dyDescent="0.2">
      <c r="A65" s="142" t="s">
        <v>126</v>
      </c>
      <c r="B65" s="148">
        <f>$B$33/$B$34*100</f>
        <v>3.9318520357497522</v>
      </c>
      <c r="C65" s="149">
        <f>$C$33/$C$34*100</f>
        <v>3.4585679559371059</v>
      </c>
      <c r="D65" s="148">
        <f>$D$33/$D$34*100</f>
        <v>3.554319459929673</v>
      </c>
      <c r="E65" s="149">
        <f>$E$33/$E$34*100</f>
        <v>3.0716763547721735</v>
      </c>
      <c r="F65" s="150"/>
      <c r="G65" s="148">
        <f t="shared" si="4"/>
        <v>0.47328407981264631</v>
      </c>
      <c r="H65" s="149">
        <f t="shared" si="5"/>
        <v>0.48264310515749953</v>
      </c>
    </row>
    <row r="66" spans="1:8" s="43" customFormat="1" x14ac:dyDescent="0.2">
      <c r="A66" s="27" t="s">
        <v>0</v>
      </c>
      <c r="B66" s="46">
        <f>SUM(B46:B65)</f>
        <v>100.00000000000001</v>
      </c>
      <c r="C66" s="47">
        <f>SUM(C46:C65)</f>
        <v>100</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workbookViewId="0">
      <selection activeCell="M1" sqref="M1"/>
    </sheetView>
  </sheetViews>
  <sheetFormatPr defaultRowHeight="12.75" x14ac:dyDescent="0.2"/>
  <cols>
    <col min="1" max="1" width="26.42578125" bestFit="1"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12</v>
      </c>
      <c r="C6" s="66">
        <v>9</v>
      </c>
      <c r="D6" s="65">
        <v>47</v>
      </c>
      <c r="E6" s="66">
        <v>24</v>
      </c>
      <c r="F6" s="67"/>
      <c r="G6" s="65">
        <f t="shared" ref="G6:G37" si="0">B6-C6</f>
        <v>3</v>
      </c>
      <c r="H6" s="66">
        <f t="shared" ref="H6:H37" si="1">D6-E6</f>
        <v>23</v>
      </c>
      <c r="I6" s="20">
        <f t="shared" ref="I6:I37" si="2">IF(C6=0, "-", IF(G6/C6&lt;10, G6/C6, "&gt;999%"))</f>
        <v>0.33333333333333331</v>
      </c>
      <c r="J6" s="21">
        <f t="shared" ref="J6:J37" si="3">IF(E6=0, "-", IF(H6/E6&lt;10, H6/E6, "&gt;999%"))</f>
        <v>0.95833333333333337</v>
      </c>
    </row>
    <row r="7" spans="1:10" x14ac:dyDescent="0.2">
      <c r="A7" s="7" t="s">
        <v>32</v>
      </c>
      <c r="B7" s="65">
        <v>1</v>
      </c>
      <c r="C7" s="66">
        <v>0</v>
      </c>
      <c r="D7" s="65">
        <v>1</v>
      </c>
      <c r="E7" s="66">
        <v>0</v>
      </c>
      <c r="F7" s="67"/>
      <c r="G7" s="65">
        <f t="shared" si="0"/>
        <v>1</v>
      </c>
      <c r="H7" s="66">
        <f t="shared" si="1"/>
        <v>1</v>
      </c>
      <c r="I7" s="20" t="str">
        <f t="shared" si="2"/>
        <v>-</v>
      </c>
      <c r="J7" s="21" t="str">
        <f t="shared" si="3"/>
        <v>-</v>
      </c>
    </row>
    <row r="8" spans="1:10" x14ac:dyDescent="0.2">
      <c r="A8" s="7" t="s">
        <v>33</v>
      </c>
      <c r="B8" s="65">
        <v>5</v>
      </c>
      <c r="C8" s="66">
        <v>6</v>
      </c>
      <c r="D8" s="65">
        <v>11</v>
      </c>
      <c r="E8" s="66">
        <v>16</v>
      </c>
      <c r="F8" s="67"/>
      <c r="G8" s="65">
        <f t="shared" si="0"/>
        <v>-1</v>
      </c>
      <c r="H8" s="66">
        <f t="shared" si="1"/>
        <v>-5</v>
      </c>
      <c r="I8" s="20">
        <f t="shared" si="2"/>
        <v>-0.16666666666666666</v>
      </c>
      <c r="J8" s="21">
        <f t="shared" si="3"/>
        <v>-0.3125</v>
      </c>
    </row>
    <row r="9" spans="1:10" x14ac:dyDescent="0.2">
      <c r="A9" s="7" t="s">
        <v>34</v>
      </c>
      <c r="B9" s="65">
        <v>528</v>
      </c>
      <c r="C9" s="66">
        <v>813</v>
      </c>
      <c r="D9" s="65">
        <v>1204</v>
      </c>
      <c r="E9" s="66">
        <v>2062</v>
      </c>
      <c r="F9" s="67"/>
      <c r="G9" s="65">
        <f t="shared" si="0"/>
        <v>-285</v>
      </c>
      <c r="H9" s="66">
        <f t="shared" si="1"/>
        <v>-858</v>
      </c>
      <c r="I9" s="20">
        <f t="shared" si="2"/>
        <v>-0.35055350553505538</v>
      </c>
      <c r="J9" s="21">
        <f t="shared" si="3"/>
        <v>-0.41610087293889425</v>
      </c>
    </row>
    <row r="10" spans="1:10" x14ac:dyDescent="0.2">
      <c r="A10" s="7" t="s">
        <v>35</v>
      </c>
      <c r="B10" s="65">
        <v>8</v>
      </c>
      <c r="C10" s="66">
        <v>7</v>
      </c>
      <c r="D10" s="65">
        <v>17</v>
      </c>
      <c r="E10" s="66">
        <v>18</v>
      </c>
      <c r="F10" s="67"/>
      <c r="G10" s="65">
        <f t="shared" si="0"/>
        <v>1</v>
      </c>
      <c r="H10" s="66">
        <f t="shared" si="1"/>
        <v>-1</v>
      </c>
      <c r="I10" s="20">
        <f t="shared" si="2"/>
        <v>0.14285714285714285</v>
      </c>
      <c r="J10" s="21">
        <f t="shared" si="3"/>
        <v>-5.5555555555555552E-2</v>
      </c>
    </row>
    <row r="11" spans="1:10" x14ac:dyDescent="0.2">
      <c r="A11" s="7" t="s">
        <v>36</v>
      </c>
      <c r="B11" s="65">
        <v>637</v>
      </c>
      <c r="C11" s="66">
        <v>943</v>
      </c>
      <c r="D11" s="65">
        <v>1778</v>
      </c>
      <c r="E11" s="66">
        <v>2178</v>
      </c>
      <c r="F11" s="67"/>
      <c r="G11" s="65">
        <f t="shared" si="0"/>
        <v>-306</v>
      </c>
      <c r="H11" s="66">
        <f t="shared" si="1"/>
        <v>-400</v>
      </c>
      <c r="I11" s="20">
        <f t="shared" si="2"/>
        <v>-0.32449628844114531</v>
      </c>
      <c r="J11" s="21">
        <f t="shared" si="3"/>
        <v>-0.18365472910927455</v>
      </c>
    </row>
    <row r="12" spans="1:10" x14ac:dyDescent="0.2">
      <c r="A12" s="7" t="s">
        <v>37</v>
      </c>
      <c r="B12" s="65">
        <v>52</v>
      </c>
      <c r="C12" s="66">
        <v>47</v>
      </c>
      <c r="D12" s="65">
        <v>138</v>
      </c>
      <c r="E12" s="66">
        <v>93</v>
      </c>
      <c r="F12" s="67"/>
      <c r="G12" s="65">
        <f t="shared" si="0"/>
        <v>5</v>
      </c>
      <c r="H12" s="66">
        <f t="shared" si="1"/>
        <v>45</v>
      </c>
      <c r="I12" s="20">
        <f t="shared" si="2"/>
        <v>0.10638297872340426</v>
      </c>
      <c r="J12" s="21">
        <f t="shared" si="3"/>
        <v>0.4838709677419355</v>
      </c>
    </row>
    <row r="13" spans="1:10" x14ac:dyDescent="0.2">
      <c r="A13" s="7" t="s">
        <v>38</v>
      </c>
      <c r="B13" s="65">
        <v>5</v>
      </c>
      <c r="C13" s="66">
        <v>9</v>
      </c>
      <c r="D13" s="65">
        <v>22</v>
      </c>
      <c r="E13" s="66">
        <v>29</v>
      </c>
      <c r="F13" s="67"/>
      <c r="G13" s="65">
        <f t="shared" si="0"/>
        <v>-4</v>
      </c>
      <c r="H13" s="66">
        <f t="shared" si="1"/>
        <v>-7</v>
      </c>
      <c r="I13" s="20">
        <f t="shared" si="2"/>
        <v>-0.44444444444444442</v>
      </c>
      <c r="J13" s="21">
        <f t="shared" si="3"/>
        <v>-0.2413793103448276</v>
      </c>
    </row>
    <row r="14" spans="1:10" x14ac:dyDescent="0.2">
      <c r="A14" s="7" t="s">
        <v>39</v>
      </c>
      <c r="B14" s="65">
        <v>10</v>
      </c>
      <c r="C14" s="66">
        <v>2</v>
      </c>
      <c r="D14" s="65">
        <v>32</v>
      </c>
      <c r="E14" s="66">
        <v>11</v>
      </c>
      <c r="F14" s="67"/>
      <c r="G14" s="65">
        <f t="shared" si="0"/>
        <v>8</v>
      </c>
      <c r="H14" s="66">
        <f t="shared" si="1"/>
        <v>21</v>
      </c>
      <c r="I14" s="20">
        <f t="shared" si="2"/>
        <v>4</v>
      </c>
      <c r="J14" s="21">
        <f t="shared" si="3"/>
        <v>1.9090909090909092</v>
      </c>
    </row>
    <row r="15" spans="1:10" x14ac:dyDescent="0.2">
      <c r="A15" s="7" t="s">
        <v>42</v>
      </c>
      <c r="B15" s="65">
        <v>4</v>
      </c>
      <c r="C15" s="66">
        <v>4</v>
      </c>
      <c r="D15" s="65">
        <v>19</v>
      </c>
      <c r="E15" s="66">
        <v>13</v>
      </c>
      <c r="F15" s="67"/>
      <c r="G15" s="65">
        <f t="shared" si="0"/>
        <v>0</v>
      </c>
      <c r="H15" s="66">
        <f t="shared" si="1"/>
        <v>6</v>
      </c>
      <c r="I15" s="20">
        <f t="shared" si="2"/>
        <v>0</v>
      </c>
      <c r="J15" s="21">
        <f t="shared" si="3"/>
        <v>0.46153846153846156</v>
      </c>
    </row>
    <row r="16" spans="1:10" x14ac:dyDescent="0.2">
      <c r="A16" s="7" t="s">
        <v>43</v>
      </c>
      <c r="B16" s="65">
        <v>26</v>
      </c>
      <c r="C16" s="66">
        <v>27</v>
      </c>
      <c r="D16" s="65">
        <v>66</v>
      </c>
      <c r="E16" s="66">
        <v>55</v>
      </c>
      <c r="F16" s="67"/>
      <c r="G16" s="65">
        <f t="shared" si="0"/>
        <v>-1</v>
      </c>
      <c r="H16" s="66">
        <f t="shared" si="1"/>
        <v>11</v>
      </c>
      <c r="I16" s="20">
        <f t="shared" si="2"/>
        <v>-3.7037037037037035E-2</v>
      </c>
      <c r="J16" s="21">
        <f t="shared" si="3"/>
        <v>0.2</v>
      </c>
    </row>
    <row r="17" spans="1:10" x14ac:dyDescent="0.2">
      <c r="A17" s="7" t="s">
        <v>44</v>
      </c>
      <c r="B17" s="65">
        <v>37</v>
      </c>
      <c r="C17" s="66">
        <v>37</v>
      </c>
      <c r="D17" s="65">
        <v>82</v>
      </c>
      <c r="E17" s="66">
        <v>78</v>
      </c>
      <c r="F17" s="67"/>
      <c r="G17" s="65">
        <f t="shared" si="0"/>
        <v>0</v>
      </c>
      <c r="H17" s="66">
        <f t="shared" si="1"/>
        <v>4</v>
      </c>
      <c r="I17" s="20">
        <f t="shared" si="2"/>
        <v>0</v>
      </c>
      <c r="J17" s="21">
        <f t="shared" si="3"/>
        <v>5.128205128205128E-2</v>
      </c>
    </row>
    <row r="18" spans="1:10" x14ac:dyDescent="0.2">
      <c r="A18" s="7" t="s">
        <v>45</v>
      </c>
      <c r="B18" s="65">
        <v>968</v>
      </c>
      <c r="C18" s="66">
        <v>1588</v>
      </c>
      <c r="D18" s="65">
        <v>3367</v>
      </c>
      <c r="E18" s="66">
        <v>4257</v>
      </c>
      <c r="F18" s="67"/>
      <c r="G18" s="65">
        <f t="shared" si="0"/>
        <v>-620</v>
      </c>
      <c r="H18" s="66">
        <f t="shared" si="1"/>
        <v>-890</v>
      </c>
      <c r="I18" s="20">
        <f t="shared" si="2"/>
        <v>-0.39042821158690177</v>
      </c>
      <c r="J18" s="21">
        <f t="shared" si="3"/>
        <v>-0.20906741836974396</v>
      </c>
    </row>
    <row r="19" spans="1:10" x14ac:dyDescent="0.2">
      <c r="A19" s="7" t="s">
        <v>48</v>
      </c>
      <c r="B19" s="65">
        <v>35</v>
      </c>
      <c r="C19" s="66">
        <v>39</v>
      </c>
      <c r="D19" s="65">
        <v>110</v>
      </c>
      <c r="E19" s="66">
        <v>74</v>
      </c>
      <c r="F19" s="67"/>
      <c r="G19" s="65">
        <f t="shared" si="0"/>
        <v>-4</v>
      </c>
      <c r="H19" s="66">
        <f t="shared" si="1"/>
        <v>36</v>
      </c>
      <c r="I19" s="20">
        <f t="shared" si="2"/>
        <v>-0.10256410256410256</v>
      </c>
      <c r="J19" s="21">
        <f t="shared" si="3"/>
        <v>0.48648648648648651</v>
      </c>
    </row>
    <row r="20" spans="1:10" x14ac:dyDescent="0.2">
      <c r="A20" s="7" t="s">
        <v>49</v>
      </c>
      <c r="B20" s="65">
        <v>336</v>
      </c>
      <c r="C20" s="66">
        <v>354</v>
      </c>
      <c r="D20" s="65">
        <v>868</v>
      </c>
      <c r="E20" s="66">
        <v>851</v>
      </c>
      <c r="F20" s="67"/>
      <c r="G20" s="65">
        <f t="shared" si="0"/>
        <v>-18</v>
      </c>
      <c r="H20" s="66">
        <f t="shared" si="1"/>
        <v>17</v>
      </c>
      <c r="I20" s="20">
        <f t="shared" si="2"/>
        <v>-5.0847457627118647E-2</v>
      </c>
      <c r="J20" s="21">
        <f t="shared" si="3"/>
        <v>1.9976498237367801E-2</v>
      </c>
    </row>
    <row r="21" spans="1:10" x14ac:dyDescent="0.2">
      <c r="A21" s="7" t="s">
        <v>51</v>
      </c>
      <c r="B21" s="65">
        <v>423</v>
      </c>
      <c r="C21" s="66">
        <v>774</v>
      </c>
      <c r="D21" s="65">
        <v>1204</v>
      </c>
      <c r="E21" s="66">
        <v>2236</v>
      </c>
      <c r="F21" s="67"/>
      <c r="G21" s="65">
        <f t="shared" si="0"/>
        <v>-351</v>
      </c>
      <c r="H21" s="66">
        <f t="shared" si="1"/>
        <v>-1032</v>
      </c>
      <c r="I21" s="20">
        <f t="shared" si="2"/>
        <v>-0.45348837209302323</v>
      </c>
      <c r="J21" s="21">
        <f t="shared" si="3"/>
        <v>-0.46153846153846156</v>
      </c>
    </row>
    <row r="22" spans="1:10" x14ac:dyDescent="0.2">
      <c r="A22" s="7" t="s">
        <v>52</v>
      </c>
      <c r="B22" s="65">
        <v>2206</v>
      </c>
      <c r="C22" s="66">
        <v>2221</v>
      </c>
      <c r="D22" s="65">
        <v>5464</v>
      </c>
      <c r="E22" s="66">
        <v>6253</v>
      </c>
      <c r="F22" s="67"/>
      <c r="G22" s="65">
        <f t="shared" si="0"/>
        <v>-15</v>
      </c>
      <c r="H22" s="66">
        <f t="shared" si="1"/>
        <v>-789</v>
      </c>
      <c r="I22" s="20">
        <f t="shared" si="2"/>
        <v>-6.7537145429986496E-3</v>
      </c>
      <c r="J22" s="21">
        <f t="shared" si="3"/>
        <v>-0.12617943387174158</v>
      </c>
    </row>
    <row r="23" spans="1:10" x14ac:dyDescent="0.2">
      <c r="A23" s="7" t="s">
        <v>56</v>
      </c>
      <c r="B23" s="65">
        <v>993</v>
      </c>
      <c r="C23" s="66">
        <v>892</v>
      </c>
      <c r="D23" s="65">
        <v>2479</v>
      </c>
      <c r="E23" s="66">
        <v>2299</v>
      </c>
      <c r="F23" s="67"/>
      <c r="G23" s="65">
        <f t="shared" si="0"/>
        <v>101</v>
      </c>
      <c r="H23" s="66">
        <f t="shared" si="1"/>
        <v>180</v>
      </c>
      <c r="I23" s="20">
        <f t="shared" si="2"/>
        <v>0.1132286995515695</v>
      </c>
      <c r="J23" s="21">
        <f t="shared" si="3"/>
        <v>7.8294910830795997E-2</v>
      </c>
    </row>
    <row r="24" spans="1:10" x14ac:dyDescent="0.2">
      <c r="A24" s="7" t="s">
        <v>58</v>
      </c>
      <c r="B24" s="65">
        <v>29</v>
      </c>
      <c r="C24" s="66">
        <v>34</v>
      </c>
      <c r="D24" s="65">
        <v>53</v>
      </c>
      <c r="E24" s="66">
        <v>86</v>
      </c>
      <c r="F24" s="67"/>
      <c r="G24" s="65">
        <f t="shared" si="0"/>
        <v>-5</v>
      </c>
      <c r="H24" s="66">
        <f t="shared" si="1"/>
        <v>-33</v>
      </c>
      <c r="I24" s="20">
        <f t="shared" si="2"/>
        <v>-0.14705882352941177</v>
      </c>
      <c r="J24" s="21">
        <f t="shared" si="3"/>
        <v>-0.38372093023255816</v>
      </c>
    </row>
    <row r="25" spans="1:10" x14ac:dyDescent="0.2">
      <c r="A25" s="7" t="s">
        <v>59</v>
      </c>
      <c r="B25" s="65">
        <v>188</v>
      </c>
      <c r="C25" s="66">
        <v>189</v>
      </c>
      <c r="D25" s="65">
        <v>540</v>
      </c>
      <c r="E25" s="66">
        <v>513</v>
      </c>
      <c r="F25" s="67"/>
      <c r="G25" s="65">
        <f t="shared" si="0"/>
        <v>-1</v>
      </c>
      <c r="H25" s="66">
        <f t="shared" si="1"/>
        <v>27</v>
      </c>
      <c r="I25" s="20">
        <f t="shared" si="2"/>
        <v>-5.2910052910052907E-3</v>
      </c>
      <c r="J25" s="21">
        <f t="shared" si="3"/>
        <v>5.2631578947368418E-2</v>
      </c>
    </row>
    <row r="26" spans="1:10" x14ac:dyDescent="0.2">
      <c r="A26" s="7" t="s">
        <v>61</v>
      </c>
      <c r="B26" s="65">
        <v>2051</v>
      </c>
      <c r="C26" s="66">
        <v>2003</v>
      </c>
      <c r="D26" s="65">
        <v>6064</v>
      </c>
      <c r="E26" s="66">
        <v>5662</v>
      </c>
      <c r="F26" s="67"/>
      <c r="G26" s="65">
        <f t="shared" si="0"/>
        <v>48</v>
      </c>
      <c r="H26" s="66">
        <f t="shared" si="1"/>
        <v>402</v>
      </c>
      <c r="I26" s="20">
        <f t="shared" si="2"/>
        <v>2.3964053919121316E-2</v>
      </c>
      <c r="J26" s="21">
        <f t="shared" si="3"/>
        <v>7.0999646767926528E-2</v>
      </c>
    </row>
    <row r="27" spans="1:10" x14ac:dyDescent="0.2">
      <c r="A27" s="7" t="s">
        <v>62</v>
      </c>
      <c r="B27" s="65">
        <v>0</v>
      </c>
      <c r="C27" s="66">
        <v>6</v>
      </c>
      <c r="D27" s="65">
        <v>6</v>
      </c>
      <c r="E27" s="66">
        <v>11</v>
      </c>
      <c r="F27" s="67"/>
      <c r="G27" s="65">
        <f t="shared" si="0"/>
        <v>-6</v>
      </c>
      <c r="H27" s="66">
        <f t="shared" si="1"/>
        <v>-5</v>
      </c>
      <c r="I27" s="20">
        <f t="shared" si="2"/>
        <v>-1</v>
      </c>
      <c r="J27" s="21">
        <f t="shared" si="3"/>
        <v>-0.45454545454545453</v>
      </c>
    </row>
    <row r="28" spans="1:10" x14ac:dyDescent="0.2">
      <c r="A28" s="7" t="s">
        <v>63</v>
      </c>
      <c r="B28" s="65">
        <v>255</v>
      </c>
      <c r="C28" s="66">
        <v>219</v>
      </c>
      <c r="D28" s="65">
        <v>414</v>
      </c>
      <c r="E28" s="66">
        <v>657</v>
      </c>
      <c r="F28" s="67"/>
      <c r="G28" s="65">
        <f t="shared" si="0"/>
        <v>36</v>
      </c>
      <c r="H28" s="66">
        <f t="shared" si="1"/>
        <v>-243</v>
      </c>
      <c r="I28" s="20">
        <f t="shared" si="2"/>
        <v>0.16438356164383561</v>
      </c>
      <c r="J28" s="21">
        <f t="shared" si="3"/>
        <v>-0.36986301369863012</v>
      </c>
    </row>
    <row r="29" spans="1:10" x14ac:dyDescent="0.2">
      <c r="A29" s="7" t="s">
        <v>64</v>
      </c>
      <c r="B29" s="65">
        <v>520</v>
      </c>
      <c r="C29" s="66">
        <v>600</v>
      </c>
      <c r="D29" s="65">
        <v>1388</v>
      </c>
      <c r="E29" s="66">
        <v>1290</v>
      </c>
      <c r="F29" s="67"/>
      <c r="G29" s="65">
        <f t="shared" si="0"/>
        <v>-80</v>
      </c>
      <c r="H29" s="66">
        <f t="shared" si="1"/>
        <v>98</v>
      </c>
      <c r="I29" s="20">
        <f t="shared" si="2"/>
        <v>-0.13333333333333333</v>
      </c>
      <c r="J29" s="21">
        <f t="shared" si="3"/>
        <v>7.5968992248062014E-2</v>
      </c>
    </row>
    <row r="30" spans="1:10" x14ac:dyDescent="0.2">
      <c r="A30" s="7" t="s">
        <v>65</v>
      </c>
      <c r="B30" s="65">
        <v>374</v>
      </c>
      <c r="C30" s="66">
        <v>376</v>
      </c>
      <c r="D30" s="65">
        <v>890</v>
      </c>
      <c r="E30" s="66">
        <v>1025</v>
      </c>
      <c r="F30" s="67"/>
      <c r="G30" s="65">
        <f t="shared" si="0"/>
        <v>-2</v>
      </c>
      <c r="H30" s="66">
        <f t="shared" si="1"/>
        <v>-135</v>
      </c>
      <c r="I30" s="20">
        <f t="shared" si="2"/>
        <v>-5.3191489361702126E-3</v>
      </c>
      <c r="J30" s="21">
        <f t="shared" si="3"/>
        <v>-0.13170731707317074</v>
      </c>
    </row>
    <row r="31" spans="1:10" x14ac:dyDescent="0.2">
      <c r="A31" s="7" t="s">
        <v>66</v>
      </c>
      <c r="B31" s="65">
        <v>2</v>
      </c>
      <c r="C31" s="66">
        <v>1</v>
      </c>
      <c r="D31" s="65">
        <v>11</v>
      </c>
      <c r="E31" s="66">
        <v>3</v>
      </c>
      <c r="F31" s="67"/>
      <c r="G31" s="65">
        <f t="shared" si="0"/>
        <v>1</v>
      </c>
      <c r="H31" s="66">
        <f t="shared" si="1"/>
        <v>8</v>
      </c>
      <c r="I31" s="20">
        <f t="shared" si="2"/>
        <v>1</v>
      </c>
      <c r="J31" s="21">
        <f t="shared" si="3"/>
        <v>2.6666666666666665</v>
      </c>
    </row>
    <row r="32" spans="1:10" x14ac:dyDescent="0.2">
      <c r="A32" s="7" t="s">
        <v>69</v>
      </c>
      <c r="B32" s="65">
        <v>26</v>
      </c>
      <c r="C32" s="66">
        <v>9</v>
      </c>
      <c r="D32" s="65">
        <v>57</v>
      </c>
      <c r="E32" s="66">
        <v>46</v>
      </c>
      <c r="F32" s="67"/>
      <c r="G32" s="65">
        <f t="shared" si="0"/>
        <v>17</v>
      </c>
      <c r="H32" s="66">
        <f t="shared" si="1"/>
        <v>11</v>
      </c>
      <c r="I32" s="20">
        <f t="shared" si="2"/>
        <v>1.8888888888888888</v>
      </c>
      <c r="J32" s="21">
        <f t="shared" si="3"/>
        <v>0.2391304347826087</v>
      </c>
    </row>
    <row r="33" spans="1:10" x14ac:dyDescent="0.2">
      <c r="A33" s="7" t="s">
        <v>70</v>
      </c>
      <c r="B33" s="65">
        <v>3826</v>
      </c>
      <c r="C33" s="66">
        <v>3423</v>
      </c>
      <c r="D33" s="65">
        <v>9116</v>
      </c>
      <c r="E33" s="66">
        <v>9043</v>
      </c>
      <c r="F33" s="67"/>
      <c r="G33" s="65">
        <f t="shared" si="0"/>
        <v>403</v>
      </c>
      <c r="H33" s="66">
        <f t="shared" si="1"/>
        <v>73</v>
      </c>
      <c r="I33" s="20">
        <f t="shared" si="2"/>
        <v>0.11773298276365761</v>
      </c>
      <c r="J33" s="21">
        <f t="shared" si="3"/>
        <v>8.0725422979099851E-3</v>
      </c>
    </row>
    <row r="34" spans="1:10" x14ac:dyDescent="0.2">
      <c r="A34" s="7" t="s">
        <v>71</v>
      </c>
      <c r="B34" s="65">
        <v>1</v>
      </c>
      <c r="C34" s="66">
        <v>0</v>
      </c>
      <c r="D34" s="65">
        <v>4</v>
      </c>
      <c r="E34" s="66">
        <v>9</v>
      </c>
      <c r="F34" s="67"/>
      <c r="G34" s="65">
        <f t="shared" si="0"/>
        <v>1</v>
      </c>
      <c r="H34" s="66">
        <f t="shared" si="1"/>
        <v>-5</v>
      </c>
      <c r="I34" s="20" t="str">
        <f t="shared" si="2"/>
        <v>-</v>
      </c>
      <c r="J34" s="21">
        <f t="shared" si="3"/>
        <v>-0.55555555555555558</v>
      </c>
    </row>
    <row r="35" spans="1:10" x14ac:dyDescent="0.2">
      <c r="A35" s="7" t="s">
        <v>72</v>
      </c>
      <c r="B35" s="65">
        <v>703</v>
      </c>
      <c r="C35" s="66">
        <v>938</v>
      </c>
      <c r="D35" s="65">
        <v>1765</v>
      </c>
      <c r="E35" s="66">
        <v>2690</v>
      </c>
      <c r="F35" s="67"/>
      <c r="G35" s="65">
        <f t="shared" si="0"/>
        <v>-235</v>
      </c>
      <c r="H35" s="66">
        <f t="shared" si="1"/>
        <v>-925</v>
      </c>
      <c r="I35" s="20">
        <f t="shared" si="2"/>
        <v>-0.25053304904051171</v>
      </c>
      <c r="J35" s="21">
        <f t="shared" si="3"/>
        <v>-0.34386617100371747</v>
      </c>
    </row>
    <row r="36" spans="1:10" x14ac:dyDescent="0.2">
      <c r="A36" s="7" t="s">
        <v>74</v>
      </c>
      <c r="B36" s="65">
        <v>95</v>
      </c>
      <c r="C36" s="66">
        <v>121</v>
      </c>
      <c r="D36" s="65">
        <v>197</v>
      </c>
      <c r="E36" s="66">
        <v>274</v>
      </c>
      <c r="F36" s="67"/>
      <c r="G36" s="65">
        <f t="shared" si="0"/>
        <v>-26</v>
      </c>
      <c r="H36" s="66">
        <f t="shared" si="1"/>
        <v>-77</v>
      </c>
      <c r="I36" s="20">
        <f t="shared" si="2"/>
        <v>-0.21487603305785125</v>
      </c>
      <c r="J36" s="21">
        <f t="shared" si="3"/>
        <v>-0.28102189781021897</v>
      </c>
    </row>
    <row r="37" spans="1:10" x14ac:dyDescent="0.2">
      <c r="A37" s="7" t="s">
        <v>75</v>
      </c>
      <c r="B37" s="65">
        <v>1169</v>
      </c>
      <c r="C37" s="66">
        <v>1237</v>
      </c>
      <c r="D37" s="65">
        <v>3519</v>
      </c>
      <c r="E37" s="66">
        <v>3095</v>
      </c>
      <c r="F37" s="67"/>
      <c r="G37" s="65">
        <f t="shared" si="0"/>
        <v>-68</v>
      </c>
      <c r="H37" s="66">
        <f t="shared" si="1"/>
        <v>424</v>
      </c>
      <c r="I37" s="20">
        <f t="shared" si="2"/>
        <v>-5.4971705739692803E-2</v>
      </c>
      <c r="J37" s="21">
        <f t="shared" si="3"/>
        <v>0.13699515347334409</v>
      </c>
    </row>
    <row r="38" spans="1:10" x14ac:dyDescent="0.2">
      <c r="A38" s="7" t="s">
        <v>76</v>
      </c>
      <c r="B38" s="65">
        <v>34</v>
      </c>
      <c r="C38" s="66">
        <v>123</v>
      </c>
      <c r="D38" s="65">
        <v>198</v>
      </c>
      <c r="E38" s="66">
        <v>293</v>
      </c>
      <c r="F38" s="67"/>
      <c r="G38" s="65">
        <f t="shared" ref="G38:G72" si="4">B38-C38</f>
        <v>-89</v>
      </c>
      <c r="H38" s="66">
        <f t="shared" ref="H38:H72" si="5">D38-E38</f>
        <v>-95</v>
      </c>
      <c r="I38" s="20">
        <f t="shared" ref="I38:I72" si="6">IF(C38=0, "-", IF(G38/C38&lt;10, G38/C38, "&gt;999%"))</f>
        <v>-0.72357723577235777</v>
      </c>
      <c r="J38" s="21">
        <f t="shared" ref="J38:J72" si="7">IF(E38=0, "-", IF(H38/E38&lt;10, H38/E38, "&gt;999%"))</f>
        <v>-0.32423208191126279</v>
      </c>
    </row>
    <row r="39" spans="1:10" x14ac:dyDescent="0.2">
      <c r="A39" s="7" t="s">
        <v>77</v>
      </c>
      <c r="B39" s="65">
        <v>2595</v>
      </c>
      <c r="C39" s="66">
        <v>1789</v>
      </c>
      <c r="D39" s="65">
        <v>6421</v>
      </c>
      <c r="E39" s="66">
        <v>4783</v>
      </c>
      <c r="F39" s="67"/>
      <c r="G39" s="65">
        <f t="shared" si="4"/>
        <v>806</v>
      </c>
      <c r="H39" s="66">
        <f t="shared" si="5"/>
        <v>1638</v>
      </c>
      <c r="I39" s="20">
        <f t="shared" si="6"/>
        <v>0.4505310229178312</v>
      </c>
      <c r="J39" s="21">
        <f t="shared" si="7"/>
        <v>0.34246288939995817</v>
      </c>
    </row>
    <row r="40" spans="1:10" x14ac:dyDescent="0.2">
      <c r="A40" s="7" t="s">
        <v>78</v>
      </c>
      <c r="B40" s="65">
        <v>788</v>
      </c>
      <c r="C40" s="66">
        <v>1150</v>
      </c>
      <c r="D40" s="65">
        <v>2281</v>
      </c>
      <c r="E40" s="66">
        <v>3099</v>
      </c>
      <c r="F40" s="67"/>
      <c r="G40" s="65">
        <f t="shared" si="4"/>
        <v>-362</v>
      </c>
      <c r="H40" s="66">
        <f t="shared" si="5"/>
        <v>-818</v>
      </c>
      <c r="I40" s="20">
        <f t="shared" si="6"/>
        <v>-0.31478260869565217</v>
      </c>
      <c r="J40" s="21">
        <f t="shared" si="7"/>
        <v>-0.26395611487576637</v>
      </c>
    </row>
    <row r="41" spans="1:10" x14ac:dyDescent="0.2">
      <c r="A41" s="7" t="s">
        <v>79</v>
      </c>
      <c r="B41" s="65">
        <v>47</v>
      </c>
      <c r="C41" s="66">
        <v>120</v>
      </c>
      <c r="D41" s="65">
        <v>204</v>
      </c>
      <c r="E41" s="66">
        <v>200</v>
      </c>
      <c r="F41" s="67"/>
      <c r="G41" s="65">
        <f t="shared" si="4"/>
        <v>-73</v>
      </c>
      <c r="H41" s="66">
        <f t="shared" si="5"/>
        <v>4</v>
      </c>
      <c r="I41" s="20">
        <f t="shared" si="6"/>
        <v>-0.60833333333333328</v>
      </c>
      <c r="J41" s="21">
        <f t="shared" si="7"/>
        <v>0.02</v>
      </c>
    </row>
    <row r="42" spans="1:10" x14ac:dyDescent="0.2">
      <c r="A42" s="7" t="s">
        <v>80</v>
      </c>
      <c r="B42" s="65">
        <v>82</v>
      </c>
      <c r="C42" s="66">
        <v>0</v>
      </c>
      <c r="D42" s="65">
        <v>82</v>
      </c>
      <c r="E42" s="66">
        <v>0</v>
      </c>
      <c r="F42" s="67"/>
      <c r="G42" s="65">
        <f t="shared" si="4"/>
        <v>82</v>
      </c>
      <c r="H42" s="66">
        <f t="shared" si="5"/>
        <v>82</v>
      </c>
      <c r="I42" s="20" t="str">
        <f t="shared" si="6"/>
        <v>-</v>
      </c>
      <c r="J42" s="21" t="str">
        <f t="shared" si="7"/>
        <v>-</v>
      </c>
    </row>
    <row r="43" spans="1:10" x14ac:dyDescent="0.2">
      <c r="A43" s="7" t="s">
        <v>81</v>
      </c>
      <c r="B43" s="65">
        <v>223</v>
      </c>
      <c r="C43" s="66">
        <v>248</v>
      </c>
      <c r="D43" s="65">
        <v>528</v>
      </c>
      <c r="E43" s="66">
        <v>486</v>
      </c>
      <c r="F43" s="67"/>
      <c r="G43" s="65">
        <f t="shared" si="4"/>
        <v>-25</v>
      </c>
      <c r="H43" s="66">
        <f t="shared" si="5"/>
        <v>42</v>
      </c>
      <c r="I43" s="20">
        <f t="shared" si="6"/>
        <v>-0.10080645161290322</v>
      </c>
      <c r="J43" s="21">
        <f t="shared" si="7"/>
        <v>8.6419753086419748E-2</v>
      </c>
    </row>
    <row r="44" spans="1:10" x14ac:dyDescent="0.2">
      <c r="A44" s="7" t="s">
        <v>82</v>
      </c>
      <c r="B44" s="65">
        <v>153</v>
      </c>
      <c r="C44" s="66">
        <v>102</v>
      </c>
      <c r="D44" s="65">
        <v>319</v>
      </c>
      <c r="E44" s="66">
        <v>236</v>
      </c>
      <c r="F44" s="67"/>
      <c r="G44" s="65">
        <f t="shared" si="4"/>
        <v>51</v>
      </c>
      <c r="H44" s="66">
        <f t="shared" si="5"/>
        <v>83</v>
      </c>
      <c r="I44" s="20">
        <f t="shared" si="6"/>
        <v>0.5</v>
      </c>
      <c r="J44" s="21">
        <f t="shared" si="7"/>
        <v>0.35169491525423729</v>
      </c>
    </row>
    <row r="45" spans="1:10" x14ac:dyDescent="0.2">
      <c r="A45" s="7" t="s">
        <v>83</v>
      </c>
      <c r="B45" s="65">
        <v>254</v>
      </c>
      <c r="C45" s="66">
        <v>163</v>
      </c>
      <c r="D45" s="65">
        <v>778</v>
      </c>
      <c r="E45" s="66">
        <v>328</v>
      </c>
      <c r="F45" s="67"/>
      <c r="G45" s="65">
        <f t="shared" si="4"/>
        <v>91</v>
      </c>
      <c r="H45" s="66">
        <f t="shared" si="5"/>
        <v>450</v>
      </c>
      <c r="I45" s="20">
        <f t="shared" si="6"/>
        <v>0.55828220858895705</v>
      </c>
      <c r="J45" s="21">
        <f t="shared" si="7"/>
        <v>1.3719512195121952</v>
      </c>
    </row>
    <row r="46" spans="1:10" x14ac:dyDescent="0.2">
      <c r="A46" s="7" t="s">
        <v>84</v>
      </c>
      <c r="B46" s="65">
        <v>0</v>
      </c>
      <c r="C46" s="66">
        <v>1</v>
      </c>
      <c r="D46" s="65">
        <v>3</v>
      </c>
      <c r="E46" s="66">
        <v>7</v>
      </c>
      <c r="F46" s="67"/>
      <c r="G46" s="65">
        <f t="shared" si="4"/>
        <v>-1</v>
      </c>
      <c r="H46" s="66">
        <f t="shared" si="5"/>
        <v>-4</v>
      </c>
      <c r="I46" s="20">
        <f t="shared" si="6"/>
        <v>-1</v>
      </c>
      <c r="J46" s="21">
        <f t="shared" si="7"/>
        <v>-0.5714285714285714</v>
      </c>
    </row>
    <row r="47" spans="1:10" x14ac:dyDescent="0.2">
      <c r="A47" s="7" t="s">
        <v>87</v>
      </c>
      <c r="B47" s="65">
        <v>211</v>
      </c>
      <c r="C47" s="66">
        <v>366</v>
      </c>
      <c r="D47" s="65">
        <v>480</v>
      </c>
      <c r="E47" s="66">
        <v>933</v>
      </c>
      <c r="F47" s="67"/>
      <c r="G47" s="65">
        <f t="shared" si="4"/>
        <v>-155</v>
      </c>
      <c r="H47" s="66">
        <f t="shared" si="5"/>
        <v>-453</v>
      </c>
      <c r="I47" s="20">
        <f t="shared" si="6"/>
        <v>-0.42349726775956287</v>
      </c>
      <c r="J47" s="21">
        <f t="shared" si="7"/>
        <v>-0.48553054662379419</v>
      </c>
    </row>
    <row r="48" spans="1:10" x14ac:dyDescent="0.2">
      <c r="A48" s="7" t="s">
        <v>88</v>
      </c>
      <c r="B48" s="65">
        <v>43</v>
      </c>
      <c r="C48" s="66">
        <v>70</v>
      </c>
      <c r="D48" s="65">
        <v>132</v>
      </c>
      <c r="E48" s="66">
        <v>157</v>
      </c>
      <c r="F48" s="67"/>
      <c r="G48" s="65">
        <f t="shared" si="4"/>
        <v>-27</v>
      </c>
      <c r="H48" s="66">
        <f t="shared" si="5"/>
        <v>-25</v>
      </c>
      <c r="I48" s="20">
        <f t="shared" si="6"/>
        <v>-0.38571428571428573</v>
      </c>
      <c r="J48" s="21">
        <f t="shared" si="7"/>
        <v>-0.15923566878980891</v>
      </c>
    </row>
    <row r="49" spans="1:10" x14ac:dyDescent="0.2">
      <c r="A49" s="7" t="s">
        <v>89</v>
      </c>
      <c r="B49" s="65">
        <v>592</v>
      </c>
      <c r="C49" s="66">
        <v>1622</v>
      </c>
      <c r="D49" s="65">
        <v>2503</v>
      </c>
      <c r="E49" s="66">
        <v>3843</v>
      </c>
      <c r="F49" s="67"/>
      <c r="G49" s="65">
        <f t="shared" si="4"/>
        <v>-1030</v>
      </c>
      <c r="H49" s="66">
        <f t="shared" si="5"/>
        <v>-1340</v>
      </c>
      <c r="I49" s="20">
        <f t="shared" si="6"/>
        <v>-0.63501849568434032</v>
      </c>
      <c r="J49" s="21">
        <f t="shared" si="7"/>
        <v>-0.34868592245641428</v>
      </c>
    </row>
    <row r="50" spans="1:10" x14ac:dyDescent="0.2">
      <c r="A50" s="7" t="s">
        <v>90</v>
      </c>
      <c r="B50" s="65">
        <v>529</v>
      </c>
      <c r="C50" s="66">
        <v>361</v>
      </c>
      <c r="D50" s="65">
        <v>1296</v>
      </c>
      <c r="E50" s="66">
        <v>1236</v>
      </c>
      <c r="F50" s="67"/>
      <c r="G50" s="65">
        <f t="shared" si="4"/>
        <v>168</v>
      </c>
      <c r="H50" s="66">
        <f t="shared" si="5"/>
        <v>60</v>
      </c>
      <c r="I50" s="20">
        <f t="shared" si="6"/>
        <v>0.46537396121883656</v>
      </c>
      <c r="J50" s="21">
        <f t="shared" si="7"/>
        <v>4.8543689320388349E-2</v>
      </c>
    </row>
    <row r="51" spans="1:10" x14ac:dyDescent="0.2">
      <c r="A51" s="7" t="s">
        <v>91</v>
      </c>
      <c r="B51" s="65">
        <v>1571</v>
      </c>
      <c r="C51" s="66">
        <v>0</v>
      </c>
      <c r="D51" s="65">
        <v>1571</v>
      </c>
      <c r="E51" s="66">
        <v>0</v>
      </c>
      <c r="F51" s="67"/>
      <c r="G51" s="65">
        <f t="shared" si="4"/>
        <v>1571</v>
      </c>
      <c r="H51" s="66">
        <f t="shared" si="5"/>
        <v>1571</v>
      </c>
      <c r="I51" s="20" t="str">
        <f t="shared" si="6"/>
        <v>-</v>
      </c>
      <c r="J51" s="21" t="str">
        <f t="shared" si="7"/>
        <v>-</v>
      </c>
    </row>
    <row r="52" spans="1:10" x14ac:dyDescent="0.2">
      <c r="A52" s="7" t="s">
        <v>92</v>
      </c>
      <c r="B52" s="65">
        <v>7149</v>
      </c>
      <c r="C52" s="66">
        <v>6983</v>
      </c>
      <c r="D52" s="65">
        <v>18299</v>
      </c>
      <c r="E52" s="66">
        <v>18419</v>
      </c>
      <c r="F52" s="67"/>
      <c r="G52" s="65">
        <f t="shared" si="4"/>
        <v>166</v>
      </c>
      <c r="H52" s="66">
        <f t="shared" si="5"/>
        <v>-120</v>
      </c>
      <c r="I52" s="20">
        <f t="shared" si="6"/>
        <v>2.3772017757410856E-2</v>
      </c>
      <c r="J52" s="21">
        <f t="shared" si="7"/>
        <v>-6.5150116727292467E-3</v>
      </c>
    </row>
    <row r="53" spans="1:10" x14ac:dyDescent="0.2">
      <c r="A53" s="7" t="s">
        <v>94</v>
      </c>
      <c r="B53" s="65">
        <v>977</v>
      </c>
      <c r="C53" s="66">
        <v>1204</v>
      </c>
      <c r="D53" s="65">
        <v>2161</v>
      </c>
      <c r="E53" s="66">
        <v>3167</v>
      </c>
      <c r="F53" s="67"/>
      <c r="G53" s="65">
        <f t="shared" si="4"/>
        <v>-227</v>
      </c>
      <c r="H53" s="66">
        <f t="shared" si="5"/>
        <v>-1006</v>
      </c>
      <c r="I53" s="20">
        <f t="shared" si="6"/>
        <v>-0.18853820598006646</v>
      </c>
      <c r="J53" s="21">
        <f t="shared" si="7"/>
        <v>-0.31765077360277866</v>
      </c>
    </row>
    <row r="54" spans="1:10" x14ac:dyDescent="0.2">
      <c r="A54" s="7" t="s">
        <v>95</v>
      </c>
      <c r="B54" s="65">
        <v>463</v>
      </c>
      <c r="C54" s="66">
        <v>455</v>
      </c>
      <c r="D54" s="65">
        <v>1103</v>
      </c>
      <c r="E54" s="66">
        <v>1197</v>
      </c>
      <c r="F54" s="67"/>
      <c r="G54" s="65">
        <f t="shared" si="4"/>
        <v>8</v>
      </c>
      <c r="H54" s="66">
        <f t="shared" si="5"/>
        <v>-94</v>
      </c>
      <c r="I54" s="20">
        <f t="shared" si="6"/>
        <v>1.7582417582417582E-2</v>
      </c>
      <c r="J54" s="21">
        <f t="shared" si="7"/>
        <v>-7.8529657477025894E-2</v>
      </c>
    </row>
    <row r="55" spans="1:10" x14ac:dyDescent="0.2">
      <c r="A55" s="142" t="s">
        <v>40</v>
      </c>
      <c r="B55" s="143">
        <v>7</v>
      </c>
      <c r="C55" s="144">
        <v>16</v>
      </c>
      <c r="D55" s="143">
        <v>20</v>
      </c>
      <c r="E55" s="144">
        <v>36</v>
      </c>
      <c r="F55" s="145"/>
      <c r="G55" s="143">
        <f t="shared" si="4"/>
        <v>-9</v>
      </c>
      <c r="H55" s="144">
        <f t="shared" si="5"/>
        <v>-16</v>
      </c>
      <c r="I55" s="151">
        <f t="shared" si="6"/>
        <v>-0.5625</v>
      </c>
      <c r="J55" s="152">
        <f t="shared" si="7"/>
        <v>-0.44444444444444442</v>
      </c>
    </row>
    <row r="56" spans="1:10" x14ac:dyDescent="0.2">
      <c r="A56" s="7" t="s">
        <v>41</v>
      </c>
      <c r="B56" s="65">
        <v>0</v>
      </c>
      <c r="C56" s="66">
        <v>14</v>
      </c>
      <c r="D56" s="65">
        <v>0</v>
      </c>
      <c r="E56" s="66">
        <v>23</v>
      </c>
      <c r="F56" s="67"/>
      <c r="G56" s="65">
        <f t="shared" si="4"/>
        <v>-14</v>
      </c>
      <c r="H56" s="66">
        <f t="shared" si="5"/>
        <v>-23</v>
      </c>
      <c r="I56" s="20">
        <f t="shared" si="6"/>
        <v>-1</v>
      </c>
      <c r="J56" s="21">
        <f t="shared" si="7"/>
        <v>-1</v>
      </c>
    </row>
    <row r="57" spans="1:10" x14ac:dyDescent="0.2">
      <c r="A57" s="7" t="s">
        <v>46</v>
      </c>
      <c r="B57" s="65">
        <v>10</v>
      </c>
      <c r="C57" s="66">
        <v>9</v>
      </c>
      <c r="D57" s="65">
        <v>26</v>
      </c>
      <c r="E57" s="66">
        <v>22</v>
      </c>
      <c r="F57" s="67"/>
      <c r="G57" s="65">
        <f t="shared" si="4"/>
        <v>1</v>
      </c>
      <c r="H57" s="66">
        <f t="shared" si="5"/>
        <v>4</v>
      </c>
      <c r="I57" s="20">
        <f t="shared" si="6"/>
        <v>0.1111111111111111</v>
      </c>
      <c r="J57" s="21">
        <f t="shared" si="7"/>
        <v>0.18181818181818182</v>
      </c>
    </row>
    <row r="58" spans="1:10" x14ac:dyDescent="0.2">
      <c r="A58" s="7" t="s">
        <v>47</v>
      </c>
      <c r="B58" s="65">
        <v>150</v>
      </c>
      <c r="C58" s="66">
        <v>121</v>
      </c>
      <c r="D58" s="65">
        <v>383</v>
      </c>
      <c r="E58" s="66">
        <v>302</v>
      </c>
      <c r="F58" s="67"/>
      <c r="G58" s="65">
        <f t="shared" si="4"/>
        <v>29</v>
      </c>
      <c r="H58" s="66">
        <f t="shared" si="5"/>
        <v>81</v>
      </c>
      <c r="I58" s="20">
        <f t="shared" si="6"/>
        <v>0.23966942148760331</v>
      </c>
      <c r="J58" s="21">
        <f t="shared" si="7"/>
        <v>0.26821192052980131</v>
      </c>
    </row>
    <row r="59" spans="1:10" x14ac:dyDescent="0.2">
      <c r="A59" s="7" t="s">
        <v>50</v>
      </c>
      <c r="B59" s="65">
        <v>252</v>
      </c>
      <c r="C59" s="66">
        <v>190</v>
      </c>
      <c r="D59" s="65">
        <v>578</v>
      </c>
      <c r="E59" s="66">
        <v>487</v>
      </c>
      <c r="F59" s="67"/>
      <c r="G59" s="65">
        <f t="shared" si="4"/>
        <v>62</v>
      </c>
      <c r="H59" s="66">
        <f t="shared" si="5"/>
        <v>91</v>
      </c>
      <c r="I59" s="20">
        <f t="shared" si="6"/>
        <v>0.32631578947368423</v>
      </c>
      <c r="J59" s="21">
        <f t="shared" si="7"/>
        <v>0.18685831622176591</v>
      </c>
    </row>
    <row r="60" spans="1:10" x14ac:dyDescent="0.2">
      <c r="A60" s="7" t="s">
        <v>53</v>
      </c>
      <c r="B60" s="65">
        <v>8</v>
      </c>
      <c r="C60" s="66">
        <v>7</v>
      </c>
      <c r="D60" s="65">
        <v>15</v>
      </c>
      <c r="E60" s="66">
        <v>19</v>
      </c>
      <c r="F60" s="67"/>
      <c r="G60" s="65">
        <f t="shared" si="4"/>
        <v>1</v>
      </c>
      <c r="H60" s="66">
        <f t="shared" si="5"/>
        <v>-4</v>
      </c>
      <c r="I60" s="20">
        <f t="shared" si="6"/>
        <v>0.14285714285714285</v>
      </c>
      <c r="J60" s="21">
        <f t="shared" si="7"/>
        <v>-0.21052631578947367</v>
      </c>
    </row>
    <row r="61" spans="1:10" x14ac:dyDescent="0.2">
      <c r="A61" s="7" t="s">
        <v>54</v>
      </c>
      <c r="B61" s="65">
        <v>0</v>
      </c>
      <c r="C61" s="66">
        <v>0</v>
      </c>
      <c r="D61" s="65">
        <v>0</v>
      </c>
      <c r="E61" s="66">
        <v>5</v>
      </c>
      <c r="F61" s="67"/>
      <c r="G61" s="65">
        <f t="shared" si="4"/>
        <v>0</v>
      </c>
      <c r="H61" s="66">
        <f t="shared" si="5"/>
        <v>-5</v>
      </c>
      <c r="I61" s="20" t="str">
        <f t="shared" si="6"/>
        <v>-</v>
      </c>
      <c r="J61" s="21">
        <f t="shared" si="7"/>
        <v>-1</v>
      </c>
    </row>
    <row r="62" spans="1:10" x14ac:dyDescent="0.2">
      <c r="A62" s="7" t="s">
        <v>55</v>
      </c>
      <c r="B62" s="65">
        <v>306</v>
      </c>
      <c r="C62" s="66">
        <v>245</v>
      </c>
      <c r="D62" s="65">
        <v>714</v>
      </c>
      <c r="E62" s="66">
        <v>620</v>
      </c>
      <c r="F62" s="67"/>
      <c r="G62" s="65">
        <f t="shared" si="4"/>
        <v>61</v>
      </c>
      <c r="H62" s="66">
        <f t="shared" si="5"/>
        <v>94</v>
      </c>
      <c r="I62" s="20">
        <f t="shared" si="6"/>
        <v>0.24897959183673468</v>
      </c>
      <c r="J62" s="21">
        <f t="shared" si="7"/>
        <v>0.15161290322580645</v>
      </c>
    </row>
    <row r="63" spans="1:10" x14ac:dyDescent="0.2">
      <c r="A63" s="7" t="s">
        <v>57</v>
      </c>
      <c r="B63" s="65">
        <v>64</v>
      </c>
      <c r="C63" s="66">
        <v>54</v>
      </c>
      <c r="D63" s="65">
        <v>127</v>
      </c>
      <c r="E63" s="66">
        <v>108</v>
      </c>
      <c r="F63" s="67"/>
      <c r="G63" s="65">
        <f t="shared" si="4"/>
        <v>10</v>
      </c>
      <c r="H63" s="66">
        <f t="shared" si="5"/>
        <v>19</v>
      </c>
      <c r="I63" s="20">
        <f t="shared" si="6"/>
        <v>0.18518518518518517</v>
      </c>
      <c r="J63" s="21">
        <f t="shared" si="7"/>
        <v>0.17592592592592593</v>
      </c>
    </row>
    <row r="64" spans="1:10" x14ac:dyDescent="0.2">
      <c r="A64" s="7" t="s">
        <v>60</v>
      </c>
      <c r="B64" s="65">
        <v>80</v>
      </c>
      <c r="C64" s="66">
        <v>60</v>
      </c>
      <c r="D64" s="65">
        <v>185</v>
      </c>
      <c r="E64" s="66">
        <v>142</v>
      </c>
      <c r="F64" s="67"/>
      <c r="G64" s="65">
        <f t="shared" si="4"/>
        <v>20</v>
      </c>
      <c r="H64" s="66">
        <f t="shared" si="5"/>
        <v>43</v>
      </c>
      <c r="I64" s="20">
        <f t="shared" si="6"/>
        <v>0.33333333333333331</v>
      </c>
      <c r="J64" s="21">
        <f t="shared" si="7"/>
        <v>0.30281690140845069</v>
      </c>
    </row>
    <row r="65" spans="1:10" x14ac:dyDescent="0.2">
      <c r="A65" s="7" t="s">
        <v>67</v>
      </c>
      <c r="B65" s="65">
        <v>23</v>
      </c>
      <c r="C65" s="66">
        <v>22</v>
      </c>
      <c r="D65" s="65">
        <v>47</v>
      </c>
      <c r="E65" s="66">
        <v>36</v>
      </c>
      <c r="F65" s="67"/>
      <c r="G65" s="65">
        <f t="shared" si="4"/>
        <v>1</v>
      </c>
      <c r="H65" s="66">
        <f t="shared" si="5"/>
        <v>11</v>
      </c>
      <c r="I65" s="20">
        <f t="shared" si="6"/>
        <v>4.5454545454545456E-2</v>
      </c>
      <c r="J65" s="21">
        <f t="shared" si="7"/>
        <v>0.30555555555555558</v>
      </c>
    </row>
    <row r="66" spans="1:10" x14ac:dyDescent="0.2">
      <c r="A66" s="7" t="s">
        <v>68</v>
      </c>
      <c r="B66" s="65">
        <v>5</v>
      </c>
      <c r="C66" s="66">
        <v>5</v>
      </c>
      <c r="D66" s="65">
        <v>11</v>
      </c>
      <c r="E66" s="66">
        <v>12</v>
      </c>
      <c r="F66" s="67"/>
      <c r="G66" s="65">
        <f t="shared" si="4"/>
        <v>0</v>
      </c>
      <c r="H66" s="66">
        <f t="shared" si="5"/>
        <v>-1</v>
      </c>
      <c r="I66" s="20">
        <f t="shared" si="6"/>
        <v>0</v>
      </c>
      <c r="J66" s="21">
        <f t="shared" si="7"/>
        <v>-8.3333333333333329E-2</v>
      </c>
    </row>
    <row r="67" spans="1:10" x14ac:dyDescent="0.2">
      <c r="A67" s="7" t="s">
        <v>73</v>
      </c>
      <c r="B67" s="65">
        <v>19</v>
      </c>
      <c r="C67" s="66">
        <v>18</v>
      </c>
      <c r="D67" s="65">
        <v>37</v>
      </c>
      <c r="E67" s="66">
        <v>52</v>
      </c>
      <c r="F67" s="67"/>
      <c r="G67" s="65">
        <f t="shared" si="4"/>
        <v>1</v>
      </c>
      <c r="H67" s="66">
        <f t="shared" si="5"/>
        <v>-15</v>
      </c>
      <c r="I67" s="20">
        <f t="shared" si="6"/>
        <v>5.5555555555555552E-2</v>
      </c>
      <c r="J67" s="21">
        <f t="shared" si="7"/>
        <v>-0.28846153846153844</v>
      </c>
    </row>
    <row r="68" spans="1:10" x14ac:dyDescent="0.2">
      <c r="A68" s="7" t="s">
        <v>85</v>
      </c>
      <c r="B68" s="65">
        <v>8</v>
      </c>
      <c r="C68" s="66">
        <v>23</v>
      </c>
      <c r="D68" s="65">
        <v>39</v>
      </c>
      <c r="E68" s="66">
        <v>49</v>
      </c>
      <c r="F68" s="67"/>
      <c r="G68" s="65">
        <f t="shared" si="4"/>
        <v>-15</v>
      </c>
      <c r="H68" s="66">
        <f t="shared" si="5"/>
        <v>-10</v>
      </c>
      <c r="I68" s="20">
        <f t="shared" si="6"/>
        <v>-0.65217391304347827</v>
      </c>
      <c r="J68" s="21">
        <f t="shared" si="7"/>
        <v>-0.20408163265306123</v>
      </c>
    </row>
    <row r="69" spans="1:10" x14ac:dyDescent="0.2">
      <c r="A69" s="7" t="s">
        <v>86</v>
      </c>
      <c r="B69" s="65">
        <v>0</v>
      </c>
      <c r="C69" s="66">
        <v>0</v>
      </c>
      <c r="D69" s="65">
        <v>1</v>
      </c>
      <c r="E69" s="66">
        <v>0</v>
      </c>
      <c r="F69" s="67"/>
      <c r="G69" s="65">
        <f t="shared" si="4"/>
        <v>0</v>
      </c>
      <c r="H69" s="66">
        <f t="shared" si="5"/>
        <v>1</v>
      </c>
      <c r="I69" s="20" t="str">
        <f t="shared" si="6"/>
        <v>-</v>
      </c>
      <c r="J69" s="21" t="str">
        <f t="shared" si="7"/>
        <v>-</v>
      </c>
    </row>
    <row r="70" spans="1:10" x14ac:dyDescent="0.2">
      <c r="A70" s="7" t="s">
        <v>93</v>
      </c>
      <c r="B70" s="65">
        <v>21</v>
      </c>
      <c r="C70" s="66">
        <v>5</v>
      </c>
      <c r="D70" s="65">
        <v>54</v>
      </c>
      <c r="E70" s="66">
        <v>22</v>
      </c>
      <c r="F70" s="67"/>
      <c r="G70" s="65">
        <f t="shared" si="4"/>
        <v>16</v>
      </c>
      <c r="H70" s="66">
        <f t="shared" si="5"/>
        <v>32</v>
      </c>
      <c r="I70" s="20">
        <f t="shared" si="6"/>
        <v>3.2</v>
      </c>
      <c r="J70" s="21">
        <f t="shared" si="7"/>
        <v>1.4545454545454546</v>
      </c>
    </row>
    <row r="71" spans="1:10" x14ac:dyDescent="0.2">
      <c r="A71" s="7" t="s">
        <v>96</v>
      </c>
      <c r="B71" s="65">
        <v>29</v>
      </c>
      <c r="C71" s="66">
        <v>14</v>
      </c>
      <c r="D71" s="65">
        <v>76</v>
      </c>
      <c r="E71" s="66">
        <v>42</v>
      </c>
      <c r="F71" s="67"/>
      <c r="G71" s="65">
        <f t="shared" si="4"/>
        <v>15</v>
      </c>
      <c r="H71" s="66">
        <f t="shared" si="5"/>
        <v>34</v>
      </c>
      <c r="I71" s="20">
        <f t="shared" si="6"/>
        <v>1.0714285714285714</v>
      </c>
      <c r="J71" s="21">
        <f t="shared" si="7"/>
        <v>0.80952380952380953</v>
      </c>
    </row>
    <row r="72" spans="1:10" x14ac:dyDescent="0.2">
      <c r="A72" s="7" t="s">
        <v>97</v>
      </c>
      <c r="B72" s="65">
        <v>6</v>
      </c>
      <c r="C72" s="66">
        <v>11</v>
      </c>
      <c r="D72" s="65">
        <v>14</v>
      </c>
      <c r="E72" s="66">
        <v>16</v>
      </c>
      <c r="F72" s="67"/>
      <c r="G72" s="65">
        <f t="shared" si="4"/>
        <v>-5</v>
      </c>
      <c r="H72" s="66">
        <f t="shared" si="5"/>
        <v>-2</v>
      </c>
      <c r="I72" s="20">
        <f t="shared" si="6"/>
        <v>-0.45454545454545453</v>
      </c>
      <c r="J72" s="21">
        <f t="shared" si="7"/>
        <v>-0.125</v>
      </c>
    </row>
    <row r="73" spans="1:10" x14ac:dyDescent="0.2">
      <c r="A73" s="1"/>
      <c r="B73" s="68"/>
      <c r="C73" s="69"/>
      <c r="D73" s="68"/>
      <c r="E73" s="69"/>
      <c r="F73" s="70"/>
      <c r="G73" s="68"/>
      <c r="H73" s="69"/>
      <c r="I73" s="5"/>
      <c r="J73" s="6"/>
    </row>
    <row r="74" spans="1:10" s="43" customFormat="1" x14ac:dyDescent="0.2">
      <c r="A74" s="27" t="s">
        <v>5</v>
      </c>
      <c r="B74" s="71">
        <f>SUM(B6:B73)</f>
        <v>32224</v>
      </c>
      <c r="C74" s="72">
        <f>SUM(C6:C73)</f>
        <v>32499</v>
      </c>
      <c r="D74" s="71">
        <f>SUM(D6:D73)</f>
        <v>81619</v>
      </c>
      <c r="E74" s="72">
        <f>SUM(E6:E73)</f>
        <v>85328</v>
      </c>
      <c r="F74" s="73"/>
      <c r="G74" s="71">
        <f>SUM(G6:G73)</f>
        <v>-275</v>
      </c>
      <c r="H74" s="72">
        <f>SUM(H6:H73)</f>
        <v>-3709</v>
      </c>
      <c r="I74" s="37">
        <f>IF(C74=0, 0, G74/C74)</f>
        <v>-8.4617988245792187E-3</v>
      </c>
      <c r="J74" s="38">
        <f>IF(E74=0, 0, H74/E74)</f>
        <v>-4.3467560472529532E-2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workbookViewId="0">
      <selection activeCell="M1" sqref="M1"/>
    </sheetView>
  </sheetViews>
  <sheetFormatPr defaultRowHeight="12.75" x14ac:dyDescent="0.2"/>
  <cols>
    <col min="1" max="1" width="26.42578125" bestFit="1"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99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3.7239324726911598E-2</v>
      </c>
      <c r="C6" s="17">
        <v>2.7693159789532001E-2</v>
      </c>
      <c r="D6" s="16">
        <v>5.7584631029539701E-2</v>
      </c>
      <c r="E6" s="17">
        <v>2.8126757922370099E-2</v>
      </c>
      <c r="F6" s="12"/>
      <c r="G6" s="10">
        <f t="shared" ref="G6:G37" si="0">B6-C6</f>
        <v>9.5461649373795969E-3</v>
      </c>
      <c r="H6" s="11">
        <f t="shared" ref="H6:H37" si="1">D6-E6</f>
        <v>2.9457873107169602E-2</v>
      </c>
    </row>
    <row r="7" spans="1:8" x14ac:dyDescent="0.2">
      <c r="A7" s="7" t="s">
        <v>32</v>
      </c>
      <c r="B7" s="16">
        <v>3.1032770605759702E-3</v>
      </c>
      <c r="C7" s="17">
        <v>0</v>
      </c>
      <c r="D7" s="16">
        <v>1.2252049155221201E-3</v>
      </c>
      <c r="E7" s="17">
        <v>0</v>
      </c>
      <c r="F7" s="12"/>
      <c r="G7" s="10">
        <f t="shared" si="0"/>
        <v>3.1032770605759702E-3</v>
      </c>
      <c r="H7" s="11">
        <f t="shared" si="1"/>
        <v>1.2252049155221201E-3</v>
      </c>
    </row>
    <row r="8" spans="1:8" x14ac:dyDescent="0.2">
      <c r="A8" s="7" t="s">
        <v>33</v>
      </c>
      <c r="B8" s="16">
        <v>1.55163853028798E-2</v>
      </c>
      <c r="C8" s="17">
        <v>1.8462106526354702E-2</v>
      </c>
      <c r="D8" s="16">
        <v>1.3477254070743299E-2</v>
      </c>
      <c r="E8" s="17">
        <v>1.8751171948246801E-2</v>
      </c>
      <c r="F8" s="12"/>
      <c r="G8" s="10">
        <f t="shared" si="0"/>
        <v>-2.9457212234749019E-3</v>
      </c>
      <c r="H8" s="11">
        <f t="shared" si="1"/>
        <v>-5.2739178775035016E-3</v>
      </c>
    </row>
    <row r="9" spans="1:8" x14ac:dyDescent="0.2">
      <c r="A9" s="7" t="s">
        <v>34</v>
      </c>
      <c r="B9" s="16">
        <v>1.6385302879841099</v>
      </c>
      <c r="C9" s="17">
        <v>2.5016154343210601</v>
      </c>
      <c r="D9" s="16">
        <v>1.47514671828863</v>
      </c>
      <c r="E9" s="17">
        <v>2.4165572848302999</v>
      </c>
      <c r="F9" s="12"/>
      <c r="G9" s="10">
        <f t="shared" si="0"/>
        <v>-0.86308514633695022</v>
      </c>
      <c r="H9" s="11">
        <f t="shared" si="1"/>
        <v>-0.94141056654166988</v>
      </c>
    </row>
    <row r="10" spans="1:8" x14ac:dyDescent="0.2">
      <c r="A10" s="7" t="s">
        <v>35</v>
      </c>
      <c r="B10" s="16">
        <v>2.4826216484607703E-2</v>
      </c>
      <c r="C10" s="17">
        <v>2.1539124280747102E-2</v>
      </c>
      <c r="D10" s="16">
        <v>2.08284835638761E-2</v>
      </c>
      <c r="E10" s="17">
        <v>2.1095068441777602E-2</v>
      </c>
      <c r="F10" s="12"/>
      <c r="G10" s="10">
        <f t="shared" si="0"/>
        <v>3.2870922038606004E-3</v>
      </c>
      <c r="H10" s="11">
        <f t="shared" si="1"/>
        <v>-2.6658487790150176E-4</v>
      </c>
    </row>
    <row r="11" spans="1:8" x14ac:dyDescent="0.2">
      <c r="A11" s="7" t="s">
        <v>36</v>
      </c>
      <c r="B11" s="16">
        <v>1.97678748758689</v>
      </c>
      <c r="C11" s="17">
        <v>2.90162774239207</v>
      </c>
      <c r="D11" s="16">
        <v>2.17841433979833</v>
      </c>
      <c r="E11" s="17">
        <v>2.5525032814550896</v>
      </c>
      <c r="F11" s="12"/>
      <c r="G11" s="10">
        <f t="shared" si="0"/>
        <v>-0.92484025480517995</v>
      </c>
      <c r="H11" s="11">
        <f t="shared" si="1"/>
        <v>-0.37408894165675965</v>
      </c>
    </row>
    <row r="12" spans="1:8" x14ac:dyDescent="0.2">
      <c r="A12" s="7" t="s">
        <v>37</v>
      </c>
      <c r="B12" s="16">
        <v>0.16137040714994999</v>
      </c>
      <c r="C12" s="17">
        <v>0.144619834456445</v>
      </c>
      <c r="D12" s="16">
        <v>0.16907827834205302</v>
      </c>
      <c r="E12" s="17">
        <v>0.10899118694918399</v>
      </c>
      <c r="F12" s="12"/>
      <c r="G12" s="10">
        <f t="shared" si="0"/>
        <v>1.6750572693504995E-2</v>
      </c>
      <c r="H12" s="11">
        <f t="shared" si="1"/>
        <v>6.0087091392869038E-2</v>
      </c>
    </row>
    <row r="13" spans="1:8" x14ac:dyDescent="0.2">
      <c r="A13" s="7" t="s">
        <v>38</v>
      </c>
      <c r="B13" s="16">
        <v>1.55163853028798E-2</v>
      </c>
      <c r="C13" s="17">
        <v>2.7693159789532001E-2</v>
      </c>
      <c r="D13" s="16">
        <v>2.6954508141486699E-2</v>
      </c>
      <c r="E13" s="17">
        <v>3.3986499156197301E-2</v>
      </c>
      <c r="F13" s="12"/>
      <c r="G13" s="10">
        <f t="shared" si="0"/>
        <v>-1.2176774486652201E-2</v>
      </c>
      <c r="H13" s="11">
        <f t="shared" si="1"/>
        <v>-7.0319910147106021E-3</v>
      </c>
    </row>
    <row r="14" spans="1:8" x14ac:dyDescent="0.2">
      <c r="A14" s="7" t="s">
        <v>39</v>
      </c>
      <c r="B14" s="16">
        <v>3.1032770605759701E-2</v>
      </c>
      <c r="C14" s="17">
        <v>6.1540355087848905E-3</v>
      </c>
      <c r="D14" s="16">
        <v>3.9206557296707897E-2</v>
      </c>
      <c r="E14" s="17">
        <v>1.2891430714419701E-2</v>
      </c>
      <c r="F14" s="12"/>
      <c r="G14" s="10">
        <f t="shared" si="0"/>
        <v>2.4878735096974809E-2</v>
      </c>
      <c r="H14" s="11">
        <f t="shared" si="1"/>
        <v>2.6315126582288198E-2</v>
      </c>
    </row>
    <row r="15" spans="1:8" x14ac:dyDescent="0.2">
      <c r="A15" s="7" t="s">
        <v>42</v>
      </c>
      <c r="B15" s="16">
        <v>1.24131082423039E-2</v>
      </c>
      <c r="C15" s="17">
        <v>1.23080710175698E-2</v>
      </c>
      <c r="D15" s="16">
        <v>2.32788933949203E-2</v>
      </c>
      <c r="E15" s="17">
        <v>1.52353272079505E-2</v>
      </c>
      <c r="F15" s="12"/>
      <c r="G15" s="10">
        <f t="shared" si="0"/>
        <v>1.0503722473409992E-4</v>
      </c>
      <c r="H15" s="11">
        <f t="shared" si="1"/>
        <v>8.0435661869697993E-3</v>
      </c>
    </row>
    <row r="16" spans="1:8" x14ac:dyDescent="0.2">
      <c r="A16" s="7" t="s">
        <v>43</v>
      </c>
      <c r="B16" s="16">
        <v>8.0685203574975189E-2</v>
      </c>
      <c r="C16" s="17">
        <v>8.3079479368595999E-2</v>
      </c>
      <c r="D16" s="16">
        <v>8.0863524424460001E-2</v>
      </c>
      <c r="E16" s="17">
        <v>6.4457153572098302E-2</v>
      </c>
      <c r="F16" s="12"/>
      <c r="G16" s="10">
        <f t="shared" si="0"/>
        <v>-2.3942757936208092E-3</v>
      </c>
      <c r="H16" s="11">
        <f t="shared" si="1"/>
        <v>1.6406370852361699E-2</v>
      </c>
    </row>
    <row r="17" spans="1:8" x14ac:dyDescent="0.2">
      <c r="A17" s="7" t="s">
        <v>44</v>
      </c>
      <c r="B17" s="16">
        <v>0.114821251241311</v>
      </c>
      <c r="C17" s="17">
        <v>0.11384965691252</v>
      </c>
      <c r="D17" s="16">
        <v>0.10046680307281401</v>
      </c>
      <c r="E17" s="17">
        <v>9.1411963247702996E-2</v>
      </c>
      <c r="F17" s="12"/>
      <c r="G17" s="10">
        <f t="shared" si="0"/>
        <v>9.7159432879100061E-4</v>
      </c>
      <c r="H17" s="11">
        <f t="shared" si="1"/>
        <v>9.0548398251110163E-3</v>
      </c>
    </row>
    <row r="18" spans="1:8" x14ac:dyDescent="0.2">
      <c r="A18" s="7" t="s">
        <v>45</v>
      </c>
      <c r="B18" s="16">
        <v>3.0039721946375399</v>
      </c>
      <c r="C18" s="17">
        <v>4.8863041939752003</v>
      </c>
      <c r="D18" s="16">
        <v>4.1252649505629799</v>
      </c>
      <c r="E18" s="17">
        <v>4.9889836864803998</v>
      </c>
      <c r="F18" s="12"/>
      <c r="G18" s="10">
        <f t="shared" si="0"/>
        <v>-1.8823319993376604</v>
      </c>
      <c r="H18" s="11">
        <f t="shared" si="1"/>
        <v>-0.86371873591741988</v>
      </c>
    </row>
    <row r="19" spans="1:8" x14ac:dyDescent="0.2">
      <c r="A19" s="7" t="s">
        <v>48</v>
      </c>
      <c r="B19" s="16">
        <v>0.10861469712015899</v>
      </c>
      <c r="C19" s="17">
        <v>0.12000369242130501</v>
      </c>
      <c r="D19" s="16">
        <v>0.134772540707433</v>
      </c>
      <c r="E19" s="17">
        <v>8.6724170260641303E-2</v>
      </c>
      <c r="F19" s="12"/>
      <c r="G19" s="10">
        <f t="shared" si="0"/>
        <v>-1.1388995301146024E-2</v>
      </c>
      <c r="H19" s="11">
        <f t="shared" si="1"/>
        <v>4.8048370446791694E-2</v>
      </c>
    </row>
    <row r="20" spans="1:8" x14ac:dyDescent="0.2">
      <c r="A20" s="7" t="s">
        <v>49</v>
      </c>
      <c r="B20" s="16">
        <v>1.04270109235353</v>
      </c>
      <c r="C20" s="17">
        <v>1.0892642850549199</v>
      </c>
      <c r="D20" s="16">
        <v>1.0634778666732001</v>
      </c>
      <c r="E20" s="17">
        <v>0.99732795799737495</v>
      </c>
      <c r="F20" s="12"/>
      <c r="G20" s="10">
        <f t="shared" si="0"/>
        <v>-4.6563192701389866E-2</v>
      </c>
      <c r="H20" s="11">
        <f t="shared" si="1"/>
        <v>6.6149908675825153E-2</v>
      </c>
    </row>
    <row r="21" spans="1:8" x14ac:dyDescent="0.2">
      <c r="A21" s="7" t="s">
        <v>51</v>
      </c>
      <c r="B21" s="16">
        <v>1.3126861966236298</v>
      </c>
      <c r="C21" s="17">
        <v>2.38161174189975</v>
      </c>
      <c r="D21" s="16">
        <v>1.47514671828863</v>
      </c>
      <c r="E21" s="17">
        <v>2.6204762797674901</v>
      </c>
      <c r="F21" s="12"/>
      <c r="G21" s="10">
        <f t="shared" si="0"/>
        <v>-1.0689255452761202</v>
      </c>
      <c r="H21" s="11">
        <f t="shared" si="1"/>
        <v>-1.1453295614788601</v>
      </c>
    </row>
    <row r="22" spans="1:8" x14ac:dyDescent="0.2">
      <c r="A22" s="7" t="s">
        <v>52</v>
      </c>
      <c r="B22" s="16">
        <v>6.8458291956305901</v>
      </c>
      <c r="C22" s="17">
        <v>6.8340564325056192</v>
      </c>
      <c r="D22" s="16">
        <v>6.6945196584128706</v>
      </c>
      <c r="E22" s="17">
        <v>7.3281923870241901</v>
      </c>
      <c r="F22" s="12"/>
      <c r="G22" s="10">
        <f t="shared" si="0"/>
        <v>1.1772763124970886E-2</v>
      </c>
      <c r="H22" s="11">
        <f t="shared" si="1"/>
        <v>-0.63367272861131951</v>
      </c>
    </row>
    <row r="23" spans="1:8" x14ac:dyDescent="0.2">
      <c r="A23" s="7" t="s">
        <v>56</v>
      </c>
      <c r="B23" s="16">
        <v>3.0815541211519402</v>
      </c>
      <c r="C23" s="17">
        <v>2.74469983691806</v>
      </c>
      <c r="D23" s="16">
        <v>3.0372829855793397</v>
      </c>
      <c r="E23" s="17">
        <v>2.6943090193137098</v>
      </c>
      <c r="F23" s="12"/>
      <c r="G23" s="10">
        <f t="shared" si="0"/>
        <v>0.3368542842338802</v>
      </c>
      <c r="H23" s="11">
        <f t="shared" si="1"/>
        <v>0.34297396626562993</v>
      </c>
    </row>
    <row r="24" spans="1:8" x14ac:dyDescent="0.2">
      <c r="A24" s="7" t="s">
        <v>58</v>
      </c>
      <c r="B24" s="16">
        <v>8.9995034756703104E-2</v>
      </c>
      <c r="C24" s="17">
        <v>0.104618603649343</v>
      </c>
      <c r="D24" s="16">
        <v>6.4935860522672403E-2</v>
      </c>
      <c r="E24" s="17">
        <v>0.10078754922182599</v>
      </c>
      <c r="F24" s="12"/>
      <c r="G24" s="10">
        <f t="shared" si="0"/>
        <v>-1.4623568892639896E-2</v>
      </c>
      <c r="H24" s="11">
        <f t="shared" si="1"/>
        <v>-3.5851688699153589E-2</v>
      </c>
    </row>
    <row r="25" spans="1:8" x14ac:dyDescent="0.2">
      <c r="A25" s="7" t="s">
        <v>59</v>
      </c>
      <c r="B25" s="16">
        <v>0.58341608738828199</v>
      </c>
      <c r="C25" s="17">
        <v>0.58155635558017194</v>
      </c>
      <c r="D25" s="16">
        <v>0.661610654381945</v>
      </c>
      <c r="E25" s="17">
        <v>0.601209450590662</v>
      </c>
      <c r="F25" s="12"/>
      <c r="G25" s="10">
        <f t="shared" si="0"/>
        <v>1.8597318081100545E-3</v>
      </c>
      <c r="H25" s="11">
        <f t="shared" si="1"/>
        <v>6.0401203791282998E-2</v>
      </c>
    </row>
    <row r="26" spans="1:8" x14ac:dyDescent="0.2">
      <c r="A26" s="7" t="s">
        <v>61</v>
      </c>
      <c r="B26" s="16">
        <v>6.3648212512413096</v>
      </c>
      <c r="C26" s="17">
        <v>6.1632665620480598</v>
      </c>
      <c r="D26" s="16">
        <v>7.4296426077261408</v>
      </c>
      <c r="E26" s="17">
        <v>6.6355709731858195</v>
      </c>
      <c r="F26" s="12"/>
      <c r="G26" s="10">
        <f t="shared" si="0"/>
        <v>0.20155468919324981</v>
      </c>
      <c r="H26" s="11">
        <f t="shared" si="1"/>
        <v>0.79407163454032137</v>
      </c>
    </row>
    <row r="27" spans="1:8" x14ac:dyDescent="0.2">
      <c r="A27" s="7" t="s">
        <v>62</v>
      </c>
      <c r="B27" s="16">
        <v>0</v>
      </c>
      <c r="C27" s="17">
        <v>1.8462106526354702E-2</v>
      </c>
      <c r="D27" s="16">
        <v>7.3512294931327299E-3</v>
      </c>
      <c r="E27" s="17">
        <v>1.2891430714419701E-2</v>
      </c>
      <c r="F27" s="12"/>
      <c r="G27" s="10">
        <f t="shared" si="0"/>
        <v>-1.8462106526354702E-2</v>
      </c>
      <c r="H27" s="11">
        <f t="shared" si="1"/>
        <v>-5.5402012212869712E-3</v>
      </c>
    </row>
    <row r="28" spans="1:8" x14ac:dyDescent="0.2">
      <c r="A28" s="7" t="s">
        <v>63</v>
      </c>
      <c r="B28" s="16">
        <v>0.79133565044687204</v>
      </c>
      <c r="C28" s="17">
        <v>0.67386688821194496</v>
      </c>
      <c r="D28" s="16">
        <v>0.50723483502615796</v>
      </c>
      <c r="E28" s="17">
        <v>0.76996999812488309</v>
      </c>
      <c r="F28" s="12"/>
      <c r="G28" s="10">
        <f t="shared" si="0"/>
        <v>0.11746876223492708</v>
      </c>
      <c r="H28" s="11">
        <f t="shared" si="1"/>
        <v>-0.26273516309872513</v>
      </c>
    </row>
    <row r="29" spans="1:8" x14ac:dyDescent="0.2">
      <c r="A29" s="7" t="s">
        <v>64</v>
      </c>
      <c r="B29" s="16">
        <v>1.6137040714994999</v>
      </c>
      <c r="C29" s="17">
        <v>1.8462106526354698</v>
      </c>
      <c r="D29" s="16">
        <v>1.7005844227447002</v>
      </c>
      <c r="E29" s="17">
        <v>1.5118132383274001</v>
      </c>
      <c r="F29" s="12"/>
      <c r="G29" s="10">
        <f t="shared" si="0"/>
        <v>-0.23250658113596989</v>
      </c>
      <c r="H29" s="11">
        <f t="shared" si="1"/>
        <v>0.18877118441730012</v>
      </c>
    </row>
    <row r="30" spans="1:8" x14ac:dyDescent="0.2">
      <c r="A30" s="7" t="s">
        <v>65</v>
      </c>
      <c r="B30" s="16">
        <v>1.16062562065541</v>
      </c>
      <c r="C30" s="17">
        <v>1.15695867565156</v>
      </c>
      <c r="D30" s="16">
        <v>1.09043237481469</v>
      </c>
      <c r="E30" s="17">
        <v>1.20124695293456</v>
      </c>
      <c r="F30" s="12"/>
      <c r="G30" s="10">
        <f t="shared" si="0"/>
        <v>3.6669450038500084E-3</v>
      </c>
      <c r="H30" s="11">
        <f t="shared" si="1"/>
        <v>-0.11081457811986994</v>
      </c>
    </row>
    <row r="31" spans="1:8" x14ac:dyDescent="0.2">
      <c r="A31" s="7" t="s">
        <v>66</v>
      </c>
      <c r="B31" s="16">
        <v>6.2065541211519405E-3</v>
      </c>
      <c r="C31" s="17">
        <v>3.07701775439244E-3</v>
      </c>
      <c r="D31" s="16">
        <v>1.3477254070743299E-2</v>
      </c>
      <c r="E31" s="17">
        <v>3.5158447402962698E-3</v>
      </c>
      <c r="F31" s="12"/>
      <c r="G31" s="10">
        <f t="shared" si="0"/>
        <v>3.1295363667595004E-3</v>
      </c>
      <c r="H31" s="11">
        <f t="shared" si="1"/>
        <v>9.96140933044703E-3</v>
      </c>
    </row>
    <row r="32" spans="1:8" x14ac:dyDescent="0.2">
      <c r="A32" s="7" t="s">
        <v>69</v>
      </c>
      <c r="B32" s="16">
        <v>8.0685203574975189E-2</v>
      </c>
      <c r="C32" s="17">
        <v>2.7693159789532001E-2</v>
      </c>
      <c r="D32" s="16">
        <v>6.9836680184760899E-2</v>
      </c>
      <c r="E32" s="17">
        <v>5.3909619351209401E-2</v>
      </c>
      <c r="F32" s="12"/>
      <c r="G32" s="10">
        <f t="shared" si="0"/>
        <v>5.2992043785443185E-2</v>
      </c>
      <c r="H32" s="11">
        <f t="shared" si="1"/>
        <v>1.5927060833551498E-2</v>
      </c>
    </row>
    <row r="33" spans="1:8" x14ac:dyDescent="0.2">
      <c r="A33" s="7" t="s">
        <v>70</v>
      </c>
      <c r="B33" s="16">
        <v>11.8731380337637</v>
      </c>
      <c r="C33" s="17">
        <v>10.532631773285301</v>
      </c>
      <c r="D33" s="16">
        <v>11.1689680098997</v>
      </c>
      <c r="E33" s="17">
        <v>10.597927995499699</v>
      </c>
      <c r="F33" s="12"/>
      <c r="G33" s="10">
        <f t="shared" si="0"/>
        <v>1.3405062604783993</v>
      </c>
      <c r="H33" s="11">
        <f t="shared" si="1"/>
        <v>0.57104001440000118</v>
      </c>
    </row>
    <row r="34" spans="1:8" x14ac:dyDescent="0.2">
      <c r="A34" s="7" t="s">
        <v>71</v>
      </c>
      <c r="B34" s="16">
        <v>3.1032770605759702E-3</v>
      </c>
      <c r="C34" s="17">
        <v>0</v>
      </c>
      <c r="D34" s="16">
        <v>4.9008196620884802E-3</v>
      </c>
      <c r="E34" s="17">
        <v>1.0547534220888801E-2</v>
      </c>
      <c r="F34" s="12"/>
      <c r="G34" s="10">
        <f t="shared" si="0"/>
        <v>3.1032770605759702E-3</v>
      </c>
      <c r="H34" s="11">
        <f t="shared" si="1"/>
        <v>-5.6467145588003208E-3</v>
      </c>
    </row>
    <row r="35" spans="1:8" x14ac:dyDescent="0.2">
      <c r="A35" s="7" t="s">
        <v>72</v>
      </c>
      <c r="B35" s="16">
        <v>2.1816037735849099</v>
      </c>
      <c r="C35" s="17">
        <v>2.8862426536201102</v>
      </c>
      <c r="D35" s="16">
        <v>2.16248667589654</v>
      </c>
      <c r="E35" s="17">
        <v>3.1525407837989898</v>
      </c>
      <c r="F35" s="12"/>
      <c r="G35" s="10">
        <f t="shared" si="0"/>
        <v>-0.70463888003520037</v>
      </c>
      <c r="H35" s="11">
        <f t="shared" si="1"/>
        <v>-0.99005410790244985</v>
      </c>
    </row>
    <row r="36" spans="1:8" x14ac:dyDescent="0.2">
      <c r="A36" s="7" t="s">
        <v>74</v>
      </c>
      <c r="B36" s="16">
        <v>0.294811320754717</v>
      </c>
      <c r="C36" s="17">
        <v>0.37231914828148599</v>
      </c>
      <c r="D36" s="16">
        <v>0.24136536835785799</v>
      </c>
      <c r="E36" s="17">
        <v>0.32111381961372604</v>
      </c>
      <c r="F36" s="12"/>
      <c r="G36" s="10">
        <f t="shared" si="0"/>
        <v>-7.7507827526768991E-2</v>
      </c>
      <c r="H36" s="11">
        <f t="shared" si="1"/>
        <v>-7.9748451255868047E-2</v>
      </c>
    </row>
    <row r="37" spans="1:8" x14ac:dyDescent="0.2">
      <c r="A37" s="7" t="s">
        <v>75</v>
      </c>
      <c r="B37" s="16">
        <v>3.6277308838133098</v>
      </c>
      <c r="C37" s="17">
        <v>3.8062709621834498</v>
      </c>
      <c r="D37" s="16">
        <v>4.3114960977223404</v>
      </c>
      <c r="E37" s="17">
        <v>3.6271798237389805</v>
      </c>
      <c r="F37" s="12"/>
      <c r="G37" s="10">
        <f t="shared" si="0"/>
        <v>-0.17854007837014008</v>
      </c>
      <c r="H37" s="11">
        <f t="shared" si="1"/>
        <v>0.68431627398335992</v>
      </c>
    </row>
    <row r="38" spans="1:8" x14ac:dyDescent="0.2">
      <c r="A38" s="7" t="s">
        <v>76</v>
      </c>
      <c r="B38" s="16">
        <v>0.10551142005958301</v>
      </c>
      <c r="C38" s="17">
        <v>0.37847318379027001</v>
      </c>
      <c r="D38" s="16">
        <v>0.24259057327338002</v>
      </c>
      <c r="E38" s="17">
        <v>0.34338083630226901</v>
      </c>
      <c r="F38" s="12"/>
      <c r="G38" s="10">
        <f t="shared" ref="G38:G72" si="2">B38-C38</f>
        <v>-0.27296176373068698</v>
      </c>
      <c r="H38" s="11">
        <f t="shared" ref="H38:H72" si="3">D38-E38</f>
        <v>-0.10079026302888899</v>
      </c>
    </row>
    <row r="39" spans="1:8" x14ac:dyDescent="0.2">
      <c r="A39" s="7" t="s">
        <v>77</v>
      </c>
      <c r="B39" s="16">
        <v>8.0530039721946398</v>
      </c>
      <c r="C39" s="17">
        <v>5.5047847626080806</v>
      </c>
      <c r="D39" s="16">
        <v>7.86704076256754</v>
      </c>
      <c r="E39" s="17">
        <v>5.6054284642790195</v>
      </c>
      <c r="F39" s="12"/>
      <c r="G39" s="10">
        <f t="shared" si="2"/>
        <v>2.5482192095865592</v>
      </c>
      <c r="H39" s="11">
        <f t="shared" si="3"/>
        <v>2.2616122982885205</v>
      </c>
    </row>
    <row r="40" spans="1:8" x14ac:dyDescent="0.2">
      <c r="A40" s="7" t="s">
        <v>78</v>
      </c>
      <c r="B40" s="16">
        <v>2.4453823237338601</v>
      </c>
      <c r="C40" s="17">
        <v>3.53857041755131</v>
      </c>
      <c r="D40" s="16">
        <v>2.79469241230596</v>
      </c>
      <c r="E40" s="17">
        <v>3.63186761672605</v>
      </c>
      <c r="F40" s="12"/>
      <c r="G40" s="10">
        <f t="shared" si="2"/>
        <v>-1.0931880938174499</v>
      </c>
      <c r="H40" s="11">
        <f t="shared" si="3"/>
        <v>-0.83717520442008997</v>
      </c>
    </row>
    <row r="41" spans="1:8" x14ac:dyDescent="0.2">
      <c r="A41" s="7" t="s">
        <v>79</v>
      </c>
      <c r="B41" s="16">
        <v>0.14585402184707</v>
      </c>
      <c r="C41" s="17">
        <v>0.36924213052709298</v>
      </c>
      <c r="D41" s="16">
        <v>0.24994180276651298</v>
      </c>
      <c r="E41" s="17">
        <v>0.23438964935308501</v>
      </c>
      <c r="F41" s="12"/>
      <c r="G41" s="10">
        <f t="shared" si="2"/>
        <v>-0.22338810868002298</v>
      </c>
      <c r="H41" s="11">
        <f t="shared" si="3"/>
        <v>1.5552153413427972E-2</v>
      </c>
    </row>
    <row r="42" spans="1:8" x14ac:dyDescent="0.2">
      <c r="A42" s="7" t="s">
        <v>80</v>
      </c>
      <c r="B42" s="16">
        <v>0.254468718967229</v>
      </c>
      <c r="C42" s="17">
        <v>0</v>
      </c>
      <c r="D42" s="16">
        <v>0.10046680307281401</v>
      </c>
      <c r="E42" s="17">
        <v>0</v>
      </c>
      <c r="F42" s="12"/>
      <c r="G42" s="10">
        <f t="shared" si="2"/>
        <v>0.254468718967229</v>
      </c>
      <c r="H42" s="11">
        <f t="shared" si="3"/>
        <v>0.10046680307281401</v>
      </c>
    </row>
    <row r="43" spans="1:8" x14ac:dyDescent="0.2">
      <c r="A43" s="7" t="s">
        <v>81</v>
      </c>
      <c r="B43" s="16">
        <v>0.69203078450844102</v>
      </c>
      <c r="C43" s="17">
        <v>0.76310040308932603</v>
      </c>
      <c r="D43" s="16">
        <v>0.64690819539568001</v>
      </c>
      <c r="E43" s="17">
        <v>0.56956684792799606</v>
      </c>
      <c r="F43" s="12"/>
      <c r="G43" s="10">
        <f t="shared" si="2"/>
        <v>-7.1069618580885008E-2</v>
      </c>
      <c r="H43" s="11">
        <f t="shared" si="3"/>
        <v>7.7341347467683952E-2</v>
      </c>
    </row>
    <row r="44" spans="1:8" x14ac:dyDescent="0.2">
      <c r="A44" s="7" t="s">
        <v>82</v>
      </c>
      <c r="B44" s="16">
        <v>0.47480139026812296</v>
      </c>
      <c r="C44" s="17">
        <v>0.313855810948029</v>
      </c>
      <c r="D44" s="16">
        <v>0.39084036805155697</v>
      </c>
      <c r="E44" s="17">
        <v>0.27657978623663998</v>
      </c>
      <c r="F44" s="12"/>
      <c r="G44" s="10">
        <f t="shared" si="2"/>
        <v>0.16094557932009396</v>
      </c>
      <c r="H44" s="11">
        <f t="shared" si="3"/>
        <v>0.11426058181491699</v>
      </c>
    </row>
    <row r="45" spans="1:8" x14ac:dyDescent="0.2">
      <c r="A45" s="7" t="s">
        <v>83</v>
      </c>
      <c r="B45" s="16">
        <v>0.78823237338629604</v>
      </c>
      <c r="C45" s="17">
        <v>0.50155389396596795</v>
      </c>
      <c r="D45" s="16">
        <v>0.95320942427621003</v>
      </c>
      <c r="E45" s="17">
        <v>0.38439902493905898</v>
      </c>
      <c r="F45" s="12"/>
      <c r="G45" s="10">
        <f t="shared" si="2"/>
        <v>0.28667847942032809</v>
      </c>
      <c r="H45" s="11">
        <f t="shared" si="3"/>
        <v>0.56881039933715105</v>
      </c>
    </row>
    <row r="46" spans="1:8" x14ac:dyDescent="0.2">
      <c r="A46" s="7" t="s">
        <v>84</v>
      </c>
      <c r="B46" s="16">
        <v>0</v>
      </c>
      <c r="C46" s="17">
        <v>3.07701775439244E-3</v>
      </c>
      <c r="D46" s="16">
        <v>3.6756147465663602E-3</v>
      </c>
      <c r="E46" s="17">
        <v>8.2036377273579601E-3</v>
      </c>
      <c r="F46" s="12"/>
      <c r="G46" s="10">
        <f t="shared" si="2"/>
        <v>-3.07701775439244E-3</v>
      </c>
      <c r="H46" s="11">
        <f t="shared" si="3"/>
        <v>-4.5280229807916003E-3</v>
      </c>
    </row>
    <row r="47" spans="1:8" x14ac:dyDescent="0.2">
      <c r="A47" s="7" t="s">
        <v>87</v>
      </c>
      <c r="B47" s="16">
        <v>0.65479145978152897</v>
      </c>
      <c r="C47" s="17">
        <v>1.12618849810763</v>
      </c>
      <c r="D47" s="16">
        <v>0.58809835945061795</v>
      </c>
      <c r="E47" s="17">
        <v>1.09342771423214</v>
      </c>
      <c r="F47" s="12"/>
      <c r="G47" s="10">
        <f t="shared" si="2"/>
        <v>-0.47139703832610103</v>
      </c>
      <c r="H47" s="11">
        <f t="shared" si="3"/>
        <v>-0.50532935478152208</v>
      </c>
    </row>
    <row r="48" spans="1:8" x14ac:dyDescent="0.2">
      <c r="A48" s="7" t="s">
        <v>88</v>
      </c>
      <c r="B48" s="16">
        <v>0.13344091360476701</v>
      </c>
      <c r="C48" s="17">
        <v>0.21539124280747099</v>
      </c>
      <c r="D48" s="16">
        <v>0.16172704884892</v>
      </c>
      <c r="E48" s="17">
        <v>0.183995874742171</v>
      </c>
      <c r="F48" s="12"/>
      <c r="G48" s="10">
        <f t="shared" si="2"/>
        <v>-8.1950329202703981E-2</v>
      </c>
      <c r="H48" s="11">
        <f t="shared" si="3"/>
        <v>-2.2268825893250993E-2</v>
      </c>
    </row>
    <row r="49" spans="1:8" x14ac:dyDescent="0.2">
      <c r="A49" s="7" t="s">
        <v>89</v>
      </c>
      <c r="B49" s="16">
        <v>1.8371400198609702</v>
      </c>
      <c r="C49" s="17">
        <v>4.9909227976245401</v>
      </c>
      <c r="D49" s="16">
        <v>3.0666879035518702</v>
      </c>
      <c r="E49" s="17">
        <v>4.5037971123195204</v>
      </c>
      <c r="F49" s="12"/>
      <c r="G49" s="10">
        <f t="shared" si="2"/>
        <v>-3.1537827777635696</v>
      </c>
      <c r="H49" s="11">
        <f t="shared" si="3"/>
        <v>-1.4371092087676502</v>
      </c>
    </row>
    <row r="50" spans="1:8" x14ac:dyDescent="0.2">
      <c r="A50" s="7" t="s">
        <v>90</v>
      </c>
      <c r="B50" s="16">
        <v>1.6416335650446898</v>
      </c>
      <c r="C50" s="17">
        <v>1.11080340933567</v>
      </c>
      <c r="D50" s="16">
        <v>1.5878655705166702</v>
      </c>
      <c r="E50" s="17">
        <v>1.44852803300206</v>
      </c>
      <c r="F50" s="12"/>
      <c r="G50" s="10">
        <f t="shared" si="2"/>
        <v>0.53083015570901981</v>
      </c>
      <c r="H50" s="11">
        <f t="shared" si="3"/>
        <v>0.1393375375146102</v>
      </c>
    </row>
    <row r="51" spans="1:8" x14ac:dyDescent="0.2">
      <c r="A51" s="7" t="s">
        <v>91</v>
      </c>
      <c r="B51" s="16">
        <v>4.8752482621648507</v>
      </c>
      <c r="C51" s="17">
        <v>0</v>
      </c>
      <c r="D51" s="16">
        <v>1.9247969222852501</v>
      </c>
      <c r="E51" s="17">
        <v>0</v>
      </c>
      <c r="F51" s="12"/>
      <c r="G51" s="10">
        <f t="shared" si="2"/>
        <v>4.8752482621648507</v>
      </c>
      <c r="H51" s="11">
        <f t="shared" si="3"/>
        <v>1.9247969222852501</v>
      </c>
    </row>
    <row r="52" spans="1:8" x14ac:dyDescent="0.2">
      <c r="A52" s="7" t="s">
        <v>92</v>
      </c>
      <c r="B52" s="16">
        <v>22.185327706057599</v>
      </c>
      <c r="C52" s="17">
        <v>21.4868149789224</v>
      </c>
      <c r="D52" s="16">
        <v>22.420024749139301</v>
      </c>
      <c r="E52" s="17">
        <v>21.5861147571723</v>
      </c>
      <c r="F52" s="12"/>
      <c r="G52" s="10">
        <f t="shared" si="2"/>
        <v>0.69851272713519919</v>
      </c>
      <c r="H52" s="11">
        <f t="shared" si="3"/>
        <v>0.83390999196700122</v>
      </c>
    </row>
    <row r="53" spans="1:8" x14ac:dyDescent="0.2">
      <c r="A53" s="7" t="s">
        <v>94</v>
      </c>
      <c r="B53" s="16">
        <v>3.0319016881827201</v>
      </c>
      <c r="C53" s="17">
        <v>3.7047293762884999</v>
      </c>
      <c r="D53" s="16">
        <v>2.6476678224432999</v>
      </c>
      <c r="E53" s="17">
        <v>3.7115600975060898</v>
      </c>
      <c r="F53" s="12"/>
      <c r="G53" s="10">
        <f t="shared" si="2"/>
        <v>-0.67282768810577975</v>
      </c>
      <c r="H53" s="11">
        <f t="shared" si="3"/>
        <v>-1.0638922750627899</v>
      </c>
    </row>
    <row r="54" spans="1:8" x14ac:dyDescent="0.2">
      <c r="A54" s="7" t="s">
        <v>95</v>
      </c>
      <c r="B54" s="16">
        <v>1.43681727904667</v>
      </c>
      <c r="C54" s="17">
        <v>1.40004307824856</v>
      </c>
      <c r="D54" s="16">
        <v>1.3514010218208998</v>
      </c>
      <c r="E54" s="17">
        <v>1.4028220513782099</v>
      </c>
      <c r="F54" s="12"/>
      <c r="G54" s="10">
        <f t="shared" si="2"/>
        <v>3.6774200798110002E-2</v>
      </c>
      <c r="H54" s="11">
        <f t="shared" si="3"/>
        <v>-5.1421029557310094E-2</v>
      </c>
    </row>
    <row r="55" spans="1:8" x14ac:dyDescent="0.2">
      <c r="A55" s="142" t="s">
        <v>40</v>
      </c>
      <c r="B55" s="153">
        <v>2.1722939424031799E-2</v>
      </c>
      <c r="C55" s="154">
        <v>4.9232284070279103E-2</v>
      </c>
      <c r="D55" s="153">
        <v>2.4504098310442403E-2</v>
      </c>
      <c r="E55" s="154">
        <v>4.2190136883555204E-2</v>
      </c>
      <c r="F55" s="155"/>
      <c r="G55" s="156">
        <f t="shared" si="2"/>
        <v>-2.7509344646247304E-2</v>
      </c>
      <c r="H55" s="157">
        <f t="shared" si="3"/>
        <v>-1.7686038573112801E-2</v>
      </c>
    </row>
    <row r="56" spans="1:8" x14ac:dyDescent="0.2">
      <c r="A56" s="7" t="s">
        <v>41</v>
      </c>
      <c r="B56" s="16">
        <v>0</v>
      </c>
      <c r="C56" s="17">
        <v>4.3078248561494205E-2</v>
      </c>
      <c r="D56" s="16">
        <v>0</v>
      </c>
      <c r="E56" s="17">
        <v>2.69548096756047E-2</v>
      </c>
      <c r="F56" s="12"/>
      <c r="G56" s="10">
        <f t="shared" si="2"/>
        <v>-4.3078248561494205E-2</v>
      </c>
      <c r="H56" s="11">
        <f t="shared" si="3"/>
        <v>-2.69548096756047E-2</v>
      </c>
    </row>
    <row r="57" spans="1:8" x14ac:dyDescent="0.2">
      <c r="A57" s="7" t="s">
        <v>46</v>
      </c>
      <c r="B57" s="16">
        <v>3.1032770605759701E-2</v>
      </c>
      <c r="C57" s="17">
        <v>2.7693159789532001E-2</v>
      </c>
      <c r="D57" s="16">
        <v>3.1855327803575098E-2</v>
      </c>
      <c r="E57" s="17">
        <v>2.5782861428839298E-2</v>
      </c>
      <c r="F57" s="12"/>
      <c r="G57" s="10">
        <f t="shared" si="2"/>
        <v>3.3396108162276998E-3</v>
      </c>
      <c r="H57" s="11">
        <f t="shared" si="3"/>
        <v>6.0724663747358E-3</v>
      </c>
    </row>
    <row r="58" spans="1:8" x14ac:dyDescent="0.2">
      <c r="A58" s="7" t="s">
        <v>47</v>
      </c>
      <c r="B58" s="16">
        <v>0.46549155908639495</v>
      </c>
      <c r="C58" s="17">
        <v>0.37231914828148599</v>
      </c>
      <c r="D58" s="16">
        <v>0.46925348264497202</v>
      </c>
      <c r="E58" s="17">
        <v>0.35392837052315801</v>
      </c>
      <c r="F58" s="12"/>
      <c r="G58" s="10">
        <f t="shared" si="2"/>
        <v>9.3172410804908956E-2</v>
      </c>
      <c r="H58" s="11">
        <f t="shared" si="3"/>
        <v>0.11532511212181401</v>
      </c>
    </row>
    <row r="59" spans="1:8" x14ac:dyDescent="0.2">
      <c r="A59" s="7" t="s">
        <v>50</v>
      </c>
      <c r="B59" s="16">
        <v>0.78202581926514403</v>
      </c>
      <c r="C59" s="17">
        <v>0.584633373334564</v>
      </c>
      <c r="D59" s="16">
        <v>0.70816844117178601</v>
      </c>
      <c r="E59" s="17">
        <v>0.57073879617476098</v>
      </c>
      <c r="F59" s="12"/>
      <c r="G59" s="10">
        <f t="shared" si="2"/>
        <v>0.19739244593058003</v>
      </c>
      <c r="H59" s="11">
        <f t="shared" si="3"/>
        <v>0.13742964499702504</v>
      </c>
    </row>
    <row r="60" spans="1:8" x14ac:dyDescent="0.2">
      <c r="A60" s="7" t="s">
        <v>53</v>
      </c>
      <c r="B60" s="16">
        <v>2.4826216484607703E-2</v>
      </c>
      <c r="C60" s="17">
        <v>2.1539124280747102E-2</v>
      </c>
      <c r="D60" s="16">
        <v>1.83780737328318E-2</v>
      </c>
      <c r="E60" s="17">
        <v>2.2267016688542998E-2</v>
      </c>
      <c r="F60" s="12"/>
      <c r="G60" s="10">
        <f t="shared" si="2"/>
        <v>3.2870922038606004E-3</v>
      </c>
      <c r="H60" s="11">
        <f t="shared" si="3"/>
        <v>-3.8889429557111971E-3</v>
      </c>
    </row>
    <row r="61" spans="1:8" x14ac:dyDescent="0.2">
      <c r="A61" s="7" t="s">
        <v>54</v>
      </c>
      <c r="B61" s="16">
        <v>0</v>
      </c>
      <c r="C61" s="17">
        <v>0</v>
      </c>
      <c r="D61" s="16">
        <v>0</v>
      </c>
      <c r="E61" s="17">
        <v>5.8597412338271104E-3</v>
      </c>
      <c r="F61" s="12"/>
      <c r="G61" s="10">
        <f t="shared" si="2"/>
        <v>0</v>
      </c>
      <c r="H61" s="11">
        <f t="shared" si="3"/>
        <v>-5.8597412338271104E-3</v>
      </c>
    </row>
    <row r="62" spans="1:8" x14ac:dyDescent="0.2">
      <c r="A62" s="7" t="s">
        <v>55</v>
      </c>
      <c r="B62" s="16">
        <v>0.94960278053624592</v>
      </c>
      <c r="C62" s="17">
        <v>0.75386934982614795</v>
      </c>
      <c r="D62" s="16">
        <v>0.87479630968279409</v>
      </c>
      <c r="E62" s="17">
        <v>0.72660791299456207</v>
      </c>
      <c r="F62" s="12"/>
      <c r="G62" s="10">
        <f t="shared" si="2"/>
        <v>0.19573343071009797</v>
      </c>
      <c r="H62" s="11">
        <f t="shared" si="3"/>
        <v>0.14818839668823203</v>
      </c>
    </row>
    <row r="63" spans="1:8" x14ac:dyDescent="0.2">
      <c r="A63" s="7" t="s">
        <v>57</v>
      </c>
      <c r="B63" s="16">
        <v>0.19860973187686201</v>
      </c>
      <c r="C63" s="17">
        <v>0.166158958737192</v>
      </c>
      <c r="D63" s="16">
        <v>0.15560102427130898</v>
      </c>
      <c r="E63" s="17">
        <v>0.12657041065066599</v>
      </c>
      <c r="F63" s="12"/>
      <c r="G63" s="10">
        <f t="shared" si="2"/>
        <v>3.2450773139670014E-2</v>
      </c>
      <c r="H63" s="11">
        <f t="shared" si="3"/>
        <v>2.9030613620642992E-2</v>
      </c>
    </row>
    <row r="64" spans="1:8" x14ac:dyDescent="0.2">
      <c r="A64" s="7" t="s">
        <v>60</v>
      </c>
      <c r="B64" s="16">
        <v>0.24826216484607699</v>
      </c>
      <c r="C64" s="17">
        <v>0.18462106526354699</v>
      </c>
      <c r="D64" s="16">
        <v>0.226662909371592</v>
      </c>
      <c r="E64" s="17">
        <v>0.16641665104069001</v>
      </c>
      <c r="F64" s="12"/>
      <c r="G64" s="10">
        <f t="shared" si="2"/>
        <v>6.3641099582530003E-2</v>
      </c>
      <c r="H64" s="11">
        <f t="shared" si="3"/>
        <v>6.0246258330901997E-2</v>
      </c>
    </row>
    <row r="65" spans="1:8" x14ac:dyDescent="0.2">
      <c r="A65" s="7" t="s">
        <v>67</v>
      </c>
      <c r="B65" s="16">
        <v>7.1375372393247302E-2</v>
      </c>
      <c r="C65" s="17">
        <v>6.7694390596633708E-2</v>
      </c>
      <c r="D65" s="16">
        <v>5.7584631029539701E-2</v>
      </c>
      <c r="E65" s="17">
        <v>4.2190136883555204E-2</v>
      </c>
      <c r="F65" s="12"/>
      <c r="G65" s="10">
        <f t="shared" si="2"/>
        <v>3.6809817966135944E-3</v>
      </c>
      <c r="H65" s="11">
        <f t="shared" si="3"/>
        <v>1.5394494145984497E-2</v>
      </c>
    </row>
    <row r="66" spans="1:8" x14ac:dyDescent="0.2">
      <c r="A66" s="7" t="s">
        <v>68</v>
      </c>
      <c r="B66" s="16">
        <v>1.55163853028798E-2</v>
      </c>
      <c r="C66" s="17">
        <v>1.5385088771962201E-2</v>
      </c>
      <c r="D66" s="16">
        <v>1.3477254070743299E-2</v>
      </c>
      <c r="E66" s="17">
        <v>1.4063378961185102E-2</v>
      </c>
      <c r="F66" s="12"/>
      <c r="G66" s="10">
        <f t="shared" si="2"/>
        <v>1.3129653091759931E-4</v>
      </c>
      <c r="H66" s="11">
        <f t="shared" si="3"/>
        <v>-5.8612489044180226E-4</v>
      </c>
    </row>
    <row r="67" spans="1:8" x14ac:dyDescent="0.2">
      <c r="A67" s="7" t="s">
        <v>73</v>
      </c>
      <c r="B67" s="16">
        <v>5.8962264150943404E-2</v>
      </c>
      <c r="C67" s="17">
        <v>5.5386319579064001E-2</v>
      </c>
      <c r="D67" s="16">
        <v>4.5332581874318496E-2</v>
      </c>
      <c r="E67" s="17">
        <v>6.0941308831802002E-2</v>
      </c>
      <c r="F67" s="12"/>
      <c r="G67" s="10">
        <f t="shared" si="2"/>
        <v>3.5759445718794025E-3</v>
      </c>
      <c r="H67" s="11">
        <f t="shared" si="3"/>
        <v>-1.5608726957483506E-2</v>
      </c>
    </row>
    <row r="68" spans="1:8" x14ac:dyDescent="0.2">
      <c r="A68" s="7" t="s">
        <v>85</v>
      </c>
      <c r="B68" s="16">
        <v>2.4826216484607703E-2</v>
      </c>
      <c r="C68" s="17">
        <v>7.0771408351026202E-2</v>
      </c>
      <c r="D68" s="16">
        <v>4.7782991705362696E-2</v>
      </c>
      <c r="E68" s="17">
        <v>5.7425464091505701E-2</v>
      </c>
      <c r="F68" s="12"/>
      <c r="G68" s="10">
        <f t="shared" si="2"/>
        <v>-4.5945191866418503E-2</v>
      </c>
      <c r="H68" s="11">
        <f t="shared" si="3"/>
        <v>-9.6424723861430056E-3</v>
      </c>
    </row>
    <row r="69" spans="1:8" x14ac:dyDescent="0.2">
      <c r="A69" s="7" t="s">
        <v>86</v>
      </c>
      <c r="B69" s="16">
        <v>0</v>
      </c>
      <c r="C69" s="17">
        <v>0</v>
      </c>
      <c r="D69" s="16">
        <v>1.2252049155221201E-3</v>
      </c>
      <c r="E69" s="17">
        <v>0</v>
      </c>
      <c r="F69" s="12"/>
      <c r="G69" s="10">
        <f t="shared" si="2"/>
        <v>0</v>
      </c>
      <c r="H69" s="11">
        <f t="shared" si="3"/>
        <v>1.2252049155221201E-3</v>
      </c>
    </row>
    <row r="70" spans="1:8" x14ac:dyDescent="0.2">
      <c r="A70" s="7" t="s">
        <v>93</v>
      </c>
      <c r="B70" s="16">
        <v>6.5168818272095308E-2</v>
      </c>
      <c r="C70" s="17">
        <v>1.5385088771962201E-2</v>
      </c>
      <c r="D70" s="16">
        <v>6.61610654381945E-2</v>
      </c>
      <c r="E70" s="17">
        <v>2.5782861428839298E-2</v>
      </c>
      <c r="F70" s="12"/>
      <c r="G70" s="10">
        <f t="shared" si="2"/>
        <v>4.9783729500133107E-2</v>
      </c>
      <c r="H70" s="11">
        <f t="shared" si="3"/>
        <v>4.0378204009355198E-2</v>
      </c>
    </row>
    <row r="71" spans="1:8" x14ac:dyDescent="0.2">
      <c r="A71" s="7" t="s">
        <v>96</v>
      </c>
      <c r="B71" s="16">
        <v>8.9995034756703104E-2</v>
      </c>
      <c r="C71" s="17">
        <v>4.3078248561494205E-2</v>
      </c>
      <c r="D71" s="16">
        <v>9.3115573579681199E-2</v>
      </c>
      <c r="E71" s="17">
        <v>4.9221826364147798E-2</v>
      </c>
      <c r="F71" s="12"/>
      <c r="G71" s="10">
        <f t="shared" si="2"/>
        <v>4.69167861952089E-2</v>
      </c>
      <c r="H71" s="11">
        <f t="shared" si="3"/>
        <v>4.38937472155334E-2</v>
      </c>
    </row>
    <row r="72" spans="1:8" x14ac:dyDescent="0.2">
      <c r="A72" s="7" t="s">
        <v>97</v>
      </c>
      <c r="B72" s="16">
        <v>1.8619662363455799E-2</v>
      </c>
      <c r="C72" s="17">
        <v>3.3847195298316902E-2</v>
      </c>
      <c r="D72" s="16">
        <v>1.7152868817309697E-2</v>
      </c>
      <c r="E72" s="17">
        <v>1.8751171948246801E-2</v>
      </c>
      <c r="F72" s="12"/>
      <c r="G72" s="10">
        <f t="shared" si="2"/>
        <v>-1.5227532934861104E-2</v>
      </c>
      <c r="H72" s="11">
        <f t="shared" si="3"/>
        <v>-1.5983031309371037E-3</v>
      </c>
    </row>
    <row r="73" spans="1:8" x14ac:dyDescent="0.2">
      <c r="A73" s="1"/>
      <c r="B73" s="18"/>
      <c r="C73" s="19"/>
      <c r="D73" s="18"/>
      <c r="E73" s="19"/>
      <c r="F73" s="15"/>
      <c r="G73" s="13"/>
      <c r="H73" s="14"/>
    </row>
    <row r="74" spans="1:8" s="43" customFormat="1" x14ac:dyDescent="0.2">
      <c r="A74" s="27" t="s">
        <v>5</v>
      </c>
      <c r="B74" s="44">
        <f>SUM(B6:B73)</f>
        <v>100.00000000000003</v>
      </c>
      <c r="C74" s="45">
        <f>SUM(C6:C73)</f>
        <v>99.999999999999915</v>
      </c>
      <c r="D74" s="44">
        <f>SUM(D6:D73)</f>
        <v>100.00000000000006</v>
      </c>
      <c r="E74" s="45">
        <f>SUM(E6:E73)</f>
        <v>99.999999999999972</v>
      </c>
      <c r="F74" s="49"/>
      <c r="G74" s="50">
        <f>SUM(G6:G73)</f>
        <v>1.2482029299043518E-13</v>
      </c>
      <c r="H74" s="51">
        <f>SUM(H6:H73)</f>
        <v>7.2546135765350073E-14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7595</v>
      </c>
      <c r="C7" s="79">
        <f>SUM($C8:$C11)</f>
        <v>7610</v>
      </c>
      <c r="D7" s="78">
        <f>SUM($D8:$D11)</f>
        <v>18026</v>
      </c>
      <c r="E7" s="79">
        <f>SUM($E8:$E11)</f>
        <v>20745</v>
      </c>
      <c r="F7" s="80"/>
      <c r="G7" s="78">
        <f>B7-C7</f>
        <v>-15</v>
      </c>
      <c r="H7" s="79">
        <f>D7-E7</f>
        <v>-2719</v>
      </c>
      <c r="I7" s="54">
        <f>IF(C7=0, "-", IF(G7/C7&lt;10, G7/C7, "&gt;999%"))</f>
        <v>-1.9710906701708277E-3</v>
      </c>
      <c r="J7" s="55">
        <f>IF(E7=0, "-", IF(H7/E7&lt;10, H7/E7, "&gt;999%"))</f>
        <v>-0.13106772716317186</v>
      </c>
    </row>
    <row r="8" spans="1:10" x14ac:dyDescent="0.2">
      <c r="A8" s="158" t="s">
        <v>159</v>
      </c>
      <c r="B8" s="65">
        <v>5094</v>
      </c>
      <c r="C8" s="66">
        <v>4556</v>
      </c>
      <c r="D8" s="65">
        <v>11778</v>
      </c>
      <c r="E8" s="66">
        <v>12936</v>
      </c>
      <c r="F8" s="67"/>
      <c r="G8" s="65">
        <f>B8-C8</f>
        <v>538</v>
      </c>
      <c r="H8" s="66">
        <f>D8-E8</f>
        <v>-1158</v>
      </c>
      <c r="I8" s="8">
        <f>IF(C8=0, "-", IF(G8/C8&lt;10, G8/C8, "&gt;999%"))</f>
        <v>0.11808604038630377</v>
      </c>
      <c r="J8" s="9">
        <f>IF(E8=0, "-", IF(H8/E8&lt;10, H8/E8, "&gt;999%"))</f>
        <v>-8.9517625231910952E-2</v>
      </c>
    </row>
    <row r="9" spans="1:10" x14ac:dyDescent="0.2">
      <c r="A9" s="158" t="s">
        <v>160</v>
      </c>
      <c r="B9" s="65">
        <v>1868</v>
      </c>
      <c r="C9" s="66">
        <v>2130</v>
      </c>
      <c r="D9" s="65">
        <v>4493</v>
      </c>
      <c r="E9" s="66">
        <v>5831</v>
      </c>
      <c r="F9" s="67"/>
      <c r="G9" s="65">
        <f>B9-C9</f>
        <v>-262</v>
      </c>
      <c r="H9" s="66">
        <f>D9-E9</f>
        <v>-1338</v>
      </c>
      <c r="I9" s="8">
        <f>IF(C9=0, "-", IF(G9/C9&lt;10, G9/C9, "&gt;999%"))</f>
        <v>-0.12300469483568074</v>
      </c>
      <c r="J9" s="9">
        <f>IF(E9=0, "-", IF(H9/E9&lt;10, H9/E9, "&gt;999%"))</f>
        <v>-0.22946321385697135</v>
      </c>
    </row>
    <row r="10" spans="1:10" x14ac:dyDescent="0.2">
      <c r="A10" s="158" t="s">
        <v>161</v>
      </c>
      <c r="B10" s="65">
        <v>117</v>
      </c>
      <c r="C10" s="66">
        <v>136</v>
      </c>
      <c r="D10" s="65">
        <v>348</v>
      </c>
      <c r="E10" s="66">
        <v>440</v>
      </c>
      <c r="F10" s="67"/>
      <c r="G10" s="65">
        <f>B10-C10</f>
        <v>-19</v>
      </c>
      <c r="H10" s="66">
        <f>D10-E10</f>
        <v>-92</v>
      </c>
      <c r="I10" s="8">
        <f>IF(C10=0, "-", IF(G10/C10&lt;10, G10/C10, "&gt;999%"))</f>
        <v>-0.13970588235294118</v>
      </c>
      <c r="J10" s="9">
        <f>IF(E10=0, "-", IF(H10/E10&lt;10, H10/E10, "&gt;999%"))</f>
        <v>-0.20909090909090908</v>
      </c>
    </row>
    <row r="11" spans="1:10" x14ac:dyDescent="0.2">
      <c r="A11" s="158" t="s">
        <v>162</v>
      </c>
      <c r="B11" s="65">
        <v>516</v>
      </c>
      <c r="C11" s="66">
        <v>788</v>
      </c>
      <c r="D11" s="65">
        <v>1407</v>
      </c>
      <c r="E11" s="66">
        <v>1538</v>
      </c>
      <c r="F11" s="67"/>
      <c r="G11" s="65">
        <f>B11-C11</f>
        <v>-272</v>
      </c>
      <c r="H11" s="66">
        <f>D11-E11</f>
        <v>-131</v>
      </c>
      <c r="I11" s="8">
        <f>IF(C11=0, "-", IF(G11/C11&lt;10, G11/C11, "&gt;999%"))</f>
        <v>-0.34517766497461927</v>
      </c>
      <c r="J11" s="9">
        <f>IF(E11=0, "-", IF(H11/E11&lt;10, H11/E11, "&gt;999%"))</f>
        <v>-8.5175552665799736E-2</v>
      </c>
    </row>
    <row r="12" spans="1:10" x14ac:dyDescent="0.2">
      <c r="A12" s="7"/>
      <c r="B12" s="65"/>
      <c r="C12" s="66"/>
      <c r="D12" s="65"/>
      <c r="E12" s="66"/>
      <c r="F12" s="67"/>
      <c r="G12" s="65"/>
      <c r="H12" s="66"/>
      <c r="I12" s="8"/>
      <c r="J12" s="9"/>
    </row>
    <row r="13" spans="1:10" s="160" customFormat="1" x14ac:dyDescent="0.2">
      <c r="A13" s="159" t="s">
        <v>119</v>
      </c>
      <c r="B13" s="78">
        <f>SUM($B14:$B17)</f>
        <v>16198</v>
      </c>
      <c r="C13" s="79">
        <f>SUM($C14:$C17)</f>
        <v>16654</v>
      </c>
      <c r="D13" s="78">
        <f>SUM($D14:$D17)</f>
        <v>41963</v>
      </c>
      <c r="E13" s="79">
        <f>SUM($E14:$E17)</f>
        <v>43683</v>
      </c>
      <c r="F13" s="80"/>
      <c r="G13" s="78">
        <f>B13-C13</f>
        <v>-456</v>
      </c>
      <c r="H13" s="79">
        <f>D13-E13</f>
        <v>-1720</v>
      </c>
      <c r="I13" s="54">
        <f>IF(C13=0, "-", IF(G13/C13&lt;10, G13/C13, "&gt;999%"))</f>
        <v>-2.7380809415155517E-2</v>
      </c>
      <c r="J13" s="55">
        <f>IF(E13=0, "-", IF(H13/E13&lt;10, H13/E13, "&gt;999%"))</f>
        <v>-3.9374585078863635E-2</v>
      </c>
    </row>
    <row r="14" spans="1:10" x14ac:dyDescent="0.2">
      <c r="A14" s="158" t="s">
        <v>159</v>
      </c>
      <c r="B14" s="65">
        <v>11066</v>
      </c>
      <c r="C14" s="66">
        <v>10528</v>
      </c>
      <c r="D14" s="65">
        <v>28772</v>
      </c>
      <c r="E14" s="66">
        <v>27807</v>
      </c>
      <c r="F14" s="67"/>
      <c r="G14" s="65">
        <f>B14-C14</f>
        <v>538</v>
      </c>
      <c r="H14" s="66">
        <f>D14-E14</f>
        <v>965</v>
      </c>
      <c r="I14" s="8">
        <f>IF(C14=0, "-", IF(G14/C14&lt;10, G14/C14, "&gt;999%"))</f>
        <v>5.1101823708206685E-2</v>
      </c>
      <c r="J14" s="9">
        <f>IF(E14=0, "-", IF(H14/E14&lt;10, H14/E14, "&gt;999%"))</f>
        <v>3.4703491926493329E-2</v>
      </c>
    </row>
    <row r="15" spans="1:10" x14ac:dyDescent="0.2">
      <c r="A15" s="158" t="s">
        <v>160</v>
      </c>
      <c r="B15" s="65">
        <v>4431</v>
      </c>
      <c r="C15" s="66">
        <v>4948</v>
      </c>
      <c r="D15" s="65">
        <v>11297</v>
      </c>
      <c r="E15" s="66">
        <v>13402</v>
      </c>
      <c r="F15" s="67"/>
      <c r="G15" s="65">
        <f>B15-C15</f>
        <v>-517</v>
      </c>
      <c r="H15" s="66">
        <f>D15-E15</f>
        <v>-2105</v>
      </c>
      <c r="I15" s="8">
        <f>IF(C15=0, "-", IF(G15/C15&lt;10, G15/C15, "&gt;999%"))</f>
        <v>-0.10448666127728375</v>
      </c>
      <c r="J15" s="9">
        <f>IF(E15=0, "-", IF(H15/E15&lt;10, H15/E15, "&gt;999%"))</f>
        <v>-0.15706610953589017</v>
      </c>
    </row>
    <row r="16" spans="1:10" x14ac:dyDescent="0.2">
      <c r="A16" s="158" t="s">
        <v>161</v>
      </c>
      <c r="B16" s="65">
        <v>254</v>
      </c>
      <c r="C16" s="66">
        <v>232</v>
      </c>
      <c r="D16" s="65">
        <v>728</v>
      </c>
      <c r="E16" s="66">
        <v>716</v>
      </c>
      <c r="F16" s="67"/>
      <c r="G16" s="65">
        <f>B16-C16</f>
        <v>22</v>
      </c>
      <c r="H16" s="66">
        <f>D16-E16</f>
        <v>12</v>
      </c>
      <c r="I16" s="8">
        <f>IF(C16=0, "-", IF(G16/C16&lt;10, G16/C16, "&gt;999%"))</f>
        <v>9.4827586206896547E-2</v>
      </c>
      <c r="J16" s="9">
        <f>IF(E16=0, "-", IF(H16/E16&lt;10, H16/E16, "&gt;999%"))</f>
        <v>1.6759776536312849E-2</v>
      </c>
    </row>
    <row r="17" spans="1:10" x14ac:dyDescent="0.2">
      <c r="A17" s="158" t="s">
        <v>162</v>
      </c>
      <c r="B17" s="65">
        <v>447</v>
      </c>
      <c r="C17" s="66">
        <v>946</v>
      </c>
      <c r="D17" s="65">
        <v>1166</v>
      </c>
      <c r="E17" s="66">
        <v>1758</v>
      </c>
      <c r="F17" s="67"/>
      <c r="G17" s="65">
        <f>B17-C17</f>
        <v>-499</v>
      </c>
      <c r="H17" s="66">
        <f>D17-E17</f>
        <v>-592</v>
      </c>
      <c r="I17" s="8">
        <f>IF(C17=0, "-", IF(G17/C17&lt;10, G17/C17, "&gt;999%"))</f>
        <v>-0.52748414376321351</v>
      </c>
      <c r="J17" s="9">
        <f>IF(E17=0, "-", IF(H17/E17&lt;10, H17/E17, "&gt;999%"))</f>
        <v>-0.33674630261660976</v>
      </c>
    </row>
    <row r="18" spans="1:10" x14ac:dyDescent="0.2">
      <c r="A18" s="22"/>
      <c r="B18" s="74"/>
      <c r="C18" s="75"/>
      <c r="D18" s="74"/>
      <c r="E18" s="75"/>
      <c r="F18" s="76"/>
      <c r="G18" s="74"/>
      <c r="H18" s="75"/>
      <c r="I18" s="23"/>
      <c r="J18" s="24"/>
    </row>
    <row r="19" spans="1:10" s="160" customFormat="1" x14ac:dyDescent="0.2">
      <c r="A19" s="159" t="s">
        <v>125</v>
      </c>
      <c r="B19" s="78">
        <f>SUM($B20:$B23)</f>
        <v>7164</v>
      </c>
      <c r="C19" s="79">
        <f>SUM($C20:$C23)</f>
        <v>7111</v>
      </c>
      <c r="D19" s="78">
        <f>SUM($D20:$D23)</f>
        <v>18729</v>
      </c>
      <c r="E19" s="79">
        <f>SUM($E20:$E23)</f>
        <v>18279</v>
      </c>
      <c r="F19" s="80"/>
      <c r="G19" s="78">
        <f>B19-C19</f>
        <v>53</v>
      </c>
      <c r="H19" s="79">
        <f>D19-E19</f>
        <v>450</v>
      </c>
      <c r="I19" s="54">
        <f>IF(C19=0, "-", IF(G19/C19&lt;10, G19/C19, "&gt;999%"))</f>
        <v>7.4532414568977638E-3</v>
      </c>
      <c r="J19" s="55">
        <f>IF(E19=0, "-", IF(H19/E19&lt;10, H19/E19, "&gt;999%"))</f>
        <v>2.4618414574101428E-2</v>
      </c>
    </row>
    <row r="20" spans="1:10" x14ac:dyDescent="0.2">
      <c r="A20" s="158" t="s">
        <v>159</v>
      </c>
      <c r="B20" s="65">
        <v>2344</v>
      </c>
      <c r="C20" s="66">
        <v>2208</v>
      </c>
      <c r="D20" s="65">
        <v>6343</v>
      </c>
      <c r="E20" s="66">
        <v>5861</v>
      </c>
      <c r="F20" s="67"/>
      <c r="G20" s="65">
        <f>B20-C20</f>
        <v>136</v>
      </c>
      <c r="H20" s="66">
        <f>D20-E20</f>
        <v>482</v>
      </c>
      <c r="I20" s="8">
        <f>IF(C20=0, "-", IF(G20/C20&lt;10, G20/C20, "&gt;999%"))</f>
        <v>6.1594202898550728E-2</v>
      </c>
      <c r="J20" s="9">
        <f>IF(E20=0, "-", IF(H20/E20&lt;10, H20/E20, "&gt;999%"))</f>
        <v>8.2238525848831262E-2</v>
      </c>
    </row>
    <row r="21" spans="1:10" x14ac:dyDescent="0.2">
      <c r="A21" s="158" t="s">
        <v>160</v>
      </c>
      <c r="B21" s="65">
        <v>4260</v>
      </c>
      <c r="C21" s="66">
        <v>4505</v>
      </c>
      <c r="D21" s="65">
        <v>11048</v>
      </c>
      <c r="E21" s="66">
        <v>11376</v>
      </c>
      <c r="F21" s="67"/>
      <c r="G21" s="65">
        <f>B21-C21</f>
        <v>-245</v>
      </c>
      <c r="H21" s="66">
        <f>D21-E21</f>
        <v>-328</v>
      </c>
      <c r="I21" s="8">
        <f>IF(C21=0, "-", IF(G21/C21&lt;10, G21/C21, "&gt;999%"))</f>
        <v>-5.4384017758046618E-2</v>
      </c>
      <c r="J21" s="9">
        <f>IF(E21=0, "-", IF(H21/E21&lt;10, H21/E21, "&gt;999%"))</f>
        <v>-2.8832630098452883E-2</v>
      </c>
    </row>
    <row r="22" spans="1:10" x14ac:dyDescent="0.2">
      <c r="A22" s="158" t="s">
        <v>161</v>
      </c>
      <c r="B22" s="65">
        <v>315</v>
      </c>
      <c r="C22" s="66">
        <v>297</v>
      </c>
      <c r="D22" s="65">
        <v>822</v>
      </c>
      <c r="E22" s="66">
        <v>813</v>
      </c>
      <c r="F22" s="67"/>
      <c r="G22" s="65">
        <f>B22-C22</f>
        <v>18</v>
      </c>
      <c r="H22" s="66">
        <f>D22-E22</f>
        <v>9</v>
      </c>
      <c r="I22" s="8">
        <f>IF(C22=0, "-", IF(G22/C22&lt;10, G22/C22, "&gt;999%"))</f>
        <v>6.0606060606060608E-2</v>
      </c>
      <c r="J22" s="9">
        <f>IF(E22=0, "-", IF(H22/E22&lt;10, H22/E22, "&gt;999%"))</f>
        <v>1.107011070110701E-2</v>
      </c>
    </row>
    <row r="23" spans="1:10" x14ac:dyDescent="0.2">
      <c r="A23" s="158" t="s">
        <v>162</v>
      </c>
      <c r="B23" s="65">
        <v>245</v>
      </c>
      <c r="C23" s="66">
        <v>101</v>
      </c>
      <c r="D23" s="65">
        <v>516</v>
      </c>
      <c r="E23" s="66">
        <v>229</v>
      </c>
      <c r="F23" s="67"/>
      <c r="G23" s="65">
        <f>B23-C23</f>
        <v>144</v>
      </c>
      <c r="H23" s="66">
        <f>D23-E23</f>
        <v>287</v>
      </c>
      <c r="I23" s="8">
        <f>IF(C23=0, "-", IF(G23/C23&lt;10, G23/C23, "&gt;999%"))</f>
        <v>1.4257425742574257</v>
      </c>
      <c r="J23" s="9">
        <f>IF(E23=0, "-", IF(H23/E23&lt;10, H23/E23, "&gt;999%"))</f>
        <v>1.2532751091703056</v>
      </c>
    </row>
    <row r="24" spans="1:10" x14ac:dyDescent="0.2">
      <c r="A24" s="7"/>
      <c r="B24" s="65"/>
      <c r="C24" s="66"/>
      <c r="D24" s="65"/>
      <c r="E24" s="66"/>
      <c r="F24" s="67"/>
      <c r="G24" s="65"/>
      <c r="H24" s="66"/>
      <c r="I24" s="8"/>
      <c r="J24" s="9"/>
    </row>
    <row r="25" spans="1:10" s="43" customFormat="1" x14ac:dyDescent="0.2">
      <c r="A25" s="53" t="s">
        <v>29</v>
      </c>
      <c r="B25" s="78">
        <f>SUM($B26:$B29)</f>
        <v>30957</v>
      </c>
      <c r="C25" s="79">
        <f>SUM($C26:$C29)</f>
        <v>31375</v>
      </c>
      <c r="D25" s="78">
        <f>SUM($D26:$D29)</f>
        <v>78718</v>
      </c>
      <c r="E25" s="79">
        <f>SUM($E26:$E29)</f>
        <v>82707</v>
      </c>
      <c r="F25" s="80"/>
      <c r="G25" s="78">
        <f>B25-C25</f>
        <v>-418</v>
      </c>
      <c r="H25" s="79">
        <f>D25-E25</f>
        <v>-3989</v>
      </c>
      <c r="I25" s="54">
        <f>IF(C25=0, "-", IF(G25/C25&lt;10, G25/C25, "&gt;999%"))</f>
        <v>-1.3322709163346614E-2</v>
      </c>
      <c r="J25" s="55">
        <f>IF(E25=0, "-", IF(H25/E25&lt;10, H25/E25, "&gt;999%"))</f>
        <v>-4.8230500441316937E-2</v>
      </c>
    </row>
    <row r="26" spans="1:10" x14ac:dyDescent="0.2">
      <c r="A26" s="158" t="s">
        <v>159</v>
      </c>
      <c r="B26" s="65">
        <v>18504</v>
      </c>
      <c r="C26" s="66">
        <v>17292</v>
      </c>
      <c r="D26" s="65">
        <v>46893</v>
      </c>
      <c r="E26" s="66">
        <v>46604</v>
      </c>
      <c r="F26" s="67"/>
      <c r="G26" s="65">
        <f>B26-C26</f>
        <v>1212</v>
      </c>
      <c r="H26" s="66">
        <f>D26-E26</f>
        <v>289</v>
      </c>
      <c r="I26" s="8">
        <f>IF(C26=0, "-", IF(G26/C26&lt;10, G26/C26, "&gt;999%"))</f>
        <v>7.0090215128383065E-2</v>
      </c>
      <c r="J26" s="9">
        <f>IF(E26=0, "-", IF(H26/E26&lt;10, H26/E26, "&gt;999%"))</f>
        <v>6.2011844476868938E-3</v>
      </c>
    </row>
    <row r="27" spans="1:10" x14ac:dyDescent="0.2">
      <c r="A27" s="158" t="s">
        <v>160</v>
      </c>
      <c r="B27" s="65">
        <v>10559</v>
      </c>
      <c r="C27" s="66">
        <v>11583</v>
      </c>
      <c r="D27" s="65">
        <v>26838</v>
      </c>
      <c r="E27" s="66">
        <v>30609</v>
      </c>
      <c r="F27" s="67"/>
      <c r="G27" s="65">
        <f>B27-C27</f>
        <v>-1024</v>
      </c>
      <c r="H27" s="66">
        <f>D27-E27</f>
        <v>-3771</v>
      </c>
      <c r="I27" s="8">
        <f>IF(C27=0, "-", IF(G27/C27&lt;10, G27/C27, "&gt;999%"))</f>
        <v>-8.8405421738755069E-2</v>
      </c>
      <c r="J27" s="9">
        <f>IF(E27=0, "-", IF(H27/E27&lt;10, H27/E27, "&gt;999%"))</f>
        <v>-0.12319905910026463</v>
      </c>
    </row>
    <row r="28" spans="1:10" x14ac:dyDescent="0.2">
      <c r="A28" s="158" t="s">
        <v>161</v>
      </c>
      <c r="B28" s="65">
        <v>686</v>
      </c>
      <c r="C28" s="66">
        <v>665</v>
      </c>
      <c r="D28" s="65">
        <v>1898</v>
      </c>
      <c r="E28" s="66">
        <v>1969</v>
      </c>
      <c r="F28" s="67"/>
      <c r="G28" s="65">
        <f>B28-C28</f>
        <v>21</v>
      </c>
      <c r="H28" s="66">
        <f>D28-E28</f>
        <v>-71</v>
      </c>
      <c r="I28" s="8">
        <f>IF(C28=0, "-", IF(G28/C28&lt;10, G28/C28, "&gt;999%"))</f>
        <v>3.1578947368421054E-2</v>
      </c>
      <c r="J28" s="9">
        <f>IF(E28=0, "-", IF(H28/E28&lt;10, H28/E28, "&gt;999%"))</f>
        <v>-3.6058913153885222E-2</v>
      </c>
    </row>
    <row r="29" spans="1:10" x14ac:dyDescent="0.2">
      <c r="A29" s="158" t="s">
        <v>162</v>
      </c>
      <c r="B29" s="65">
        <v>1208</v>
      </c>
      <c r="C29" s="66">
        <v>1835</v>
      </c>
      <c r="D29" s="65">
        <v>3089</v>
      </c>
      <c r="E29" s="66">
        <v>3525</v>
      </c>
      <c r="F29" s="67"/>
      <c r="G29" s="65">
        <f>B29-C29</f>
        <v>-627</v>
      </c>
      <c r="H29" s="66">
        <f>D29-E29</f>
        <v>-436</v>
      </c>
      <c r="I29" s="8">
        <f>IF(C29=0, "-", IF(G29/C29&lt;10, G29/C29, "&gt;999%"))</f>
        <v>-0.34168937329700272</v>
      </c>
      <c r="J29" s="9">
        <f>IF(E29=0, "-", IF(H29/E29&lt;10, H29/E29, "&gt;999%"))</f>
        <v>-0.12368794326241135</v>
      </c>
    </row>
    <row r="30" spans="1:10" x14ac:dyDescent="0.2">
      <c r="A30" s="7"/>
      <c r="B30" s="65"/>
      <c r="C30" s="66"/>
      <c r="D30" s="65"/>
      <c r="E30" s="66"/>
      <c r="F30" s="67"/>
      <c r="G30" s="65"/>
      <c r="H30" s="66"/>
      <c r="I30" s="8"/>
      <c r="J30" s="9"/>
    </row>
    <row r="31" spans="1:10" s="43" customFormat="1" x14ac:dyDescent="0.2">
      <c r="A31" s="22" t="s">
        <v>126</v>
      </c>
      <c r="B31" s="78">
        <v>1267</v>
      </c>
      <c r="C31" s="79">
        <v>1124</v>
      </c>
      <c r="D31" s="78">
        <v>2901</v>
      </c>
      <c r="E31" s="79">
        <v>2621</v>
      </c>
      <c r="F31" s="80"/>
      <c r="G31" s="78">
        <f>B31-C31</f>
        <v>143</v>
      </c>
      <c r="H31" s="79">
        <f>D31-E31</f>
        <v>280</v>
      </c>
      <c r="I31" s="54">
        <f>IF(C31=0, "-", IF(G31/C31&lt;10, G31/C31, "&gt;999%"))</f>
        <v>0.12722419928825623</v>
      </c>
      <c r="J31" s="55">
        <f>IF(E31=0, "-", IF(H31/E31&lt;10, H31/E31, "&gt;999%"))</f>
        <v>0.106829454406715</v>
      </c>
    </row>
    <row r="32" spans="1:10" x14ac:dyDescent="0.2">
      <c r="A32" s="1"/>
      <c r="B32" s="68"/>
      <c r="C32" s="69"/>
      <c r="D32" s="68"/>
      <c r="E32" s="69"/>
      <c r="F32" s="70"/>
      <c r="G32" s="68"/>
      <c r="H32" s="69"/>
      <c r="I32" s="5"/>
      <c r="J32" s="6"/>
    </row>
    <row r="33" spans="1:10" s="43" customFormat="1" x14ac:dyDescent="0.2">
      <c r="A33" s="27" t="s">
        <v>5</v>
      </c>
      <c r="B33" s="71">
        <f>SUM(B26:B32)</f>
        <v>32224</v>
      </c>
      <c r="C33" s="77">
        <f>SUM(C26:C32)</f>
        <v>32499</v>
      </c>
      <c r="D33" s="71">
        <f>SUM(D26:D32)</f>
        <v>81619</v>
      </c>
      <c r="E33" s="77">
        <f>SUM(E26:E32)</f>
        <v>85328</v>
      </c>
      <c r="F33" s="73"/>
      <c r="G33" s="71">
        <f>B33-C33</f>
        <v>-275</v>
      </c>
      <c r="H33" s="72">
        <f>D33-E33</f>
        <v>-3709</v>
      </c>
      <c r="I33" s="37">
        <f>IF(C33=0, 0, G33/C33)</f>
        <v>-8.4617988245792187E-3</v>
      </c>
      <c r="J33" s="38">
        <f>IF(E33=0, 0, H33/E33)</f>
        <v>-4.3467560472529532E-2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2"/>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287</v>
      </c>
      <c r="C8" s="66">
        <v>341</v>
      </c>
      <c r="D8" s="65">
        <v>813</v>
      </c>
      <c r="E8" s="66">
        <v>758</v>
      </c>
      <c r="F8" s="67"/>
      <c r="G8" s="65">
        <f t="shared" ref="G8:G13" si="0">B8-C8</f>
        <v>-54</v>
      </c>
      <c r="H8" s="66">
        <f t="shared" ref="H8:H13" si="1">D8-E8</f>
        <v>55</v>
      </c>
      <c r="I8" s="20">
        <f t="shared" ref="I8:I13" si="2">IF(C8=0, "-", IF(G8/C8&lt;10, G8/C8, "&gt;999%"))</f>
        <v>-0.15835777126099707</v>
      </c>
      <c r="J8" s="21">
        <f t="shared" ref="J8:J13" si="3">IF(E8=0, "-", IF(H8/E8&lt;10, H8/E8, "&gt;999%"))</f>
        <v>7.255936675461741E-2</v>
      </c>
    </row>
    <row r="9" spans="1:10" x14ac:dyDescent="0.2">
      <c r="A9" s="158" t="s">
        <v>164</v>
      </c>
      <c r="B9" s="65">
        <v>1733</v>
      </c>
      <c r="C9" s="66">
        <v>79</v>
      </c>
      <c r="D9" s="65">
        <v>1796</v>
      </c>
      <c r="E9" s="66">
        <v>127</v>
      </c>
      <c r="F9" s="67"/>
      <c r="G9" s="65">
        <f t="shared" si="0"/>
        <v>1654</v>
      </c>
      <c r="H9" s="66">
        <f t="shared" si="1"/>
        <v>1669</v>
      </c>
      <c r="I9" s="20" t="str">
        <f t="shared" si="2"/>
        <v>&gt;999%</v>
      </c>
      <c r="J9" s="21" t="str">
        <f t="shared" si="3"/>
        <v>&gt;999%</v>
      </c>
    </row>
    <row r="10" spans="1:10" x14ac:dyDescent="0.2">
      <c r="A10" s="158" t="s">
        <v>165</v>
      </c>
      <c r="B10" s="65">
        <v>812</v>
      </c>
      <c r="C10" s="66">
        <v>944</v>
      </c>
      <c r="D10" s="65">
        <v>2276</v>
      </c>
      <c r="E10" s="66">
        <v>2455</v>
      </c>
      <c r="F10" s="67"/>
      <c r="G10" s="65">
        <f t="shared" si="0"/>
        <v>-132</v>
      </c>
      <c r="H10" s="66">
        <f t="shared" si="1"/>
        <v>-179</v>
      </c>
      <c r="I10" s="20">
        <f t="shared" si="2"/>
        <v>-0.13983050847457626</v>
      </c>
      <c r="J10" s="21">
        <f t="shared" si="3"/>
        <v>-7.2912423625254588E-2</v>
      </c>
    </row>
    <row r="11" spans="1:10" x14ac:dyDescent="0.2">
      <c r="A11" s="158" t="s">
        <v>166</v>
      </c>
      <c r="B11" s="65">
        <v>2</v>
      </c>
      <c r="C11" s="66">
        <v>0</v>
      </c>
      <c r="D11" s="65">
        <v>2</v>
      </c>
      <c r="E11" s="66">
        <v>0</v>
      </c>
      <c r="F11" s="67"/>
      <c r="G11" s="65">
        <f t="shared" si="0"/>
        <v>2</v>
      </c>
      <c r="H11" s="66">
        <f t="shared" si="1"/>
        <v>2</v>
      </c>
      <c r="I11" s="20" t="str">
        <f t="shared" si="2"/>
        <v>-</v>
      </c>
      <c r="J11" s="21" t="str">
        <f t="shared" si="3"/>
        <v>-</v>
      </c>
    </row>
    <row r="12" spans="1:10" x14ac:dyDescent="0.2">
      <c r="A12" s="158" t="s">
        <v>167</v>
      </c>
      <c r="B12" s="65">
        <v>4746</v>
      </c>
      <c r="C12" s="66">
        <v>6237</v>
      </c>
      <c r="D12" s="65">
        <v>13111</v>
      </c>
      <c r="E12" s="66">
        <v>17382</v>
      </c>
      <c r="F12" s="67"/>
      <c r="G12" s="65">
        <f t="shared" si="0"/>
        <v>-1491</v>
      </c>
      <c r="H12" s="66">
        <f t="shared" si="1"/>
        <v>-4271</v>
      </c>
      <c r="I12" s="20">
        <f t="shared" si="2"/>
        <v>-0.23905723905723905</v>
      </c>
      <c r="J12" s="21">
        <f t="shared" si="3"/>
        <v>-0.24571395696697734</v>
      </c>
    </row>
    <row r="13" spans="1:10" x14ac:dyDescent="0.2">
      <c r="A13" s="158" t="s">
        <v>168</v>
      </c>
      <c r="B13" s="65">
        <v>15</v>
      </c>
      <c r="C13" s="66">
        <v>9</v>
      </c>
      <c r="D13" s="65">
        <v>28</v>
      </c>
      <c r="E13" s="66">
        <v>23</v>
      </c>
      <c r="F13" s="67"/>
      <c r="G13" s="65">
        <f t="shared" si="0"/>
        <v>6</v>
      </c>
      <c r="H13" s="66">
        <f t="shared" si="1"/>
        <v>5</v>
      </c>
      <c r="I13" s="20">
        <f t="shared" si="2"/>
        <v>0.66666666666666663</v>
      </c>
      <c r="J13" s="21">
        <f t="shared" si="3"/>
        <v>0.21739130434782608</v>
      </c>
    </row>
    <row r="14" spans="1:10" x14ac:dyDescent="0.2">
      <c r="A14" s="7"/>
      <c r="B14" s="65"/>
      <c r="C14" s="66"/>
      <c r="D14" s="65"/>
      <c r="E14" s="66"/>
      <c r="F14" s="67"/>
      <c r="G14" s="65"/>
      <c r="H14" s="66"/>
      <c r="I14" s="20"/>
      <c r="J14" s="21"/>
    </row>
    <row r="15" spans="1:10" s="139" customFormat="1" x14ac:dyDescent="0.2">
      <c r="A15" s="159" t="s">
        <v>119</v>
      </c>
      <c r="B15" s="65"/>
      <c r="C15" s="66"/>
      <c r="D15" s="65"/>
      <c r="E15" s="66"/>
      <c r="F15" s="67"/>
      <c r="G15" s="65"/>
      <c r="H15" s="66"/>
      <c r="I15" s="20"/>
      <c r="J15" s="21"/>
    </row>
    <row r="16" spans="1:10" x14ac:dyDescent="0.2">
      <c r="A16" s="158" t="s">
        <v>163</v>
      </c>
      <c r="B16" s="65">
        <v>3017</v>
      </c>
      <c r="C16" s="66">
        <v>2816</v>
      </c>
      <c r="D16" s="65">
        <v>7791</v>
      </c>
      <c r="E16" s="66">
        <v>7656</v>
      </c>
      <c r="F16" s="67"/>
      <c r="G16" s="65">
        <f t="shared" ref="G16:G21" si="4">B16-C16</f>
        <v>201</v>
      </c>
      <c r="H16" s="66">
        <f t="shared" ref="H16:H21" si="5">D16-E16</f>
        <v>135</v>
      </c>
      <c r="I16" s="20">
        <f t="shared" ref="I16:I21" si="6">IF(C16=0, "-", IF(G16/C16&lt;10, G16/C16, "&gt;999%"))</f>
        <v>7.1377840909090912E-2</v>
      </c>
      <c r="J16" s="21">
        <f t="shared" ref="J16:J21" si="7">IF(E16=0, "-", IF(H16/E16&lt;10, H16/E16, "&gt;999%"))</f>
        <v>1.763322884012539E-2</v>
      </c>
    </row>
    <row r="17" spans="1:10" x14ac:dyDescent="0.2">
      <c r="A17" s="158" t="s">
        <v>164</v>
      </c>
      <c r="B17" s="65">
        <v>233</v>
      </c>
      <c r="C17" s="66">
        <v>76</v>
      </c>
      <c r="D17" s="65">
        <v>566</v>
      </c>
      <c r="E17" s="66">
        <v>198</v>
      </c>
      <c r="F17" s="67"/>
      <c r="G17" s="65">
        <f t="shared" si="4"/>
        <v>157</v>
      </c>
      <c r="H17" s="66">
        <f t="shared" si="5"/>
        <v>368</v>
      </c>
      <c r="I17" s="20">
        <f t="shared" si="6"/>
        <v>2.0657894736842106</v>
      </c>
      <c r="J17" s="21">
        <f t="shared" si="7"/>
        <v>1.8585858585858586</v>
      </c>
    </row>
    <row r="18" spans="1:10" x14ac:dyDescent="0.2">
      <c r="A18" s="158" t="s">
        <v>165</v>
      </c>
      <c r="B18" s="65">
        <v>2023</v>
      </c>
      <c r="C18" s="66">
        <v>1388</v>
      </c>
      <c r="D18" s="65">
        <v>4919</v>
      </c>
      <c r="E18" s="66">
        <v>3450</v>
      </c>
      <c r="F18" s="67"/>
      <c r="G18" s="65">
        <f t="shared" si="4"/>
        <v>635</v>
      </c>
      <c r="H18" s="66">
        <f t="shared" si="5"/>
        <v>1469</v>
      </c>
      <c r="I18" s="20">
        <f t="shared" si="6"/>
        <v>0.45749279538904897</v>
      </c>
      <c r="J18" s="21">
        <f t="shared" si="7"/>
        <v>0.42579710144927535</v>
      </c>
    </row>
    <row r="19" spans="1:10" x14ac:dyDescent="0.2">
      <c r="A19" s="158" t="s">
        <v>166</v>
      </c>
      <c r="B19" s="65">
        <v>0</v>
      </c>
      <c r="C19" s="66">
        <v>0</v>
      </c>
      <c r="D19" s="65">
        <v>1</v>
      </c>
      <c r="E19" s="66">
        <v>20</v>
      </c>
      <c r="F19" s="67"/>
      <c r="G19" s="65">
        <f t="shared" si="4"/>
        <v>0</v>
      </c>
      <c r="H19" s="66">
        <f t="shared" si="5"/>
        <v>-19</v>
      </c>
      <c r="I19" s="20" t="str">
        <f t="shared" si="6"/>
        <v>-</v>
      </c>
      <c r="J19" s="21">
        <f t="shared" si="7"/>
        <v>-0.95</v>
      </c>
    </row>
    <row r="20" spans="1:10" x14ac:dyDescent="0.2">
      <c r="A20" s="158" t="s">
        <v>167</v>
      </c>
      <c r="B20" s="65">
        <v>10796</v>
      </c>
      <c r="C20" s="66">
        <v>12267</v>
      </c>
      <c r="D20" s="65">
        <v>28401</v>
      </c>
      <c r="E20" s="66">
        <v>32143</v>
      </c>
      <c r="F20" s="67"/>
      <c r="G20" s="65">
        <f t="shared" si="4"/>
        <v>-1471</v>
      </c>
      <c r="H20" s="66">
        <f t="shared" si="5"/>
        <v>-3742</v>
      </c>
      <c r="I20" s="20">
        <f t="shared" si="6"/>
        <v>-0.11991521969511698</v>
      </c>
      <c r="J20" s="21">
        <f t="shared" si="7"/>
        <v>-0.1164172603677317</v>
      </c>
    </row>
    <row r="21" spans="1:10" x14ac:dyDescent="0.2">
      <c r="A21" s="158" t="s">
        <v>168</v>
      </c>
      <c r="B21" s="65">
        <v>129</v>
      </c>
      <c r="C21" s="66">
        <v>107</v>
      </c>
      <c r="D21" s="65">
        <v>285</v>
      </c>
      <c r="E21" s="66">
        <v>216</v>
      </c>
      <c r="F21" s="67"/>
      <c r="G21" s="65">
        <f t="shared" si="4"/>
        <v>22</v>
      </c>
      <c r="H21" s="66">
        <f t="shared" si="5"/>
        <v>69</v>
      </c>
      <c r="I21" s="20">
        <f t="shared" si="6"/>
        <v>0.20560747663551401</v>
      </c>
      <c r="J21" s="21">
        <f t="shared" si="7"/>
        <v>0.31944444444444442</v>
      </c>
    </row>
    <row r="22" spans="1:10" x14ac:dyDescent="0.2">
      <c r="A22" s="7"/>
      <c r="B22" s="65"/>
      <c r="C22" s="66"/>
      <c r="D22" s="65"/>
      <c r="E22" s="66"/>
      <c r="F22" s="67"/>
      <c r="G22" s="65"/>
      <c r="H22" s="66"/>
      <c r="I22" s="20"/>
      <c r="J22" s="21"/>
    </row>
    <row r="23" spans="1:10" s="139" customFormat="1" x14ac:dyDescent="0.2">
      <c r="A23" s="159" t="s">
        <v>125</v>
      </c>
      <c r="B23" s="65"/>
      <c r="C23" s="66"/>
      <c r="D23" s="65"/>
      <c r="E23" s="66"/>
      <c r="F23" s="67"/>
      <c r="G23" s="65"/>
      <c r="H23" s="66"/>
      <c r="I23" s="20"/>
      <c r="J23" s="21"/>
    </row>
    <row r="24" spans="1:10" x14ac:dyDescent="0.2">
      <c r="A24" s="158" t="s">
        <v>163</v>
      </c>
      <c r="B24" s="65">
        <v>6508</v>
      </c>
      <c r="C24" s="66">
        <v>6510</v>
      </c>
      <c r="D24" s="65">
        <v>17221</v>
      </c>
      <c r="E24" s="66">
        <v>16753</v>
      </c>
      <c r="F24" s="67"/>
      <c r="G24" s="65">
        <f>B24-C24</f>
        <v>-2</v>
      </c>
      <c r="H24" s="66">
        <f>D24-E24</f>
        <v>468</v>
      </c>
      <c r="I24" s="20">
        <f>IF(C24=0, "-", IF(G24/C24&lt;10, G24/C24, "&gt;999%"))</f>
        <v>-3.0721966205837174E-4</v>
      </c>
      <c r="J24" s="21">
        <f>IF(E24=0, "-", IF(H24/E24&lt;10, H24/E24, "&gt;999%"))</f>
        <v>2.7935295171014146E-2</v>
      </c>
    </row>
    <row r="25" spans="1:10" x14ac:dyDescent="0.2">
      <c r="A25" s="158" t="s">
        <v>164</v>
      </c>
      <c r="B25" s="65">
        <v>3</v>
      </c>
      <c r="C25" s="66">
        <v>1</v>
      </c>
      <c r="D25" s="65">
        <v>3</v>
      </c>
      <c r="E25" s="66">
        <v>7</v>
      </c>
      <c r="F25" s="67"/>
      <c r="G25" s="65">
        <f>B25-C25</f>
        <v>2</v>
      </c>
      <c r="H25" s="66">
        <f>D25-E25</f>
        <v>-4</v>
      </c>
      <c r="I25" s="20">
        <f>IF(C25=0, "-", IF(G25/C25&lt;10, G25/C25, "&gt;999%"))</f>
        <v>2</v>
      </c>
      <c r="J25" s="21">
        <f>IF(E25=0, "-", IF(H25/E25&lt;10, H25/E25, "&gt;999%"))</f>
        <v>-0.5714285714285714</v>
      </c>
    </row>
    <row r="26" spans="1:10" x14ac:dyDescent="0.2">
      <c r="A26" s="158" t="s">
        <v>167</v>
      </c>
      <c r="B26" s="65">
        <v>653</v>
      </c>
      <c r="C26" s="66">
        <v>600</v>
      </c>
      <c r="D26" s="65">
        <v>1505</v>
      </c>
      <c r="E26" s="66">
        <v>1519</v>
      </c>
      <c r="F26" s="67"/>
      <c r="G26" s="65">
        <f>B26-C26</f>
        <v>53</v>
      </c>
      <c r="H26" s="66">
        <f>D26-E26</f>
        <v>-14</v>
      </c>
      <c r="I26" s="20">
        <f>IF(C26=0, "-", IF(G26/C26&lt;10, G26/C26, "&gt;999%"))</f>
        <v>8.8333333333333333E-2</v>
      </c>
      <c r="J26" s="21">
        <f>IF(E26=0, "-", IF(H26/E26&lt;10, H26/E26, "&gt;999%"))</f>
        <v>-9.2165898617511521E-3</v>
      </c>
    </row>
    <row r="27" spans="1:10" x14ac:dyDescent="0.2">
      <c r="A27" s="7"/>
      <c r="B27" s="65"/>
      <c r="C27" s="66"/>
      <c r="D27" s="65"/>
      <c r="E27" s="66"/>
      <c r="F27" s="67"/>
      <c r="G27" s="65"/>
      <c r="H27" s="66"/>
      <c r="I27" s="20"/>
      <c r="J27" s="21"/>
    </row>
    <row r="28" spans="1:10" x14ac:dyDescent="0.2">
      <c r="A28" s="7" t="s">
        <v>126</v>
      </c>
      <c r="B28" s="65">
        <v>1267</v>
      </c>
      <c r="C28" s="66">
        <v>1124</v>
      </c>
      <c r="D28" s="65">
        <v>2901</v>
      </c>
      <c r="E28" s="66">
        <v>2621</v>
      </c>
      <c r="F28" s="67"/>
      <c r="G28" s="65">
        <f>B28-C28</f>
        <v>143</v>
      </c>
      <c r="H28" s="66">
        <f>D28-E28</f>
        <v>280</v>
      </c>
      <c r="I28" s="20">
        <f>IF(C28=0, "-", IF(G28/C28&lt;10, G28/C28, "&gt;999%"))</f>
        <v>0.12722419928825623</v>
      </c>
      <c r="J28" s="21">
        <f>IF(E28=0, "-", IF(H28/E28&lt;10, H28/E28, "&gt;999%"))</f>
        <v>0.106829454406715</v>
      </c>
    </row>
    <row r="29" spans="1:10" x14ac:dyDescent="0.2">
      <c r="A29" s="1"/>
      <c r="B29" s="68"/>
      <c r="C29" s="69"/>
      <c r="D29" s="68"/>
      <c r="E29" s="69"/>
      <c r="F29" s="70"/>
      <c r="G29" s="68"/>
      <c r="H29" s="69"/>
      <c r="I29" s="5"/>
      <c r="J29" s="6"/>
    </row>
    <row r="30" spans="1:10" s="43" customFormat="1" x14ac:dyDescent="0.2">
      <c r="A30" s="27" t="s">
        <v>5</v>
      </c>
      <c r="B30" s="71">
        <f>SUM(B6:B29)</f>
        <v>32224</v>
      </c>
      <c r="C30" s="77">
        <f>SUM(C6:C29)</f>
        <v>32499</v>
      </c>
      <c r="D30" s="71">
        <f>SUM(D6:D29)</f>
        <v>81619</v>
      </c>
      <c r="E30" s="77">
        <f>SUM(E6:E29)</f>
        <v>85328</v>
      </c>
      <c r="F30" s="73"/>
      <c r="G30" s="71">
        <f>B30-C30</f>
        <v>-275</v>
      </c>
      <c r="H30" s="72">
        <f>D30-E30</f>
        <v>-3709</v>
      </c>
      <c r="I30" s="37">
        <f>IF(C30=0, 0, G30/C30)</f>
        <v>-8.4617988245792187E-3</v>
      </c>
      <c r="J30" s="38">
        <f>IF(E30=0, 0, H30/E30)</f>
        <v>-4.3467560472529532E-2</v>
      </c>
    </row>
    <row r="31" spans="1:10" s="43" customFormat="1" x14ac:dyDescent="0.2">
      <c r="A31" s="22"/>
      <c r="B31" s="78"/>
      <c r="C31" s="98"/>
      <c r="D31" s="78"/>
      <c r="E31" s="98"/>
      <c r="F31" s="80"/>
      <c r="G31" s="78"/>
      <c r="H31" s="79"/>
      <c r="I31" s="54"/>
      <c r="J31" s="55"/>
    </row>
    <row r="32" spans="1:10" s="139" customFormat="1" x14ac:dyDescent="0.2">
      <c r="A32" s="161" t="s">
        <v>169</v>
      </c>
      <c r="B32" s="74"/>
      <c r="C32" s="75"/>
      <c r="D32" s="74"/>
      <c r="E32" s="75"/>
      <c r="F32" s="76"/>
      <c r="G32" s="74"/>
      <c r="H32" s="75"/>
      <c r="I32" s="23"/>
      <c r="J32" s="24"/>
    </row>
    <row r="33" spans="1:10" x14ac:dyDescent="0.2">
      <c r="A33" s="7" t="s">
        <v>163</v>
      </c>
      <c r="B33" s="65">
        <v>9812</v>
      </c>
      <c r="C33" s="66">
        <v>9667</v>
      </c>
      <c r="D33" s="65">
        <v>25825</v>
      </c>
      <c r="E33" s="66">
        <v>25167</v>
      </c>
      <c r="F33" s="67"/>
      <c r="G33" s="65">
        <f t="shared" ref="G33:G38" si="8">B33-C33</f>
        <v>145</v>
      </c>
      <c r="H33" s="66">
        <f t="shared" ref="H33:H38" si="9">D33-E33</f>
        <v>658</v>
      </c>
      <c r="I33" s="20">
        <f t="shared" ref="I33:I38" si="10">IF(C33=0, "-", IF(G33/C33&lt;10, G33/C33, "&gt;999%"))</f>
        <v>1.4999482776455984E-2</v>
      </c>
      <c r="J33" s="21">
        <f t="shared" ref="J33:J38" si="11">IF(E33=0, "-", IF(H33/E33&lt;10, H33/E33, "&gt;999%"))</f>
        <v>2.6145349068224261E-2</v>
      </c>
    </row>
    <row r="34" spans="1:10" x14ac:dyDescent="0.2">
      <c r="A34" s="7" t="s">
        <v>164</v>
      </c>
      <c r="B34" s="65">
        <v>1969</v>
      </c>
      <c r="C34" s="66">
        <v>156</v>
      </c>
      <c r="D34" s="65">
        <v>2365</v>
      </c>
      <c r="E34" s="66">
        <v>332</v>
      </c>
      <c r="F34" s="67"/>
      <c r="G34" s="65">
        <f t="shared" si="8"/>
        <v>1813</v>
      </c>
      <c r="H34" s="66">
        <f t="shared" si="9"/>
        <v>2033</v>
      </c>
      <c r="I34" s="20" t="str">
        <f t="shared" si="10"/>
        <v>&gt;999%</v>
      </c>
      <c r="J34" s="21">
        <f t="shared" si="11"/>
        <v>6.1234939759036147</v>
      </c>
    </row>
    <row r="35" spans="1:10" x14ac:dyDescent="0.2">
      <c r="A35" s="7" t="s">
        <v>165</v>
      </c>
      <c r="B35" s="65">
        <v>2835</v>
      </c>
      <c r="C35" s="66">
        <v>2332</v>
      </c>
      <c r="D35" s="65">
        <v>7195</v>
      </c>
      <c r="E35" s="66">
        <v>5905</v>
      </c>
      <c r="F35" s="67"/>
      <c r="G35" s="65">
        <f t="shared" si="8"/>
        <v>503</v>
      </c>
      <c r="H35" s="66">
        <f t="shared" si="9"/>
        <v>1290</v>
      </c>
      <c r="I35" s="20">
        <f t="shared" si="10"/>
        <v>0.21569468267581476</v>
      </c>
      <c r="J35" s="21">
        <f t="shared" si="11"/>
        <v>0.21845893310753597</v>
      </c>
    </row>
    <row r="36" spans="1:10" x14ac:dyDescent="0.2">
      <c r="A36" s="7" t="s">
        <v>166</v>
      </c>
      <c r="B36" s="65">
        <v>2</v>
      </c>
      <c r="C36" s="66">
        <v>0</v>
      </c>
      <c r="D36" s="65">
        <v>3</v>
      </c>
      <c r="E36" s="66">
        <v>20</v>
      </c>
      <c r="F36" s="67"/>
      <c r="G36" s="65">
        <f t="shared" si="8"/>
        <v>2</v>
      </c>
      <c r="H36" s="66">
        <f t="shared" si="9"/>
        <v>-17</v>
      </c>
      <c r="I36" s="20" t="str">
        <f t="shared" si="10"/>
        <v>-</v>
      </c>
      <c r="J36" s="21">
        <f t="shared" si="11"/>
        <v>-0.85</v>
      </c>
    </row>
    <row r="37" spans="1:10" x14ac:dyDescent="0.2">
      <c r="A37" s="7" t="s">
        <v>167</v>
      </c>
      <c r="B37" s="65">
        <v>16195</v>
      </c>
      <c r="C37" s="66">
        <v>19104</v>
      </c>
      <c r="D37" s="65">
        <v>43017</v>
      </c>
      <c r="E37" s="66">
        <v>51044</v>
      </c>
      <c r="F37" s="67"/>
      <c r="G37" s="65">
        <f t="shared" si="8"/>
        <v>-2909</v>
      </c>
      <c r="H37" s="66">
        <f t="shared" si="9"/>
        <v>-8027</v>
      </c>
      <c r="I37" s="20">
        <f t="shared" si="10"/>
        <v>-0.15227177554438862</v>
      </c>
      <c r="J37" s="21">
        <f t="shared" si="11"/>
        <v>-0.15725648460152025</v>
      </c>
    </row>
    <row r="38" spans="1:10" x14ac:dyDescent="0.2">
      <c r="A38" s="7" t="s">
        <v>168</v>
      </c>
      <c r="B38" s="65">
        <v>144</v>
      </c>
      <c r="C38" s="66">
        <v>116</v>
      </c>
      <c r="D38" s="65">
        <v>313</v>
      </c>
      <c r="E38" s="66">
        <v>239</v>
      </c>
      <c r="F38" s="67"/>
      <c r="G38" s="65">
        <f t="shared" si="8"/>
        <v>28</v>
      </c>
      <c r="H38" s="66">
        <f t="shared" si="9"/>
        <v>74</v>
      </c>
      <c r="I38" s="20">
        <f t="shared" si="10"/>
        <v>0.2413793103448276</v>
      </c>
      <c r="J38" s="21">
        <f t="shared" si="11"/>
        <v>0.30962343096234307</v>
      </c>
    </row>
    <row r="39" spans="1:10" x14ac:dyDescent="0.2">
      <c r="A39" s="7"/>
      <c r="B39" s="65"/>
      <c r="C39" s="66"/>
      <c r="D39" s="65"/>
      <c r="E39" s="66"/>
      <c r="F39" s="67"/>
      <c r="G39" s="65"/>
      <c r="H39" s="66"/>
      <c r="I39" s="20"/>
      <c r="J39" s="21"/>
    </row>
    <row r="40" spans="1:10" x14ac:dyDescent="0.2">
      <c r="A40" s="7" t="s">
        <v>126</v>
      </c>
      <c r="B40" s="65">
        <v>1267</v>
      </c>
      <c r="C40" s="66">
        <v>1124</v>
      </c>
      <c r="D40" s="65">
        <v>2901</v>
      </c>
      <c r="E40" s="66">
        <v>2621</v>
      </c>
      <c r="F40" s="67"/>
      <c r="G40" s="65">
        <f>B40-C40</f>
        <v>143</v>
      </c>
      <c r="H40" s="66">
        <f>D40-E40</f>
        <v>280</v>
      </c>
      <c r="I40" s="20">
        <f>IF(C40=0, "-", IF(G40/C40&lt;10, G40/C40, "&gt;999%"))</f>
        <v>0.12722419928825623</v>
      </c>
      <c r="J40" s="21">
        <f>IF(E40=0, "-", IF(H40/E40&lt;10, H40/E40, "&gt;999%"))</f>
        <v>0.106829454406715</v>
      </c>
    </row>
    <row r="41" spans="1:10" x14ac:dyDescent="0.2">
      <c r="A41" s="7"/>
      <c r="B41" s="65"/>
      <c r="C41" s="66"/>
      <c r="D41" s="65"/>
      <c r="E41" s="66"/>
      <c r="F41" s="67"/>
      <c r="G41" s="65"/>
      <c r="H41" s="66"/>
      <c r="I41" s="20"/>
      <c r="J41" s="21"/>
    </row>
    <row r="42" spans="1:10" s="43" customFormat="1" x14ac:dyDescent="0.2">
      <c r="A42" s="27" t="s">
        <v>5</v>
      </c>
      <c r="B42" s="71">
        <f>SUM(B31:B41)</f>
        <v>32224</v>
      </c>
      <c r="C42" s="77">
        <f>SUM(C31:C41)</f>
        <v>32499</v>
      </c>
      <c r="D42" s="71">
        <f>SUM(D31:D41)</f>
        <v>81619</v>
      </c>
      <c r="E42" s="77">
        <f>SUM(E31:E41)</f>
        <v>85328</v>
      </c>
      <c r="F42" s="73"/>
      <c r="G42" s="71">
        <f>B42-C42</f>
        <v>-275</v>
      </c>
      <c r="H42" s="72">
        <f>D42-E42</f>
        <v>-3709</v>
      </c>
      <c r="I42" s="37">
        <f>IF(C42=0, 0, G42/C42)</f>
        <v>-8.4617988245792187E-3</v>
      </c>
      <c r="J42" s="38">
        <f>IF(E42=0, 0, H42/E42)</f>
        <v>-4.3467560472529532E-2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197</v>
      </c>
      <c r="B15" s="65">
        <v>126</v>
      </c>
      <c r="C15" s="66">
        <v>226</v>
      </c>
      <c r="D15" s="65">
        <v>337</v>
      </c>
      <c r="E15" s="66">
        <v>647</v>
      </c>
      <c r="F15" s="67"/>
      <c r="G15" s="65">
        <f t="shared" ref="G15:G42" si="0">B15-C15</f>
        <v>-100</v>
      </c>
      <c r="H15" s="66">
        <f t="shared" ref="H15:H42" si="1">D15-E15</f>
        <v>-310</v>
      </c>
      <c r="I15" s="20">
        <f t="shared" ref="I15:I42" si="2">IF(C15=0, "-", IF(G15/C15&lt;10, G15/C15, "&gt;999%"))</f>
        <v>-0.44247787610619471</v>
      </c>
      <c r="J15" s="21">
        <f t="shared" ref="J15:J42" si="3">IF(E15=0, "-", IF(H15/E15&lt;10, H15/E15, "&gt;999%"))</f>
        <v>-0.47913446676970634</v>
      </c>
    </row>
    <row r="16" spans="1:10" x14ac:dyDescent="0.2">
      <c r="A16" s="7" t="s">
        <v>196</v>
      </c>
      <c r="B16" s="65">
        <v>66</v>
      </c>
      <c r="C16" s="66">
        <v>67</v>
      </c>
      <c r="D16" s="65">
        <v>159</v>
      </c>
      <c r="E16" s="66">
        <v>260</v>
      </c>
      <c r="F16" s="67"/>
      <c r="G16" s="65">
        <f t="shared" si="0"/>
        <v>-1</v>
      </c>
      <c r="H16" s="66">
        <f t="shared" si="1"/>
        <v>-101</v>
      </c>
      <c r="I16" s="20">
        <f t="shared" si="2"/>
        <v>-1.4925373134328358E-2</v>
      </c>
      <c r="J16" s="21">
        <f t="shared" si="3"/>
        <v>-0.38846153846153847</v>
      </c>
    </row>
    <row r="17" spans="1:10" x14ac:dyDescent="0.2">
      <c r="A17" s="7" t="s">
        <v>195</v>
      </c>
      <c r="B17" s="65">
        <v>93</v>
      </c>
      <c r="C17" s="66">
        <v>85</v>
      </c>
      <c r="D17" s="65">
        <v>239</v>
      </c>
      <c r="E17" s="66">
        <v>199</v>
      </c>
      <c r="F17" s="67"/>
      <c r="G17" s="65">
        <f t="shared" si="0"/>
        <v>8</v>
      </c>
      <c r="H17" s="66">
        <f t="shared" si="1"/>
        <v>40</v>
      </c>
      <c r="I17" s="20">
        <f t="shared" si="2"/>
        <v>9.4117647058823528E-2</v>
      </c>
      <c r="J17" s="21">
        <f t="shared" si="3"/>
        <v>0.20100502512562815</v>
      </c>
    </row>
    <row r="18" spans="1:10" x14ac:dyDescent="0.2">
      <c r="A18" s="7" t="s">
        <v>194</v>
      </c>
      <c r="B18" s="65">
        <v>0</v>
      </c>
      <c r="C18" s="66">
        <v>0</v>
      </c>
      <c r="D18" s="65">
        <v>0</v>
      </c>
      <c r="E18" s="66">
        <v>2</v>
      </c>
      <c r="F18" s="67"/>
      <c r="G18" s="65">
        <f t="shared" si="0"/>
        <v>0</v>
      </c>
      <c r="H18" s="66">
        <f t="shared" si="1"/>
        <v>-2</v>
      </c>
      <c r="I18" s="20" t="str">
        <f t="shared" si="2"/>
        <v>-</v>
      </c>
      <c r="J18" s="21">
        <f t="shared" si="3"/>
        <v>-1</v>
      </c>
    </row>
    <row r="19" spans="1:10" x14ac:dyDescent="0.2">
      <c r="A19" s="7" t="s">
        <v>193</v>
      </c>
      <c r="B19" s="65">
        <v>3991</v>
      </c>
      <c r="C19" s="66">
        <v>2335</v>
      </c>
      <c r="D19" s="65">
        <v>8217</v>
      </c>
      <c r="E19" s="66">
        <v>5556</v>
      </c>
      <c r="F19" s="67"/>
      <c r="G19" s="65">
        <f t="shared" si="0"/>
        <v>1656</v>
      </c>
      <c r="H19" s="66">
        <f t="shared" si="1"/>
        <v>2661</v>
      </c>
      <c r="I19" s="20">
        <f t="shared" si="2"/>
        <v>0.70920770877944328</v>
      </c>
      <c r="J19" s="21">
        <f t="shared" si="3"/>
        <v>0.4789416846652268</v>
      </c>
    </row>
    <row r="20" spans="1:10" x14ac:dyDescent="0.2">
      <c r="A20" s="7" t="s">
        <v>192</v>
      </c>
      <c r="B20" s="65">
        <v>221</v>
      </c>
      <c r="C20" s="66">
        <v>396</v>
      </c>
      <c r="D20" s="65">
        <v>532</v>
      </c>
      <c r="E20" s="66">
        <v>1057</v>
      </c>
      <c r="F20" s="67"/>
      <c r="G20" s="65">
        <f t="shared" si="0"/>
        <v>-175</v>
      </c>
      <c r="H20" s="66">
        <f t="shared" si="1"/>
        <v>-525</v>
      </c>
      <c r="I20" s="20">
        <f t="shared" si="2"/>
        <v>-0.44191919191919193</v>
      </c>
      <c r="J20" s="21">
        <f t="shared" si="3"/>
        <v>-0.49668874172185429</v>
      </c>
    </row>
    <row r="21" spans="1:10" x14ac:dyDescent="0.2">
      <c r="A21" s="7" t="s">
        <v>191</v>
      </c>
      <c r="B21" s="65">
        <v>305</v>
      </c>
      <c r="C21" s="66">
        <v>668</v>
      </c>
      <c r="D21" s="65">
        <v>705</v>
      </c>
      <c r="E21" s="66">
        <v>1873</v>
      </c>
      <c r="F21" s="67"/>
      <c r="G21" s="65">
        <f t="shared" si="0"/>
        <v>-363</v>
      </c>
      <c r="H21" s="66">
        <f t="shared" si="1"/>
        <v>-1168</v>
      </c>
      <c r="I21" s="20">
        <f t="shared" si="2"/>
        <v>-0.54341317365269459</v>
      </c>
      <c r="J21" s="21">
        <f t="shared" si="3"/>
        <v>-0.62359850507207693</v>
      </c>
    </row>
    <row r="22" spans="1:10" x14ac:dyDescent="0.2">
      <c r="A22" s="7" t="s">
        <v>190</v>
      </c>
      <c r="B22" s="65">
        <v>28</v>
      </c>
      <c r="C22" s="66">
        <v>65</v>
      </c>
      <c r="D22" s="65">
        <v>64</v>
      </c>
      <c r="E22" s="66">
        <v>178</v>
      </c>
      <c r="F22" s="67"/>
      <c r="G22" s="65">
        <f t="shared" si="0"/>
        <v>-37</v>
      </c>
      <c r="H22" s="66">
        <f t="shared" si="1"/>
        <v>-114</v>
      </c>
      <c r="I22" s="20">
        <f t="shared" si="2"/>
        <v>-0.56923076923076921</v>
      </c>
      <c r="J22" s="21">
        <f t="shared" si="3"/>
        <v>-0.6404494382022472</v>
      </c>
    </row>
    <row r="23" spans="1:10" x14ac:dyDescent="0.2">
      <c r="A23" s="7" t="s">
        <v>189</v>
      </c>
      <c r="B23" s="65">
        <v>146</v>
      </c>
      <c r="C23" s="66">
        <v>266</v>
      </c>
      <c r="D23" s="65">
        <v>471</v>
      </c>
      <c r="E23" s="66">
        <v>507</v>
      </c>
      <c r="F23" s="67"/>
      <c r="G23" s="65">
        <f t="shared" si="0"/>
        <v>-120</v>
      </c>
      <c r="H23" s="66">
        <f t="shared" si="1"/>
        <v>-36</v>
      </c>
      <c r="I23" s="20">
        <f t="shared" si="2"/>
        <v>-0.45112781954887216</v>
      </c>
      <c r="J23" s="21">
        <f t="shared" si="3"/>
        <v>-7.1005917159763315E-2</v>
      </c>
    </row>
    <row r="24" spans="1:10" x14ac:dyDescent="0.2">
      <c r="A24" s="7" t="s">
        <v>188</v>
      </c>
      <c r="B24" s="65">
        <v>1210</v>
      </c>
      <c r="C24" s="66">
        <v>1523</v>
      </c>
      <c r="D24" s="65">
        <v>2792</v>
      </c>
      <c r="E24" s="66">
        <v>3736</v>
      </c>
      <c r="F24" s="67"/>
      <c r="G24" s="65">
        <f t="shared" si="0"/>
        <v>-313</v>
      </c>
      <c r="H24" s="66">
        <f t="shared" si="1"/>
        <v>-944</v>
      </c>
      <c r="I24" s="20">
        <f t="shared" si="2"/>
        <v>-0.20551543007222586</v>
      </c>
      <c r="J24" s="21">
        <f t="shared" si="3"/>
        <v>-0.25267665952890794</v>
      </c>
    </row>
    <row r="25" spans="1:10" x14ac:dyDescent="0.2">
      <c r="A25" s="7" t="s">
        <v>187</v>
      </c>
      <c r="B25" s="65">
        <v>326</v>
      </c>
      <c r="C25" s="66">
        <v>553</v>
      </c>
      <c r="D25" s="65">
        <v>622</v>
      </c>
      <c r="E25" s="66">
        <v>1146</v>
      </c>
      <c r="F25" s="67"/>
      <c r="G25" s="65">
        <f t="shared" si="0"/>
        <v>-227</v>
      </c>
      <c r="H25" s="66">
        <f t="shared" si="1"/>
        <v>-524</v>
      </c>
      <c r="I25" s="20">
        <f t="shared" si="2"/>
        <v>-0.41048824593128391</v>
      </c>
      <c r="J25" s="21">
        <f t="shared" si="3"/>
        <v>-0.45724258289703318</v>
      </c>
    </row>
    <row r="26" spans="1:10" x14ac:dyDescent="0.2">
      <c r="A26" s="7" t="s">
        <v>186</v>
      </c>
      <c r="B26" s="65">
        <v>254</v>
      </c>
      <c r="C26" s="66">
        <v>153</v>
      </c>
      <c r="D26" s="65">
        <v>488</v>
      </c>
      <c r="E26" s="66">
        <v>473</v>
      </c>
      <c r="F26" s="67"/>
      <c r="G26" s="65">
        <f t="shared" si="0"/>
        <v>101</v>
      </c>
      <c r="H26" s="66">
        <f t="shared" si="1"/>
        <v>15</v>
      </c>
      <c r="I26" s="20">
        <f t="shared" si="2"/>
        <v>0.66013071895424835</v>
      </c>
      <c r="J26" s="21">
        <f t="shared" si="3"/>
        <v>3.1712473572938688E-2</v>
      </c>
    </row>
    <row r="27" spans="1:10" x14ac:dyDescent="0.2">
      <c r="A27" s="7" t="s">
        <v>185</v>
      </c>
      <c r="B27" s="65">
        <v>93</v>
      </c>
      <c r="C27" s="66">
        <v>68</v>
      </c>
      <c r="D27" s="65">
        <v>251</v>
      </c>
      <c r="E27" s="66">
        <v>178</v>
      </c>
      <c r="F27" s="67"/>
      <c r="G27" s="65">
        <f t="shared" si="0"/>
        <v>25</v>
      </c>
      <c r="H27" s="66">
        <f t="shared" si="1"/>
        <v>73</v>
      </c>
      <c r="I27" s="20">
        <f t="shared" si="2"/>
        <v>0.36764705882352944</v>
      </c>
      <c r="J27" s="21">
        <f t="shared" si="3"/>
        <v>0.4101123595505618</v>
      </c>
    </row>
    <row r="28" spans="1:10" x14ac:dyDescent="0.2">
      <c r="A28" s="7" t="s">
        <v>184</v>
      </c>
      <c r="B28" s="65">
        <v>10503</v>
      </c>
      <c r="C28" s="66">
        <v>11592</v>
      </c>
      <c r="D28" s="65">
        <v>28343</v>
      </c>
      <c r="E28" s="66">
        <v>30771</v>
      </c>
      <c r="F28" s="67"/>
      <c r="G28" s="65">
        <f t="shared" si="0"/>
        <v>-1089</v>
      </c>
      <c r="H28" s="66">
        <f t="shared" si="1"/>
        <v>-2428</v>
      </c>
      <c r="I28" s="20">
        <f t="shared" si="2"/>
        <v>-9.3944099378881984E-2</v>
      </c>
      <c r="J28" s="21">
        <f t="shared" si="3"/>
        <v>-7.8905462935881188E-2</v>
      </c>
    </row>
    <row r="29" spans="1:10" x14ac:dyDescent="0.2">
      <c r="A29" s="7" t="s">
        <v>183</v>
      </c>
      <c r="B29" s="65">
        <v>4379</v>
      </c>
      <c r="C29" s="66">
        <v>4336</v>
      </c>
      <c r="D29" s="65">
        <v>12014</v>
      </c>
      <c r="E29" s="66">
        <v>12086</v>
      </c>
      <c r="F29" s="67"/>
      <c r="G29" s="65">
        <f t="shared" si="0"/>
        <v>43</v>
      </c>
      <c r="H29" s="66">
        <f t="shared" si="1"/>
        <v>-72</v>
      </c>
      <c r="I29" s="20">
        <f t="shared" si="2"/>
        <v>9.9169741697416967E-3</v>
      </c>
      <c r="J29" s="21">
        <f t="shared" si="3"/>
        <v>-5.9573059738540464E-3</v>
      </c>
    </row>
    <row r="30" spans="1:10" x14ac:dyDescent="0.2">
      <c r="A30" s="7" t="s">
        <v>182</v>
      </c>
      <c r="B30" s="65">
        <v>295</v>
      </c>
      <c r="C30" s="66">
        <v>787</v>
      </c>
      <c r="D30" s="65">
        <v>991</v>
      </c>
      <c r="E30" s="66">
        <v>1649</v>
      </c>
      <c r="F30" s="67"/>
      <c r="G30" s="65">
        <f t="shared" si="0"/>
        <v>-492</v>
      </c>
      <c r="H30" s="66">
        <f t="shared" si="1"/>
        <v>-658</v>
      </c>
      <c r="I30" s="20">
        <f t="shared" si="2"/>
        <v>-0.62515883100381198</v>
      </c>
      <c r="J30" s="21">
        <f t="shared" si="3"/>
        <v>-0.39902971497877504</v>
      </c>
    </row>
    <row r="31" spans="1:10" x14ac:dyDescent="0.2">
      <c r="A31" s="7" t="s">
        <v>180</v>
      </c>
      <c r="B31" s="65">
        <v>91</v>
      </c>
      <c r="C31" s="66">
        <v>114</v>
      </c>
      <c r="D31" s="65">
        <v>200</v>
      </c>
      <c r="E31" s="66">
        <v>281</v>
      </c>
      <c r="F31" s="67"/>
      <c r="G31" s="65">
        <f t="shared" si="0"/>
        <v>-23</v>
      </c>
      <c r="H31" s="66">
        <f t="shared" si="1"/>
        <v>-81</v>
      </c>
      <c r="I31" s="20">
        <f t="shared" si="2"/>
        <v>-0.20175438596491227</v>
      </c>
      <c r="J31" s="21">
        <f t="shared" si="3"/>
        <v>-0.28825622775800713</v>
      </c>
    </row>
    <row r="32" spans="1:10" x14ac:dyDescent="0.2">
      <c r="A32" s="7" t="s">
        <v>179</v>
      </c>
      <c r="B32" s="65">
        <v>220</v>
      </c>
      <c r="C32" s="66">
        <v>59</v>
      </c>
      <c r="D32" s="65">
        <v>352</v>
      </c>
      <c r="E32" s="66">
        <v>161</v>
      </c>
      <c r="F32" s="67"/>
      <c r="G32" s="65">
        <f t="shared" si="0"/>
        <v>161</v>
      </c>
      <c r="H32" s="66">
        <f t="shared" si="1"/>
        <v>191</v>
      </c>
      <c r="I32" s="20">
        <f t="shared" si="2"/>
        <v>2.7288135593220337</v>
      </c>
      <c r="J32" s="21">
        <f t="shared" si="3"/>
        <v>1.186335403726708</v>
      </c>
    </row>
    <row r="33" spans="1:10" x14ac:dyDescent="0.2">
      <c r="A33" s="7" t="s">
        <v>178</v>
      </c>
      <c r="B33" s="65">
        <v>23</v>
      </c>
      <c r="C33" s="66">
        <v>91</v>
      </c>
      <c r="D33" s="65">
        <v>54</v>
      </c>
      <c r="E33" s="66">
        <v>172</v>
      </c>
      <c r="F33" s="67"/>
      <c r="G33" s="65">
        <f t="shared" si="0"/>
        <v>-68</v>
      </c>
      <c r="H33" s="66">
        <f t="shared" si="1"/>
        <v>-118</v>
      </c>
      <c r="I33" s="20">
        <f t="shared" si="2"/>
        <v>-0.74725274725274726</v>
      </c>
      <c r="J33" s="21">
        <f t="shared" si="3"/>
        <v>-0.68604651162790697</v>
      </c>
    </row>
    <row r="34" spans="1:10" x14ac:dyDescent="0.2">
      <c r="A34" s="7" t="s">
        <v>177</v>
      </c>
      <c r="B34" s="65">
        <v>256</v>
      </c>
      <c r="C34" s="66">
        <v>173</v>
      </c>
      <c r="D34" s="65">
        <v>498</v>
      </c>
      <c r="E34" s="66">
        <v>638</v>
      </c>
      <c r="F34" s="67"/>
      <c r="G34" s="65">
        <f t="shared" si="0"/>
        <v>83</v>
      </c>
      <c r="H34" s="66">
        <f t="shared" si="1"/>
        <v>-140</v>
      </c>
      <c r="I34" s="20">
        <f t="shared" si="2"/>
        <v>0.47976878612716761</v>
      </c>
      <c r="J34" s="21">
        <f t="shared" si="3"/>
        <v>-0.21943573667711599</v>
      </c>
    </row>
    <row r="35" spans="1:10" x14ac:dyDescent="0.2">
      <c r="A35" s="7" t="s">
        <v>176</v>
      </c>
      <c r="B35" s="65">
        <v>208</v>
      </c>
      <c r="C35" s="66">
        <v>311</v>
      </c>
      <c r="D35" s="65">
        <v>701</v>
      </c>
      <c r="E35" s="66">
        <v>1145</v>
      </c>
      <c r="F35" s="67"/>
      <c r="G35" s="65">
        <f t="shared" si="0"/>
        <v>-103</v>
      </c>
      <c r="H35" s="66">
        <f t="shared" si="1"/>
        <v>-444</v>
      </c>
      <c r="I35" s="20">
        <f t="shared" si="2"/>
        <v>-0.3311897106109325</v>
      </c>
      <c r="J35" s="21">
        <f t="shared" si="3"/>
        <v>-0.38777292576419214</v>
      </c>
    </row>
    <row r="36" spans="1:10" x14ac:dyDescent="0.2">
      <c r="A36" s="7" t="s">
        <v>175</v>
      </c>
      <c r="B36" s="65">
        <v>431</v>
      </c>
      <c r="C36" s="66">
        <v>466</v>
      </c>
      <c r="D36" s="65">
        <v>902</v>
      </c>
      <c r="E36" s="66">
        <v>1108</v>
      </c>
      <c r="F36" s="67"/>
      <c r="G36" s="65">
        <f t="shared" si="0"/>
        <v>-35</v>
      </c>
      <c r="H36" s="66">
        <f t="shared" si="1"/>
        <v>-206</v>
      </c>
      <c r="I36" s="20">
        <f t="shared" si="2"/>
        <v>-7.5107296137339061E-2</v>
      </c>
      <c r="J36" s="21">
        <f t="shared" si="3"/>
        <v>-0.18592057761732853</v>
      </c>
    </row>
    <row r="37" spans="1:10" x14ac:dyDescent="0.2">
      <c r="A37" s="7" t="s">
        <v>174</v>
      </c>
      <c r="B37" s="65">
        <v>59</v>
      </c>
      <c r="C37" s="66">
        <v>226</v>
      </c>
      <c r="D37" s="65">
        <v>105</v>
      </c>
      <c r="E37" s="66">
        <v>677</v>
      </c>
      <c r="F37" s="67"/>
      <c r="G37" s="65">
        <f t="shared" si="0"/>
        <v>-167</v>
      </c>
      <c r="H37" s="66">
        <f t="shared" si="1"/>
        <v>-572</v>
      </c>
      <c r="I37" s="20">
        <f t="shared" si="2"/>
        <v>-0.73893805309734517</v>
      </c>
      <c r="J37" s="21">
        <f t="shared" si="3"/>
        <v>-0.84490398818316104</v>
      </c>
    </row>
    <row r="38" spans="1:10" x14ac:dyDescent="0.2">
      <c r="A38" s="7" t="s">
        <v>173</v>
      </c>
      <c r="B38" s="65">
        <v>6918</v>
      </c>
      <c r="C38" s="66">
        <v>6395</v>
      </c>
      <c r="D38" s="65">
        <v>17601</v>
      </c>
      <c r="E38" s="66">
        <v>16560</v>
      </c>
      <c r="F38" s="67"/>
      <c r="G38" s="65">
        <f t="shared" si="0"/>
        <v>523</v>
      </c>
      <c r="H38" s="66">
        <f t="shared" si="1"/>
        <v>1041</v>
      </c>
      <c r="I38" s="20">
        <f t="shared" si="2"/>
        <v>8.1782642689601254E-2</v>
      </c>
      <c r="J38" s="21">
        <f t="shared" si="3"/>
        <v>6.2862318840579703E-2</v>
      </c>
    </row>
    <row r="39" spans="1:10" x14ac:dyDescent="0.2">
      <c r="A39" s="7" t="s">
        <v>172</v>
      </c>
      <c r="B39" s="65">
        <v>79</v>
      </c>
      <c r="C39" s="66">
        <v>112</v>
      </c>
      <c r="D39" s="65">
        <v>294</v>
      </c>
      <c r="E39" s="66">
        <v>363</v>
      </c>
      <c r="F39" s="67"/>
      <c r="G39" s="65">
        <f t="shared" si="0"/>
        <v>-33</v>
      </c>
      <c r="H39" s="66">
        <f t="shared" si="1"/>
        <v>-69</v>
      </c>
      <c r="I39" s="20">
        <f t="shared" si="2"/>
        <v>-0.29464285714285715</v>
      </c>
      <c r="J39" s="21">
        <f t="shared" si="3"/>
        <v>-0.19008264462809918</v>
      </c>
    </row>
    <row r="40" spans="1:10" x14ac:dyDescent="0.2">
      <c r="A40" s="7" t="s">
        <v>170</v>
      </c>
      <c r="B40" s="65">
        <v>920</v>
      </c>
      <c r="C40" s="66">
        <v>625</v>
      </c>
      <c r="D40" s="65">
        <v>2371</v>
      </c>
      <c r="E40" s="66">
        <v>1931</v>
      </c>
      <c r="F40" s="67"/>
      <c r="G40" s="65">
        <f t="shared" si="0"/>
        <v>295</v>
      </c>
      <c r="H40" s="66">
        <f t="shared" si="1"/>
        <v>440</v>
      </c>
      <c r="I40" s="20">
        <f t="shared" si="2"/>
        <v>0.47199999999999998</v>
      </c>
      <c r="J40" s="21">
        <f t="shared" si="3"/>
        <v>0.22786121180735369</v>
      </c>
    </row>
    <row r="41" spans="1:10" x14ac:dyDescent="0.2">
      <c r="A41" s="7" t="s">
        <v>171</v>
      </c>
      <c r="B41" s="65">
        <v>3</v>
      </c>
      <c r="C41" s="66">
        <v>0</v>
      </c>
      <c r="D41" s="65">
        <v>4</v>
      </c>
      <c r="E41" s="66">
        <v>0</v>
      </c>
      <c r="F41" s="67"/>
      <c r="G41" s="65">
        <f t="shared" si="0"/>
        <v>3</v>
      </c>
      <c r="H41" s="66">
        <f t="shared" si="1"/>
        <v>4</v>
      </c>
      <c r="I41" s="20" t="str">
        <f t="shared" si="2"/>
        <v>-</v>
      </c>
      <c r="J41" s="21" t="str">
        <f t="shared" si="3"/>
        <v>-</v>
      </c>
    </row>
    <row r="42" spans="1:10" x14ac:dyDescent="0.2">
      <c r="A42" s="7" t="s">
        <v>181</v>
      </c>
      <c r="B42" s="65">
        <v>980</v>
      </c>
      <c r="C42" s="66">
        <v>807</v>
      </c>
      <c r="D42" s="65">
        <v>2312</v>
      </c>
      <c r="E42" s="66">
        <v>1974</v>
      </c>
      <c r="F42" s="67"/>
      <c r="G42" s="65">
        <f t="shared" si="0"/>
        <v>173</v>
      </c>
      <c r="H42" s="66">
        <f t="shared" si="1"/>
        <v>338</v>
      </c>
      <c r="I42" s="20">
        <f t="shared" si="2"/>
        <v>0.21437422552664187</v>
      </c>
      <c r="J42" s="21">
        <f t="shared" si="3"/>
        <v>0.171225937183384</v>
      </c>
    </row>
    <row r="43" spans="1:10" x14ac:dyDescent="0.2">
      <c r="A43" s="7"/>
      <c r="B43" s="65"/>
      <c r="C43" s="66"/>
      <c r="D43" s="65"/>
      <c r="E43" s="66"/>
      <c r="F43" s="67"/>
      <c r="G43" s="65"/>
      <c r="H43" s="66"/>
      <c r="I43" s="20"/>
      <c r="J43" s="21"/>
    </row>
    <row r="44" spans="1:10" s="43" customFormat="1" x14ac:dyDescent="0.2">
      <c r="A44" s="27" t="s">
        <v>28</v>
      </c>
      <c r="B44" s="71">
        <f>SUM(B15:B43)</f>
        <v>32224</v>
      </c>
      <c r="C44" s="72">
        <f>SUM(C15:C43)</f>
        <v>32499</v>
      </c>
      <c r="D44" s="71">
        <f>SUM(D15:D43)</f>
        <v>81619</v>
      </c>
      <c r="E44" s="72">
        <f>SUM(E15:E43)</f>
        <v>85328</v>
      </c>
      <c r="F44" s="73"/>
      <c r="G44" s="71">
        <f>B44-C44</f>
        <v>-275</v>
      </c>
      <c r="H44" s="72">
        <f>D44-E44</f>
        <v>-3709</v>
      </c>
      <c r="I44" s="37">
        <f>IF(C44=0, "-", G44/C44)</f>
        <v>-8.4617988245792187E-3</v>
      </c>
      <c r="J44" s="38">
        <f>IF(E44=0, "-", H44/E44)</f>
        <v>-4.3467560472529532E-2</v>
      </c>
    </row>
    <row r="45" spans="1:10" s="43" customFormat="1" x14ac:dyDescent="0.2">
      <c r="A45" s="27" t="s">
        <v>0</v>
      </c>
      <c r="B45" s="71">
        <f>B11+B44</f>
        <v>32224</v>
      </c>
      <c r="C45" s="77">
        <f>C11+C44</f>
        <v>32499</v>
      </c>
      <c r="D45" s="71">
        <f>D11+D44</f>
        <v>81619</v>
      </c>
      <c r="E45" s="77">
        <f>E11+E44</f>
        <v>85328</v>
      </c>
      <c r="F45" s="73"/>
      <c r="G45" s="71">
        <f>B45-C45</f>
        <v>-275</v>
      </c>
      <c r="H45" s="72">
        <f>D45-E45</f>
        <v>-3709</v>
      </c>
      <c r="I45" s="37">
        <f>IF(C45=0, "-", G45/C45)</f>
        <v>-8.4617988245792187E-3</v>
      </c>
      <c r="J45" s="38">
        <f>IF(E45=0, "-", H45/E45)</f>
        <v>-4.3467560472529532E-2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1"/>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198</v>
      </c>
      <c r="B7" s="65">
        <v>26</v>
      </c>
      <c r="C7" s="34">
        <f>IF(B11=0, "-", B7/B11)</f>
        <v>0.14942528735632185</v>
      </c>
      <c r="D7" s="65">
        <v>27</v>
      </c>
      <c r="E7" s="9">
        <f>IF(D11=0, "-", D7/D11)</f>
        <v>0.12796208530805686</v>
      </c>
      <c r="F7" s="81">
        <v>66</v>
      </c>
      <c r="G7" s="34">
        <f>IF(F11=0, "-", F7/F11)</f>
        <v>9.4964028776978418E-2</v>
      </c>
      <c r="H7" s="65">
        <v>55</v>
      </c>
      <c r="I7" s="9">
        <f>IF(H11=0, "-", H7/H11)</f>
        <v>9.3062605752961089E-2</v>
      </c>
      <c r="J7" s="8">
        <f>IF(D7=0, "-", IF((B7-D7)/D7&lt;10, (B7-D7)/D7, "&gt;999%"))</f>
        <v>-3.7037037037037035E-2</v>
      </c>
      <c r="K7" s="9">
        <f>IF(H7=0, "-", IF((F7-H7)/H7&lt;10, (F7-H7)/H7, "&gt;999%"))</f>
        <v>0.2</v>
      </c>
    </row>
    <row r="8" spans="1:11" x14ac:dyDescent="0.2">
      <c r="A8" s="7" t="s">
        <v>199</v>
      </c>
      <c r="B8" s="65">
        <v>102</v>
      </c>
      <c r="C8" s="34">
        <f>IF(B11=0, "-", B8/B11)</f>
        <v>0.58620689655172409</v>
      </c>
      <c r="D8" s="65">
        <v>143</v>
      </c>
      <c r="E8" s="9">
        <f>IF(D11=0, "-", D8/D11)</f>
        <v>0.67772511848341233</v>
      </c>
      <c r="F8" s="81">
        <v>436</v>
      </c>
      <c r="G8" s="34">
        <f>IF(F11=0, "-", F8/F11)</f>
        <v>0.62733812949640289</v>
      </c>
      <c r="H8" s="65">
        <v>462</v>
      </c>
      <c r="I8" s="9">
        <f>IF(H11=0, "-", H8/H11)</f>
        <v>0.78172588832487311</v>
      </c>
      <c r="J8" s="8">
        <f>IF(D8=0, "-", IF((B8-D8)/D8&lt;10, (B8-D8)/D8, "&gt;999%"))</f>
        <v>-0.28671328671328672</v>
      </c>
      <c r="K8" s="9">
        <f>IF(H8=0, "-", IF((F8-H8)/H8&lt;10, (F8-H8)/H8, "&gt;999%"))</f>
        <v>-5.627705627705628E-2</v>
      </c>
    </row>
    <row r="9" spans="1:11" x14ac:dyDescent="0.2">
      <c r="A9" s="7" t="s">
        <v>200</v>
      </c>
      <c r="B9" s="65">
        <v>46</v>
      </c>
      <c r="C9" s="34">
        <f>IF(B11=0, "-", B9/B11)</f>
        <v>0.26436781609195403</v>
      </c>
      <c r="D9" s="65">
        <v>41</v>
      </c>
      <c r="E9" s="9">
        <f>IF(D11=0, "-", D9/D11)</f>
        <v>0.19431279620853081</v>
      </c>
      <c r="F9" s="81">
        <v>193</v>
      </c>
      <c r="G9" s="34">
        <f>IF(F11=0, "-", F9/F11)</f>
        <v>0.27769784172661871</v>
      </c>
      <c r="H9" s="65">
        <v>74</v>
      </c>
      <c r="I9" s="9">
        <f>IF(H11=0, "-", H9/H11)</f>
        <v>0.12521150592216582</v>
      </c>
      <c r="J9" s="8">
        <f>IF(D9=0, "-", IF((B9-D9)/D9&lt;10, (B9-D9)/D9, "&gt;999%"))</f>
        <v>0.12195121951219512</v>
      </c>
      <c r="K9" s="9">
        <f>IF(H9=0, "-", IF((F9-H9)/H9&lt;10, (F9-H9)/H9, "&gt;999%"))</f>
        <v>1.6081081081081081</v>
      </c>
    </row>
    <row r="10" spans="1:11" x14ac:dyDescent="0.2">
      <c r="A10" s="2"/>
      <c r="B10" s="68"/>
      <c r="C10" s="33"/>
      <c r="D10" s="68"/>
      <c r="E10" s="6"/>
      <c r="F10" s="82"/>
      <c r="G10" s="33"/>
      <c r="H10" s="68"/>
      <c r="I10" s="6"/>
      <c r="J10" s="5"/>
      <c r="K10" s="6"/>
    </row>
    <row r="11" spans="1:11" s="43" customFormat="1" x14ac:dyDescent="0.2">
      <c r="A11" s="162" t="s">
        <v>593</v>
      </c>
      <c r="B11" s="71">
        <f>SUM(B7:B10)</f>
        <v>174</v>
      </c>
      <c r="C11" s="40">
        <f>B11/32224</f>
        <v>5.3997020854021846E-3</v>
      </c>
      <c r="D11" s="71">
        <f>SUM(D7:D10)</f>
        <v>211</v>
      </c>
      <c r="E11" s="41">
        <f>D11/32499</f>
        <v>6.4925074617680541E-3</v>
      </c>
      <c r="F11" s="77">
        <f>SUM(F7:F10)</f>
        <v>695</v>
      </c>
      <c r="G11" s="42">
        <f>F11/81619</f>
        <v>8.5151741628787421E-3</v>
      </c>
      <c r="H11" s="71">
        <f>SUM(H7:H10)</f>
        <v>591</v>
      </c>
      <c r="I11" s="41">
        <f>H11/85328</f>
        <v>6.9262141383836491E-3</v>
      </c>
      <c r="J11" s="37">
        <f>IF(D11=0, "-", IF((B11-D11)/D11&lt;10, (B11-D11)/D11, "&gt;999%"))</f>
        <v>-0.17535545023696683</v>
      </c>
      <c r="K11" s="38">
        <f>IF(H11=0, "-", IF((F11-H11)/H11&lt;10, (F11-H11)/H11, "&gt;999%"))</f>
        <v>0.17597292724196278</v>
      </c>
    </row>
    <row r="12" spans="1:11" x14ac:dyDescent="0.2">
      <c r="B12" s="83"/>
      <c r="D12" s="83"/>
      <c r="F12" s="83"/>
      <c r="H12" s="83"/>
    </row>
    <row r="13" spans="1:11" s="43" customFormat="1" x14ac:dyDescent="0.2">
      <c r="A13" s="162" t="s">
        <v>593</v>
      </c>
      <c r="B13" s="71">
        <v>174</v>
      </c>
      <c r="C13" s="40">
        <f>B13/32224</f>
        <v>5.3997020854021846E-3</v>
      </c>
      <c r="D13" s="71">
        <v>211</v>
      </c>
      <c r="E13" s="41">
        <f>D13/32499</f>
        <v>6.4925074617680541E-3</v>
      </c>
      <c r="F13" s="77">
        <v>695</v>
      </c>
      <c r="G13" s="42">
        <f>F13/81619</f>
        <v>8.5151741628787421E-3</v>
      </c>
      <c r="H13" s="71">
        <v>591</v>
      </c>
      <c r="I13" s="41">
        <f>H13/85328</f>
        <v>6.9262141383836491E-3</v>
      </c>
      <c r="J13" s="37">
        <f>IF(D13=0, "-", IF((B13-D13)/D13&lt;10, (B13-D13)/D13, "&gt;999%"))</f>
        <v>-0.17535545023696683</v>
      </c>
      <c r="K13" s="38">
        <f>IF(H13=0, "-", IF((F13-H13)/H13&lt;10, (F13-H13)/H13, "&gt;999%"))</f>
        <v>0.17597292724196278</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201</v>
      </c>
      <c r="B18" s="65">
        <v>1</v>
      </c>
      <c r="C18" s="34">
        <f>IF(B31=0, "-", B18/B31)</f>
        <v>8.3263946711074107E-4</v>
      </c>
      <c r="D18" s="65">
        <v>14</v>
      </c>
      <c r="E18" s="9">
        <f>IF(D31=0, "-", D18/D31)</f>
        <v>1.0630220197418374E-2</v>
      </c>
      <c r="F18" s="81">
        <v>1</v>
      </c>
      <c r="G18" s="34">
        <f>IF(F31=0, "-", F18/F31)</f>
        <v>2.7027027027027027E-4</v>
      </c>
      <c r="H18" s="65">
        <v>45</v>
      </c>
      <c r="I18" s="9">
        <f>IF(H31=0, "-", H18/H31)</f>
        <v>1.1661052086032651E-2</v>
      </c>
      <c r="J18" s="8">
        <f t="shared" ref="J18:J29" si="0">IF(D18=0, "-", IF((B18-D18)/D18&lt;10, (B18-D18)/D18, "&gt;999%"))</f>
        <v>-0.9285714285714286</v>
      </c>
      <c r="K18" s="9">
        <f t="shared" ref="K18:K29" si="1">IF(H18=0, "-", IF((F18-H18)/H18&lt;10, (F18-H18)/H18, "&gt;999%"))</f>
        <v>-0.97777777777777775</v>
      </c>
    </row>
    <row r="19" spans="1:11" x14ac:dyDescent="0.2">
      <c r="A19" s="7" t="s">
        <v>202</v>
      </c>
      <c r="B19" s="65">
        <v>0</v>
      </c>
      <c r="C19" s="34">
        <f>IF(B31=0, "-", B19/B31)</f>
        <v>0</v>
      </c>
      <c r="D19" s="65">
        <v>0</v>
      </c>
      <c r="E19" s="9">
        <f>IF(D31=0, "-", D19/D31)</f>
        <v>0</v>
      </c>
      <c r="F19" s="81">
        <v>0</v>
      </c>
      <c r="G19" s="34">
        <f>IF(F31=0, "-", F19/F31)</f>
        <v>0</v>
      </c>
      <c r="H19" s="65">
        <v>1</v>
      </c>
      <c r="I19" s="9">
        <f>IF(H31=0, "-", H19/H31)</f>
        <v>2.5913449080072558E-4</v>
      </c>
      <c r="J19" s="8" t="str">
        <f t="shared" si="0"/>
        <v>-</v>
      </c>
      <c r="K19" s="9">
        <f t="shared" si="1"/>
        <v>-1</v>
      </c>
    </row>
    <row r="20" spans="1:11" x14ac:dyDescent="0.2">
      <c r="A20" s="7" t="s">
        <v>203</v>
      </c>
      <c r="B20" s="65">
        <v>0</v>
      </c>
      <c r="C20" s="34">
        <f>IF(B31=0, "-", B20/B31)</f>
        <v>0</v>
      </c>
      <c r="D20" s="65">
        <v>9</v>
      </c>
      <c r="E20" s="9">
        <f>IF(D31=0, "-", D20/D31)</f>
        <v>6.8337129840546698E-3</v>
      </c>
      <c r="F20" s="81">
        <v>0</v>
      </c>
      <c r="G20" s="34">
        <f>IF(F31=0, "-", F20/F31)</f>
        <v>0</v>
      </c>
      <c r="H20" s="65">
        <v>116</v>
      </c>
      <c r="I20" s="9">
        <f>IF(H31=0, "-", H20/H31)</f>
        <v>3.0059600932884168E-2</v>
      </c>
      <c r="J20" s="8">
        <f t="shared" si="0"/>
        <v>-1</v>
      </c>
      <c r="K20" s="9">
        <f t="shared" si="1"/>
        <v>-1</v>
      </c>
    </row>
    <row r="21" spans="1:11" x14ac:dyDescent="0.2">
      <c r="A21" s="7" t="s">
        <v>204</v>
      </c>
      <c r="B21" s="65">
        <v>12</v>
      </c>
      <c r="C21" s="34">
        <f>IF(B31=0, "-", B21/B31)</f>
        <v>9.9916736053288924E-3</v>
      </c>
      <c r="D21" s="65">
        <v>0</v>
      </c>
      <c r="E21" s="9">
        <f>IF(D31=0, "-", D21/D31)</f>
        <v>0</v>
      </c>
      <c r="F21" s="81">
        <v>136</v>
      </c>
      <c r="G21" s="34">
        <f>IF(F31=0, "-", F21/F31)</f>
        <v>3.6756756756756756E-2</v>
      </c>
      <c r="H21" s="65">
        <v>0</v>
      </c>
      <c r="I21" s="9">
        <f>IF(H31=0, "-", H21/H31)</f>
        <v>0</v>
      </c>
      <c r="J21" s="8" t="str">
        <f t="shared" si="0"/>
        <v>-</v>
      </c>
      <c r="K21" s="9" t="str">
        <f t="shared" si="1"/>
        <v>-</v>
      </c>
    </row>
    <row r="22" spans="1:11" x14ac:dyDescent="0.2">
      <c r="A22" s="7" t="s">
        <v>205</v>
      </c>
      <c r="B22" s="65">
        <v>36</v>
      </c>
      <c r="C22" s="34">
        <f>IF(B31=0, "-", B22/B31)</f>
        <v>2.9975020815986679E-2</v>
      </c>
      <c r="D22" s="65">
        <v>151</v>
      </c>
      <c r="E22" s="9">
        <f>IF(D31=0, "-", D22/D31)</f>
        <v>0.11465451784358391</v>
      </c>
      <c r="F22" s="81">
        <v>241</v>
      </c>
      <c r="G22" s="34">
        <f>IF(F31=0, "-", F22/F31)</f>
        <v>6.5135135135135136E-2</v>
      </c>
      <c r="H22" s="65">
        <v>362</v>
      </c>
      <c r="I22" s="9">
        <f>IF(H31=0, "-", H22/H31)</f>
        <v>9.3806685669862652E-2</v>
      </c>
      <c r="J22" s="8">
        <f t="shared" si="0"/>
        <v>-0.76158940397350994</v>
      </c>
      <c r="K22" s="9">
        <f t="shared" si="1"/>
        <v>-0.33425414364640882</v>
      </c>
    </row>
    <row r="23" spans="1:11" x14ac:dyDescent="0.2">
      <c r="A23" s="7" t="s">
        <v>206</v>
      </c>
      <c r="B23" s="65">
        <v>98</v>
      </c>
      <c r="C23" s="34">
        <f>IF(B31=0, "-", B23/B31)</f>
        <v>8.1598667776852624E-2</v>
      </c>
      <c r="D23" s="65">
        <v>121</v>
      </c>
      <c r="E23" s="9">
        <f>IF(D31=0, "-", D23/D31)</f>
        <v>9.1875474563401671E-2</v>
      </c>
      <c r="F23" s="81">
        <v>380</v>
      </c>
      <c r="G23" s="34">
        <f>IF(F31=0, "-", F23/F31)</f>
        <v>0.10270270270270271</v>
      </c>
      <c r="H23" s="65">
        <v>367</v>
      </c>
      <c r="I23" s="9">
        <f>IF(H31=0, "-", H23/H31)</f>
        <v>9.510235812386629E-2</v>
      </c>
      <c r="J23" s="8">
        <f t="shared" si="0"/>
        <v>-0.19008264462809918</v>
      </c>
      <c r="K23" s="9">
        <f t="shared" si="1"/>
        <v>3.5422343324250684E-2</v>
      </c>
    </row>
    <row r="24" spans="1:11" x14ac:dyDescent="0.2">
      <c r="A24" s="7" t="s">
        <v>207</v>
      </c>
      <c r="B24" s="65">
        <v>564</v>
      </c>
      <c r="C24" s="34">
        <f>IF(B31=0, "-", B24/B31)</f>
        <v>0.46960865945045793</v>
      </c>
      <c r="D24" s="65">
        <v>457</v>
      </c>
      <c r="E24" s="9">
        <f>IF(D31=0, "-", D24/D31)</f>
        <v>0.3470007593014427</v>
      </c>
      <c r="F24" s="81">
        <v>1604</v>
      </c>
      <c r="G24" s="34">
        <f>IF(F31=0, "-", F24/F31)</f>
        <v>0.43351351351351353</v>
      </c>
      <c r="H24" s="65">
        <v>1087</v>
      </c>
      <c r="I24" s="9">
        <f>IF(H31=0, "-", H24/H31)</f>
        <v>0.28167919150038873</v>
      </c>
      <c r="J24" s="8">
        <f t="shared" si="0"/>
        <v>0.23413566739606126</v>
      </c>
      <c r="K24" s="9">
        <f t="shared" si="1"/>
        <v>0.47562097516099355</v>
      </c>
    </row>
    <row r="25" spans="1:11" x14ac:dyDescent="0.2">
      <c r="A25" s="7" t="s">
        <v>208</v>
      </c>
      <c r="B25" s="65">
        <v>9</v>
      </c>
      <c r="C25" s="34">
        <f>IF(B31=0, "-", B25/B31)</f>
        <v>7.4937552039966698E-3</v>
      </c>
      <c r="D25" s="65">
        <v>16</v>
      </c>
      <c r="E25" s="9">
        <f>IF(D31=0, "-", D25/D31)</f>
        <v>1.2148823082763858E-2</v>
      </c>
      <c r="F25" s="81">
        <v>32</v>
      </c>
      <c r="G25" s="34">
        <f>IF(F31=0, "-", F25/F31)</f>
        <v>8.6486486486486488E-3</v>
      </c>
      <c r="H25" s="65">
        <v>50</v>
      </c>
      <c r="I25" s="9">
        <f>IF(H31=0, "-", H25/H31)</f>
        <v>1.2956724540036279E-2</v>
      </c>
      <c r="J25" s="8">
        <f t="shared" si="0"/>
        <v>-0.4375</v>
      </c>
      <c r="K25" s="9">
        <f t="shared" si="1"/>
        <v>-0.36</v>
      </c>
    </row>
    <row r="26" spans="1:11" x14ac:dyDescent="0.2">
      <c r="A26" s="7" t="s">
        <v>209</v>
      </c>
      <c r="B26" s="65">
        <v>254</v>
      </c>
      <c r="C26" s="34">
        <f>IF(B31=0, "-", B26/B31)</f>
        <v>0.21149042464612822</v>
      </c>
      <c r="D26" s="65">
        <v>114</v>
      </c>
      <c r="E26" s="9">
        <f>IF(D31=0, "-", D26/D31)</f>
        <v>8.656036446469248E-2</v>
      </c>
      <c r="F26" s="81">
        <v>488</v>
      </c>
      <c r="G26" s="34">
        <f>IF(F31=0, "-", F26/F31)</f>
        <v>0.1318918918918919</v>
      </c>
      <c r="H26" s="65">
        <v>383</v>
      </c>
      <c r="I26" s="9">
        <f>IF(H31=0, "-", H26/H31)</f>
        <v>9.924850997667789E-2</v>
      </c>
      <c r="J26" s="8">
        <f t="shared" si="0"/>
        <v>1.2280701754385965</v>
      </c>
      <c r="K26" s="9">
        <f t="shared" si="1"/>
        <v>0.27415143603133157</v>
      </c>
    </row>
    <row r="27" spans="1:11" x14ac:dyDescent="0.2">
      <c r="A27" s="7" t="s">
        <v>210</v>
      </c>
      <c r="B27" s="65">
        <v>71</v>
      </c>
      <c r="C27" s="34">
        <f>IF(B31=0, "-", B27/B31)</f>
        <v>5.9117402164862616E-2</v>
      </c>
      <c r="D27" s="65">
        <v>98</v>
      </c>
      <c r="E27" s="9">
        <f>IF(D31=0, "-", D27/D31)</f>
        <v>7.4411541381928625E-2</v>
      </c>
      <c r="F27" s="81">
        <v>187</v>
      </c>
      <c r="G27" s="34">
        <f>IF(F31=0, "-", F27/F31)</f>
        <v>5.0540540540540538E-2</v>
      </c>
      <c r="H27" s="65">
        <v>391</v>
      </c>
      <c r="I27" s="9">
        <f>IF(H31=0, "-", H27/H31)</f>
        <v>0.1013215859030837</v>
      </c>
      <c r="J27" s="8">
        <f t="shared" si="0"/>
        <v>-0.27551020408163263</v>
      </c>
      <c r="K27" s="9">
        <f t="shared" si="1"/>
        <v>-0.52173913043478259</v>
      </c>
    </row>
    <row r="28" spans="1:11" x14ac:dyDescent="0.2">
      <c r="A28" s="7" t="s">
        <v>211</v>
      </c>
      <c r="B28" s="65">
        <v>104</v>
      </c>
      <c r="C28" s="34">
        <f>IF(B31=0, "-", B28/B31)</f>
        <v>8.6594504579517076E-2</v>
      </c>
      <c r="D28" s="65">
        <v>225</v>
      </c>
      <c r="E28" s="9">
        <f>IF(D31=0, "-", D28/D31)</f>
        <v>0.17084282460136674</v>
      </c>
      <c r="F28" s="81">
        <v>327</v>
      </c>
      <c r="G28" s="34">
        <f>IF(F31=0, "-", F28/F31)</f>
        <v>8.8378378378378378E-2</v>
      </c>
      <c r="H28" s="65">
        <v>600</v>
      </c>
      <c r="I28" s="9">
        <f>IF(H31=0, "-", H28/H31)</f>
        <v>0.15548069448043533</v>
      </c>
      <c r="J28" s="8">
        <f t="shared" si="0"/>
        <v>-0.5377777777777778</v>
      </c>
      <c r="K28" s="9">
        <f t="shared" si="1"/>
        <v>-0.45500000000000002</v>
      </c>
    </row>
    <row r="29" spans="1:11" x14ac:dyDescent="0.2">
      <c r="A29" s="7" t="s">
        <v>212</v>
      </c>
      <c r="B29" s="65">
        <v>52</v>
      </c>
      <c r="C29" s="34">
        <f>IF(B31=0, "-", B29/B31)</f>
        <v>4.3297252289758538E-2</v>
      </c>
      <c r="D29" s="65">
        <v>112</v>
      </c>
      <c r="E29" s="9">
        <f>IF(D31=0, "-", D29/D31)</f>
        <v>8.5041761579346994E-2</v>
      </c>
      <c r="F29" s="81">
        <v>304</v>
      </c>
      <c r="G29" s="34">
        <f>IF(F31=0, "-", F29/F31)</f>
        <v>8.2162162162162156E-2</v>
      </c>
      <c r="H29" s="65">
        <v>457</v>
      </c>
      <c r="I29" s="9">
        <f>IF(H31=0, "-", H29/H31)</f>
        <v>0.11842446229593159</v>
      </c>
      <c r="J29" s="8">
        <f t="shared" si="0"/>
        <v>-0.5357142857142857</v>
      </c>
      <c r="K29" s="9">
        <f t="shared" si="1"/>
        <v>-0.33479212253829321</v>
      </c>
    </row>
    <row r="30" spans="1:11" x14ac:dyDescent="0.2">
      <c r="A30" s="2"/>
      <c r="B30" s="68"/>
      <c r="C30" s="33"/>
      <c r="D30" s="68"/>
      <c r="E30" s="6"/>
      <c r="F30" s="82"/>
      <c r="G30" s="33"/>
      <c r="H30" s="68"/>
      <c r="I30" s="6"/>
      <c r="J30" s="5"/>
      <c r="K30" s="6"/>
    </row>
    <row r="31" spans="1:11" s="43" customFormat="1" x14ac:dyDescent="0.2">
      <c r="A31" s="162" t="s">
        <v>592</v>
      </c>
      <c r="B31" s="71">
        <f>SUM(B18:B30)</f>
        <v>1201</v>
      </c>
      <c r="C31" s="40">
        <f>B31/32224</f>
        <v>3.7270357497517378E-2</v>
      </c>
      <c r="D31" s="71">
        <f>SUM(D18:D30)</f>
        <v>1317</v>
      </c>
      <c r="E31" s="41">
        <f>D31/32499</f>
        <v>4.0524323825348471E-2</v>
      </c>
      <c r="F31" s="77">
        <f>SUM(F18:F30)</f>
        <v>3700</v>
      </c>
      <c r="G31" s="42">
        <f>F31/81619</f>
        <v>4.5332581874318482E-2</v>
      </c>
      <c r="H31" s="71">
        <f>SUM(H18:H30)</f>
        <v>3859</v>
      </c>
      <c r="I31" s="41">
        <f>H31/85328</f>
        <v>4.5225482842677668E-2</v>
      </c>
      <c r="J31" s="37">
        <f>IF(D31=0, "-", IF((B31-D31)/D31&lt;10, (B31-D31)/D31, "&gt;999%"))</f>
        <v>-8.8078967350037965E-2</v>
      </c>
      <c r="K31" s="38">
        <f>IF(H31=0, "-", IF((F31-H31)/H31&lt;10, (F31-H31)/H31, "&gt;999%"))</f>
        <v>-4.1202384037315368E-2</v>
      </c>
    </row>
    <row r="32" spans="1:11" x14ac:dyDescent="0.2">
      <c r="B32" s="83"/>
      <c r="D32" s="83"/>
      <c r="F32" s="83"/>
      <c r="H32" s="83"/>
    </row>
    <row r="33" spans="1:11" x14ac:dyDescent="0.2">
      <c r="A33" s="163" t="s">
        <v>137</v>
      </c>
      <c r="B33" s="61" t="s">
        <v>12</v>
      </c>
      <c r="C33" s="62" t="s">
        <v>13</v>
      </c>
      <c r="D33" s="61" t="s">
        <v>12</v>
      </c>
      <c r="E33" s="63" t="s">
        <v>13</v>
      </c>
      <c r="F33" s="62" t="s">
        <v>12</v>
      </c>
      <c r="G33" s="62" t="s">
        <v>13</v>
      </c>
      <c r="H33" s="61" t="s">
        <v>12</v>
      </c>
      <c r="I33" s="63" t="s">
        <v>13</v>
      </c>
      <c r="J33" s="61"/>
      <c r="K33" s="63"/>
    </row>
    <row r="34" spans="1:11" x14ac:dyDescent="0.2">
      <c r="A34" s="7" t="s">
        <v>213</v>
      </c>
      <c r="B34" s="65">
        <v>37</v>
      </c>
      <c r="C34" s="34">
        <f>IF(B38=0, "-", B34/B38)</f>
        <v>0.67272727272727273</v>
      </c>
      <c r="D34" s="65">
        <v>66</v>
      </c>
      <c r="E34" s="9">
        <f>IF(D38=0, "-", D34/D38)</f>
        <v>0.56896551724137934</v>
      </c>
      <c r="F34" s="81">
        <v>57</v>
      </c>
      <c r="G34" s="34">
        <f>IF(F38=0, "-", F34/F38)</f>
        <v>0.34969325153374231</v>
      </c>
      <c r="H34" s="65">
        <v>148</v>
      </c>
      <c r="I34" s="9">
        <f>IF(H38=0, "-", H34/H38)</f>
        <v>0.51388888888888884</v>
      </c>
      <c r="J34" s="8">
        <f>IF(D34=0, "-", IF((B34-D34)/D34&lt;10, (B34-D34)/D34, "&gt;999%"))</f>
        <v>-0.43939393939393939</v>
      </c>
      <c r="K34" s="9">
        <f>IF(H34=0, "-", IF((F34-H34)/H34&lt;10, (F34-H34)/H34, "&gt;999%"))</f>
        <v>-0.61486486486486491</v>
      </c>
    </row>
    <row r="35" spans="1:11" x14ac:dyDescent="0.2">
      <c r="A35" s="7" t="s">
        <v>214</v>
      </c>
      <c r="B35" s="65">
        <v>5</v>
      </c>
      <c r="C35" s="34">
        <f>IF(B38=0, "-", B35/B38)</f>
        <v>9.0909090909090912E-2</v>
      </c>
      <c r="D35" s="65">
        <v>1</v>
      </c>
      <c r="E35" s="9">
        <f>IF(D38=0, "-", D35/D38)</f>
        <v>8.6206896551724137E-3</v>
      </c>
      <c r="F35" s="81">
        <v>7</v>
      </c>
      <c r="G35" s="34">
        <f>IF(F38=0, "-", F35/F38)</f>
        <v>4.2944785276073622E-2</v>
      </c>
      <c r="H35" s="65">
        <v>6</v>
      </c>
      <c r="I35" s="9">
        <f>IF(H38=0, "-", H35/H38)</f>
        <v>2.0833333333333332E-2</v>
      </c>
      <c r="J35" s="8">
        <f>IF(D35=0, "-", IF((B35-D35)/D35&lt;10, (B35-D35)/D35, "&gt;999%"))</f>
        <v>4</v>
      </c>
      <c r="K35" s="9">
        <f>IF(H35=0, "-", IF((F35-H35)/H35&lt;10, (F35-H35)/H35, "&gt;999%"))</f>
        <v>0.16666666666666666</v>
      </c>
    </row>
    <row r="36" spans="1:11" x14ac:dyDescent="0.2">
      <c r="A36" s="7" t="s">
        <v>215</v>
      </c>
      <c r="B36" s="65">
        <v>13</v>
      </c>
      <c r="C36" s="34">
        <f>IF(B38=0, "-", B36/B38)</f>
        <v>0.23636363636363636</v>
      </c>
      <c r="D36" s="65">
        <v>49</v>
      </c>
      <c r="E36" s="9">
        <f>IF(D38=0, "-", D36/D38)</f>
        <v>0.42241379310344829</v>
      </c>
      <c r="F36" s="81">
        <v>99</v>
      </c>
      <c r="G36" s="34">
        <f>IF(F38=0, "-", F36/F38)</f>
        <v>0.6073619631901841</v>
      </c>
      <c r="H36" s="65">
        <v>134</v>
      </c>
      <c r="I36" s="9">
        <f>IF(H38=0, "-", H36/H38)</f>
        <v>0.46527777777777779</v>
      </c>
      <c r="J36" s="8">
        <f>IF(D36=0, "-", IF((B36-D36)/D36&lt;10, (B36-D36)/D36, "&gt;999%"))</f>
        <v>-0.73469387755102045</v>
      </c>
      <c r="K36" s="9">
        <f>IF(H36=0, "-", IF((F36-H36)/H36&lt;10, (F36-H36)/H36, "&gt;999%"))</f>
        <v>-0.26119402985074625</v>
      </c>
    </row>
    <row r="37" spans="1:11" x14ac:dyDescent="0.2">
      <c r="A37" s="2"/>
      <c r="B37" s="68"/>
      <c r="C37" s="33"/>
      <c r="D37" s="68"/>
      <c r="E37" s="6"/>
      <c r="F37" s="82"/>
      <c r="G37" s="33"/>
      <c r="H37" s="68"/>
      <c r="I37" s="6"/>
      <c r="J37" s="5"/>
      <c r="K37" s="6"/>
    </row>
    <row r="38" spans="1:11" s="43" customFormat="1" x14ac:dyDescent="0.2">
      <c r="A38" s="162" t="s">
        <v>591</v>
      </c>
      <c r="B38" s="71">
        <f>SUM(B34:B37)</f>
        <v>55</v>
      </c>
      <c r="C38" s="40">
        <f>B38/32224</f>
        <v>1.7068023833167825E-3</v>
      </c>
      <c r="D38" s="71">
        <f>SUM(D34:D37)</f>
        <v>116</v>
      </c>
      <c r="E38" s="41">
        <f>D38/32499</f>
        <v>3.5693405950952338E-3</v>
      </c>
      <c r="F38" s="77">
        <f>SUM(F34:F37)</f>
        <v>163</v>
      </c>
      <c r="G38" s="42">
        <f>F38/81619</f>
        <v>1.9970840123010574E-3</v>
      </c>
      <c r="H38" s="71">
        <f>SUM(H34:H37)</f>
        <v>288</v>
      </c>
      <c r="I38" s="41">
        <f>H38/85328</f>
        <v>3.3752109506844179E-3</v>
      </c>
      <c r="J38" s="37">
        <f>IF(D38=0, "-", IF((B38-D38)/D38&lt;10, (B38-D38)/D38, "&gt;999%"))</f>
        <v>-0.52586206896551724</v>
      </c>
      <c r="K38" s="38">
        <f>IF(H38=0, "-", IF((F38-H38)/H38&lt;10, (F38-H38)/H38, "&gt;999%"))</f>
        <v>-0.43402777777777779</v>
      </c>
    </row>
    <row r="39" spans="1:11" x14ac:dyDescent="0.2">
      <c r="B39" s="83"/>
      <c r="D39" s="83"/>
      <c r="F39" s="83"/>
      <c r="H39" s="83"/>
    </row>
    <row r="40" spans="1:11" s="43" customFormat="1" x14ac:dyDescent="0.2">
      <c r="A40" s="162" t="s">
        <v>590</v>
      </c>
      <c r="B40" s="71">
        <v>1256</v>
      </c>
      <c r="C40" s="40">
        <f>B40/32224</f>
        <v>3.897715988083416E-2</v>
      </c>
      <c r="D40" s="71">
        <v>1433</v>
      </c>
      <c r="E40" s="41">
        <f>D40/32499</f>
        <v>4.4093664420443705E-2</v>
      </c>
      <c r="F40" s="77">
        <v>3863</v>
      </c>
      <c r="G40" s="42">
        <f>F40/81619</f>
        <v>4.7329665886619535E-2</v>
      </c>
      <c r="H40" s="71">
        <v>4147</v>
      </c>
      <c r="I40" s="41">
        <f>H40/85328</f>
        <v>4.8600693793362085E-2</v>
      </c>
      <c r="J40" s="37">
        <f>IF(D40=0, "-", IF((B40-D40)/D40&lt;10, (B40-D40)/D40, "&gt;999%"))</f>
        <v>-0.12351709699930216</v>
      </c>
      <c r="K40" s="38">
        <f>IF(H40=0, "-", IF((F40-H40)/H40&lt;10, (F40-H40)/H40, "&gt;999%"))</f>
        <v>-6.8483240897034003E-2</v>
      </c>
    </row>
    <row r="41" spans="1:11" x14ac:dyDescent="0.2">
      <c r="B41" s="83"/>
      <c r="D41" s="83"/>
      <c r="F41" s="83"/>
      <c r="H41" s="83"/>
    </row>
    <row r="42" spans="1:11" ht="15.75" x14ac:dyDescent="0.25">
      <c r="A42" s="164" t="s">
        <v>113</v>
      </c>
      <c r="B42" s="196" t="s">
        <v>1</v>
      </c>
      <c r="C42" s="200"/>
      <c r="D42" s="200"/>
      <c r="E42" s="197"/>
      <c r="F42" s="196" t="s">
        <v>14</v>
      </c>
      <c r="G42" s="200"/>
      <c r="H42" s="200"/>
      <c r="I42" s="197"/>
      <c r="J42" s="196" t="s">
        <v>15</v>
      </c>
      <c r="K42" s="197"/>
    </row>
    <row r="43" spans="1:11" x14ac:dyDescent="0.2">
      <c r="A43" s="22"/>
      <c r="B43" s="196">
        <f>VALUE(RIGHT($B$2, 4))</f>
        <v>2022</v>
      </c>
      <c r="C43" s="197"/>
      <c r="D43" s="196">
        <f>B43-1</f>
        <v>2021</v>
      </c>
      <c r="E43" s="204"/>
      <c r="F43" s="196">
        <f>B43</f>
        <v>2022</v>
      </c>
      <c r="G43" s="204"/>
      <c r="H43" s="196">
        <f>D43</f>
        <v>2021</v>
      </c>
      <c r="I43" s="204"/>
      <c r="J43" s="140" t="s">
        <v>4</v>
      </c>
      <c r="K43" s="141" t="s">
        <v>2</v>
      </c>
    </row>
    <row r="44" spans="1:11" x14ac:dyDescent="0.2">
      <c r="A44" s="163" t="s">
        <v>138</v>
      </c>
      <c r="B44" s="61" t="s">
        <v>12</v>
      </c>
      <c r="C44" s="62" t="s">
        <v>13</v>
      </c>
      <c r="D44" s="61" t="s">
        <v>12</v>
      </c>
      <c r="E44" s="63" t="s">
        <v>13</v>
      </c>
      <c r="F44" s="62" t="s">
        <v>12</v>
      </c>
      <c r="G44" s="62" t="s">
        <v>13</v>
      </c>
      <c r="H44" s="61" t="s">
        <v>12</v>
      </c>
      <c r="I44" s="63" t="s">
        <v>13</v>
      </c>
      <c r="J44" s="61"/>
      <c r="K44" s="63"/>
    </row>
    <row r="45" spans="1:11" x14ac:dyDescent="0.2">
      <c r="A45" s="7" t="s">
        <v>216</v>
      </c>
      <c r="B45" s="65">
        <v>0</v>
      </c>
      <c r="C45" s="34">
        <f>IF(B63=0, "-", B45/B63)</f>
        <v>0</v>
      </c>
      <c r="D45" s="65">
        <v>4</v>
      </c>
      <c r="E45" s="9">
        <f>IF(D63=0, "-", D45/D63)</f>
        <v>1.1415525114155251E-3</v>
      </c>
      <c r="F45" s="81">
        <v>0</v>
      </c>
      <c r="G45" s="34">
        <f>IF(F63=0, "-", F45/F63)</f>
        <v>0</v>
      </c>
      <c r="H45" s="65">
        <v>10</v>
      </c>
      <c r="I45" s="9">
        <f>IF(H63=0, "-", H45/H63)</f>
        <v>1.0222858311183807E-3</v>
      </c>
      <c r="J45" s="8">
        <f t="shared" ref="J45:J61" si="2">IF(D45=0, "-", IF((B45-D45)/D45&lt;10, (B45-D45)/D45, "&gt;999%"))</f>
        <v>-1</v>
      </c>
      <c r="K45" s="9">
        <f t="shared" ref="K45:K61" si="3">IF(H45=0, "-", IF((F45-H45)/H45&lt;10, (F45-H45)/H45, "&gt;999%"))</f>
        <v>-1</v>
      </c>
    </row>
    <row r="46" spans="1:11" x14ac:dyDescent="0.2">
      <c r="A46" s="7" t="s">
        <v>217</v>
      </c>
      <c r="B46" s="65">
        <v>4</v>
      </c>
      <c r="C46" s="34">
        <f>IF(B63=0, "-", B46/B63)</f>
        <v>1.554001554001554E-3</v>
      </c>
      <c r="D46" s="65">
        <v>35</v>
      </c>
      <c r="E46" s="9">
        <f>IF(D63=0, "-", D46/D63)</f>
        <v>9.9885844748858442E-3</v>
      </c>
      <c r="F46" s="81">
        <v>20</v>
      </c>
      <c r="G46" s="34">
        <f>IF(F63=0, "-", F46/F63)</f>
        <v>3.0134096730450506E-3</v>
      </c>
      <c r="H46" s="65">
        <v>86</v>
      </c>
      <c r="I46" s="9">
        <f>IF(H63=0, "-", H46/H63)</f>
        <v>8.7916581476180748E-3</v>
      </c>
      <c r="J46" s="8">
        <f t="shared" si="2"/>
        <v>-0.88571428571428568</v>
      </c>
      <c r="K46" s="9">
        <f t="shared" si="3"/>
        <v>-0.76744186046511631</v>
      </c>
    </row>
    <row r="47" spans="1:11" x14ac:dyDescent="0.2">
      <c r="A47" s="7" t="s">
        <v>218</v>
      </c>
      <c r="B47" s="65">
        <v>22</v>
      </c>
      <c r="C47" s="34">
        <f>IF(B63=0, "-", B47/B63)</f>
        <v>8.5470085470085479E-3</v>
      </c>
      <c r="D47" s="65">
        <v>153</v>
      </c>
      <c r="E47" s="9">
        <f>IF(D63=0, "-", D47/D63)</f>
        <v>4.3664383561643837E-2</v>
      </c>
      <c r="F47" s="81">
        <v>68</v>
      </c>
      <c r="G47" s="34">
        <f>IF(F63=0, "-", F47/F63)</f>
        <v>1.0245592888353172E-2</v>
      </c>
      <c r="H47" s="65">
        <v>498</v>
      </c>
      <c r="I47" s="9">
        <f>IF(H63=0, "-", H47/H63)</f>
        <v>5.090983438969536E-2</v>
      </c>
      <c r="J47" s="8">
        <f t="shared" si="2"/>
        <v>-0.85620915032679734</v>
      </c>
      <c r="K47" s="9">
        <f t="shared" si="3"/>
        <v>-0.86345381526104414</v>
      </c>
    </row>
    <row r="48" spans="1:11" x14ac:dyDescent="0.2">
      <c r="A48" s="7" t="s">
        <v>219</v>
      </c>
      <c r="B48" s="65">
        <v>0</v>
      </c>
      <c r="C48" s="34">
        <f>IF(B63=0, "-", B48/B63)</f>
        <v>0</v>
      </c>
      <c r="D48" s="65">
        <v>1</v>
      </c>
      <c r="E48" s="9">
        <f>IF(D63=0, "-", D48/D63)</f>
        <v>2.8538812785388126E-4</v>
      </c>
      <c r="F48" s="81">
        <v>0</v>
      </c>
      <c r="G48" s="34">
        <f>IF(F63=0, "-", F48/F63)</f>
        <v>0</v>
      </c>
      <c r="H48" s="65">
        <v>3</v>
      </c>
      <c r="I48" s="9">
        <f>IF(H63=0, "-", H48/H63)</f>
        <v>3.0668574933551422E-4</v>
      </c>
      <c r="J48" s="8">
        <f t="shared" si="2"/>
        <v>-1</v>
      </c>
      <c r="K48" s="9">
        <f t="shared" si="3"/>
        <v>-1</v>
      </c>
    </row>
    <row r="49" spans="1:11" x14ac:dyDescent="0.2">
      <c r="A49" s="7" t="s">
        <v>220</v>
      </c>
      <c r="B49" s="65">
        <v>925</v>
      </c>
      <c r="C49" s="34">
        <f>IF(B63=0, "-", B49/B63)</f>
        <v>0.35936285936285939</v>
      </c>
      <c r="D49" s="65">
        <v>810</v>
      </c>
      <c r="E49" s="9">
        <f>IF(D63=0, "-", D49/D63)</f>
        <v>0.23116438356164384</v>
      </c>
      <c r="F49" s="81">
        <v>2028</v>
      </c>
      <c r="G49" s="34">
        <f>IF(F63=0, "-", F49/F63)</f>
        <v>0.30555974084676812</v>
      </c>
      <c r="H49" s="65">
        <v>2237</v>
      </c>
      <c r="I49" s="9">
        <f>IF(H63=0, "-", H49/H63)</f>
        <v>0.22868534042118177</v>
      </c>
      <c r="J49" s="8">
        <f t="shared" si="2"/>
        <v>0.1419753086419753</v>
      </c>
      <c r="K49" s="9">
        <f t="shared" si="3"/>
        <v>-9.3428699150648192E-2</v>
      </c>
    </row>
    <row r="50" spans="1:11" x14ac:dyDescent="0.2">
      <c r="A50" s="7" t="s">
        <v>221</v>
      </c>
      <c r="B50" s="65">
        <v>20</v>
      </c>
      <c r="C50" s="34">
        <f>IF(B63=0, "-", B50/B63)</f>
        <v>7.77000777000777E-3</v>
      </c>
      <c r="D50" s="65">
        <v>9</v>
      </c>
      <c r="E50" s="9">
        <f>IF(D63=0, "-", D50/D63)</f>
        <v>2.5684931506849314E-3</v>
      </c>
      <c r="F50" s="81">
        <v>52</v>
      </c>
      <c r="G50" s="34">
        <f>IF(F63=0, "-", F50/F63)</f>
        <v>7.8348651499171307E-3</v>
      </c>
      <c r="H50" s="65">
        <v>25</v>
      </c>
      <c r="I50" s="9">
        <f>IF(H63=0, "-", H50/H63)</f>
        <v>2.5557145777959519E-3</v>
      </c>
      <c r="J50" s="8">
        <f t="shared" si="2"/>
        <v>1.2222222222222223</v>
      </c>
      <c r="K50" s="9">
        <f t="shared" si="3"/>
        <v>1.08</v>
      </c>
    </row>
    <row r="51" spans="1:11" x14ac:dyDescent="0.2">
      <c r="A51" s="7" t="s">
        <v>222</v>
      </c>
      <c r="B51" s="65">
        <v>371</v>
      </c>
      <c r="C51" s="34">
        <f>IF(B63=0, "-", B51/B63)</f>
        <v>0.14413364413364413</v>
      </c>
      <c r="D51" s="65">
        <v>557</v>
      </c>
      <c r="E51" s="9">
        <f>IF(D63=0, "-", D51/D63)</f>
        <v>0.15896118721461186</v>
      </c>
      <c r="F51" s="81">
        <v>1249</v>
      </c>
      <c r="G51" s="34">
        <f>IF(F63=0, "-", F51/F63)</f>
        <v>0.18818743408166341</v>
      </c>
      <c r="H51" s="65">
        <v>1604</v>
      </c>
      <c r="I51" s="9">
        <f>IF(H63=0, "-", H51/H63)</f>
        <v>0.16397464731138828</v>
      </c>
      <c r="J51" s="8">
        <f t="shared" si="2"/>
        <v>-0.33393177737881508</v>
      </c>
      <c r="K51" s="9">
        <f t="shared" si="3"/>
        <v>-0.22132169576059851</v>
      </c>
    </row>
    <row r="52" spans="1:11" x14ac:dyDescent="0.2">
      <c r="A52" s="7" t="s">
        <v>223</v>
      </c>
      <c r="B52" s="65">
        <v>461</v>
      </c>
      <c r="C52" s="34">
        <f>IF(B63=0, "-", B52/B63)</f>
        <v>0.1790986790986791</v>
      </c>
      <c r="D52" s="65">
        <v>550</v>
      </c>
      <c r="E52" s="9">
        <f>IF(D63=0, "-", D52/D63)</f>
        <v>0.1569634703196347</v>
      </c>
      <c r="F52" s="81">
        <v>1144</v>
      </c>
      <c r="G52" s="34">
        <f>IF(F63=0, "-", F52/F63)</f>
        <v>0.17236703329817687</v>
      </c>
      <c r="H52" s="65">
        <v>1615</v>
      </c>
      <c r="I52" s="9">
        <f>IF(H63=0, "-", H52/H63)</f>
        <v>0.16509916172561848</v>
      </c>
      <c r="J52" s="8">
        <f t="shared" si="2"/>
        <v>-0.16181818181818181</v>
      </c>
      <c r="K52" s="9">
        <f t="shared" si="3"/>
        <v>-0.29164086687306501</v>
      </c>
    </row>
    <row r="53" spans="1:11" x14ac:dyDescent="0.2">
      <c r="A53" s="7" t="s">
        <v>224</v>
      </c>
      <c r="B53" s="65">
        <v>0</v>
      </c>
      <c r="C53" s="34">
        <f>IF(B63=0, "-", B53/B63)</f>
        <v>0</v>
      </c>
      <c r="D53" s="65">
        <v>0</v>
      </c>
      <c r="E53" s="9">
        <f>IF(D63=0, "-", D53/D63)</f>
        <v>0</v>
      </c>
      <c r="F53" s="81">
        <v>0</v>
      </c>
      <c r="G53" s="34">
        <f>IF(F63=0, "-", F53/F63)</f>
        <v>0</v>
      </c>
      <c r="H53" s="65">
        <v>2</v>
      </c>
      <c r="I53" s="9">
        <f>IF(H63=0, "-", H53/H63)</f>
        <v>2.0445716622367614E-4</v>
      </c>
      <c r="J53" s="8" t="str">
        <f t="shared" si="2"/>
        <v>-</v>
      </c>
      <c r="K53" s="9">
        <f t="shared" si="3"/>
        <v>-1</v>
      </c>
    </row>
    <row r="54" spans="1:11" x14ac:dyDescent="0.2">
      <c r="A54" s="7" t="s">
        <v>225</v>
      </c>
      <c r="B54" s="65">
        <v>8</v>
      </c>
      <c r="C54" s="34">
        <f>IF(B63=0, "-", B54/B63)</f>
        <v>3.108003108003108E-3</v>
      </c>
      <c r="D54" s="65">
        <v>4</v>
      </c>
      <c r="E54" s="9">
        <f>IF(D63=0, "-", D54/D63)</f>
        <v>1.1415525114155251E-3</v>
      </c>
      <c r="F54" s="81">
        <v>18</v>
      </c>
      <c r="G54" s="34">
        <f>IF(F63=0, "-", F54/F63)</f>
        <v>2.7120687057405456E-3</v>
      </c>
      <c r="H54" s="65">
        <v>4</v>
      </c>
      <c r="I54" s="9">
        <f>IF(H63=0, "-", H54/H63)</f>
        <v>4.0891433244735228E-4</v>
      </c>
      <c r="J54" s="8">
        <f t="shared" si="2"/>
        <v>1</v>
      </c>
      <c r="K54" s="9">
        <f t="shared" si="3"/>
        <v>3.5</v>
      </c>
    </row>
    <row r="55" spans="1:11" x14ac:dyDescent="0.2">
      <c r="A55" s="7" t="s">
        <v>226</v>
      </c>
      <c r="B55" s="65">
        <v>18</v>
      </c>
      <c r="C55" s="34">
        <f>IF(B63=0, "-", B55/B63)</f>
        <v>6.993006993006993E-3</v>
      </c>
      <c r="D55" s="65">
        <v>66</v>
      </c>
      <c r="E55" s="9">
        <f>IF(D63=0, "-", D55/D63)</f>
        <v>1.8835616438356163E-2</v>
      </c>
      <c r="F55" s="81">
        <v>33</v>
      </c>
      <c r="G55" s="34">
        <f>IF(F63=0, "-", F55/F63)</f>
        <v>4.9721259605243337E-3</v>
      </c>
      <c r="H55" s="65">
        <v>117</v>
      </c>
      <c r="I55" s="9">
        <f>IF(H63=0, "-", H55/H63)</f>
        <v>1.1960744224085055E-2</v>
      </c>
      <c r="J55" s="8">
        <f t="shared" si="2"/>
        <v>-0.72727272727272729</v>
      </c>
      <c r="K55" s="9">
        <f t="shared" si="3"/>
        <v>-0.71794871794871795</v>
      </c>
    </row>
    <row r="56" spans="1:11" x14ac:dyDescent="0.2">
      <c r="A56" s="7" t="s">
        <v>227</v>
      </c>
      <c r="B56" s="65">
        <v>23</v>
      </c>
      <c r="C56" s="34">
        <f>IF(B63=0, "-", B56/B63)</f>
        <v>8.9355089355089359E-3</v>
      </c>
      <c r="D56" s="65">
        <v>117</v>
      </c>
      <c r="E56" s="9">
        <f>IF(D63=0, "-", D56/D63)</f>
        <v>3.3390410958904111E-2</v>
      </c>
      <c r="F56" s="81">
        <v>194</v>
      </c>
      <c r="G56" s="34">
        <f>IF(F63=0, "-", F56/F63)</f>
        <v>2.9230073828536991E-2</v>
      </c>
      <c r="H56" s="65">
        <v>390</v>
      </c>
      <c r="I56" s="9">
        <f>IF(H63=0, "-", H56/H63)</f>
        <v>3.986914741361685E-2</v>
      </c>
      <c r="J56" s="8">
        <f t="shared" si="2"/>
        <v>-0.80341880341880345</v>
      </c>
      <c r="K56" s="9">
        <f t="shared" si="3"/>
        <v>-0.50256410256410255</v>
      </c>
    </row>
    <row r="57" spans="1:11" x14ac:dyDescent="0.2">
      <c r="A57" s="7" t="s">
        <v>228</v>
      </c>
      <c r="B57" s="65">
        <v>1</v>
      </c>
      <c r="C57" s="34">
        <f>IF(B63=0, "-", B57/B63)</f>
        <v>3.885003885003885E-4</v>
      </c>
      <c r="D57" s="65">
        <v>79</v>
      </c>
      <c r="E57" s="9">
        <f>IF(D63=0, "-", D57/D63)</f>
        <v>2.254566210045662E-2</v>
      </c>
      <c r="F57" s="81">
        <v>1</v>
      </c>
      <c r="G57" s="34">
        <f>IF(F63=0, "-", F57/F63)</f>
        <v>1.5067048365225252E-4</v>
      </c>
      <c r="H57" s="65">
        <v>173</v>
      </c>
      <c r="I57" s="9">
        <f>IF(H63=0, "-", H57/H63)</f>
        <v>1.7685544878347986E-2</v>
      </c>
      <c r="J57" s="8">
        <f t="shared" si="2"/>
        <v>-0.98734177215189878</v>
      </c>
      <c r="K57" s="9">
        <f t="shared" si="3"/>
        <v>-0.9942196531791907</v>
      </c>
    </row>
    <row r="58" spans="1:11" x14ac:dyDescent="0.2">
      <c r="A58" s="7" t="s">
        <v>229</v>
      </c>
      <c r="B58" s="65">
        <v>660</v>
      </c>
      <c r="C58" s="34">
        <f>IF(B63=0, "-", B58/B63)</f>
        <v>0.25641025641025639</v>
      </c>
      <c r="D58" s="65">
        <v>1093</v>
      </c>
      <c r="E58" s="9">
        <f>IF(D63=0, "-", D58/D63)</f>
        <v>0.31192922374429222</v>
      </c>
      <c r="F58" s="81">
        <v>1727</v>
      </c>
      <c r="G58" s="34">
        <f>IF(F63=0, "-", F58/F63)</f>
        <v>0.26020792526744013</v>
      </c>
      <c r="H58" s="65">
        <v>2950</v>
      </c>
      <c r="I58" s="9">
        <f>IF(H63=0, "-", H58/H63)</f>
        <v>0.30157432017992231</v>
      </c>
      <c r="J58" s="8">
        <f t="shared" si="2"/>
        <v>-0.39615736505032023</v>
      </c>
      <c r="K58" s="9">
        <f t="shared" si="3"/>
        <v>-0.41457627118644069</v>
      </c>
    </row>
    <row r="59" spans="1:11" x14ac:dyDescent="0.2">
      <c r="A59" s="7" t="s">
        <v>230</v>
      </c>
      <c r="B59" s="65">
        <v>3</v>
      </c>
      <c r="C59" s="34">
        <f>IF(B63=0, "-", B59/B63)</f>
        <v>1.1655011655011655E-3</v>
      </c>
      <c r="D59" s="65">
        <v>1</v>
      </c>
      <c r="E59" s="9">
        <f>IF(D63=0, "-", D59/D63)</f>
        <v>2.8538812785388126E-4</v>
      </c>
      <c r="F59" s="81">
        <v>4</v>
      </c>
      <c r="G59" s="34">
        <f>IF(F63=0, "-", F59/F63)</f>
        <v>6.0268193460901007E-4</v>
      </c>
      <c r="H59" s="65">
        <v>4</v>
      </c>
      <c r="I59" s="9">
        <f>IF(H63=0, "-", H59/H63)</f>
        <v>4.0891433244735228E-4</v>
      </c>
      <c r="J59" s="8">
        <f t="shared" si="2"/>
        <v>2</v>
      </c>
      <c r="K59" s="9">
        <f t="shared" si="3"/>
        <v>0</v>
      </c>
    </row>
    <row r="60" spans="1:11" x14ac:dyDescent="0.2">
      <c r="A60" s="7" t="s">
        <v>231</v>
      </c>
      <c r="B60" s="65">
        <v>0</v>
      </c>
      <c r="C60" s="34">
        <f>IF(B63=0, "-", B60/B63)</f>
        <v>0</v>
      </c>
      <c r="D60" s="65">
        <v>8</v>
      </c>
      <c r="E60" s="9">
        <f>IF(D63=0, "-", D60/D63)</f>
        <v>2.2831050228310501E-3</v>
      </c>
      <c r="F60" s="81">
        <v>0</v>
      </c>
      <c r="G60" s="34">
        <f>IF(F63=0, "-", F60/F63)</f>
        <v>0</v>
      </c>
      <c r="H60" s="65">
        <v>20</v>
      </c>
      <c r="I60" s="9">
        <f>IF(H63=0, "-", H60/H63)</f>
        <v>2.0445716622367613E-3</v>
      </c>
      <c r="J60" s="8">
        <f t="shared" si="2"/>
        <v>-1</v>
      </c>
      <c r="K60" s="9">
        <f t="shared" si="3"/>
        <v>-1</v>
      </c>
    </row>
    <row r="61" spans="1:11" x14ac:dyDescent="0.2">
      <c r="A61" s="7" t="s">
        <v>232</v>
      </c>
      <c r="B61" s="65">
        <v>58</v>
      </c>
      <c r="C61" s="34">
        <f>IF(B63=0, "-", B61/B63)</f>
        <v>2.2533022533022532E-2</v>
      </c>
      <c r="D61" s="65">
        <v>17</v>
      </c>
      <c r="E61" s="9">
        <f>IF(D63=0, "-", D61/D63)</f>
        <v>4.8515981735159815E-3</v>
      </c>
      <c r="F61" s="81">
        <v>99</v>
      </c>
      <c r="G61" s="34">
        <f>IF(F63=0, "-", F61/F63)</f>
        <v>1.4916377881573E-2</v>
      </c>
      <c r="H61" s="65">
        <v>44</v>
      </c>
      <c r="I61" s="9">
        <f>IF(H63=0, "-", H61/H63)</f>
        <v>4.4980576569208751E-3</v>
      </c>
      <c r="J61" s="8">
        <f t="shared" si="2"/>
        <v>2.4117647058823528</v>
      </c>
      <c r="K61" s="9">
        <f t="shared" si="3"/>
        <v>1.25</v>
      </c>
    </row>
    <row r="62" spans="1:11" x14ac:dyDescent="0.2">
      <c r="A62" s="2"/>
      <c r="B62" s="68"/>
      <c r="C62" s="33"/>
      <c r="D62" s="68"/>
      <c r="E62" s="6"/>
      <c r="F62" s="82"/>
      <c r="G62" s="33"/>
      <c r="H62" s="68"/>
      <c r="I62" s="6"/>
      <c r="J62" s="5"/>
      <c r="K62" s="6"/>
    </row>
    <row r="63" spans="1:11" s="43" customFormat="1" x14ac:dyDescent="0.2">
      <c r="A63" s="162" t="s">
        <v>589</v>
      </c>
      <c r="B63" s="71">
        <f>SUM(B45:B62)</f>
        <v>2574</v>
      </c>
      <c r="C63" s="40">
        <f>B63/32224</f>
        <v>7.9878351539225428E-2</v>
      </c>
      <c r="D63" s="71">
        <f>SUM(D45:D62)</f>
        <v>3504</v>
      </c>
      <c r="E63" s="41">
        <f>D63/32499</f>
        <v>0.1078187021139112</v>
      </c>
      <c r="F63" s="77">
        <f>SUM(F45:F62)</f>
        <v>6637</v>
      </c>
      <c r="G63" s="42">
        <f>F63/81619</f>
        <v>8.1316850243203176E-2</v>
      </c>
      <c r="H63" s="71">
        <f>SUM(H45:H62)</f>
        <v>9782</v>
      </c>
      <c r="I63" s="41">
        <f>H63/85328</f>
        <v>0.11463997749859366</v>
      </c>
      <c r="J63" s="37">
        <f>IF(D63=0, "-", IF((B63-D63)/D63&lt;10, (B63-D63)/D63, "&gt;999%"))</f>
        <v>-0.2654109589041096</v>
      </c>
      <c r="K63" s="38">
        <f>IF(H63=0, "-", IF((F63-H63)/H63&lt;10, (F63-H63)/H63, "&gt;999%"))</f>
        <v>-0.32150889388673071</v>
      </c>
    </row>
    <row r="64" spans="1:11" x14ac:dyDescent="0.2">
      <c r="B64" s="83"/>
      <c r="D64" s="83"/>
      <c r="F64" s="83"/>
      <c r="H64" s="83"/>
    </row>
    <row r="65" spans="1:11" x14ac:dyDescent="0.2">
      <c r="A65" s="163" t="s">
        <v>139</v>
      </c>
      <c r="B65" s="61" t="s">
        <v>12</v>
      </c>
      <c r="C65" s="62" t="s">
        <v>13</v>
      </c>
      <c r="D65" s="61" t="s">
        <v>12</v>
      </c>
      <c r="E65" s="63" t="s">
        <v>13</v>
      </c>
      <c r="F65" s="62" t="s">
        <v>12</v>
      </c>
      <c r="G65" s="62" t="s">
        <v>13</v>
      </c>
      <c r="H65" s="61" t="s">
        <v>12</v>
      </c>
      <c r="I65" s="63" t="s">
        <v>13</v>
      </c>
      <c r="J65" s="61"/>
      <c r="K65" s="63"/>
    </row>
    <row r="66" spans="1:11" x14ac:dyDescent="0.2">
      <c r="A66" s="7" t="s">
        <v>233</v>
      </c>
      <c r="B66" s="65">
        <v>58</v>
      </c>
      <c r="C66" s="34">
        <f>IF(B76=0, "-", B66/B76)</f>
        <v>0.23293172690763053</v>
      </c>
      <c r="D66" s="65">
        <v>9</v>
      </c>
      <c r="E66" s="9">
        <f>IF(D76=0, "-", D66/D76)</f>
        <v>2.2058823529411766E-2</v>
      </c>
      <c r="F66" s="81">
        <v>89</v>
      </c>
      <c r="G66" s="34">
        <f>IF(F76=0, "-", F66/F76)</f>
        <v>0.16512059369202226</v>
      </c>
      <c r="H66" s="65">
        <v>67</v>
      </c>
      <c r="I66" s="9">
        <f>IF(H76=0, "-", H66/H76)</f>
        <v>6.6205533596837951E-2</v>
      </c>
      <c r="J66" s="8">
        <f t="shared" ref="J66:J74" si="4">IF(D66=0, "-", IF((B66-D66)/D66&lt;10, (B66-D66)/D66, "&gt;999%"))</f>
        <v>5.4444444444444446</v>
      </c>
      <c r="K66" s="9">
        <f t="shared" ref="K66:K74" si="5">IF(H66=0, "-", IF((F66-H66)/H66&lt;10, (F66-H66)/H66, "&gt;999%"))</f>
        <v>0.32835820895522388</v>
      </c>
    </row>
    <row r="67" spans="1:11" x14ac:dyDescent="0.2">
      <c r="A67" s="7" t="s">
        <v>234</v>
      </c>
      <c r="B67" s="65">
        <v>44</v>
      </c>
      <c r="C67" s="34">
        <f>IF(B76=0, "-", B67/B76)</f>
        <v>0.17670682730923695</v>
      </c>
      <c r="D67" s="65">
        <v>146</v>
      </c>
      <c r="E67" s="9">
        <f>IF(D76=0, "-", D67/D76)</f>
        <v>0.35784313725490197</v>
      </c>
      <c r="F67" s="81">
        <v>135</v>
      </c>
      <c r="G67" s="34">
        <f>IF(F76=0, "-", F67/F76)</f>
        <v>0.2504638218923933</v>
      </c>
      <c r="H67" s="65">
        <v>305</v>
      </c>
      <c r="I67" s="9">
        <f>IF(H76=0, "-", H67/H76)</f>
        <v>0.30138339920948615</v>
      </c>
      <c r="J67" s="8">
        <f t="shared" si="4"/>
        <v>-0.69863013698630139</v>
      </c>
      <c r="K67" s="9">
        <f t="shared" si="5"/>
        <v>-0.55737704918032782</v>
      </c>
    </row>
    <row r="68" spans="1:11" x14ac:dyDescent="0.2">
      <c r="A68" s="7" t="s">
        <v>235</v>
      </c>
      <c r="B68" s="65">
        <v>7</v>
      </c>
      <c r="C68" s="34">
        <f>IF(B76=0, "-", B68/B76)</f>
        <v>2.8112449799196786E-2</v>
      </c>
      <c r="D68" s="65">
        <v>83</v>
      </c>
      <c r="E68" s="9">
        <f>IF(D76=0, "-", D68/D76)</f>
        <v>0.20343137254901961</v>
      </c>
      <c r="F68" s="81">
        <v>76</v>
      </c>
      <c r="G68" s="34">
        <f>IF(F76=0, "-", F68/F76)</f>
        <v>0.14100185528756956</v>
      </c>
      <c r="H68" s="65">
        <v>168</v>
      </c>
      <c r="I68" s="9">
        <f>IF(H76=0, "-", H68/H76)</f>
        <v>0.16600790513833993</v>
      </c>
      <c r="J68" s="8">
        <f t="shared" si="4"/>
        <v>-0.91566265060240959</v>
      </c>
      <c r="K68" s="9">
        <f t="shared" si="5"/>
        <v>-0.54761904761904767</v>
      </c>
    </row>
    <row r="69" spans="1:11" x14ac:dyDescent="0.2">
      <c r="A69" s="7" t="s">
        <v>236</v>
      </c>
      <c r="B69" s="65">
        <v>0</v>
      </c>
      <c r="C69" s="34">
        <f>IF(B76=0, "-", B69/B76)</f>
        <v>0</v>
      </c>
      <c r="D69" s="65">
        <v>4</v>
      </c>
      <c r="E69" s="9">
        <f>IF(D76=0, "-", D69/D76)</f>
        <v>9.8039215686274508E-3</v>
      </c>
      <c r="F69" s="81">
        <v>1</v>
      </c>
      <c r="G69" s="34">
        <f>IF(F76=0, "-", F69/F76)</f>
        <v>1.8552875695732839E-3</v>
      </c>
      <c r="H69" s="65">
        <v>9</v>
      </c>
      <c r="I69" s="9">
        <f>IF(H76=0, "-", H69/H76)</f>
        <v>8.8932806324110679E-3</v>
      </c>
      <c r="J69" s="8">
        <f t="shared" si="4"/>
        <v>-1</v>
      </c>
      <c r="K69" s="9">
        <f t="shared" si="5"/>
        <v>-0.88888888888888884</v>
      </c>
    </row>
    <row r="70" spans="1:11" x14ac:dyDescent="0.2">
      <c r="A70" s="7" t="s">
        <v>237</v>
      </c>
      <c r="B70" s="65">
        <v>0</v>
      </c>
      <c r="C70" s="34">
        <f>IF(B76=0, "-", B70/B76)</f>
        <v>0</v>
      </c>
      <c r="D70" s="65">
        <v>3</v>
      </c>
      <c r="E70" s="9">
        <f>IF(D76=0, "-", D70/D76)</f>
        <v>7.3529411764705881E-3</v>
      </c>
      <c r="F70" s="81">
        <v>0</v>
      </c>
      <c r="G70" s="34">
        <f>IF(F76=0, "-", F70/F76)</f>
        <v>0</v>
      </c>
      <c r="H70" s="65">
        <v>11</v>
      </c>
      <c r="I70" s="9">
        <f>IF(H76=0, "-", H70/H76)</f>
        <v>1.0869565217391304E-2</v>
      </c>
      <c r="J70" s="8">
        <f t="shared" si="4"/>
        <v>-1</v>
      </c>
      <c r="K70" s="9">
        <f t="shared" si="5"/>
        <v>-1</v>
      </c>
    </row>
    <row r="71" spans="1:11" x14ac:dyDescent="0.2">
      <c r="A71" s="7" t="s">
        <v>238</v>
      </c>
      <c r="B71" s="65">
        <v>108</v>
      </c>
      <c r="C71" s="34">
        <f>IF(B76=0, "-", B71/B76)</f>
        <v>0.43373493975903615</v>
      </c>
      <c r="D71" s="65">
        <v>126</v>
      </c>
      <c r="E71" s="9">
        <f>IF(D76=0, "-", D71/D76)</f>
        <v>0.30882352941176472</v>
      </c>
      <c r="F71" s="81">
        <v>184</v>
      </c>
      <c r="G71" s="34">
        <f>IF(F76=0, "-", F71/F76)</f>
        <v>0.34137291280148424</v>
      </c>
      <c r="H71" s="65">
        <v>355</v>
      </c>
      <c r="I71" s="9">
        <f>IF(H76=0, "-", H71/H76)</f>
        <v>0.35079051383399207</v>
      </c>
      <c r="J71" s="8">
        <f t="shared" si="4"/>
        <v>-0.14285714285714285</v>
      </c>
      <c r="K71" s="9">
        <f t="shared" si="5"/>
        <v>-0.48169014084507045</v>
      </c>
    </row>
    <row r="72" spans="1:11" x14ac:dyDescent="0.2">
      <c r="A72" s="7" t="s">
        <v>239</v>
      </c>
      <c r="B72" s="65">
        <v>6</v>
      </c>
      <c r="C72" s="34">
        <f>IF(B76=0, "-", B72/B76)</f>
        <v>2.4096385542168676E-2</v>
      </c>
      <c r="D72" s="65">
        <v>17</v>
      </c>
      <c r="E72" s="9">
        <f>IF(D76=0, "-", D72/D76)</f>
        <v>4.1666666666666664E-2</v>
      </c>
      <c r="F72" s="81">
        <v>13</v>
      </c>
      <c r="G72" s="34">
        <f>IF(F76=0, "-", F72/F76)</f>
        <v>2.4118738404452691E-2</v>
      </c>
      <c r="H72" s="65">
        <v>41</v>
      </c>
      <c r="I72" s="9">
        <f>IF(H76=0, "-", H72/H76)</f>
        <v>4.0513833992094864E-2</v>
      </c>
      <c r="J72" s="8">
        <f t="shared" si="4"/>
        <v>-0.6470588235294118</v>
      </c>
      <c r="K72" s="9">
        <f t="shared" si="5"/>
        <v>-0.68292682926829273</v>
      </c>
    </row>
    <row r="73" spans="1:11" x14ac:dyDescent="0.2">
      <c r="A73" s="7" t="s">
        <v>240</v>
      </c>
      <c r="B73" s="65">
        <v>1</v>
      </c>
      <c r="C73" s="34">
        <f>IF(B76=0, "-", B73/B76)</f>
        <v>4.0160642570281121E-3</v>
      </c>
      <c r="D73" s="65">
        <v>16</v>
      </c>
      <c r="E73" s="9">
        <f>IF(D76=0, "-", D73/D76)</f>
        <v>3.9215686274509803E-2</v>
      </c>
      <c r="F73" s="81">
        <v>12</v>
      </c>
      <c r="G73" s="34">
        <f>IF(F76=0, "-", F73/F76)</f>
        <v>2.2263450834879406E-2</v>
      </c>
      <c r="H73" s="65">
        <v>37</v>
      </c>
      <c r="I73" s="9">
        <f>IF(H76=0, "-", H73/H76)</f>
        <v>3.6561264822134384E-2</v>
      </c>
      <c r="J73" s="8">
        <f t="shared" si="4"/>
        <v>-0.9375</v>
      </c>
      <c r="K73" s="9">
        <f t="shared" si="5"/>
        <v>-0.67567567567567566</v>
      </c>
    </row>
    <row r="74" spans="1:11" x14ac:dyDescent="0.2">
      <c r="A74" s="7" t="s">
        <v>241</v>
      </c>
      <c r="B74" s="65">
        <v>25</v>
      </c>
      <c r="C74" s="34">
        <f>IF(B76=0, "-", B74/B76)</f>
        <v>0.10040160642570281</v>
      </c>
      <c r="D74" s="65">
        <v>4</v>
      </c>
      <c r="E74" s="9">
        <f>IF(D76=0, "-", D74/D76)</f>
        <v>9.8039215686274508E-3</v>
      </c>
      <c r="F74" s="81">
        <v>29</v>
      </c>
      <c r="G74" s="34">
        <f>IF(F76=0, "-", F74/F76)</f>
        <v>5.3803339517625233E-2</v>
      </c>
      <c r="H74" s="65">
        <v>19</v>
      </c>
      <c r="I74" s="9">
        <f>IF(H76=0, "-", H74/H76)</f>
        <v>1.8774703557312252E-2</v>
      </c>
      <c r="J74" s="8">
        <f t="shared" si="4"/>
        <v>5.25</v>
      </c>
      <c r="K74" s="9">
        <f t="shared" si="5"/>
        <v>0.52631578947368418</v>
      </c>
    </row>
    <row r="75" spans="1:11" x14ac:dyDescent="0.2">
      <c r="A75" s="2"/>
      <c r="B75" s="68"/>
      <c r="C75" s="33"/>
      <c r="D75" s="68"/>
      <c r="E75" s="6"/>
      <c r="F75" s="82"/>
      <c r="G75" s="33"/>
      <c r="H75" s="68"/>
      <c r="I75" s="6"/>
      <c r="J75" s="5"/>
      <c r="K75" s="6"/>
    </row>
    <row r="76" spans="1:11" s="43" customFormat="1" x14ac:dyDescent="0.2">
      <c r="A76" s="162" t="s">
        <v>588</v>
      </c>
      <c r="B76" s="71">
        <f>SUM(B66:B75)</f>
        <v>249</v>
      </c>
      <c r="C76" s="40">
        <f>B76/32224</f>
        <v>7.7271598808341608E-3</v>
      </c>
      <c r="D76" s="71">
        <f>SUM(D66:D75)</f>
        <v>408</v>
      </c>
      <c r="E76" s="41">
        <f>D76/32499</f>
        <v>1.2554232437921167E-2</v>
      </c>
      <c r="F76" s="77">
        <f>SUM(F66:F75)</f>
        <v>539</v>
      </c>
      <c r="G76" s="42">
        <f>F76/81619</f>
        <v>6.6038544946642325E-3</v>
      </c>
      <c r="H76" s="71">
        <f>SUM(H66:H75)</f>
        <v>1012</v>
      </c>
      <c r="I76" s="41">
        <f>H76/85328</f>
        <v>1.1860116257266079E-2</v>
      </c>
      <c r="J76" s="37">
        <f>IF(D76=0, "-", IF((B76-D76)/D76&lt;10, (B76-D76)/D76, "&gt;999%"))</f>
        <v>-0.38970588235294118</v>
      </c>
      <c r="K76" s="38">
        <f>IF(H76=0, "-", IF((F76-H76)/H76&lt;10, (F76-H76)/H76, "&gt;999%"))</f>
        <v>-0.46739130434782611</v>
      </c>
    </row>
    <row r="77" spans="1:11" x14ac:dyDescent="0.2">
      <c r="B77" s="83"/>
      <c r="D77" s="83"/>
      <c r="F77" s="83"/>
      <c r="H77" s="83"/>
    </row>
    <row r="78" spans="1:11" s="43" customFormat="1" x14ac:dyDescent="0.2">
      <c r="A78" s="162" t="s">
        <v>587</v>
      </c>
      <c r="B78" s="71">
        <v>2823</v>
      </c>
      <c r="C78" s="40">
        <f>B78/32224</f>
        <v>8.7605511420059581E-2</v>
      </c>
      <c r="D78" s="71">
        <v>3912</v>
      </c>
      <c r="E78" s="41">
        <f>D78/32499</f>
        <v>0.12037293455183236</v>
      </c>
      <c r="F78" s="77">
        <v>7176</v>
      </c>
      <c r="G78" s="42">
        <f>F78/81619</f>
        <v>8.7920704737867408E-2</v>
      </c>
      <c r="H78" s="71">
        <v>10794</v>
      </c>
      <c r="I78" s="41">
        <f>H78/85328</f>
        <v>0.12650009375585974</v>
      </c>
      <c r="J78" s="37">
        <f>IF(D78=0, "-", IF((B78-D78)/D78&lt;10, (B78-D78)/D78, "&gt;999%"))</f>
        <v>-0.27837423312883436</v>
      </c>
      <c r="K78" s="38">
        <f>IF(H78=0, "-", IF((F78-H78)/H78&lt;10, (F78-H78)/H78, "&gt;999%"))</f>
        <v>-0.33518621456364645</v>
      </c>
    </row>
    <row r="79" spans="1:11" x14ac:dyDescent="0.2">
      <c r="B79" s="83"/>
      <c r="D79" s="83"/>
      <c r="F79" s="83"/>
      <c r="H79" s="83"/>
    </row>
    <row r="80" spans="1:11" ht="15.75" x14ac:dyDescent="0.25">
      <c r="A80" s="164" t="s">
        <v>114</v>
      </c>
      <c r="B80" s="196" t="s">
        <v>1</v>
      </c>
      <c r="C80" s="200"/>
      <c r="D80" s="200"/>
      <c r="E80" s="197"/>
      <c r="F80" s="196" t="s">
        <v>14</v>
      </c>
      <c r="G80" s="200"/>
      <c r="H80" s="200"/>
      <c r="I80" s="197"/>
      <c r="J80" s="196" t="s">
        <v>15</v>
      </c>
      <c r="K80" s="197"/>
    </row>
    <row r="81" spans="1:11" x14ac:dyDescent="0.2">
      <c r="A81" s="22"/>
      <c r="B81" s="196">
        <f>VALUE(RIGHT($B$2, 4))</f>
        <v>2022</v>
      </c>
      <c r="C81" s="197"/>
      <c r="D81" s="196">
        <f>B81-1</f>
        <v>2021</v>
      </c>
      <c r="E81" s="204"/>
      <c r="F81" s="196">
        <f>B81</f>
        <v>2022</v>
      </c>
      <c r="G81" s="204"/>
      <c r="H81" s="196">
        <f>D81</f>
        <v>2021</v>
      </c>
      <c r="I81" s="204"/>
      <c r="J81" s="140" t="s">
        <v>4</v>
      </c>
      <c r="K81" s="141" t="s">
        <v>2</v>
      </c>
    </row>
    <row r="82" spans="1:11" x14ac:dyDescent="0.2">
      <c r="A82" s="163" t="s">
        <v>140</v>
      </c>
      <c r="B82" s="61" t="s">
        <v>12</v>
      </c>
      <c r="C82" s="62" t="s">
        <v>13</v>
      </c>
      <c r="D82" s="61" t="s">
        <v>12</v>
      </c>
      <c r="E82" s="63" t="s">
        <v>13</v>
      </c>
      <c r="F82" s="62" t="s">
        <v>12</v>
      </c>
      <c r="G82" s="62" t="s">
        <v>13</v>
      </c>
      <c r="H82" s="61" t="s">
        <v>12</v>
      </c>
      <c r="I82" s="63" t="s">
        <v>13</v>
      </c>
      <c r="J82" s="61"/>
      <c r="K82" s="63"/>
    </row>
    <row r="83" spans="1:11" x14ac:dyDescent="0.2">
      <c r="A83" s="7" t="s">
        <v>242</v>
      </c>
      <c r="B83" s="65">
        <v>0</v>
      </c>
      <c r="C83" s="34">
        <f>IF(B94=0, "-", B83/B94)</f>
        <v>0</v>
      </c>
      <c r="D83" s="65">
        <v>1</v>
      </c>
      <c r="E83" s="9">
        <f>IF(D94=0, "-", D83/D94)</f>
        <v>2.3148148148148147E-3</v>
      </c>
      <c r="F83" s="81">
        <v>0</v>
      </c>
      <c r="G83" s="34">
        <f>IF(F94=0, "-", F83/F94)</f>
        <v>0</v>
      </c>
      <c r="H83" s="65">
        <v>1</v>
      </c>
      <c r="I83" s="9">
        <f>IF(H94=0, "-", H83/H94)</f>
        <v>7.6628352490421458E-4</v>
      </c>
      <c r="J83" s="8">
        <f t="shared" ref="J83:J92" si="6">IF(D83=0, "-", IF((B83-D83)/D83&lt;10, (B83-D83)/D83, "&gt;999%"))</f>
        <v>-1</v>
      </c>
      <c r="K83" s="9">
        <f t="shared" ref="K83:K92" si="7">IF(H83=0, "-", IF((F83-H83)/H83&lt;10, (F83-H83)/H83, "&gt;999%"))</f>
        <v>-1</v>
      </c>
    </row>
    <row r="84" spans="1:11" x14ac:dyDescent="0.2">
      <c r="A84" s="7" t="s">
        <v>243</v>
      </c>
      <c r="B84" s="65">
        <v>0</v>
      </c>
      <c r="C84" s="34">
        <f>IF(B94=0, "-", B84/B94)</f>
        <v>0</v>
      </c>
      <c r="D84" s="65">
        <v>2</v>
      </c>
      <c r="E84" s="9">
        <f>IF(D94=0, "-", D84/D94)</f>
        <v>4.6296296296296294E-3</v>
      </c>
      <c r="F84" s="81">
        <v>1</v>
      </c>
      <c r="G84" s="34">
        <f>IF(F94=0, "-", F84/F94)</f>
        <v>6.9637883008356546E-4</v>
      </c>
      <c r="H84" s="65">
        <v>7</v>
      </c>
      <c r="I84" s="9">
        <f>IF(H94=0, "-", H84/H94)</f>
        <v>5.3639846743295016E-3</v>
      </c>
      <c r="J84" s="8">
        <f t="shared" si="6"/>
        <v>-1</v>
      </c>
      <c r="K84" s="9">
        <f t="shared" si="7"/>
        <v>-0.8571428571428571</v>
      </c>
    </row>
    <row r="85" spans="1:11" x14ac:dyDescent="0.2">
      <c r="A85" s="7" t="s">
        <v>244</v>
      </c>
      <c r="B85" s="65">
        <v>7</v>
      </c>
      <c r="C85" s="34">
        <f>IF(B94=0, "-", B85/B94)</f>
        <v>1.4583333333333334E-2</v>
      </c>
      <c r="D85" s="65">
        <v>0</v>
      </c>
      <c r="E85" s="9">
        <f>IF(D94=0, "-", D85/D94)</f>
        <v>0</v>
      </c>
      <c r="F85" s="81">
        <v>53</v>
      </c>
      <c r="G85" s="34">
        <f>IF(F94=0, "-", F85/F94)</f>
        <v>3.6908077994428967E-2</v>
      </c>
      <c r="H85" s="65">
        <v>5</v>
      </c>
      <c r="I85" s="9">
        <f>IF(H94=0, "-", H85/H94)</f>
        <v>3.8314176245210726E-3</v>
      </c>
      <c r="J85" s="8" t="str">
        <f t="shared" si="6"/>
        <v>-</v>
      </c>
      <c r="K85" s="9">
        <f t="shared" si="7"/>
        <v>9.6</v>
      </c>
    </row>
    <row r="86" spans="1:11" x14ac:dyDescent="0.2">
      <c r="A86" s="7" t="s">
        <v>245</v>
      </c>
      <c r="B86" s="65">
        <v>42</v>
      </c>
      <c r="C86" s="34">
        <f>IF(B94=0, "-", B86/B94)</f>
        <v>8.7499999999999994E-2</v>
      </c>
      <c r="D86" s="65">
        <v>33</v>
      </c>
      <c r="E86" s="9">
        <f>IF(D94=0, "-", D86/D94)</f>
        <v>7.6388888888888895E-2</v>
      </c>
      <c r="F86" s="81">
        <v>104</v>
      </c>
      <c r="G86" s="34">
        <f>IF(F94=0, "-", F86/F94)</f>
        <v>7.2423398328690811E-2</v>
      </c>
      <c r="H86" s="65">
        <v>99</v>
      </c>
      <c r="I86" s="9">
        <f>IF(H94=0, "-", H86/H94)</f>
        <v>7.586206896551724E-2</v>
      </c>
      <c r="J86" s="8">
        <f t="shared" si="6"/>
        <v>0.27272727272727271</v>
      </c>
      <c r="K86" s="9">
        <f t="shared" si="7"/>
        <v>5.0505050505050504E-2</v>
      </c>
    </row>
    <row r="87" spans="1:11" x14ac:dyDescent="0.2">
      <c r="A87" s="7" t="s">
        <v>246</v>
      </c>
      <c r="B87" s="65">
        <v>7</v>
      </c>
      <c r="C87" s="34">
        <f>IF(B94=0, "-", B87/B94)</f>
        <v>1.4583333333333334E-2</v>
      </c>
      <c r="D87" s="65">
        <v>14</v>
      </c>
      <c r="E87" s="9">
        <f>IF(D94=0, "-", D87/D94)</f>
        <v>3.2407407407407406E-2</v>
      </c>
      <c r="F87" s="81">
        <v>24</v>
      </c>
      <c r="G87" s="34">
        <f>IF(F94=0, "-", F87/F94)</f>
        <v>1.6713091922005572E-2</v>
      </c>
      <c r="H87" s="65">
        <v>25</v>
      </c>
      <c r="I87" s="9">
        <f>IF(H94=0, "-", H87/H94)</f>
        <v>1.9157088122605363E-2</v>
      </c>
      <c r="J87" s="8">
        <f t="shared" si="6"/>
        <v>-0.5</v>
      </c>
      <c r="K87" s="9">
        <f t="shared" si="7"/>
        <v>-0.04</v>
      </c>
    </row>
    <row r="88" spans="1:11" x14ac:dyDescent="0.2">
      <c r="A88" s="7" t="s">
        <v>247</v>
      </c>
      <c r="B88" s="65">
        <v>64</v>
      </c>
      <c r="C88" s="34">
        <f>IF(B94=0, "-", B88/B94)</f>
        <v>0.13333333333333333</v>
      </c>
      <c r="D88" s="65">
        <v>62</v>
      </c>
      <c r="E88" s="9">
        <f>IF(D94=0, "-", D88/D94)</f>
        <v>0.14351851851851852</v>
      </c>
      <c r="F88" s="81">
        <v>130</v>
      </c>
      <c r="G88" s="34">
        <f>IF(F94=0, "-", F88/F94)</f>
        <v>9.0529247910863503E-2</v>
      </c>
      <c r="H88" s="65">
        <v>153</v>
      </c>
      <c r="I88" s="9">
        <f>IF(H94=0, "-", H88/H94)</f>
        <v>0.11724137931034483</v>
      </c>
      <c r="J88" s="8">
        <f t="shared" si="6"/>
        <v>3.2258064516129031E-2</v>
      </c>
      <c r="K88" s="9">
        <f t="shared" si="7"/>
        <v>-0.15032679738562091</v>
      </c>
    </row>
    <row r="89" spans="1:11" x14ac:dyDescent="0.2">
      <c r="A89" s="7" t="s">
        <v>248</v>
      </c>
      <c r="B89" s="65">
        <v>0</v>
      </c>
      <c r="C89" s="34">
        <f>IF(B94=0, "-", B89/B94)</f>
        <v>0</v>
      </c>
      <c r="D89" s="65">
        <v>0</v>
      </c>
      <c r="E89" s="9">
        <f>IF(D94=0, "-", D89/D94)</f>
        <v>0</v>
      </c>
      <c r="F89" s="81">
        <v>0</v>
      </c>
      <c r="G89" s="34">
        <f>IF(F94=0, "-", F89/F94)</f>
        <v>0</v>
      </c>
      <c r="H89" s="65">
        <v>2</v>
      </c>
      <c r="I89" s="9">
        <f>IF(H94=0, "-", H89/H94)</f>
        <v>1.5325670498084292E-3</v>
      </c>
      <c r="J89" s="8" t="str">
        <f t="shared" si="6"/>
        <v>-</v>
      </c>
      <c r="K89" s="9">
        <f t="shared" si="7"/>
        <v>-1</v>
      </c>
    </row>
    <row r="90" spans="1:11" x14ac:dyDescent="0.2">
      <c r="A90" s="7" t="s">
        <v>249</v>
      </c>
      <c r="B90" s="65">
        <v>0</v>
      </c>
      <c r="C90" s="34">
        <f>IF(B94=0, "-", B90/B94)</f>
        <v>0</v>
      </c>
      <c r="D90" s="65">
        <v>6</v>
      </c>
      <c r="E90" s="9">
        <f>IF(D94=0, "-", D90/D94)</f>
        <v>1.3888888888888888E-2</v>
      </c>
      <c r="F90" s="81">
        <v>0</v>
      </c>
      <c r="G90" s="34">
        <f>IF(F94=0, "-", F90/F94)</f>
        <v>0</v>
      </c>
      <c r="H90" s="65">
        <v>85</v>
      </c>
      <c r="I90" s="9">
        <f>IF(H94=0, "-", H90/H94)</f>
        <v>6.5134099616858232E-2</v>
      </c>
      <c r="J90" s="8">
        <f t="shared" si="6"/>
        <v>-1</v>
      </c>
      <c r="K90" s="9">
        <f t="shared" si="7"/>
        <v>-1</v>
      </c>
    </row>
    <row r="91" spans="1:11" x14ac:dyDescent="0.2">
      <c r="A91" s="7" t="s">
        <v>250</v>
      </c>
      <c r="B91" s="65">
        <v>349</v>
      </c>
      <c r="C91" s="34">
        <f>IF(B94=0, "-", B91/B94)</f>
        <v>0.7270833333333333</v>
      </c>
      <c r="D91" s="65">
        <v>309</v>
      </c>
      <c r="E91" s="9">
        <f>IF(D94=0, "-", D91/D94)</f>
        <v>0.71527777777777779</v>
      </c>
      <c r="F91" s="81">
        <v>1069</v>
      </c>
      <c r="G91" s="34">
        <f>IF(F94=0, "-", F91/F94)</f>
        <v>0.74442896935933145</v>
      </c>
      <c r="H91" s="65">
        <v>917</v>
      </c>
      <c r="I91" s="9">
        <f>IF(H94=0, "-", H91/H94)</f>
        <v>0.70268199233716477</v>
      </c>
      <c r="J91" s="8">
        <f t="shared" si="6"/>
        <v>0.12944983818770225</v>
      </c>
      <c r="K91" s="9">
        <f t="shared" si="7"/>
        <v>0.16575790621592149</v>
      </c>
    </row>
    <row r="92" spans="1:11" x14ac:dyDescent="0.2">
      <c r="A92" s="7" t="s">
        <v>251</v>
      </c>
      <c r="B92" s="65">
        <v>11</v>
      </c>
      <c r="C92" s="34">
        <f>IF(B94=0, "-", B92/B94)</f>
        <v>2.2916666666666665E-2</v>
      </c>
      <c r="D92" s="65">
        <v>5</v>
      </c>
      <c r="E92" s="9">
        <f>IF(D94=0, "-", D92/D94)</f>
        <v>1.1574074074074073E-2</v>
      </c>
      <c r="F92" s="81">
        <v>55</v>
      </c>
      <c r="G92" s="34">
        <f>IF(F94=0, "-", F92/F94)</f>
        <v>3.8300835654596098E-2</v>
      </c>
      <c r="H92" s="65">
        <v>11</v>
      </c>
      <c r="I92" s="9">
        <f>IF(H94=0, "-", H92/H94)</f>
        <v>8.4291187739463595E-3</v>
      </c>
      <c r="J92" s="8">
        <f t="shared" si="6"/>
        <v>1.2</v>
      </c>
      <c r="K92" s="9">
        <f t="shared" si="7"/>
        <v>4</v>
      </c>
    </row>
    <row r="93" spans="1:11" x14ac:dyDescent="0.2">
      <c r="A93" s="2"/>
      <c r="B93" s="68"/>
      <c r="C93" s="33"/>
      <c r="D93" s="68"/>
      <c r="E93" s="6"/>
      <c r="F93" s="82"/>
      <c r="G93" s="33"/>
      <c r="H93" s="68"/>
      <c r="I93" s="6"/>
      <c r="J93" s="5"/>
      <c r="K93" s="6"/>
    </row>
    <row r="94" spans="1:11" s="43" customFormat="1" x14ac:dyDescent="0.2">
      <c r="A94" s="162" t="s">
        <v>586</v>
      </c>
      <c r="B94" s="71">
        <f>SUM(B83:B93)</f>
        <v>480</v>
      </c>
      <c r="C94" s="40">
        <f>B94/32224</f>
        <v>1.4895729890764648E-2</v>
      </c>
      <c r="D94" s="71">
        <f>SUM(D83:D93)</f>
        <v>432</v>
      </c>
      <c r="E94" s="41">
        <f>D94/32499</f>
        <v>1.3292716698975353E-2</v>
      </c>
      <c r="F94" s="77">
        <f>SUM(F83:F93)</f>
        <v>1436</v>
      </c>
      <c r="G94" s="42">
        <f>F94/81619</f>
        <v>1.759394258689766E-2</v>
      </c>
      <c r="H94" s="71">
        <f>SUM(H83:H93)</f>
        <v>1305</v>
      </c>
      <c r="I94" s="41">
        <f>H94/85328</f>
        <v>1.5293924620288769E-2</v>
      </c>
      <c r="J94" s="37">
        <f>IF(D94=0, "-", IF((B94-D94)/D94&lt;10, (B94-D94)/D94, "&gt;999%"))</f>
        <v>0.1111111111111111</v>
      </c>
      <c r="K94" s="38">
        <f>IF(H94=0, "-", IF((F94-H94)/H94&lt;10, (F94-H94)/H94, "&gt;999%"))</f>
        <v>0.10038314176245211</v>
      </c>
    </row>
    <row r="95" spans="1:11" x14ac:dyDescent="0.2">
      <c r="B95" s="83"/>
      <c r="D95" s="83"/>
      <c r="F95" s="83"/>
      <c r="H95" s="83"/>
    </row>
    <row r="96" spans="1:11" x14ac:dyDescent="0.2">
      <c r="A96" s="163" t="s">
        <v>141</v>
      </c>
      <c r="B96" s="61" t="s">
        <v>12</v>
      </c>
      <c r="C96" s="62" t="s">
        <v>13</v>
      </c>
      <c r="D96" s="61" t="s">
        <v>12</v>
      </c>
      <c r="E96" s="63" t="s">
        <v>13</v>
      </c>
      <c r="F96" s="62" t="s">
        <v>12</v>
      </c>
      <c r="G96" s="62" t="s">
        <v>13</v>
      </c>
      <c r="H96" s="61" t="s">
        <v>12</v>
      </c>
      <c r="I96" s="63" t="s">
        <v>13</v>
      </c>
      <c r="J96" s="61"/>
      <c r="K96" s="63"/>
    </row>
    <row r="97" spans="1:11" x14ac:dyDescent="0.2">
      <c r="A97" s="7" t="s">
        <v>252</v>
      </c>
      <c r="B97" s="65">
        <v>5</v>
      </c>
      <c r="C97" s="34">
        <f>IF(B116=0, "-", B97/B116)</f>
        <v>2.4366471734892786E-3</v>
      </c>
      <c r="D97" s="65">
        <v>4</v>
      </c>
      <c r="E97" s="9">
        <f>IF(D116=0, "-", D97/D116)</f>
        <v>8.3160083160083165E-3</v>
      </c>
      <c r="F97" s="81">
        <v>20</v>
      </c>
      <c r="G97" s="34">
        <f>IF(F116=0, "-", F97/F116)</f>
        <v>7.7911959485781066E-3</v>
      </c>
      <c r="H97" s="65">
        <v>13</v>
      </c>
      <c r="I97" s="9">
        <f>IF(H116=0, "-", H97/H116)</f>
        <v>1.1187607573149742E-2</v>
      </c>
      <c r="J97" s="8">
        <f t="shared" ref="J97:J114" si="8">IF(D97=0, "-", IF((B97-D97)/D97&lt;10, (B97-D97)/D97, "&gt;999%"))</f>
        <v>0.25</v>
      </c>
      <c r="K97" s="9">
        <f t="shared" ref="K97:K114" si="9">IF(H97=0, "-", IF((F97-H97)/H97&lt;10, (F97-H97)/H97, "&gt;999%"))</f>
        <v>0.53846153846153844</v>
      </c>
    </row>
    <row r="98" spans="1:11" x14ac:dyDescent="0.2">
      <c r="A98" s="7" t="s">
        <v>253</v>
      </c>
      <c r="B98" s="65">
        <v>16</v>
      </c>
      <c r="C98" s="34">
        <f>IF(B116=0, "-", B98/B116)</f>
        <v>7.7972709551656916E-3</v>
      </c>
      <c r="D98" s="65">
        <v>37</v>
      </c>
      <c r="E98" s="9">
        <f>IF(D116=0, "-", D98/D116)</f>
        <v>7.6923076923076927E-2</v>
      </c>
      <c r="F98" s="81">
        <v>40</v>
      </c>
      <c r="G98" s="34">
        <f>IF(F116=0, "-", F98/F116)</f>
        <v>1.5582391897156213E-2</v>
      </c>
      <c r="H98" s="65">
        <v>108</v>
      </c>
      <c r="I98" s="9">
        <f>IF(H116=0, "-", H98/H116)</f>
        <v>9.2943201376936319E-2</v>
      </c>
      <c r="J98" s="8">
        <f t="shared" si="8"/>
        <v>-0.56756756756756754</v>
      </c>
      <c r="K98" s="9">
        <f t="shared" si="9"/>
        <v>-0.62962962962962965</v>
      </c>
    </row>
    <row r="99" spans="1:11" x14ac:dyDescent="0.2">
      <c r="A99" s="7" t="s">
        <v>254</v>
      </c>
      <c r="B99" s="65">
        <v>18</v>
      </c>
      <c r="C99" s="34">
        <f>IF(B116=0, "-", B99/B116)</f>
        <v>8.771929824561403E-3</v>
      </c>
      <c r="D99" s="65">
        <v>27</v>
      </c>
      <c r="E99" s="9">
        <f>IF(D116=0, "-", D99/D116)</f>
        <v>5.6133056133056136E-2</v>
      </c>
      <c r="F99" s="81">
        <v>40</v>
      </c>
      <c r="G99" s="34">
        <f>IF(F116=0, "-", F99/F116)</f>
        <v>1.5582391897156213E-2</v>
      </c>
      <c r="H99" s="65">
        <v>96</v>
      </c>
      <c r="I99" s="9">
        <f>IF(H116=0, "-", H99/H116)</f>
        <v>8.2616179001721177E-2</v>
      </c>
      <c r="J99" s="8">
        <f t="shared" si="8"/>
        <v>-0.33333333333333331</v>
      </c>
      <c r="K99" s="9">
        <f t="shared" si="9"/>
        <v>-0.58333333333333337</v>
      </c>
    </row>
    <row r="100" spans="1:11" x14ac:dyDescent="0.2">
      <c r="A100" s="7" t="s">
        <v>255</v>
      </c>
      <c r="B100" s="65">
        <v>117</v>
      </c>
      <c r="C100" s="34">
        <f>IF(B116=0, "-", B100/B116)</f>
        <v>5.701754385964912E-2</v>
      </c>
      <c r="D100" s="65">
        <v>192</v>
      </c>
      <c r="E100" s="9">
        <f>IF(D116=0, "-", D100/D116)</f>
        <v>0.39916839916839919</v>
      </c>
      <c r="F100" s="81">
        <v>245</v>
      </c>
      <c r="G100" s="34">
        <f>IF(F116=0, "-", F100/F116)</f>
        <v>9.5442150370081802E-2</v>
      </c>
      <c r="H100" s="65">
        <v>257</v>
      </c>
      <c r="I100" s="9">
        <f>IF(H116=0, "-", H100/H116)</f>
        <v>0.22117039586919104</v>
      </c>
      <c r="J100" s="8">
        <f t="shared" si="8"/>
        <v>-0.390625</v>
      </c>
      <c r="K100" s="9">
        <f t="shared" si="9"/>
        <v>-4.6692607003891051E-2</v>
      </c>
    </row>
    <row r="101" spans="1:11" x14ac:dyDescent="0.2">
      <c r="A101" s="7" t="s">
        <v>256</v>
      </c>
      <c r="B101" s="65">
        <v>20</v>
      </c>
      <c r="C101" s="34">
        <f>IF(B116=0, "-", B101/B116)</f>
        <v>9.7465886939571145E-3</v>
      </c>
      <c r="D101" s="65">
        <v>0</v>
      </c>
      <c r="E101" s="9">
        <f>IF(D116=0, "-", D101/D116)</f>
        <v>0</v>
      </c>
      <c r="F101" s="81">
        <v>50</v>
      </c>
      <c r="G101" s="34">
        <f>IF(F116=0, "-", F101/F116)</f>
        <v>1.9477989871445268E-2</v>
      </c>
      <c r="H101" s="65">
        <v>0</v>
      </c>
      <c r="I101" s="9">
        <f>IF(H116=0, "-", H101/H116)</f>
        <v>0</v>
      </c>
      <c r="J101" s="8" t="str">
        <f t="shared" si="8"/>
        <v>-</v>
      </c>
      <c r="K101" s="9" t="str">
        <f t="shared" si="9"/>
        <v>-</v>
      </c>
    </row>
    <row r="102" spans="1:11" x14ac:dyDescent="0.2">
      <c r="A102" s="7" t="s">
        <v>257</v>
      </c>
      <c r="B102" s="65">
        <v>11</v>
      </c>
      <c r="C102" s="34">
        <f>IF(B116=0, "-", B102/B116)</f>
        <v>5.360623781676413E-3</v>
      </c>
      <c r="D102" s="65">
        <v>0</v>
      </c>
      <c r="E102" s="9">
        <f>IF(D116=0, "-", D102/D116)</f>
        <v>0</v>
      </c>
      <c r="F102" s="81">
        <v>11</v>
      </c>
      <c r="G102" s="34">
        <f>IF(F116=0, "-", F102/F116)</f>
        <v>4.285157771717959E-3</v>
      </c>
      <c r="H102" s="65">
        <v>0</v>
      </c>
      <c r="I102" s="9">
        <f>IF(H116=0, "-", H102/H116)</f>
        <v>0</v>
      </c>
      <c r="J102" s="8" t="str">
        <f t="shared" si="8"/>
        <v>-</v>
      </c>
      <c r="K102" s="9" t="str">
        <f t="shared" si="9"/>
        <v>-</v>
      </c>
    </row>
    <row r="103" spans="1:11" x14ac:dyDescent="0.2">
      <c r="A103" s="7" t="s">
        <v>258</v>
      </c>
      <c r="B103" s="65">
        <v>5</v>
      </c>
      <c r="C103" s="34">
        <f>IF(B116=0, "-", B103/B116)</f>
        <v>2.4366471734892786E-3</v>
      </c>
      <c r="D103" s="65">
        <v>8</v>
      </c>
      <c r="E103" s="9">
        <f>IF(D116=0, "-", D103/D116)</f>
        <v>1.6632016632016633E-2</v>
      </c>
      <c r="F103" s="81">
        <v>10</v>
      </c>
      <c r="G103" s="34">
        <f>IF(F116=0, "-", F103/F116)</f>
        <v>3.8955979742890533E-3</v>
      </c>
      <c r="H103" s="65">
        <v>20</v>
      </c>
      <c r="I103" s="9">
        <f>IF(H116=0, "-", H103/H116)</f>
        <v>1.7211703958691909E-2</v>
      </c>
      <c r="J103" s="8">
        <f t="shared" si="8"/>
        <v>-0.375</v>
      </c>
      <c r="K103" s="9">
        <f t="shared" si="9"/>
        <v>-0.5</v>
      </c>
    </row>
    <row r="104" spans="1:11" x14ac:dyDescent="0.2">
      <c r="A104" s="7" t="s">
        <v>259</v>
      </c>
      <c r="B104" s="65">
        <v>2</v>
      </c>
      <c r="C104" s="34">
        <f>IF(B116=0, "-", B104/B116)</f>
        <v>9.7465886939571145E-4</v>
      </c>
      <c r="D104" s="65">
        <v>2</v>
      </c>
      <c r="E104" s="9">
        <f>IF(D116=0, "-", D104/D116)</f>
        <v>4.1580041580041582E-3</v>
      </c>
      <c r="F104" s="81">
        <v>6</v>
      </c>
      <c r="G104" s="34">
        <f>IF(F116=0, "-", F104/F116)</f>
        <v>2.3373587845734321E-3</v>
      </c>
      <c r="H104" s="65">
        <v>4</v>
      </c>
      <c r="I104" s="9">
        <f>IF(H116=0, "-", H104/H116)</f>
        <v>3.4423407917383822E-3</v>
      </c>
      <c r="J104" s="8">
        <f t="shared" si="8"/>
        <v>0</v>
      </c>
      <c r="K104" s="9">
        <f t="shared" si="9"/>
        <v>0.5</v>
      </c>
    </row>
    <row r="105" spans="1:11" x14ac:dyDescent="0.2">
      <c r="A105" s="7" t="s">
        <v>260</v>
      </c>
      <c r="B105" s="65">
        <v>46</v>
      </c>
      <c r="C105" s="34">
        <f>IF(B116=0, "-", B105/B116)</f>
        <v>2.2417153996101363E-2</v>
      </c>
      <c r="D105" s="65">
        <v>27</v>
      </c>
      <c r="E105" s="9">
        <f>IF(D116=0, "-", D105/D116)</f>
        <v>5.6133056133056136E-2</v>
      </c>
      <c r="F105" s="81">
        <v>128</v>
      </c>
      <c r="G105" s="34">
        <f>IF(F116=0, "-", F105/F116)</f>
        <v>4.9863654070899883E-2</v>
      </c>
      <c r="H105" s="65">
        <v>73</v>
      </c>
      <c r="I105" s="9">
        <f>IF(H116=0, "-", H105/H116)</f>
        <v>6.2822719449225475E-2</v>
      </c>
      <c r="J105" s="8">
        <f t="shared" si="8"/>
        <v>0.70370370370370372</v>
      </c>
      <c r="K105" s="9">
        <f t="shared" si="9"/>
        <v>0.75342465753424659</v>
      </c>
    </row>
    <row r="106" spans="1:11" x14ac:dyDescent="0.2">
      <c r="A106" s="7" t="s">
        <v>261</v>
      </c>
      <c r="B106" s="65">
        <v>1</v>
      </c>
      <c r="C106" s="34">
        <f>IF(B116=0, "-", B106/B116)</f>
        <v>4.8732943469785572E-4</v>
      </c>
      <c r="D106" s="65">
        <v>54</v>
      </c>
      <c r="E106" s="9">
        <f>IF(D116=0, "-", D106/D116)</f>
        <v>0.11226611226611227</v>
      </c>
      <c r="F106" s="81">
        <v>13</v>
      </c>
      <c r="G106" s="34">
        <f>IF(F116=0, "-", F106/F116)</f>
        <v>5.0642773665757696E-3</v>
      </c>
      <c r="H106" s="65">
        <v>166</v>
      </c>
      <c r="I106" s="9">
        <f>IF(H116=0, "-", H106/H116)</f>
        <v>0.14285714285714285</v>
      </c>
      <c r="J106" s="8">
        <f t="shared" si="8"/>
        <v>-0.98148148148148151</v>
      </c>
      <c r="K106" s="9">
        <f t="shared" si="9"/>
        <v>-0.92168674698795183</v>
      </c>
    </row>
    <row r="107" spans="1:11" x14ac:dyDescent="0.2">
      <c r="A107" s="7" t="s">
        <v>262</v>
      </c>
      <c r="B107" s="65">
        <v>56</v>
      </c>
      <c r="C107" s="34">
        <f>IF(B116=0, "-", B107/B116)</f>
        <v>2.7290448343079921E-2</v>
      </c>
      <c r="D107" s="65">
        <v>113</v>
      </c>
      <c r="E107" s="9">
        <f>IF(D116=0, "-", D107/D116)</f>
        <v>0.23492723492723494</v>
      </c>
      <c r="F107" s="81">
        <v>123</v>
      </c>
      <c r="G107" s="34">
        <f>IF(F116=0, "-", F107/F116)</f>
        <v>4.7915855083755357E-2</v>
      </c>
      <c r="H107" s="65">
        <v>357</v>
      </c>
      <c r="I107" s="9">
        <f>IF(H116=0, "-", H107/H116)</f>
        <v>0.30722891566265059</v>
      </c>
      <c r="J107" s="8">
        <f t="shared" si="8"/>
        <v>-0.50442477876106195</v>
      </c>
      <c r="K107" s="9">
        <f t="shared" si="9"/>
        <v>-0.65546218487394958</v>
      </c>
    </row>
    <row r="108" spans="1:11" x14ac:dyDescent="0.2">
      <c r="A108" s="7" t="s">
        <v>263</v>
      </c>
      <c r="B108" s="65">
        <v>63</v>
      </c>
      <c r="C108" s="34">
        <f>IF(B116=0, "-", B108/B116)</f>
        <v>3.0701754385964911E-2</v>
      </c>
      <c r="D108" s="65">
        <v>16</v>
      </c>
      <c r="E108" s="9">
        <f>IF(D116=0, "-", D108/D116)</f>
        <v>3.3264033264033266E-2</v>
      </c>
      <c r="F108" s="81">
        <v>134</v>
      </c>
      <c r="G108" s="34">
        <f>IF(F116=0, "-", F108/F116)</f>
        <v>5.2201012855473315E-2</v>
      </c>
      <c r="H108" s="65">
        <v>66</v>
      </c>
      <c r="I108" s="9">
        <f>IF(H116=0, "-", H108/H116)</f>
        <v>5.6798623063683308E-2</v>
      </c>
      <c r="J108" s="8">
        <f t="shared" si="8"/>
        <v>2.9375</v>
      </c>
      <c r="K108" s="9">
        <f t="shared" si="9"/>
        <v>1.0303030303030303</v>
      </c>
    </row>
    <row r="109" spans="1:11" x14ac:dyDescent="0.2">
      <c r="A109" s="7" t="s">
        <v>264</v>
      </c>
      <c r="B109" s="65">
        <v>82</v>
      </c>
      <c r="C109" s="34">
        <f>IF(B116=0, "-", B109/B116)</f>
        <v>3.9961013645224169E-2</v>
      </c>
      <c r="D109" s="65">
        <v>0</v>
      </c>
      <c r="E109" s="9">
        <f>IF(D116=0, "-", D109/D116)</f>
        <v>0</v>
      </c>
      <c r="F109" s="81">
        <v>82</v>
      </c>
      <c r="G109" s="34">
        <f>IF(F116=0, "-", F109/F116)</f>
        <v>3.194390338917024E-2</v>
      </c>
      <c r="H109" s="65">
        <v>0</v>
      </c>
      <c r="I109" s="9">
        <f>IF(H116=0, "-", H109/H116)</f>
        <v>0</v>
      </c>
      <c r="J109" s="8" t="str">
        <f t="shared" si="8"/>
        <v>-</v>
      </c>
      <c r="K109" s="9" t="str">
        <f t="shared" si="9"/>
        <v>-</v>
      </c>
    </row>
    <row r="110" spans="1:11" x14ac:dyDescent="0.2">
      <c r="A110" s="7" t="s">
        <v>265</v>
      </c>
      <c r="B110" s="65">
        <v>1571</v>
      </c>
      <c r="C110" s="34">
        <f>IF(B116=0, "-", B110/B116)</f>
        <v>0.76559454191033138</v>
      </c>
      <c r="D110" s="65">
        <v>0</v>
      </c>
      <c r="E110" s="9">
        <f>IF(D116=0, "-", D110/D116)</f>
        <v>0</v>
      </c>
      <c r="F110" s="81">
        <v>1571</v>
      </c>
      <c r="G110" s="34">
        <f>IF(F116=0, "-", F110/F116)</f>
        <v>0.61199844176081031</v>
      </c>
      <c r="H110" s="65">
        <v>0</v>
      </c>
      <c r="I110" s="9">
        <f>IF(H116=0, "-", H110/H116)</f>
        <v>0</v>
      </c>
      <c r="J110" s="8" t="str">
        <f t="shared" si="8"/>
        <v>-</v>
      </c>
      <c r="K110" s="9" t="str">
        <f t="shared" si="9"/>
        <v>-</v>
      </c>
    </row>
    <row r="111" spans="1:11" x14ac:dyDescent="0.2">
      <c r="A111" s="7" t="s">
        <v>266</v>
      </c>
      <c r="B111" s="65">
        <v>13</v>
      </c>
      <c r="C111" s="34">
        <f>IF(B116=0, "-", B111/B116)</f>
        <v>6.3352826510721244E-3</v>
      </c>
      <c r="D111" s="65">
        <v>0</v>
      </c>
      <c r="E111" s="9">
        <f>IF(D116=0, "-", D111/D116)</f>
        <v>0</v>
      </c>
      <c r="F111" s="81">
        <v>36</v>
      </c>
      <c r="G111" s="34">
        <f>IF(F116=0, "-", F111/F116)</f>
        <v>1.4024152707440592E-2</v>
      </c>
      <c r="H111" s="65">
        <v>0</v>
      </c>
      <c r="I111" s="9">
        <f>IF(H116=0, "-", H111/H116)</f>
        <v>0</v>
      </c>
      <c r="J111" s="8" t="str">
        <f t="shared" si="8"/>
        <v>-</v>
      </c>
      <c r="K111" s="9" t="str">
        <f t="shared" si="9"/>
        <v>-</v>
      </c>
    </row>
    <row r="112" spans="1:11" x14ac:dyDescent="0.2">
      <c r="A112" s="7" t="s">
        <v>267</v>
      </c>
      <c r="B112" s="65">
        <v>5</v>
      </c>
      <c r="C112" s="34">
        <f>IF(B116=0, "-", B112/B116)</f>
        <v>2.4366471734892786E-3</v>
      </c>
      <c r="D112" s="65">
        <v>0</v>
      </c>
      <c r="E112" s="9">
        <f>IF(D116=0, "-", D112/D116)</f>
        <v>0</v>
      </c>
      <c r="F112" s="81">
        <v>27</v>
      </c>
      <c r="G112" s="34">
        <f>IF(F116=0, "-", F112/F116)</f>
        <v>1.0518114530580444E-2</v>
      </c>
      <c r="H112" s="65">
        <v>1</v>
      </c>
      <c r="I112" s="9">
        <f>IF(H116=0, "-", H112/H116)</f>
        <v>8.6058519793459555E-4</v>
      </c>
      <c r="J112" s="8" t="str">
        <f t="shared" si="8"/>
        <v>-</v>
      </c>
      <c r="K112" s="9" t="str">
        <f t="shared" si="9"/>
        <v>&gt;999%</v>
      </c>
    </row>
    <row r="113" spans="1:11" x14ac:dyDescent="0.2">
      <c r="A113" s="7" t="s">
        <v>268</v>
      </c>
      <c r="B113" s="65">
        <v>0</v>
      </c>
      <c r="C113" s="34">
        <f>IF(B116=0, "-", B113/B116)</f>
        <v>0</v>
      </c>
      <c r="D113" s="65">
        <v>1</v>
      </c>
      <c r="E113" s="9">
        <f>IF(D116=0, "-", D113/D116)</f>
        <v>2.0790020790020791E-3</v>
      </c>
      <c r="F113" s="81">
        <v>0</v>
      </c>
      <c r="G113" s="34">
        <f>IF(F116=0, "-", F113/F116)</f>
        <v>0</v>
      </c>
      <c r="H113" s="65">
        <v>1</v>
      </c>
      <c r="I113" s="9">
        <f>IF(H116=0, "-", H113/H116)</f>
        <v>8.6058519793459555E-4</v>
      </c>
      <c r="J113" s="8">
        <f t="shared" si="8"/>
        <v>-1</v>
      </c>
      <c r="K113" s="9">
        <f t="shared" si="9"/>
        <v>-1</v>
      </c>
    </row>
    <row r="114" spans="1:11" x14ac:dyDescent="0.2">
      <c r="A114" s="7" t="s">
        <v>269</v>
      </c>
      <c r="B114" s="65">
        <v>21</v>
      </c>
      <c r="C114" s="34">
        <f>IF(B116=0, "-", B114/B116)</f>
        <v>1.023391812865497E-2</v>
      </c>
      <c r="D114" s="65">
        <v>0</v>
      </c>
      <c r="E114" s="9">
        <f>IF(D116=0, "-", D114/D116)</f>
        <v>0</v>
      </c>
      <c r="F114" s="81">
        <v>31</v>
      </c>
      <c r="G114" s="34">
        <f>IF(F116=0, "-", F114/F116)</f>
        <v>1.2076353720296066E-2</v>
      </c>
      <c r="H114" s="65">
        <v>0</v>
      </c>
      <c r="I114" s="9">
        <f>IF(H116=0, "-", H114/H116)</f>
        <v>0</v>
      </c>
      <c r="J114" s="8" t="str">
        <f t="shared" si="8"/>
        <v>-</v>
      </c>
      <c r="K114" s="9" t="str">
        <f t="shared" si="9"/>
        <v>-</v>
      </c>
    </row>
    <row r="115" spans="1:11" x14ac:dyDescent="0.2">
      <c r="A115" s="2"/>
      <c r="B115" s="68"/>
      <c r="C115" s="33"/>
      <c r="D115" s="68"/>
      <c r="E115" s="6"/>
      <c r="F115" s="82"/>
      <c r="G115" s="33"/>
      <c r="H115" s="68"/>
      <c r="I115" s="6"/>
      <c r="J115" s="5"/>
      <c r="K115" s="6"/>
    </row>
    <row r="116" spans="1:11" s="43" customFormat="1" x14ac:dyDescent="0.2">
      <c r="A116" s="162" t="s">
        <v>585</v>
      </c>
      <c r="B116" s="71">
        <f>SUM(B97:B115)</f>
        <v>2052</v>
      </c>
      <c r="C116" s="40">
        <f>B116/32224</f>
        <v>6.3679245283018868E-2</v>
      </c>
      <c r="D116" s="71">
        <f>SUM(D97:D115)</f>
        <v>481</v>
      </c>
      <c r="E116" s="41">
        <f>D116/32499</f>
        <v>1.4800455398627651E-2</v>
      </c>
      <c r="F116" s="77">
        <f>SUM(F97:F115)</f>
        <v>2567</v>
      </c>
      <c r="G116" s="42">
        <f>F116/81619</f>
        <v>3.1451010181452847E-2</v>
      </c>
      <c r="H116" s="71">
        <f>SUM(H97:H115)</f>
        <v>1162</v>
      </c>
      <c r="I116" s="41">
        <f>H116/85328</f>
        <v>1.3618038627414213E-2</v>
      </c>
      <c r="J116" s="37">
        <f>IF(D116=0, "-", IF((B116-D116)/D116&lt;10, (B116-D116)/D116, "&gt;999%"))</f>
        <v>3.2661122661122661</v>
      </c>
      <c r="K116" s="38">
        <f>IF(H116=0, "-", IF((F116-H116)/H116&lt;10, (F116-H116)/H116, "&gt;999%"))</f>
        <v>1.2091222030981068</v>
      </c>
    </row>
    <row r="117" spans="1:11" x14ac:dyDescent="0.2">
      <c r="B117" s="83"/>
      <c r="D117" s="83"/>
      <c r="F117" s="83"/>
      <c r="H117" s="83"/>
    </row>
    <row r="118" spans="1:11" s="43" customFormat="1" x14ac:dyDescent="0.2">
      <c r="A118" s="162" t="s">
        <v>584</v>
      </c>
      <c r="B118" s="71">
        <v>2532</v>
      </c>
      <c r="C118" s="40">
        <f>B118/32224</f>
        <v>7.8574975173783521E-2</v>
      </c>
      <c r="D118" s="71">
        <v>913</v>
      </c>
      <c r="E118" s="41">
        <f>D118/32499</f>
        <v>2.8093172097603002E-2</v>
      </c>
      <c r="F118" s="77">
        <v>4003</v>
      </c>
      <c r="G118" s="42">
        <f>F118/81619</f>
        <v>4.9044952768350504E-2</v>
      </c>
      <c r="H118" s="71">
        <v>2467</v>
      </c>
      <c r="I118" s="41">
        <f>H118/85328</f>
        <v>2.8911963247702982E-2</v>
      </c>
      <c r="J118" s="37">
        <f>IF(D118=0, "-", IF((B118-D118)/D118&lt;10, (B118-D118)/D118, "&gt;999%"))</f>
        <v>1.7732749178532312</v>
      </c>
      <c r="K118" s="38">
        <f>IF(H118=0, "-", IF((F118-H118)/H118&lt;10, (F118-H118)/H118, "&gt;999%"))</f>
        <v>0.62261856505877589</v>
      </c>
    </row>
    <row r="119" spans="1:11" x14ac:dyDescent="0.2">
      <c r="B119" s="83"/>
      <c r="D119" s="83"/>
      <c r="F119" s="83"/>
      <c r="H119" s="83"/>
    </row>
    <row r="120" spans="1:11" ht="15.75" x14ac:dyDescent="0.25">
      <c r="A120" s="164" t="s">
        <v>115</v>
      </c>
      <c r="B120" s="196" t="s">
        <v>1</v>
      </c>
      <c r="C120" s="200"/>
      <c r="D120" s="200"/>
      <c r="E120" s="197"/>
      <c r="F120" s="196" t="s">
        <v>14</v>
      </c>
      <c r="G120" s="200"/>
      <c r="H120" s="200"/>
      <c r="I120" s="197"/>
      <c r="J120" s="196" t="s">
        <v>15</v>
      </c>
      <c r="K120" s="197"/>
    </row>
    <row r="121" spans="1:11" x14ac:dyDescent="0.2">
      <c r="A121" s="22"/>
      <c r="B121" s="196">
        <f>VALUE(RIGHT($B$2, 4))</f>
        <v>2022</v>
      </c>
      <c r="C121" s="197"/>
      <c r="D121" s="196">
        <f>B121-1</f>
        <v>2021</v>
      </c>
      <c r="E121" s="204"/>
      <c r="F121" s="196">
        <f>B121</f>
        <v>2022</v>
      </c>
      <c r="G121" s="204"/>
      <c r="H121" s="196">
        <f>D121</f>
        <v>2021</v>
      </c>
      <c r="I121" s="204"/>
      <c r="J121" s="140" t="s">
        <v>4</v>
      </c>
      <c r="K121" s="141" t="s">
        <v>2</v>
      </c>
    </row>
    <row r="122" spans="1:11" x14ac:dyDescent="0.2">
      <c r="A122" s="163" t="s">
        <v>142</v>
      </c>
      <c r="B122" s="61" t="s">
        <v>12</v>
      </c>
      <c r="C122" s="62" t="s">
        <v>13</v>
      </c>
      <c r="D122" s="61" t="s">
        <v>12</v>
      </c>
      <c r="E122" s="63" t="s">
        <v>13</v>
      </c>
      <c r="F122" s="62" t="s">
        <v>12</v>
      </c>
      <c r="G122" s="62" t="s">
        <v>13</v>
      </c>
      <c r="H122" s="61" t="s">
        <v>12</v>
      </c>
      <c r="I122" s="63" t="s">
        <v>13</v>
      </c>
      <c r="J122" s="61"/>
      <c r="K122" s="63"/>
    </row>
    <row r="123" spans="1:11" x14ac:dyDescent="0.2">
      <c r="A123" s="7" t="s">
        <v>270</v>
      </c>
      <c r="B123" s="65">
        <v>99</v>
      </c>
      <c r="C123" s="34">
        <f>IF(B126=0, "-", B123/B126)</f>
        <v>0.8839285714285714</v>
      </c>
      <c r="D123" s="65">
        <v>52</v>
      </c>
      <c r="E123" s="9">
        <f>IF(D126=0, "-", D123/D126)</f>
        <v>0.70270270270270274</v>
      </c>
      <c r="F123" s="81">
        <v>218</v>
      </c>
      <c r="G123" s="34">
        <f>IF(F126=0, "-", F123/F126)</f>
        <v>0.84824902723735407</v>
      </c>
      <c r="H123" s="65">
        <v>180</v>
      </c>
      <c r="I123" s="9">
        <f>IF(H126=0, "-", H123/H126)</f>
        <v>0.72580645161290325</v>
      </c>
      <c r="J123" s="8">
        <f>IF(D123=0, "-", IF((B123-D123)/D123&lt;10, (B123-D123)/D123, "&gt;999%"))</f>
        <v>0.90384615384615385</v>
      </c>
      <c r="K123" s="9">
        <f>IF(H123=0, "-", IF((F123-H123)/H123&lt;10, (F123-H123)/H123, "&gt;999%"))</f>
        <v>0.21111111111111111</v>
      </c>
    </row>
    <row r="124" spans="1:11" x14ac:dyDescent="0.2">
      <c r="A124" s="7" t="s">
        <v>271</v>
      </c>
      <c r="B124" s="65">
        <v>13</v>
      </c>
      <c r="C124" s="34">
        <f>IF(B126=0, "-", B124/B126)</f>
        <v>0.11607142857142858</v>
      </c>
      <c r="D124" s="65">
        <v>22</v>
      </c>
      <c r="E124" s="9">
        <f>IF(D126=0, "-", D124/D126)</f>
        <v>0.29729729729729731</v>
      </c>
      <c r="F124" s="81">
        <v>39</v>
      </c>
      <c r="G124" s="34">
        <f>IF(F126=0, "-", F124/F126)</f>
        <v>0.1517509727626459</v>
      </c>
      <c r="H124" s="65">
        <v>68</v>
      </c>
      <c r="I124" s="9">
        <f>IF(H126=0, "-", H124/H126)</f>
        <v>0.27419354838709675</v>
      </c>
      <c r="J124" s="8">
        <f>IF(D124=0, "-", IF((B124-D124)/D124&lt;10, (B124-D124)/D124, "&gt;999%"))</f>
        <v>-0.40909090909090912</v>
      </c>
      <c r="K124" s="9">
        <f>IF(H124=0, "-", IF((F124-H124)/H124&lt;10, (F124-H124)/H124, "&gt;999%"))</f>
        <v>-0.4264705882352941</v>
      </c>
    </row>
    <row r="125" spans="1:11" x14ac:dyDescent="0.2">
      <c r="A125" s="2"/>
      <c r="B125" s="68"/>
      <c r="C125" s="33"/>
      <c r="D125" s="68"/>
      <c r="E125" s="6"/>
      <c r="F125" s="82"/>
      <c r="G125" s="33"/>
      <c r="H125" s="68"/>
      <c r="I125" s="6"/>
      <c r="J125" s="5"/>
      <c r="K125" s="6"/>
    </row>
    <row r="126" spans="1:11" s="43" customFormat="1" x14ac:dyDescent="0.2">
      <c r="A126" s="162" t="s">
        <v>583</v>
      </c>
      <c r="B126" s="71">
        <f>SUM(B123:B125)</f>
        <v>112</v>
      </c>
      <c r="C126" s="40">
        <f>B126/32224</f>
        <v>3.4756703078450842E-3</v>
      </c>
      <c r="D126" s="71">
        <f>SUM(D123:D125)</f>
        <v>74</v>
      </c>
      <c r="E126" s="41">
        <f>D126/32499</f>
        <v>2.2769931382504078E-3</v>
      </c>
      <c r="F126" s="77">
        <f>SUM(F123:F125)</f>
        <v>257</v>
      </c>
      <c r="G126" s="42">
        <f>F126/81619</f>
        <v>3.1487766328918512E-3</v>
      </c>
      <c r="H126" s="71">
        <f>SUM(H123:H125)</f>
        <v>248</v>
      </c>
      <c r="I126" s="41">
        <f>H126/85328</f>
        <v>2.9064316519782489E-3</v>
      </c>
      <c r="J126" s="37">
        <f>IF(D126=0, "-", IF((B126-D126)/D126&lt;10, (B126-D126)/D126, "&gt;999%"))</f>
        <v>0.51351351351351349</v>
      </c>
      <c r="K126" s="38">
        <f>IF(H126=0, "-", IF((F126-H126)/H126&lt;10, (F126-H126)/H126, "&gt;999%"))</f>
        <v>3.6290322580645164E-2</v>
      </c>
    </row>
    <row r="127" spans="1:11" x14ac:dyDescent="0.2">
      <c r="B127" s="83"/>
      <c r="D127" s="83"/>
      <c r="F127" s="83"/>
      <c r="H127" s="83"/>
    </row>
    <row r="128" spans="1:11" x14ac:dyDescent="0.2">
      <c r="A128" s="163" t="s">
        <v>143</v>
      </c>
      <c r="B128" s="61" t="s">
        <v>12</v>
      </c>
      <c r="C128" s="62" t="s">
        <v>13</v>
      </c>
      <c r="D128" s="61" t="s">
        <v>12</v>
      </c>
      <c r="E128" s="63" t="s">
        <v>13</v>
      </c>
      <c r="F128" s="62" t="s">
        <v>12</v>
      </c>
      <c r="G128" s="62" t="s">
        <v>13</v>
      </c>
      <c r="H128" s="61" t="s">
        <v>12</v>
      </c>
      <c r="I128" s="63" t="s">
        <v>13</v>
      </c>
      <c r="J128" s="61"/>
      <c r="K128" s="63"/>
    </row>
    <row r="129" spans="1:11" x14ac:dyDescent="0.2">
      <c r="A129" s="7" t="s">
        <v>272</v>
      </c>
      <c r="B129" s="65">
        <v>12</v>
      </c>
      <c r="C129" s="34">
        <f>IF(B140=0, "-", B129/B140)</f>
        <v>0.16</v>
      </c>
      <c r="D129" s="65">
        <v>12</v>
      </c>
      <c r="E129" s="9">
        <f>IF(D140=0, "-", D129/D140)</f>
        <v>7.4534161490683232E-2</v>
      </c>
      <c r="F129" s="81">
        <v>20</v>
      </c>
      <c r="G129" s="34">
        <f>IF(F140=0, "-", F129/F140)</f>
        <v>0.12903225806451613</v>
      </c>
      <c r="H129" s="65">
        <v>44</v>
      </c>
      <c r="I129" s="9">
        <f>IF(H140=0, "-", H129/H140)</f>
        <v>0.13836477987421383</v>
      </c>
      <c r="J129" s="8">
        <f t="shared" ref="J129:J138" si="10">IF(D129=0, "-", IF((B129-D129)/D129&lt;10, (B129-D129)/D129, "&gt;999%"))</f>
        <v>0</v>
      </c>
      <c r="K129" s="9">
        <f t="shared" ref="K129:K138" si="11">IF(H129=0, "-", IF((F129-H129)/H129&lt;10, (F129-H129)/H129, "&gt;999%"))</f>
        <v>-0.54545454545454541</v>
      </c>
    </row>
    <row r="130" spans="1:11" x14ac:dyDescent="0.2">
      <c r="A130" s="7" t="s">
        <v>273</v>
      </c>
      <c r="B130" s="65">
        <v>4</v>
      </c>
      <c r="C130" s="34">
        <f>IF(B140=0, "-", B130/B140)</f>
        <v>5.3333333333333337E-2</v>
      </c>
      <c r="D130" s="65">
        <v>4</v>
      </c>
      <c r="E130" s="9">
        <f>IF(D140=0, "-", D130/D140)</f>
        <v>2.4844720496894408E-2</v>
      </c>
      <c r="F130" s="81">
        <v>10</v>
      </c>
      <c r="G130" s="34">
        <f>IF(F140=0, "-", F130/F140)</f>
        <v>6.4516129032258063E-2</v>
      </c>
      <c r="H130" s="65">
        <v>17</v>
      </c>
      <c r="I130" s="9">
        <f>IF(H140=0, "-", H130/H140)</f>
        <v>5.3459119496855348E-2</v>
      </c>
      <c r="J130" s="8">
        <f t="shared" si="10"/>
        <v>0</v>
      </c>
      <c r="K130" s="9">
        <f t="shared" si="11"/>
        <v>-0.41176470588235292</v>
      </c>
    </row>
    <row r="131" spans="1:11" x14ac:dyDescent="0.2">
      <c r="A131" s="7" t="s">
        <v>274</v>
      </c>
      <c r="B131" s="65">
        <v>8</v>
      </c>
      <c r="C131" s="34">
        <f>IF(B140=0, "-", B131/B140)</f>
        <v>0.10666666666666667</v>
      </c>
      <c r="D131" s="65">
        <v>13</v>
      </c>
      <c r="E131" s="9">
        <f>IF(D140=0, "-", D131/D140)</f>
        <v>8.0745341614906832E-2</v>
      </c>
      <c r="F131" s="81">
        <v>26</v>
      </c>
      <c r="G131" s="34">
        <f>IF(F140=0, "-", F131/F140)</f>
        <v>0.16774193548387098</v>
      </c>
      <c r="H131" s="65">
        <v>34</v>
      </c>
      <c r="I131" s="9">
        <f>IF(H140=0, "-", H131/H140)</f>
        <v>0.1069182389937107</v>
      </c>
      <c r="J131" s="8">
        <f t="shared" si="10"/>
        <v>-0.38461538461538464</v>
      </c>
      <c r="K131" s="9">
        <f t="shared" si="11"/>
        <v>-0.23529411764705882</v>
      </c>
    </row>
    <row r="132" spans="1:11" x14ac:dyDescent="0.2">
      <c r="A132" s="7" t="s">
        <v>275</v>
      </c>
      <c r="B132" s="65">
        <v>3</v>
      </c>
      <c r="C132" s="34">
        <f>IF(B140=0, "-", B132/B140)</f>
        <v>0.04</v>
      </c>
      <c r="D132" s="65">
        <v>3</v>
      </c>
      <c r="E132" s="9">
        <f>IF(D140=0, "-", D132/D140)</f>
        <v>1.8633540372670808E-2</v>
      </c>
      <c r="F132" s="81">
        <v>7</v>
      </c>
      <c r="G132" s="34">
        <f>IF(F140=0, "-", F132/F140)</f>
        <v>4.5161290322580643E-2</v>
      </c>
      <c r="H132" s="65">
        <v>7</v>
      </c>
      <c r="I132" s="9">
        <f>IF(H140=0, "-", H132/H140)</f>
        <v>2.20125786163522E-2</v>
      </c>
      <c r="J132" s="8">
        <f t="shared" si="10"/>
        <v>0</v>
      </c>
      <c r="K132" s="9">
        <f t="shared" si="11"/>
        <v>0</v>
      </c>
    </row>
    <row r="133" spans="1:11" x14ac:dyDescent="0.2">
      <c r="A133" s="7" t="s">
        <v>276</v>
      </c>
      <c r="B133" s="65">
        <v>1</v>
      </c>
      <c r="C133" s="34">
        <f>IF(B140=0, "-", B133/B140)</f>
        <v>1.3333333333333334E-2</v>
      </c>
      <c r="D133" s="65">
        <v>0</v>
      </c>
      <c r="E133" s="9">
        <f>IF(D140=0, "-", D133/D140)</f>
        <v>0</v>
      </c>
      <c r="F133" s="81">
        <v>1</v>
      </c>
      <c r="G133" s="34">
        <f>IF(F140=0, "-", F133/F140)</f>
        <v>6.4516129032258064E-3</v>
      </c>
      <c r="H133" s="65">
        <v>1</v>
      </c>
      <c r="I133" s="9">
        <f>IF(H140=0, "-", H133/H140)</f>
        <v>3.1446540880503146E-3</v>
      </c>
      <c r="J133" s="8" t="str">
        <f t="shared" si="10"/>
        <v>-</v>
      </c>
      <c r="K133" s="9">
        <f t="shared" si="11"/>
        <v>0</v>
      </c>
    </row>
    <row r="134" spans="1:11" x14ac:dyDescent="0.2">
      <c r="A134" s="7" t="s">
        <v>277</v>
      </c>
      <c r="B134" s="65">
        <v>6</v>
      </c>
      <c r="C134" s="34">
        <f>IF(B140=0, "-", B134/B140)</f>
        <v>0.08</v>
      </c>
      <c r="D134" s="65">
        <v>3</v>
      </c>
      <c r="E134" s="9">
        <f>IF(D140=0, "-", D134/D140)</f>
        <v>1.8633540372670808E-2</v>
      </c>
      <c r="F134" s="81">
        <v>12</v>
      </c>
      <c r="G134" s="34">
        <f>IF(F140=0, "-", F134/F140)</f>
        <v>7.7419354838709681E-2</v>
      </c>
      <c r="H134" s="65">
        <v>15</v>
      </c>
      <c r="I134" s="9">
        <f>IF(H140=0, "-", H134/H140)</f>
        <v>4.716981132075472E-2</v>
      </c>
      <c r="J134" s="8">
        <f t="shared" si="10"/>
        <v>1</v>
      </c>
      <c r="K134" s="9">
        <f t="shared" si="11"/>
        <v>-0.2</v>
      </c>
    </row>
    <row r="135" spans="1:11" x14ac:dyDescent="0.2">
      <c r="A135" s="7" t="s">
        <v>278</v>
      </c>
      <c r="B135" s="65">
        <v>1</v>
      </c>
      <c r="C135" s="34">
        <f>IF(B140=0, "-", B135/B140)</f>
        <v>1.3333333333333334E-2</v>
      </c>
      <c r="D135" s="65">
        <v>0</v>
      </c>
      <c r="E135" s="9">
        <f>IF(D140=0, "-", D135/D140)</f>
        <v>0</v>
      </c>
      <c r="F135" s="81">
        <v>1</v>
      </c>
      <c r="G135" s="34">
        <f>IF(F140=0, "-", F135/F140)</f>
        <v>6.4516129032258064E-3</v>
      </c>
      <c r="H135" s="65">
        <v>4</v>
      </c>
      <c r="I135" s="9">
        <f>IF(H140=0, "-", H135/H140)</f>
        <v>1.2578616352201259E-2</v>
      </c>
      <c r="J135" s="8" t="str">
        <f t="shared" si="10"/>
        <v>-</v>
      </c>
      <c r="K135" s="9">
        <f t="shared" si="11"/>
        <v>-0.75</v>
      </c>
    </row>
    <row r="136" spans="1:11" x14ac:dyDescent="0.2">
      <c r="A136" s="7" t="s">
        <v>279</v>
      </c>
      <c r="B136" s="65">
        <v>16</v>
      </c>
      <c r="C136" s="34">
        <f>IF(B140=0, "-", B136/B140)</f>
        <v>0.21333333333333335</v>
      </c>
      <c r="D136" s="65">
        <v>67</v>
      </c>
      <c r="E136" s="9">
        <f>IF(D140=0, "-", D136/D140)</f>
        <v>0.41614906832298137</v>
      </c>
      <c r="F136" s="81">
        <v>32</v>
      </c>
      <c r="G136" s="34">
        <f>IF(F140=0, "-", F136/F140)</f>
        <v>0.20645161290322581</v>
      </c>
      <c r="H136" s="65">
        <v>121</v>
      </c>
      <c r="I136" s="9">
        <f>IF(H140=0, "-", H136/H140)</f>
        <v>0.38050314465408808</v>
      </c>
      <c r="J136" s="8">
        <f t="shared" si="10"/>
        <v>-0.76119402985074625</v>
      </c>
      <c r="K136" s="9">
        <f t="shared" si="11"/>
        <v>-0.73553719008264462</v>
      </c>
    </row>
    <row r="137" spans="1:11" x14ac:dyDescent="0.2">
      <c r="A137" s="7" t="s">
        <v>280</v>
      </c>
      <c r="B137" s="65">
        <v>22</v>
      </c>
      <c r="C137" s="34">
        <f>IF(B140=0, "-", B137/B140)</f>
        <v>0.29333333333333333</v>
      </c>
      <c r="D137" s="65">
        <v>59</v>
      </c>
      <c r="E137" s="9">
        <f>IF(D140=0, "-", D137/D140)</f>
        <v>0.36645962732919257</v>
      </c>
      <c r="F137" s="81">
        <v>44</v>
      </c>
      <c r="G137" s="34">
        <f>IF(F140=0, "-", F137/F140)</f>
        <v>0.28387096774193549</v>
      </c>
      <c r="H137" s="65">
        <v>75</v>
      </c>
      <c r="I137" s="9">
        <f>IF(H140=0, "-", H137/H140)</f>
        <v>0.23584905660377359</v>
      </c>
      <c r="J137" s="8">
        <f t="shared" si="10"/>
        <v>-0.6271186440677966</v>
      </c>
      <c r="K137" s="9">
        <f t="shared" si="11"/>
        <v>-0.41333333333333333</v>
      </c>
    </row>
    <row r="138" spans="1:11" x14ac:dyDescent="0.2">
      <c r="A138" s="7" t="s">
        <v>281</v>
      </c>
      <c r="B138" s="65">
        <v>2</v>
      </c>
      <c r="C138" s="34">
        <f>IF(B140=0, "-", B138/B140)</f>
        <v>2.6666666666666668E-2</v>
      </c>
      <c r="D138" s="65">
        <v>0</v>
      </c>
      <c r="E138" s="9">
        <f>IF(D140=0, "-", D138/D140)</f>
        <v>0</v>
      </c>
      <c r="F138" s="81">
        <v>2</v>
      </c>
      <c r="G138" s="34">
        <f>IF(F140=0, "-", F138/F140)</f>
        <v>1.2903225806451613E-2</v>
      </c>
      <c r="H138" s="65">
        <v>0</v>
      </c>
      <c r="I138" s="9">
        <f>IF(H140=0, "-", H138/H140)</f>
        <v>0</v>
      </c>
      <c r="J138" s="8" t="str">
        <f t="shared" si="10"/>
        <v>-</v>
      </c>
      <c r="K138" s="9" t="str">
        <f t="shared" si="11"/>
        <v>-</v>
      </c>
    </row>
    <row r="139" spans="1:11" x14ac:dyDescent="0.2">
      <c r="A139" s="2"/>
      <c r="B139" s="68"/>
      <c r="C139" s="33"/>
      <c r="D139" s="68"/>
      <c r="E139" s="6"/>
      <c r="F139" s="82"/>
      <c r="G139" s="33"/>
      <c r="H139" s="68"/>
      <c r="I139" s="6"/>
      <c r="J139" s="5"/>
      <c r="K139" s="6"/>
    </row>
    <row r="140" spans="1:11" s="43" customFormat="1" x14ac:dyDescent="0.2">
      <c r="A140" s="162" t="s">
        <v>582</v>
      </c>
      <c r="B140" s="71">
        <f>SUM(B129:B139)</f>
        <v>75</v>
      </c>
      <c r="C140" s="40">
        <f>B140/32224</f>
        <v>2.3274577954319762E-3</v>
      </c>
      <c r="D140" s="71">
        <f>SUM(D129:D139)</f>
        <v>161</v>
      </c>
      <c r="E140" s="41">
        <f>D140/32499</f>
        <v>4.953998584571833E-3</v>
      </c>
      <c r="F140" s="77">
        <f>SUM(F129:F139)</f>
        <v>155</v>
      </c>
      <c r="G140" s="42">
        <f>F140/81619</f>
        <v>1.8990676190592877E-3</v>
      </c>
      <c r="H140" s="71">
        <f>SUM(H129:H139)</f>
        <v>318</v>
      </c>
      <c r="I140" s="41">
        <f>H140/85328</f>
        <v>3.7267954247140445E-3</v>
      </c>
      <c r="J140" s="37">
        <f>IF(D140=0, "-", IF((B140-D140)/D140&lt;10, (B140-D140)/D140, "&gt;999%"))</f>
        <v>-0.53416149068322982</v>
      </c>
      <c r="K140" s="38">
        <f>IF(H140=0, "-", IF((F140-H140)/H140&lt;10, (F140-H140)/H140, "&gt;999%"))</f>
        <v>-0.51257861635220126</v>
      </c>
    </row>
    <row r="141" spans="1:11" x14ac:dyDescent="0.2">
      <c r="B141" s="83"/>
      <c r="D141" s="83"/>
      <c r="F141" s="83"/>
      <c r="H141" s="83"/>
    </row>
    <row r="142" spans="1:11" s="43" customFormat="1" x14ac:dyDescent="0.2">
      <c r="A142" s="162" t="s">
        <v>581</v>
      </c>
      <c r="B142" s="71">
        <v>187</v>
      </c>
      <c r="C142" s="40">
        <f>B142/32224</f>
        <v>5.8031281032770608E-3</v>
      </c>
      <c r="D142" s="71">
        <v>235</v>
      </c>
      <c r="E142" s="41">
        <f>D142/32499</f>
        <v>7.2309917228222404E-3</v>
      </c>
      <c r="F142" s="77">
        <v>412</v>
      </c>
      <c r="G142" s="42">
        <f>F142/81619</f>
        <v>5.0478442519511389E-3</v>
      </c>
      <c r="H142" s="71">
        <v>566</v>
      </c>
      <c r="I142" s="41">
        <f>H142/85328</f>
        <v>6.6332270766922934E-3</v>
      </c>
      <c r="J142" s="37">
        <f>IF(D142=0, "-", IF((B142-D142)/D142&lt;10, (B142-D142)/D142, "&gt;999%"))</f>
        <v>-0.20425531914893616</v>
      </c>
      <c r="K142" s="38">
        <f>IF(H142=0, "-", IF((F142-H142)/H142&lt;10, (F142-H142)/H142, "&gt;999%"))</f>
        <v>-0.27208480565371024</v>
      </c>
    </row>
    <row r="143" spans="1:11" x14ac:dyDescent="0.2">
      <c r="B143" s="83"/>
      <c r="D143" s="83"/>
      <c r="F143" s="83"/>
      <c r="H143" s="83"/>
    </row>
    <row r="144" spans="1:11" ht="15.75" x14ac:dyDescent="0.25">
      <c r="A144" s="164" t="s">
        <v>116</v>
      </c>
      <c r="B144" s="196" t="s">
        <v>1</v>
      </c>
      <c r="C144" s="200"/>
      <c r="D144" s="200"/>
      <c r="E144" s="197"/>
      <c r="F144" s="196" t="s">
        <v>14</v>
      </c>
      <c r="G144" s="200"/>
      <c r="H144" s="200"/>
      <c r="I144" s="197"/>
      <c r="J144" s="196" t="s">
        <v>15</v>
      </c>
      <c r="K144" s="197"/>
    </row>
    <row r="145" spans="1:11" x14ac:dyDescent="0.2">
      <c r="A145" s="22"/>
      <c r="B145" s="196">
        <f>VALUE(RIGHT($B$2, 4))</f>
        <v>2022</v>
      </c>
      <c r="C145" s="197"/>
      <c r="D145" s="196">
        <f>B145-1</f>
        <v>2021</v>
      </c>
      <c r="E145" s="204"/>
      <c r="F145" s="196">
        <f>B145</f>
        <v>2022</v>
      </c>
      <c r="G145" s="204"/>
      <c r="H145" s="196">
        <f>D145</f>
        <v>2021</v>
      </c>
      <c r="I145" s="204"/>
      <c r="J145" s="140" t="s">
        <v>4</v>
      </c>
      <c r="K145" s="141" t="s">
        <v>2</v>
      </c>
    </row>
    <row r="146" spans="1:11" x14ac:dyDescent="0.2">
      <c r="A146" s="163" t="s">
        <v>144</v>
      </c>
      <c r="B146" s="61" t="s">
        <v>12</v>
      </c>
      <c r="C146" s="62" t="s">
        <v>13</v>
      </c>
      <c r="D146" s="61" t="s">
        <v>12</v>
      </c>
      <c r="E146" s="63" t="s">
        <v>13</v>
      </c>
      <c r="F146" s="62" t="s">
        <v>12</v>
      </c>
      <c r="G146" s="62" t="s">
        <v>13</v>
      </c>
      <c r="H146" s="61" t="s">
        <v>12</v>
      </c>
      <c r="I146" s="63" t="s">
        <v>13</v>
      </c>
      <c r="J146" s="61"/>
      <c r="K146" s="63"/>
    </row>
    <row r="147" spans="1:11" x14ac:dyDescent="0.2">
      <c r="A147" s="7" t="s">
        <v>282</v>
      </c>
      <c r="B147" s="65">
        <v>5</v>
      </c>
      <c r="C147" s="34">
        <f>IF(B149=0, "-", B147/B149)</f>
        <v>1</v>
      </c>
      <c r="D147" s="65">
        <v>9</v>
      </c>
      <c r="E147" s="9">
        <f>IF(D149=0, "-", D147/D149)</f>
        <v>1</v>
      </c>
      <c r="F147" s="81">
        <v>22</v>
      </c>
      <c r="G147" s="34">
        <f>IF(F149=0, "-", F147/F149)</f>
        <v>1</v>
      </c>
      <c r="H147" s="65">
        <v>29</v>
      </c>
      <c r="I147" s="9">
        <f>IF(H149=0, "-", H147/H149)</f>
        <v>1</v>
      </c>
      <c r="J147" s="8">
        <f>IF(D147=0, "-", IF((B147-D147)/D147&lt;10, (B147-D147)/D147, "&gt;999%"))</f>
        <v>-0.44444444444444442</v>
      </c>
      <c r="K147" s="9">
        <f>IF(H147=0, "-", IF((F147-H147)/H147&lt;10, (F147-H147)/H147, "&gt;999%"))</f>
        <v>-0.2413793103448276</v>
      </c>
    </row>
    <row r="148" spans="1:11" x14ac:dyDescent="0.2">
      <c r="A148" s="2"/>
      <c r="B148" s="68"/>
      <c r="C148" s="33"/>
      <c r="D148" s="68"/>
      <c r="E148" s="6"/>
      <c r="F148" s="82"/>
      <c r="G148" s="33"/>
      <c r="H148" s="68"/>
      <c r="I148" s="6"/>
      <c r="J148" s="5"/>
      <c r="K148" s="6"/>
    </row>
    <row r="149" spans="1:11" s="43" customFormat="1" x14ac:dyDescent="0.2">
      <c r="A149" s="162" t="s">
        <v>580</v>
      </c>
      <c r="B149" s="71">
        <f>SUM(B147:B148)</f>
        <v>5</v>
      </c>
      <c r="C149" s="40">
        <f>B149/32224</f>
        <v>1.5516385302879841E-4</v>
      </c>
      <c r="D149" s="71">
        <f>SUM(D147:D148)</f>
        <v>9</v>
      </c>
      <c r="E149" s="41">
        <f>D149/32499</f>
        <v>2.7693159789531985E-4</v>
      </c>
      <c r="F149" s="77">
        <f>SUM(F147:F148)</f>
        <v>22</v>
      </c>
      <c r="G149" s="42">
        <f>F149/81619</f>
        <v>2.6954508141486665E-4</v>
      </c>
      <c r="H149" s="71">
        <f>SUM(H147:H148)</f>
        <v>29</v>
      </c>
      <c r="I149" s="41">
        <f>H149/85328</f>
        <v>3.3986499156197261E-4</v>
      </c>
      <c r="J149" s="37">
        <f>IF(D149=0, "-", IF((B149-D149)/D149&lt;10, (B149-D149)/D149, "&gt;999%"))</f>
        <v>-0.44444444444444442</v>
      </c>
      <c r="K149" s="38">
        <f>IF(H149=0, "-", IF((F149-H149)/H149&lt;10, (F149-H149)/H149, "&gt;999%"))</f>
        <v>-0.2413793103448276</v>
      </c>
    </row>
    <row r="150" spans="1:11" x14ac:dyDescent="0.2">
      <c r="B150" s="83"/>
      <c r="D150" s="83"/>
      <c r="F150" s="83"/>
      <c r="H150" s="83"/>
    </row>
    <row r="151" spans="1:11" x14ac:dyDescent="0.2">
      <c r="A151" s="163" t="s">
        <v>145</v>
      </c>
      <c r="B151" s="61" t="s">
        <v>12</v>
      </c>
      <c r="C151" s="62" t="s">
        <v>13</v>
      </c>
      <c r="D151" s="61" t="s">
        <v>12</v>
      </c>
      <c r="E151" s="63" t="s">
        <v>13</v>
      </c>
      <c r="F151" s="62" t="s">
        <v>12</v>
      </c>
      <c r="G151" s="62" t="s">
        <v>13</v>
      </c>
      <c r="H151" s="61" t="s">
        <v>12</v>
      </c>
      <c r="I151" s="63" t="s">
        <v>13</v>
      </c>
      <c r="J151" s="61"/>
      <c r="K151" s="63"/>
    </row>
    <row r="152" spans="1:11" x14ac:dyDescent="0.2">
      <c r="A152" s="7" t="s">
        <v>283</v>
      </c>
      <c r="B152" s="65">
        <v>2</v>
      </c>
      <c r="C152" s="34">
        <f>IF(B164=0, "-", B152/B164)</f>
        <v>0.14285714285714285</v>
      </c>
      <c r="D152" s="65">
        <v>1</v>
      </c>
      <c r="E152" s="9">
        <f>IF(D164=0, "-", D152/D164)</f>
        <v>3.3333333333333333E-2</v>
      </c>
      <c r="F152" s="81">
        <v>4</v>
      </c>
      <c r="G152" s="34">
        <f>IF(F164=0, "-", F152/F164)</f>
        <v>9.3023255813953487E-2</v>
      </c>
      <c r="H152" s="65">
        <v>7</v>
      </c>
      <c r="I152" s="9">
        <f>IF(H164=0, "-", H152/H164)</f>
        <v>0.12962962962962962</v>
      </c>
      <c r="J152" s="8">
        <f t="shared" ref="J152:J162" si="12">IF(D152=0, "-", IF((B152-D152)/D152&lt;10, (B152-D152)/D152, "&gt;999%"))</f>
        <v>1</v>
      </c>
      <c r="K152" s="9">
        <f t="shared" ref="K152:K162" si="13">IF(H152=0, "-", IF((F152-H152)/H152&lt;10, (F152-H152)/H152, "&gt;999%"))</f>
        <v>-0.42857142857142855</v>
      </c>
    </row>
    <row r="153" spans="1:11" x14ac:dyDescent="0.2">
      <c r="A153" s="7" t="s">
        <v>284</v>
      </c>
      <c r="B153" s="65">
        <v>1</v>
      </c>
      <c r="C153" s="34">
        <f>IF(B164=0, "-", B153/B164)</f>
        <v>7.1428571428571425E-2</v>
      </c>
      <c r="D153" s="65">
        <v>1</v>
      </c>
      <c r="E153" s="9">
        <f>IF(D164=0, "-", D153/D164)</f>
        <v>3.3333333333333333E-2</v>
      </c>
      <c r="F153" s="81">
        <v>2</v>
      </c>
      <c r="G153" s="34">
        <f>IF(F164=0, "-", F153/F164)</f>
        <v>4.6511627906976744E-2</v>
      </c>
      <c r="H153" s="65">
        <v>3</v>
      </c>
      <c r="I153" s="9">
        <f>IF(H164=0, "-", H153/H164)</f>
        <v>5.5555555555555552E-2</v>
      </c>
      <c r="J153" s="8">
        <f t="shared" si="12"/>
        <v>0</v>
      </c>
      <c r="K153" s="9">
        <f t="shared" si="13"/>
        <v>-0.33333333333333331</v>
      </c>
    </row>
    <row r="154" spans="1:11" x14ac:dyDescent="0.2">
      <c r="A154" s="7" t="s">
        <v>285</v>
      </c>
      <c r="B154" s="65">
        <v>1</v>
      </c>
      <c r="C154" s="34">
        <f>IF(B164=0, "-", B154/B164)</f>
        <v>7.1428571428571425E-2</v>
      </c>
      <c r="D154" s="65">
        <v>10</v>
      </c>
      <c r="E154" s="9">
        <f>IF(D164=0, "-", D154/D164)</f>
        <v>0.33333333333333331</v>
      </c>
      <c r="F154" s="81">
        <v>2</v>
      </c>
      <c r="G154" s="34">
        <f>IF(F164=0, "-", F154/F164)</f>
        <v>4.6511627906976744E-2</v>
      </c>
      <c r="H154" s="65">
        <v>11</v>
      </c>
      <c r="I154" s="9">
        <f>IF(H164=0, "-", H154/H164)</f>
        <v>0.20370370370370369</v>
      </c>
      <c r="J154" s="8">
        <f t="shared" si="12"/>
        <v>-0.9</v>
      </c>
      <c r="K154" s="9">
        <f t="shared" si="13"/>
        <v>-0.81818181818181823</v>
      </c>
    </row>
    <row r="155" spans="1:11" x14ac:dyDescent="0.2">
      <c r="A155" s="7" t="s">
        <v>286</v>
      </c>
      <c r="B155" s="65">
        <v>1</v>
      </c>
      <c r="C155" s="34">
        <f>IF(B164=0, "-", B155/B164)</f>
        <v>7.1428571428571425E-2</v>
      </c>
      <c r="D155" s="65">
        <v>1</v>
      </c>
      <c r="E155" s="9">
        <f>IF(D164=0, "-", D155/D164)</f>
        <v>3.3333333333333333E-2</v>
      </c>
      <c r="F155" s="81">
        <v>6</v>
      </c>
      <c r="G155" s="34">
        <f>IF(F164=0, "-", F155/F164)</f>
        <v>0.13953488372093023</v>
      </c>
      <c r="H155" s="65">
        <v>2</v>
      </c>
      <c r="I155" s="9">
        <f>IF(H164=0, "-", H155/H164)</f>
        <v>3.7037037037037035E-2</v>
      </c>
      <c r="J155" s="8">
        <f t="shared" si="12"/>
        <v>0</v>
      </c>
      <c r="K155" s="9">
        <f t="shared" si="13"/>
        <v>2</v>
      </c>
    </row>
    <row r="156" spans="1:11" x14ac:dyDescent="0.2">
      <c r="A156" s="7" t="s">
        <v>287</v>
      </c>
      <c r="B156" s="65">
        <v>0</v>
      </c>
      <c r="C156" s="34">
        <f>IF(B164=0, "-", B156/B164)</f>
        <v>0</v>
      </c>
      <c r="D156" s="65">
        <v>0</v>
      </c>
      <c r="E156" s="9">
        <f>IF(D164=0, "-", D156/D164)</f>
        <v>0</v>
      </c>
      <c r="F156" s="81">
        <v>0</v>
      </c>
      <c r="G156" s="34">
        <f>IF(F164=0, "-", F156/F164)</f>
        <v>0</v>
      </c>
      <c r="H156" s="65">
        <v>1</v>
      </c>
      <c r="I156" s="9">
        <f>IF(H164=0, "-", H156/H164)</f>
        <v>1.8518518518518517E-2</v>
      </c>
      <c r="J156" s="8" t="str">
        <f t="shared" si="12"/>
        <v>-</v>
      </c>
      <c r="K156" s="9">
        <f t="shared" si="13"/>
        <v>-1</v>
      </c>
    </row>
    <row r="157" spans="1:11" x14ac:dyDescent="0.2">
      <c r="A157" s="7" t="s">
        <v>288</v>
      </c>
      <c r="B157" s="65">
        <v>1</v>
      </c>
      <c r="C157" s="34">
        <f>IF(B164=0, "-", B157/B164)</f>
        <v>7.1428571428571425E-2</v>
      </c>
      <c r="D157" s="65">
        <v>1</v>
      </c>
      <c r="E157" s="9">
        <f>IF(D164=0, "-", D157/D164)</f>
        <v>3.3333333333333333E-2</v>
      </c>
      <c r="F157" s="81">
        <v>2</v>
      </c>
      <c r="G157" s="34">
        <f>IF(F164=0, "-", F157/F164)</f>
        <v>4.6511627906976744E-2</v>
      </c>
      <c r="H157" s="65">
        <v>2</v>
      </c>
      <c r="I157" s="9">
        <f>IF(H164=0, "-", H157/H164)</f>
        <v>3.7037037037037035E-2</v>
      </c>
      <c r="J157" s="8">
        <f t="shared" si="12"/>
        <v>0</v>
      </c>
      <c r="K157" s="9">
        <f t="shared" si="13"/>
        <v>0</v>
      </c>
    </row>
    <row r="158" spans="1:11" x14ac:dyDescent="0.2">
      <c r="A158" s="7" t="s">
        <v>289</v>
      </c>
      <c r="B158" s="65">
        <v>0</v>
      </c>
      <c r="C158" s="34">
        <f>IF(B164=0, "-", B158/B164)</f>
        <v>0</v>
      </c>
      <c r="D158" s="65">
        <v>1</v>
      </c>
      <c r="E158" s="9">
        <f>IF(D164=0, "-", D158/D164)</f>
        <v>3.3333333333333333E-2</v>
      </c>
      <c r="F158" s="81">
        <v>1</v>
      </c>
      <c r="G158" s="34">
        <f>IF(F164=0, "-", F158/F164)</f>
        <v>2.3255813953488372E-2</v>
      </c>
      <c r="H158" s="65">
        <v>2</v>
      </c>
      <c r="I158" s="9">
        <f>IF(H164=0, "-", H158/H164)</f>
        <v>3.7037037037037035E-2</v>
      </c>
      <c r="J158" s="8">
        <f t="shared" si="12"/>
        <v>-1</v>
      </c>
      <c r="K158" s="9">
        <f t="shared" si="13"/>
        <v>-0.5</v>
      </c>
    </row>
    <row r="159" spans="1:11" x14ac:dyDescent="0.2">
      <c r="A159" s="7" t="s">
        <v>290</v>
      </c>
      <c r="B159" s="65">
        <v>0</v>
      </c>
      <c r="C159" s="34">
        <f>IF(B164=0, "-", B159/B164)</f>
        <v>0</v>
      </c>
      <c r="D159" s="65">
        <v>0</v>
      </c>
      <c r="E159" s="9">
        <f>IF(D164=0, "-", D159/D164)</f>
        <v>0</v>
      </c>
      <c r="F159" s="81">
        <v>1</v>
      </c>
      <c r="G159" s="34">
        <f>IF(F164=0, "-", F159/F164)</f>
        <v>2.3255813953488372E-2</v>
      </c>
      <c r="H159" s="65">
        <v>1</v>
      </c>
      <c r="I159" s="9">
        <f>IF(H164=0, "-", H159/H164)</f>
        <v>1.8518518518518517E-2</v>
      </c>
      <c r="J159" s="8" t="str">
        <f t="shared" si="12"/>
        <v>-</v>
      </c>
      <c r="K159" s="9">
        <f t="shared" si="13"/>
        <v>0</v>
      </c>
    </row>
    <row r="160" spans="1:11" x14ac:dyDescent="0.2">
      <c r="A160" s="7" t="s">
        <v>291</v>
      </c>
      <c r="B160" s="65">
        <v>5</v>
      </c>
      <c r="C160" s="34">
        <f>IF(B164=0, "-", B160/B164)</f>
        <v>0.35714285714285715</v>
      </c>
      <c r="D160" s="65">
        <v>14</v>
      </c>
      <c r="E160" s="9">
        <f>IF(D164=0, "-", D160/D164)</f>
        <v>0.46666666666666667</v>
      </c>
      <c r="F160" s="81">
        <v>15</v>
      </c>
      <c r="G160" s="34">
        <f>IF(F164=0, "-", F160/F164)</f>
        <v>0.34883720930232559</v>
      </c>
      <c r="H160" s="65">
        <v>21</v>
      </c>
      <c r="I160" s="9">
        <f>IF(H164=0, "-", H160/H164)</f>
        <v>0.3888888888888889</v>
      </c>
      <c r="J160" s="8">
        <f t="shared" si="12"/>
        <v>-0.6428571428571429</v>
      </c>
      <c r="K160" s="9">
        <f t="shared" si="13"/>
        <v>-0.2857142857142857</v>
      </c>
    </row>
    <row r="161" spans="1:11" x14ac:dyDescent="0.2">
      <c r="A161" s="7" t="s">
        <v>292</v>
      </c>
      <c r="B161" s="65">
        <v>3</v>
      </c>
      <c r="C161" s="34">
        <f>IF(B164=0, "-", B161/B164)</f>
        <v>0.21428571428571427</v>
      </c>
      <c r="D161" s="65">
        <v>1</v>
      </c>
      <c r="E161" s="9">
        <f>IF(D164=0, "-", D161/D164)</f>
        <v>3.3333333333333333E-2</v>
      </c>
      <c r="F161" s="81">
        <v>8</v>
      </c>
      <c r="G161" s="34">
        <f>IF(F164=0, "-", F161/F164)</f>
        <v>0.18604651162790697</v>
      </c>
      <c r="H161" s="65">
        <v>3</v>
      </c>
      <c r="I161" s="9">
        <f>IF(H164=0, "-", H161/H164)</f>
        <v>5.5555555555555552E-2</v>
      </c>
      <c r="J161" s="8">
        <f t="shared" si="12"/>
        <v>2</v>
      </c>
      <c r="K161" s="9">
        <f t="shared" si="13"/>
        <v>1.6666666666666667</v>
      </c>
    </row>
    <row r="162" spans="1:11" x14ac:dyDescent="0.2">
      <c r="A162" s="7" t="s">
        <v>293</v>
      </c>
      <c r="B162" s="65">
        <v>0</v>
      </c>
      <c r="C162" s="34">
        <f>IF(B164=0, "-", B162/B164)</f>
        <v>0</v>
      </c>
      <c r="D162" s="65">
        <v>0</v>
      </c>
      <c r="E162" s="9">
        <f>IF(D164=0, "-", D162/D164)</f>
        <v>0</v>
      </c>
      <c r="F162" s="81">
        <v>2</v>
      </c>
      <c r="G162" s="34">
        <f>IF(F164=0, "-", F162/F164)</f>
        <v>4.6511627906976744E-2</v>
      </c>
      <c r="H162" s="65">
        <v>1</v>
      </c>
      <c r="I162" s="9">
        <f>IF(H164=0, "-", H162/H164)</f>
        <v>1.8518518518518517E-2</v>
      </c>
      <c r="J162" s="8" t="str">
        <f t="shared" si="12"/>
        <v>-</v>
      </c>
      <c r="K162" s="9">
        <f t="shared" si="13"/>
        <v>1</v>
      </c>
    </row>
    <row r="163" spans="1:11" x14ac:dyDescent="0.2">
      <c r="A163" s="2"/>
      <c r="B163" s="68"/>
      <c r="C163" s="33"/>
      <c r="D163" s="68"/>
      <c r="E163" s="6"/>
      <c r="F163" s="82"/>
      <c r="G163" s="33"/>
      <c r="H163" s="68"/>
      <c r="I163" s="6"/>
      <c r="J163" s="5"/>
      <c r="K163" s="6"/>
    </row>
    <row r="164" spans="1:11" s="43" customFormat="1" x14ac:dyDescent="0.2">
      <c r="A164" s="162" t="s">
        <v>579</v>
      </c>
      <c r="B164" s="71">
        <f>SUM(B152:B163)</f>
        <v>14</v>
      </c>
      <c r="C164" s="40">
        <f>B164/32224</f>
        <v>4.3445878848063553E-4</v>
      </c>
      <c r="D164" s="71">
        <f>SUM(D152:D163)</f>
        <v>30</v>
      </c>
      <c r="E164" s="41">
        <f>D164/32499</f>
        <v>9.2310532631773284E-4</v>
      </c>
      <c r="F164" s="77">
        <f>SUM(F152:F163)</f>
        <v>43</v>
      </c>
      <c r="G164" s="42">
        <f>F164/81619</f>
        <v>5.2683811367451204E-4</v>
      </c>
      <c r="H164" s="71">
        <f>SUM(H152:H163)</f>
        <v>54</v>
      </c>
      <c r="I164" s="41">
        <f>H164/85328</f>
        <v>6.3285205325332833E-4</v>
      </c>
      <c r="J164" s="37">
        <f>IF(D164=0, "-", IF((B164-D164)/D164&lt;10, (B164-D164)/D164, "&gt;999%"))</f>
        <v>-0.53333333333333333</v>
      </c>
      <c r="K164" s="38">
        <f>IF(H164=0, "-", IF((F164-H164)/H164&lt;10, (F164-H164)/H164, "&gt;999%"))</f>
        <v>-0.20370370370370369</v>
      </c>
    </row>
    <row r="165" spans="1:11" x14ac:dyDescent="0.2">
      <c r="B165" s="83"/>
      <c r="D165" s="83"/>
      <c r="F165" s="83"/>
      <c r="H165" s="83"/>
    </row>
    <row r="166" spans="1:11" s="43" customFormat="1" x14ac:dyDescent="0.2">
      <c r="A166" s="162" t="s">
        <v>578</v>
      </c>
      <c r="B166" s="71">
        <v>19</v>
      </c>
      <c r="C166" s="40">
        <f>B166/32224</f>
        <v>5.8962264150943394E-4</v>
      </c>
      <c r="D166" s="71">
        <v>39</v>
      </c>
      <c r="E166" s="41">
        <f>D166/32499</f>
        <v>1.2000369242130527E-3</v>
      </c>
      <c r="F166" s="77">
        <v>65</v>
      </c>
      <c r="G166" s="42">
        <f>F166/81619</f>
        <v>7.9638319508937869E-4</v>
      </c>
      <c r="H166" s="71">
        <v>83</v>
      </c>
      <c r="I166" s="41">
        <f>H166/85328</f>
        <v>9.72717044815301E-4</v>
      </c>
      <c r="J166" s="37">
        <f>IF(D166=0, "-", IF((B166-D166)/D166&lt;10, (B166-D166)/D166, "&gt;999%"))</f>
        <v>-0.51282051282051277</v>
      </c>
      <c r="K166" s="38">
        <f>IF(H166=0, "-", IF((F166-H166)/H166&lt;10, (F166-H166)/H166, "&gt;999%"))</f>
        <v>-0.21686746987951808</v>
      </c>
    </row>
    <row r="167" spans="1:11" x14ac:dyDescent="0.2">
      <c r="B167" s="83"/>
      <c r="D167" s="83"/>
      <c r="F167" s="83"/>
      <c r="H167" s="83"/>
    </row>
    <row r="168" spans="1:11" ht="15.75" x14ac:dyDescent="0.25">
      <c r="A168" s="164" t="s">
        <v>117</v>
      </c>
      <c r="B168" s="196" t="s">
        <v>1</v>
      </c>
      <c r="C168" s="200"/>
      <c r="D168" s="200"/>
      <c r="E168" s="197"/>
      <c r="F168" s="196" t="s">
        <v>14</v>
      </c>
      <c r="G168" s="200"/>
      <c r="H168" s="200"/>
      <c r="I168" s="197"/>
      <c r="J168" s="196" t="s">
        <v>15</v>
      </c>
      <c r="K168" s="197"/>
    </row>
    <row r="169" spans="1:11" x14ac:dyDescent="0.2">
      <c r="A169" s="22"/>
      <c r="B169" s="196">
        <f>VALUE(RIGHT($B$2, 4))</f>
        <v>2022</v>
      </c>
      <c r="C169" s="197"/>
      <c r="D169" s="196">
        <f>B169-1</f>
        <v>2021</v>
      </c>
      <c r="E169" s="204"/>
      <c r="F169" s="196">
        <f>B169</f>
        <v>2022</v>
      </c>
      <c r="G169" s="204"/>
      <c r="H169" s="196">
        <f>D169</f>
        <v>2021</v>
      </c>
      <c r="I169" s="204"/>
      <c r="J169" s="140" t="s">
        <v>4</v>
      </c>
      <c r="K169" s="141" t="s">
        <v>2</v>
      </c>
    </row>
    <row r="170" spans="1:11" x14ac:dyDescent="0.2">
      <c r="A170" s="163" t="s">
        <v>146</v>
      </c>
      <c r="B170" s="61" t="s">
        <v>12</v>
      </c>
      <c r="C170" s="62" t="s">
        <v>13</v>
      </c>
      <c r="D170" s="61" t="s">
        <v>12</v>
      </c>
      <c r="E170" s="63" t="s">
        <v>13</v>
      </c>
      <c r="F170" s="62" t="s">
        <v>12</v>
      </c>
      <c r="G170" s="62" t="s">
        <v>13</v>
      </c>
      <c r="H170" s="61" t="s">
        <v>12</v>
      </c>
      <c r="I170" s="63" t="s">
        <v>13</v>
      </c>
      <c r="J170" s="61"/>
      <c r="K170" s="63"/>
    </row>
    <row r="171" spans="1:11" x14ac:dyDescent="0.2">
      <c r="A171" s="7" t="s">
        <v>294</v>
      </c>
      <c r="B171" s="65">
        <v>26</v>
      </c>
      <c r="C171" s="34">
        <f>IF(B181=0, "-", B171/B181)</f>
        <v>7.6470588235294124E-2</v>
      </c>
      <c r="D171" s="65">
        <v>70</v>
      </c>
      <c r="E171" s="9">
        <f>IF(D181=0, "-", D171/D181)</f>
        <v>0.15021459227467812</v>
      </c>
      <c r="F171" s="81">
        <v>137</v>
      </c>
      <c r="G171" s="34">
        <f>IF(F181=0, "-", F171/F181)</f>
        <v>0.13122605363984674</v>
      </c>
      <c r="H171" s="65">
        <v>137</v>
      </c>
      <c r="I171" s="9">
        <f>IF(H181=0, "-", H171/H181)</f>
        <v>0.12779850746268656</v>
      </c>
      <c r="J171" s="8">
        <f t="shared" ref="J171:J179" si="14">IF(D171=0, "-", IF((B171-D171)/D171&lt;10, (B171-D171)/D171, "&gt;999%"))</f>
        <v>-0.62857142857142856</v>
      </c>
      <c r="K171" s="9">
        <f t="shared" ref="K171:K179" si="15">IF(H171=0, "-", IF((F171-H171)/H171&lt;10, (F171-H171)/H171, "&gt;999%"))</f>
        <v>0</v>
      </c>
    </row>
    <row r="172" spans="1:11" x14ac:dyDescent="0.2">
      <c r="A172" s="7" t="s">
        <v>295</v>
      </c>
      <c r="B172" s="65">
        <v>3</v>
      </c>
      <c r="C172" s="34">
        <f>IF(B181=0, "-", B172/B181)</f>
        <v>8.8235294117647058E-3</v>
      </c>
      <c r="D172" s="65">
        <v>36</v>
      </c>
      <c r="E172" s="9">
        <f>IF(D181=0, "-", D172/D181)</f>
        <v>7.7253218884120178E-2</v>
      </c>
      <c r="F172" s="81">
        <v>18</v>
      </c>
      <c r="G172" s="34">
        <f>IF(F181=0, "-", F172/F181)</f>
        <v>1.7241379310344827E-2</v>
      </c>
      <c r="H172" s="65">
        <v>88</v>
      </c>
      <c r="I172" s="9">
        <f>IF(H181=0, "-", H172/H181)</f>
        <v>8.2089552238805971E-2</v>
      </c>
      <c r="J172" s="8">
        <f t="shared" si="14"/>
        <v>-0.91666666666666663</v>
      </c>
      <c r="K172" s="9">
        <f t="shared" si="15"/>
        <v>-0.79545454545454541</v>
      </c>
    </row>
    <row r="173" spans="1:11" x14ac:dyDescent="0.2">
      <c r="A173" s="7" t="s">
        <v>296</v>
      </c>
      <c r="B173" s="65">
        <v>81</v>
      </c>
      <c r="C173" s="34">
        <f>IF(B181=0, "-", B173/B181)</f>
        <v>0.23823529411764705</v>
      </c>
      <c r="D173" s="65">
        <v>0</v>
      </c>
      <c r="E173" s="9">
        <f>IF(D181=0, "-", D173/D181)</f>
        <v>0</v>
      </c>
      <c r="F173" s="81">
        <v>176</v>
      </c>
      <c r="G173" s="34">
        <f>IF(F181=0, "-", F173/F181)</f>
        <v>0.16858237547892721</v>
      </c>
      <c r="H173" s="65">
        <v>0</v>
      </c>
      <c r="I173" s="9">
        <f>IF(H181=0, "-", H173/H181)</f>
        <v>0</v>
      </c>
      <c r="J173" s="8" t="str">
        <f t="shared" si="14"/>
        <v>-</v>
      </c>
      <c r="K173" s="9" t="str">
        <f t="shared" si="15"/>
        <v>-</v>
      </c>
    </row>
    <row r="174" spans="1:11" x14ac:dyDescent="0.2">
      <c r="A174" s="7" t="s">
        <v>297</v>
      </c>
      <c r="B174" s="65">
        <v>185</v>
      </c>
      <c r="C174" s="34">
        <f>IF(B181=0, "-", B174/B181)</f>
        <v>0.54411764705882348</v>
      </c>
      <c r="D174" s="65">
        <v>235</v>
      </c>
      <c r="E174" s="9">
        <f>IF(D181=0, "-", D174/D181)</f>
        <v>0.50429184549356221</v>
      </c>
      <c r="F174" s="81">
        <v>590</v>
      </c>
      <c r="G174" s="34">
        <f>IF(F181=0, "-", F174/F181)</f>
        <v>0.56513409961685823</v>
      </c>
      <c r="H174" s="65">
        <v>596</v>
      </c>
      <c r="I174" s="9">
        <f>IF(H181=0, "-", H174/H181)</f>
        <v>0.55597014925373134</v>
      </c>
      <c r="J174" s="8">
        <f t="shared" si="14"/>
        <v>-0.21276595744680851</v>
      </c>
      <c r="K174" s="9">
        <f t="shared" si="15"/>
        <v>-1.0067114093959731E-2</v>
      </c>
    </row>
    <row r="175" spans="1:11" x14ac:dyDescent="0.2">
      <c r="A175" s="7" t="s">
        <v>298</v>
      </c>
      <c r="B175" s="65">
        <v>34</v>
      </c>
      <c r="C175" s="34">
        <f>IF(B181=0, "-", B175/B181)</f>
        <v>0.1</v>
      </c>
      <c r="D175" s="65">
        <v>46</v>
      </c>
      <c r="E175" s="9">
        <f>IF(D181=0, "-", D175/D181)</f>
        <v>9.8712446351931327E-2</v>
      </c>
      <c r="F175" s="81">
        <v>89</v>
      </c>
      <c r="G175" s="34">
        <f>IF(F181=0, "-", F175/F181)</f>
        <v>8.5249042145593867E-2</v>
      </c>
      <c r="H175" s="65">
        <v>93</v>
      </c>
      <c r="I175" s="9">
        <f>IF(H181=0, "-", H175/H181)</f>
        <v>8.6753731343283583E-2</v>
      </c>
      <c r="J175" s="8">
        <f t="shared" si="14"/>
        <v>-0.2608695652173913</v>
      </c>
      <c r="K175" s="9">
        <f t="shared" si="15"/>
        <v>-4.3010752688172046E-2</v>
      </c>
    </row>
    <row r="176" spans="1:11" x14ac:dyDescent="0.2">
      <c r="A176" s="7" t="s">
        <v>299</v>
      </c>
      <c r="B176" s="65">
        <v>0</v>
      </c>
      <c r="C176" s="34">
        <f>IF(B181=0, "-", B176/B181)</f>
        <v>0</v>
      </c>
      <c r="D176" s="65">
        <v>0</v>
      </c>
      <c r="E176" s="9">
        <f>IF(D181=0, "-", D176/D181)</f>
        <v>0</v>
      </c>
      <c r="F176" s="81">
        <v>0</v>
      </c>
      <c r="G176" s="34">
        <f>IF(F181=0, "-", F176/F181)</f>
        <v>0</v>
      </c>
      <c r="H176" s="65">
        <v>1</v>
      </c>
      <c r="I176" s="9">
        <f>IF(H181=0, "-", H176/H181)</f>
        <v>9.3283582089552237E-4</v>
      </c>
      <c r="J176" s="8" t="str">
        <f t="shared" si="14"/>
        <v>-</v>
      </c>
      <c r="K176" s="9">
        <f t="shared" si="15"/>
        <v>-1</v>
      </c>
    </row>
    <row r="177" spans="1:11" x14ac:dyDescent="0.2">
      <c r="A177" s="7" t="s">
        <v>300</v>
      </c>
      <c r="B177" s="65">
        <v>0</v>
      </c>
      <c r="C177" s="34">
        <f>IF(B181=0, "-", B177/B181)</f>
        <v>0</v>
      </c>
      <c r="D177" s="65">
        <v>9</v>
      </c>
      <c r="E177" s="9">
        <f>IF(D181=0, "-", D177/D181)</f>
        <v>1.9313304721030045E-2</v>
      </c>
      <c r="F177" s="81">
        <v>4</v>
      </c>
      <c r="G177" s="34">
        <f>IF(F181=0, "-", F177/F181)</f>
        <v>3.8314176245210726E-3</v>
      </c>
      <c r="H177" s="65">
        <v>21</v>
      </c>
      <c r="I177" s="9">
        <f>IF(H181=0, "-", H177/H181)</f>
        <v>1.9589552238805971E-2</v>
      </c>
      <c r="J177" s="8">
        <f t="shared" si="14"/>
        <v>-1</v>
      </c>
      <c r="K177" s="9">
        <f t="shared" si="15"/>
        <v>-0.80952380952380953</v>
      </c>
    </row>
    <row r="178" spans="1:11" x14ac:dyDescent="0.2">
      <c r="A178" s="7" t="s">
        <v>301</v>
      </c>
      <c r="B178" s="65">
        <v>0</v>
      </c>
      <c r="C178" s="34">
        <f>IF(B181=0, "-", B178/B181)</f>
        <v>0</v>
      </c>
      <c r="D178" s="65">
        <v>3</v>
      </c>
      <c r="E178" s="9">
        <f>IF(D181=0, "-", D178/D181)</f>
        <v>6.4377682403433476E-3</v>
      </c>
      <c r="F178" s="81">
        <v>5</v>
      </c>
      <c r="G178" s="34">
        <f>IF(F181=0, "-", F178/F181)</f>
        <v>4.7892720306513406E-3</v>
      </c>
      <c r="H178" s="65">
        <v>7</v>
      </c>
      <c r="I178" s="9">
        <f>IF(H181=0, "-", H178/H181)</f>
        <v>6.5298507462686565E-3</v>
      </c>
      <c r="J178" s="8">
        <f t="shared" si="14"/>
        <v>-1</v>
      </c>
      <c r="K178" s="9">
        <f t="shared" si="15"/>
        <v>-0.2857142857142857</v>
      </c>
    </row>
    <row r="179" spans="1:11" x14ac:dyDescent="0.2">
      <c r="A179" s="7" t="s">
        <v>302</v>
      </c>
      <c r="B179" s="65">
        <v>11</v>
      </c>
      <c r="C179" s="34">
        <f>IF(B181=0, "-", B179/B181)</f>
        <v>3.2352941176470591E-2</v>
      </c>
      <c r="D179" s="65">
        <v>67</v>
      </c>
      <c r="E179" s="9">
        <f>IF(D181=0, "-", D179/D181)</f>
        <v>0.14377682403433475</v>
      </c>
      <c r="F179" s="81">
        <v>25</v>
      </c>
      <c r="G179" s="34">
        <f>IF(F181=0, "-", F179/F181)</f>
        <v>2.3946360153256706E-2</v>
      </c>
      <c r="H179" s="65">
        <v>129</v>
      </c>
      <c r="I179" s="9">
        <f>IF(H181=0, "-", H179/H181)</f>
        <v>0.12033582089552239</v>
      </c>
      <c r="J179" s="8">
        <f t="shared" si="14"/>
        <v>-0.83582089552238803</v>
      </c>
      <c r="K179" s="9">
        <f t="shared" si="15"/>
        <v>-0.80620155038759689</v>
      </c>
    </row>
    <row r="180" spans="1:11" x14ac:dyDescent="0.2">
      <c r="A180" s="2"/>
      <c r="B180" s="68"/>
      <c r="C180" s="33"/>
      <c r="D180" s="68"/>
      <c r="E180" s="6"/>
      <c r="F180" s="82"/>
      <c r="G180" s="33"/>
      <c r="H180" s="68"/>
      <c r="I180" s="6"/>
      <c r="J180" s="5"/>
      <c r="K180" s="6"/>
    </row>
    <row r="181" spans="1:11" s="43" customFormat="1" x14ac:dyDescent="0.2">
      <c r="A181" s="162" t="s">
        <v>577</v>
      </c>
      <c r="B181" s="71">
        <f>SUM(B171:B180)</f>
        <v>340</v>
      </c>
      <c r="C181" s="40">
        <f>B181/32224</f>
        <v>1.0551142005958292E-2</v>
      </c>
      <c r="D181" s="71">
        <f>SUM(D171:D180)</f>
        <v>466</v>
      </c>
      <c r="E181" s="41">
        <f>D181/32499</f>
        <v>1.4338902735468784E-2</v>
      </c>
      <c r="F181" s="77">
        <f>SUM(F171:F180)</f>
        <v>1044</v>
      </c>
      <c r="G181" s="42">
        <f>F181/81619</f>
        <v>1.2791139318050943E-2</v>
      </c>
      <c r="H181" s="71">
        <f>SUM(H171:H180)</f>
        <v>1072</v>
      </c>
      <c r="I181" s="41">
        <f>H181/85328</f>
        <v>1.2563285205325334E-2</v>
      </c>
      <c r="J181" s="37">
        <f>IF(D181=0, "-", IF((B181-D181)/D181&lt;10, (B181-D181)/D181, "&gt;999%"))</f>
        <v>-0.27038626609442062</v>
      </c>
      <c r="K181" s="38">
        <f>IF(H181=0, "-", IF((F181-H181)/H181&lt;10, (F181-H181)/H181, "&gt;999%"))</f>
        <v>-2.6119402985074626E-2</v>
      </c>
    </row>
    <row r="182" spans="1:11" x14ac:dyDescent="0.2">
      <c r="B182" s="83"/>
      <c r="D182" s="83"/>
      <c r="F182" s="83"/>
      <c r="H182" s="83"/>
    </row>
    <row r="183" spans="1:11" x14ac:dyDescent="0.2">
      <c r="A183" s="163" t="s">
        <v>147</v>
      </c>
      <c r="B183" s="61" t="s">
        <v>12</v>
      </c>
      <c r="C183" s="62" t="s">
        <v>13</v>
      </c>
      <c r="D183" s="61" t="s">
        <v>12</v>
      </c>
      <c r="E183" s="63" t="s">
        <v>13</v>
      </c>
      <c r="F183" s="62" t="s">
        <v>12</v>
      </c>
      <c r="G183" s="62" t="s">
        <v>13</v>
      </c>
      <c r="H183" s="61" t="s">
        <v>12</v>
      </c>
      <c r="I183" s="63" t="s">
        <v>13</v>
      </c>
      <c r="J183" s="61"/>
      <c r="K183" s="63"/>
    </row>
    <row r="184" spans="1:11" x14ac:dyDescent="0.2">
      <c r="A184" s="7" t="s">
        <v>303</v>
      </c>
      <c r="B184" s="65">
        <v>1</v>
      </c>
      <c r="C184" s="34">
        <f>IF(B190=0, "-", B184/B190)</f>
        <v>0.04</v>
      </c>
      <c r="D184" s="65">
        <v>3</v>
      </c>
      <c r="E184" s="9">
        <f>IF(D190=0, "-", D184/D190)</f>
        <v>7.1428571428571425E-2</v>
      </c>
      <c r="F184" s="81">
        <v>2</v>
      </c>
      <c r="G184" s="34">
        <f>IF(F190=0, "-", F184/F190)</f>
        <v>2.8985507246376812E-2</v>
      </c>
      <c r="H184" s="65">
        <v>4</v>
      </c>
      <c r="I184" s="9">
        <f>IF(H190=0, "-", H184/H190)</f>
        <v>4.3478260869565216E-2</v>
      </c>
      <c r="J184" s="8">
        <f>IF(D184=0, "-", IF((B184-D184)/D184&lt;10, (B184-D184)/D184, "&gt;999%"))</f>
        <v>-0.66666666666666663</v>
      </c>
      <c r="K184" s="9">
        <f>IF(H184=0, "-", IF((F184-H184)/H184&lt;10, (F184-H184)/H184, "&gt;999%"))</f>
        <v>-0.5</v>
      </c>
    </row>
    <row r="185" spans="1:11" x14ac:dyDescent="0.2">
      <c r="A185" s="7" t="s">
        <v>304</v>
      </c>
      <c r="B185" s="65">
        <v>4</v>
      </c>
      <c r="C185" s="34">
        <f>IF(B190=0, "-", B185/B190)</f>
        <v>0.16</v>
      </c>
      <c r="D185" s="65">
        <v>11</v>
      </c>
      <c r="E185" s="9">
        <f>IF(D190=0, "-", D185/D190)</f>
        <v>0.26190476190476192</v>
      </c>
      <c r="F185" s="81">
        <v>12</v>
      </c>
      <c r="G185" s="34">
        <f>IF(F190=0, "-", F185/F190)</f>
        <v>0.17391304347826086</v>
      </c>
      <c r="H185" s="65">
        <v>16</v>
      </c>
      <c r="I185" s="9">
        <f>IF(H190=0, "-", H185/H190)</f>
        <v>0.17391304347826086</v>
      </c>
      <c r="J185" s="8">
        <f>IF(D185=0, "-", IF((B185-D185)/D185&lt;10, (B185-D185)/D185, "&gt;999%"))</f>
        <v>-0.63636363636363635</v>
      </c>
      <c r="K185" s="9">
        <f>IF(H185=0, "-", IF((F185-H185)/H185&lt;10, (F185-H185)/H185, "&gt;999%"))</f>
        <v>-0.25</v>
      </c>
    </row>
    <row r="186" spans="1:11" x14ac:dyDescent="0.2">
      <c r="A186" s="7" t="s">
        <v>305</v>
      </c>
      <c r="B186" s="65">
        <v>14</v>
      </c>
      <c r="C186" s="34">
        <f>IF(B190=0, "-", B186/B190)</f>
        <v>0.56000000000000005</v>
      </c>
      <c r="D186" s="65">
        <v>16</v>
      </c>
      <c r="E186" s="9">
        <f>IF(D190=0, "-", D186/D190)</f>
        <v>0.38095238095238093</v>
      </c>
      <c r="F186" s="81">
        <v>43</v>
      </c>
      <c r="G186" s="34">
        <f>IF(F190=0, "-", F186/F190)</f>
        <v>0.62318840579710144</v>
      </c>
      <c r="H186" s="65">
        <v>38</v>
      </c>
      <c r="I186" s="9">
        <f>IF(H190=0, "-", H186/H190)</f>
        <v>0.41304347826086957</v>
      </c>
      <c r="J186" s="8">
        <f>IF(D186=0, "-", IF((B186-D186)/D186&lt;10, (B186-D186)/D186, "&gt;999%"))</f>
        <v>-0.125</v>
      </c>
      <c r="K186" s="9">
        <f>IF(H186=0, "-", IF((F186-H186)/H186&lt;10, (F186-H186)/H186, "&gt;999%"))</f>
        <v>0.13157894736842105</v>
      </c>
    </row>
    <row r="187" spans="1:11" x14ac:dyDescent="0.2">
      <c r="A187" s="7" t="s">
        <v>306</v>
      </c>
      <c r="B187" s="65">
        <v>4</v>
      </c>
      <c r="C187" s="34">
        <f>IF(B190=0, "-", B187/B190)</f>
        <v>0.16</v>
      </c>
      <c r="D187" s="65">
        <v>7</v>
      </c>
      <c r="E187" s="9">
        <f>IF(D190=0, "-", D187/D190)</f>
        <v>0.16666666666666666</v>
      </c>
      <c r="F187" s="81">
        <v>8</v>
      </c>
      <c r="G187" s="34">
        <f>IF(F190=0, "-", F187/F190)</f>
        <v>0.11594202898550725</v>
      </c>
      <c r="H187" s="65">
        <v>12</v>
      </c>
      <c r="I187" s="9">
        <f>IF(H190=0, "-", H187/H190)</f>
        <v>0.13043478260869565</v>
      </c>
      <c r="J187" s="8">
        <f>IF(D187=0, "-", IF((B187-D187)/D187&lt;10, (B187-D187)/D187, "&gt;999%"))</f>
        <v>-0.42857142857142855</v>
      </c>
      <c r="K187" s="9">
        <f>IF(H187=0, "-", IF((F187-H187)/H187&lt;10, (F187-H187)/H187, "&gt;999%"))</f>
        <v>-0.33333333333333331</v>
      </c>
    </row>
    <row r="188" spans="1:11" x14ac:dyDescent="0.2">
      <c r="A188" s="7" t="s">
        <v>307</v>
      </c>
      <c r="B188" s="65">
        <v>2</v>
      </c>
      <c r="C188" s="34">
        <f>IF(B190=0, "-", B188/B190)</f>
        <v>0.08</v>
      </c>
      <c r="D188" s="65">
        <v>5</v>
      </c>
      <c r="E188" s="9">
        <f>IF(D190=0, "-", D188/D190)</f>
        <v>0.11904761904761904</v>
      </c>
      <c r="F188" s="81">
        <v>4</v>
      </c>
      <c r="G188" s="34">
        <f>IF(F190=0, "-", F188/F190)</f>
        <v>5.7971014492753624E-2</v>
      </c>
      <c r="H188" s="65">
        <v>22</v>
      </c>
      <c r="I188" s="9">
        <f>IF(H190=0, "-", H188/H190)</f>
        <v>0.2391304347826087</v>
      </c>
      <c r="J188" s="8">
        <f>IF(D188=0, "-", IF((B188-D188)/D188&lt;10, (B188-D188)/D188, "&gt;999%"))</f>
        <v>-0.6</v>
      </c>
      <c r="K188" s="9">
        <f>IF(H188=0, "-", IF((F188-H188)/H188&lt;10, (F188-H188)/H188, "&gt;999%"))</f>
        <v>-0.81818181818181823</v>
      </c>
    </row>
    <row r="189" spans="1:11" x14ac:dyDescent="0.2">
      <c r="A189" s="2"/>
      <c r="B189" s="68"/>
      <c r="C189" s="33"/>
      <c r="D189" s="68"/>
      <c r="E189" s="6"/>
      <c r="F189" s="82"/>
      <c r="G189" s="33"/>
      <c r="H189" s="68"/>
      <c r="I189" s="6"/>
      <c r="J189" s="5"/>
      <c r="K189" s="6"/>
    </row>
    <row r="190" spans="1:11" s="43" customFormat="1" x14ac:dyDescent="0.2">
      <c r="A190" s="162" t="s">
        <v>576</v>
      </c>
      <c r="B190" s="71">
        <f>SUM(B184:B189)</f>
        <v>25</v>
      </c>
      <c r="C190" s="40">
        <f>B190/32224</f>
        <v>7.7581926514399201E-4</v>
      </c>
      <c r="D190" s="71">
        <f>SUM(D184:D189)</f>
        <v>42</v>
      </c>
      <c r="E190" s="41">
        <f>D190/32499</f>
        <v>1.292347456844826E-3</v>
      </c>
      <c r="F190" s="77">
        <f>SUM(F184:F189)</f>
        <v>69</v>
      </c>
      <c r="G190" s="42">
        <f>F190/81619</f>
        <v>8.4539139171026353E-4</v>
      </c>
      <c r="H190" s="71">
        <f>SUM(H184:H189)</f>
        <v>92</v>
      </c>
      <c r="I190" s="41">
        <f>H190/85328</f>
        <v>1.0781923870241889E-3</v>
      </c>
      <c r="J190" s="37">
        <f>IF(D190=0, "-", IF((B190-D190)/D190&lt;10, (B190-D190)/D190, "&gt;999%"))</f>
        <v>-0.40476190476190477</v>
      </c>
      <c r="K190" s="38">
        <f>IF(H190=0, "-", IF((F190-H190)/H190&lt;10, (F190-H190)/H190, "&gt;999%"))</f>
        <v>-0.25</v>
      </c>
    </row>
    <row r="191" spans="1:11" x14ac:dyDescent="0.2">
      <c r="B191" s="83"/>
      <c r="D191" s="83"/>
      <c r="F191" s="83"/>
      <c r="H191" s="83"/>
    </row>
    <row r="192" spans="1:11" s="43" customFormat="1" x14ac:dyDescent="0.2">
      <c r="A192" s="162" t="s">
        <v>575</v>
      </c>
      <c r="B192" s="71">
        <v>365</v>
      </c>
      <c r="C192" s="40">
        <f>B192/32224</f>
        <v>1.1326961271102285E-2</v>
      </c>
      <c r="D192" s="71">
        <v>508</v>
      </c>
      <c r="E192" s="41">
        <f>D192/32499</f>
        <v>1.5631250192313609E-2</v>
      </c>
      <c r="F192" s="77">
        <v>1113</v>
      </c>
      <c r="G192" s="42">
        <f>F192/81619</f>
        <v>1.3636530709761207E-2</v>
      </c>
      <c r="H192" s="71">
        <v>1164</v>
      </c>
      <c r="I192" s="41">
        <f>H192/85328</f>
        <v>1.3641477592349523E-2</v>
      </c>
      <c r="J192" s="37">
        <f>IF(D192=0, "-", IF((B192-D192)/D192&lt;10, (B192-D192)/D192, "&gt;999%"))</f>
        <v>-0.28149606299212598</v>
      </c>
      <c r="K192" s="38">
        <f>IF(H192=0, "-", IF((F192-H192)/H192&lt;10, (F192-H192)/H192, "&gt;999%"))</f>
        <v>-4.3814432989690719E-2</v>
      </c>
    </row>
    <row r="193" spans="1:11" x14ac:dyDescent="0.2">
      <c r="B193" s="83"/>
      <c r="D193" s="83"/>
      <c r="F193" s="83"/>
      <c r="H193" s="83"/>
    </row>
    <row r="194" spans="1:11" ht="15.75" x14ac:dyDescent="0.25">
      <c r="A194" s="164" t="s">
        <v>118</v>
      </c>
      <c r="B194" s="196" t="s">
        <v>1</v>
      </c>
      <c r="C194" s="200"/>
      <c r="D194" s="200"/>
      <c r="E194" s="197"/>
      <c r="F194" s="196" t="s">
        <v>14</v>
      </c>
      <c r="G194" s="200"/>
      <c r="H194" s="200"/>
      <c r="I194" s="197"/>
      <c r="J194" s="196" t="s">
        <v>15</v>
      </c>
      <c r="K194" s="197"/>
    </row>
    <row r="195" spans="1:11" x14ac:dyDescent="0.2">
      <c r="A195" s="22"/>
      <c r="B195" s="196">
        <f>VALUE(RIGHT($B$2, 4))</f>
        <v>2022</v>
      </c>
      <c r="C195" s="197"/>
      <c r="D195" s="196">
        <f>B195-1</f>
        <v>2021</v>
      </c>
      <c r="E195" s="204"/>
      <c r="F195" s="196">
        <f>B195</f>
        <v>2022</v>
      </c>
      <c r="G195" s="204"/>
      <c r="H195" s="196">
        <f>D195</f>
        <v>2021</v>
      </c>
      <c r="I195" s="204"/>
      <c r="J195" s="140" t="s">
        <v>4</v>
      </c>
      <c r="K195" s="141" t="s">
        <v>2</v>
      </c>
    </row>
    <row r="196" spans="1:11" x14ac:dyDescent="0.2">
      <c r="A196" s="163" t="s">
        <v>148</v>
      </c>
      <c r="B196" s="61" t="s">
        <v>12</v>
      </c>
      <c r="C196" s="62" t="s">
        <v>13</v>
      </c>
      <c r="D196" s="61" t="s">
        <v>12</v>
      </c>
      <c r="E196" s="63" t="s">
        <v>13</v>
      </c>
      <c r="F196" s="62" t="s">
        <v>12</v>
      </c>
      <c r="G196" s="62" t="s">
        <v>13</v>
      </c>
      <c r="H196" s="61" t="s">
        <v>12</v>
      </c>
      <c r="I196" s="63" t="s">
        <v>13</v>
      </c>
      <c r="J196" s="61"/>
      <c r="K196" s="63"/>
    </row>
    <row r="197" spans="1:11" x14ac:dyDescent="0.2">
      <c r="A197" s="7" t="s">
        <v>308</v>
      </c>
      <c r="B197" s="65">
        <v>0</v>
      </c>
      <c r="C197" s="34">
        <f>IF(B207=0, "-", B197/B207)</f>
        <v>0</v>
      </c>
      <c r="D197" s="65">
        <v>0</v>
      </c>
      <c r="E197" s="9">
        <f>IF(D207=0, "-", D197/D207)</f>
        <v>0</v>
      </c>
      <c r="F197" s="81">
        <v>0</v>
      </c>
      <c r="G197" s="34">
        <f>IF(F207=0, "-", F197/F207)</f>
        <v>0</v>
      </c>
      <c r="H197" s="65">
        <v>1</v>
      </c>
      <c r="I197" s="9">
        <f>IF(H207=0, "-", H197/H207)</f>
        <v>2.070393374741201E-3</v>
      </c>
      <c r="J197" s="8" t="str">
        <f t="shared" ref="J197:J205" si="16">IF(D197=0, "-", IF((B197-D197)/D197&lt;10, (B197-D197)/D197, "&gt;999%"))</f>
        <v>-</v>
      </c>
      <c r="K197" s="9">
        <f t="shared" ref="K197:K205" si="17">IF(H197=0, "-", IF((F197-H197)/H197&lt;10, (F197-H197)/H197, "&gt;999%"))</f>
        <v>-1</v>
      </c>
    </row>
    <row r="198" spans="1:11" x14ac:dyDescent="0.2">
      <c r="A198" s="7" t="s">
        <v>309</v>
      </c>
      <c r="B198" s="65">
        <v>31</v>
      </c>
      <c r="C198" s="34">
        <f>IF(B207=0, "-", B198/B207)</f>
        <v>0.2767857142857143</v>
      </c>
      <c r="D198" s="65">
        <v>33</v>
      </c>
      <c r="E198" s="9">
        <f>IF(D207=0, "-", D198/D207)</f>
        <v>0.19760479041916168</v>
      </c>
      <c r="F198" s="81">
        <v>71</v>
      </c>
      <c r="G198" s="34">
        <f>IF(F207=0, "-", F198/F207)</f>
        <v>0.20227920227920229</v>
      </c>
      <c r="H198" s="65">
        <v>76</v>
      </c>
      <c r="I198" s="9">
        <f>IF(H207=0, "-", H198/H207)</f>
        <v>0.15734989648033126</v>
      </c>
      <c r="J198" s="8">
        <f t="shared" si="16"/>
        <v>-6.0606060606060608E-2</v>
      </c>
      <c r="K198" s="9">
        <f t="shared" si="17"/>
        <v>-6.5789473684210523E-2</v>
      </c>
    </row>
    <row r="199" spans="1:11" x14ac:dyDescent="0.2">
      <c r="A199" s="7" t="s">
        <v>310</v>
      </c>
      <c r="B199" s="65">
        <v>29</v>
      </c>
      <c r="C199" s="34">
        <f>IF(B207=0, "-", B199/B207)</f>
        <v>0.25892857142857145</v>
      </c>
      <c r="D199" s="65">
        <v>36</v>
      </c>
      <c r="E199" s="9">
        <f>IF(D207=0, "-", D199/D207)</f>
        <v>0.21556886227544911</v>
      </c>
      <c r="F199" s="81">
        <v>121</v>
      </c>
      <c r="G199" s="34">
        <f>IF(F207=0, "-", F199/F207)</f>
        <v>0.34472934472934474</v>
      </c>
      <c r="H199" s="65">
        <v>162</v>
      </c>
      <c r="I199" s="9">
        <f>IF(H207=0, "-", H199/H207)</f>
        <v>0.33540372670807456</v>
      </c>
      <c r="J199" s="8">
        <f t="shared" si="16"/>
        <v>-0.19444444444444445</v>
      </c>
      <c r="K199" s="9">
        <f t="shared" si="17"/>
        <v>-0.25308641975308643</v>
      </c>
    </row>
    <row r="200" spans="1:11" x14ac:dyDescent="0.2">
      <c r="A200" s="7" t="s">
        <v>311</v>
      </c>
      <c r="B200" s="65">
        <v>0</v>
      </c>
      <c r="C200" s="34">
        <f>IF(B207=0, "-", B200/B207)</f>
        <v>0</v>
      </c>
      <c r="D200" s="65">
        <v>4</v>
      </c>
      <c r="E200" s="9">
        <f>IF(D207=0, "-", D200/D207)</f>
        <v>2.3952095808383235E-2</v>
      </c>
      <c r="F200" s="81">
        <v>0</v>
      </c>
      <c r="G200" s="34">
        <f>IF(F207=0, "-", F200/F207)</f>
        <v>0</v>
      </c>
      <c r="H200" s="65">
        <v>32</v>
      </c>
      <c r="I200" s="9">
        <f>IF(H207=0, "-", H200/H207)</f>
        <v>6.6252587991718431E-2</v>
      </c>
      <c r="J200" s="8">
        <f t="shared" si="16"/>
        <v>-1</v>
      </c>
      <c r="K200" s="9">
        <f t="shared" si="17"/>
        <v>-1</v>
      </c>
    </row>
    <row r="201" spans="1:11" x14ac:dyDescent="0.2">
      <c r="A201" s="7" t="s">
        <v>312</v>
      </c>
      <c r="B201" s="65">
        <v>20</v>
      </c>
      <c r="C201" s="34">
        <f>IF(B207=0, "-", B201/B207)</f>
        <v>0.17857142857142858</v>
      </c>
      <c r="D201" s="65">
        <v>18</v>
      </c>
      <c r="E201" s="9">
        <f>IF(D207=0, "-", D201/D207)</f>
        <v>0.10778443113772455</v>
      </c>
      <c r="F201" s="81">
        <v>35</v>
      </c>
      <c r="G201" s="34">
        <f>IF(F207=0, "-", F201/F207)</f>
        <v>9.9715099715099717E-2</v>
      </c>
      <c r="H201" s="65">
        <v>51</v>
      </c>
      <c r="I201" s="9">
        <f>IF(H207=0, "-", H201/H207)</f>
        <v>0.10559006211180125</v>
      </c>
      <c r="J201" s="8">
        <f t="shared" si="16"/>
        <v>0.1111111111111111</v>
      </c>
      <c r="K201" s="9">
        <f t="shared" si="17"/>
        <v>-0.31372549019607843</v>
      </c>
    </row>
    <row r="202" spans="1:11" x14ac:dyDescent="0.2">
      <c r="A202" s="7" t="s">
        <v>313</v>
      </c>
      <c r="B202" s="65">
        <v>6</v>
      </c>
      <c r="C202" s="34">
        <f>IF(B207=0, "-", B202/B207)</f>
        <v>5.3571428571428568E-2</v>
      </c>
      <c r="D202" s="65">
        <v>12</v>
      </c>
      <c r="E202" s="9">
        <f>IF(D207=0, "-", D202/D207)</f>
        <v>7.1856287425149698E-2</v>
      </c>
      <c r="F202" s="81">
        <v>24</v>
      </c>
      <c r="G202" s="34">
        <f>IF(F207=0, "-", F202/F207)</f>
        <v>6.8376068376068383E-2</v>
      </c>
      <c r="H202" s="65">
        <v>23</v>
      </c>
      <c r="I202" s="9">
        <f>IF(H207=0, "-", H202/H207)</f>
        <v>4.7619047619047616E-2</v>
      </c>
      <c r="J202" s="8">
        <f t="shared" si="16"/>
        <v>-0.5</v>
      </c>
      <c r="K202" s="9">
        <f t="shared" si="17"/>
        <v>4.3478260869565216E-2</v>
      </c>
    </row>
    <row r="203" spans="1:11" x14ac:dyDescent="0.2">
      <c r="A203" s="7" t="s">
        <v>314</v>
      </c>
      <c r="B203" s="65">
        <v>0</v>
      </c>
      <c r="C203" s="34">
        <f>IF(B207=0, "-", B203/B207)</f>
        <v>0</v>
      </c>
      <c r="D203" s="65">
        <v>6</v>
      </c>
      <c r="E203" s="9">
        <f>IF(D207=0, "-", D203/D207)</f>
        <v>3.5928143712574849E-2</v>
      </c>
      <c r="F203" s="81">
        <v>2</v>
      </c>
      <c r="G203" s="34">
        <f>IF(F207=0, "-", F203/F207)</f>
        <v>5.6980056980056983E-3</v>
      </c>
      <c r="H203" s="65">
        <v>13</v>
      </c>
      <c r="I203" s="9">
        <f>IF(H207=0, "-", H203/H207)</f>
        <v>2.6915113871635612E-2</v>
      </c>
      <c r="J203" s="8">
        <f t="shared" si="16"/>
        <v>-1</v>
      </c>
      <c r="K203" s="9">
        <f t="shared" si="17"/>
        <v>-0.84615384615384615</v>
      </c>
    </row>
    <row r="204" spans="1:11" x14ac:dyDescent="0.2">
      <c r="A204" s="7" t="s">
        <v>315</v>
      </c>
      <c r="B204" s="65">
        <v>26</v>
      </c>
      <c r="C204" s="34">
        <f>IF(B207=0, "-", B204/B207)</f>
        <v>0.23214285714285715</v>
      </c>
      <c r="D204" s="65">
        <v>36</v>
      </c>
      <c r="E204" s="9">
        <f>IF(D207=0, "-", D204/D207)</f>
        <v>0.21556886227544911</v>
      </c>
      <c r="F204" s="81">
        <v>97</v>
      </c>
      <c r="G204" s="34">
        <f>IF(F207=0, "-", F204/F207)</f>
        <v>0.27635327635327633</v>
      </c>
      <c r="H204" s="65">
        <v>69</v>
      </c>
      <c r="I204" s="9">
        <f>IF(H207=0, "-", H204/H207)</f>
        <v>0.14285714285714285</v>
      </c>
      <c r="J204" s="8">
        <f t="shared" si="16"/>
        <v>-0.27777777777777779</v>
      </c>
      <c r="K204" s="9">
        <f t="shared" si="17"/>
        <v>0.40579710144927539</v>
      </c>
    </row>
    <row r="205" spans="1:11" x14ac:dyDescent="0.2">
      <c r="A205" s="7" t="s">
        <v>316</v>
      </c>
      <c r="B205" s="65">
        <v>0</v>
      </c>
      <c r="C205" s="34">
        <f>IF(B207=0, "-", B205/B207)</f>
        <v>0</v>
      </c>
      <c r="D205" s="65">
        <v>22</v>
      </c>
      <c r="E205" s="9">
        <f>IF(D207=0, "-", D205/D207)</f>
        <v>0.1317365269461078</v>
      </c>
      <c r="F205" s="81">
        <v>1</v>
      </c>
      <c r="G205" s="34">
        <f>IF(F207=0, "-", F205/F207)</f>
        <v>2.8490028490028491E-3</v>
      </c>
      <c r="H205" s="65">
        <v>56</v>
      </c>
      <c r="I205" s="9">
        <f>IF(H207=0, "-", H205/H207)</f>
        <v>0.11594202898550725</v>
      </c>
      <c r="J205" s="8">
        <f t="shared" si="16"/>
        <v>-1</v>
      </c>
      <c r="K205" s="9">
        <f t="shared" si="17"/>
        <v>-0.9821428571428571</v>
      </c>
    </row>
    <row r="206" spans="1:11" x14ac:dyDescent="0.2">
      <c r="A206" s="2"/>
      <c r="B206" s="68"/>
      <c r="C206" s="33"/>
      <c r="D206" s="68"/>
      <c r="E206" s="6"/>
      <c r="F206" s="82"/>
      <c r="G206" s="33"/>
      <c r="H206" s="68"/>
      <c r="I206" s="6"/>
      <c r="J206" s="5"/>
      <c r="K206" s="6"/>
    </row>
    <row r="207" spans="1:11" s="43" customFormat="1" x14ac:dyDescent="0.2">
      <c r="A207" s="162" t="s">
        <v>574</v>
      </c>
      <c r="B207" s="71">
        <f>SUM(B197:B206)</f>
        <v>112</v>
      </c>
      <c r="C207" s="40">
        <f>B207/32224</f>
        <v>3.4756703078450842E-3</v>
      </c>
      <c r="D207" s="71">
        <f>SUM(D197:D206)</f>
        <v>167</v>
      </c>
      <c r="E207" s="41">
        <f>D207/32499</f>
        <v>5.1386196498353796E-3</v>
      </c>
      <c r="F207" s="77">
        <f>SUM(F197:F206)</f>
        <v>351</v>
      </c>
      <c r="G207" s="42">
        <f>F207/81619</f>
        <v>4.3004692534826449E-3</v>
      </c>
      <c r="H207" s="71">
        <f>SUM(H197:H206)</f>
        <v>483</v>
      </c>
      <c r="I207" s="41">
        <f>H207/85328</f>
        <v>5.660510031876992E-3</v>
      </c>
      <c r="J207" s="37">
        <f>IF(D207=0, "-", IF((B207-D207)/D207&lt;10, (B207-D207)/D207, "&gt;999%"))</f>
        <v>-0.32934131736526945</v>
      </c>
      <c r="K207" s="38">
        <f>IF(H207=0, "-", IF((F207-H207)/H207&lt;10, (F207-H207)/H207, "&gt;999%"))</f>
        <v>-0.27329192546583853</v>
      </c>
    </row>
    <row r="208" spans="1:11" x14ac:dyDescent="0.2">
      <c r="B208" s="83"/>
      <c r="D208" s="83"/>
      <c r="F208" s="83"/>
      <c r="H208" s="83"/>
    </row>
    <row r="209" spans="1:11" x14ac:dyDescent="0.2">
      <c r="A209" s="163" t="s">
        <v>149</v>
      </c>
      <c r="B209" s="61" t="s">
        <v>12</v>
      </c>
      <c r="C209" s="62" t="s">
        <v>13</v>
      </c>
      <c r="D209" s="61" t="s">
        <v>12</v>
      </c>
      <c r="E209" s="63" t="s">
        <v>13</v>
      </c>
      <c r="F209" s="62" t="s">
        <v>12</v>
      </c>
      <c r="G209" s="62" t="s">
        <v>13</v>
      </c>
      <c r="H209" s="61" t="s">
        <v>12</v>
      </c>
      <c r="I209" s="63" t="s">
        <v>13</v>
      </c>
      <c r="J209" s="61"/>
      <c r="K209" s="63"/>
    </row>
    <row r="210" spans="1:11" x14ac:dyDescent="0.2">
      <c r="A210" s="7" t="s">
        <v>317</v>
      </c>
      <c r="B210" s="65">
        <v>1</v>
      </c>
      <c r="C210" s="34">
        <f>IF(B227=0, "-", B210/B227)</f>
        <v>1.0869565217391304E-2</v>
      </c>
      <c r="D210" s="65">
        <v>0</v>
      </c>
      <c r="E210" s="9">
        <f>IF(D227=0, "-", D210/D227)</f>
        <v>0</v>
      </c>
      <c r="F210" s="81">
        <v>1</v>
      </c>
      <c r="G210" s="34">
        <f>IF(F227=0, "-", F210/F227)</f>
        <v>3.8167938931297708E-3</v>
      </c>
      <c r="H210" s="65">
        <v>0</v>
      </c>
      <c r="I210" s="9">
        <f>IF(H227=0, "-", H210/H227)</f>
        <v>0</v>
      </c>
      <c r="J210" s="8" t="str">
        <f t="shared" ref="J210:J225" si="18">IF(D210=0, "-", IF((B210-D210)/D210&lt;10, (B210-D210)/D210, "&gt;999%"))</f>
        <v>-</v>
      </c>
      <c r="K210" s="9" t="str">
        <f t="shared" ref="K210:K225" si="19">IF(H210=0, "-", IF((F210-H210)/H210&lt;10, (F210-H210)/H210, "&gt;999%"))</f>
        <v>-</v>
      </c>
    </row>
    <row r="211" spans="1:11" x14ac:dyDescent="0.2">
      <c r="A211" s="7" t="s">
        <v>318</v>
      </c>
      <c r="B211" s="65">
        <v>8</v>
      </c>
      <c r="C211" s="34">
        <f>IF(B227=0, "-", B211/B227)</f>
        <v>8.6956521739130432E-2</v>
      </c>
      <c r="D211" s="65">
        <v>10</v>
      </c>
      <c r="E211" s="9">
        <f>IF(D227=0, "-", D211/D227)</f>
        <v>6.3694267515923567E-2</v>
      </c>
      <c r="F211" s="81">
        <v>27</v>
      </c>
      <c r="G211" s="34">
        <f>IF(F227=0, "-", F211/F227)</f>
        <v>0.10305343511450382</v>
      </c>
      <c r="H211" s="65">
        <v>34</v>
      </c>
      <c r="I211" s="9">
        <f>IF(H227=0, "-", H211/H227)</f>
        <v>9.4972067039106142E-2</v>
      </c>
      <c r="J211" s="8">
        <f t="shared" si="18"/>
        <v>-0.2</v>
      </c>
      <c r="K211" s="9">
        <f t="shared" si="19"/>
        <v>-0.20588235294117646</v>
      </c>
    </row>
    <row r="212" spans="1:11" x14ac:dyDescent="0.2">
      <c r="A212" s="7" t="s">
        <v>319</v>
      </c>
      <c r="B212" s="65">
        <v>1</v>
      </c>
      <c r="C212" s="34">
        <f>IF(B227=0, "-", B212/B227)</f>
        <v>1.0869565217391304E-2</v>
      </c>
      <c r="D212" s="65">
        <v>4</v>
      </c>
      <c r="E212" s="9">
        <f>IF(D227=0, "-", D212/D227)</f>
        <v>2.5477707006369428E-2</v>
      </c>
      <c r="F212" s="81">
        <v>3</v>
      </c>
      <c r="G212" s="34">
        <f>IF(F227=0, "-", F212/F227)</f>
        <v>1.1450381679389313E-2</v>
      </c>
      <c r="H212" s="65">
        <v>5</v>
      </c>
      <c r="I212" s="9">
        <f>IF(H227=0, "-", H212/H227)</f>
        <v>1.3966480446927373E-2</v>
      </c>
      <c r="J212" s="8">
        <f t="shared" si="18"/>
        <v>-0.75</v>
      </c>
      <c r="K212" s="9">
        <f t="shared" si="19"/>
        <v>-0.4</v>
      </c>
    </row>
    <row r="213" spans="1:11" x14ac:dyDescent="0.2">
      <c r="A213" s="7" t="s">
        <v>320</v>
      </c>
      <c r="B213" s="65">
        <v>29</v>
      </c>
      <c r="C213" s="34">
        <f>IF(B227=0, "-", B213/B227)</f>
        <v>0.31521739130434784</v>
      </c>
      <c r="D213" s="65">
        <v>35</v>
      </c>
      <c r="E213" s="9">
        <f>IF(D227=0, "-", D213/D227)</f>
        <v>0.22292993630573249</v>
      </c>
      <c r="F213" s="81">
        <v>81</v>
      </c>
      <c r="G213" s="34">
        <f>IF(F227=0, "-", F213/F227)</f>
        <v>0.30916030534351147</v>
      </c>
      <c r="H213" s="65">
        <v>76</v>
      </c>
      <c r="I213" s="9">
        <f>IF(H227=0, "-", H213/H227)</f>
        <v>0.21229050279329609</v>
      </c>
      <c r="J213" s="8">
        <f t="shared" si="18"/>
        <v>-0.17142857142857143</v>
      </c>
      <c r="K213" s="9">
        <f t="shared" si="19"/>
        <v>6.5789473684210523E-2</v>
      </c>
    </row>
    <row r="214" spans="1:11" x14ac:dyDescent="0.2">
      <c r="A214" s="7" t="s">
        <v>321</v>
      </c>
      <c r="B214" s="65">
        <v>2</v>
      </c>
      <c r="C214" s="34">
        <f>IF(B227=0, "-", B214/B227)</f>
        <v>2.1739130434782608E-2</v>
      </c>
      <c r="D214" s="65">
        <v>5</v>
      </c>
      <c r="E214" s="9">
        <f>IF(D227=0, "-", D214/D227)</f>
        <v>3.1847133757961783E-2</v>
      </c>
      <c r="F214" s="81">
        <v>11</v>
      </c>
      <c r="G214" s="34">
        <f>IF(F227=0, "-", F214/F227)</f>
        <v>4.1984732824427481E-2</v>
      </c>
      <c r="H214" s="65">
        <v>8</v>
      </c>
      <c r="I214" s="9">
        <f>IF(H227=0, "-", H214/H227)</f>
        <v>2.23463687150838E-2</v>
      </c>
      <c r="J214" s="8">
        <f t="shared" si="18"/>
        <v>-0.6</v>
      </c>
      <c r="K214" s="9">
        <f t="shared" si="19"/>
        <v>0.375</v>
      </c>
    </row>
    <row r="215" spans="1:11" x14ac:dyDescent="0.2">
      <c r="A215" s="7" t="s">
        <v>322</v>
      </c>
      <c r="B215" s="65">
        <v>6</v>
      </c>
      <c r="C215" s="34">
        <f>IF(B227=0, "-", B215/B227)</f>
        <v>6.5217391304347824E-2</v>
      </c>
      <c r="D215" s="65">
        <v>0</v>
      </c>
      <c r="E215" s="9">
        <f>IF(D227=0, "-", D215/D227)</f>
        <v>0</v>
      </c>
      <c r="F215" s="81">
        <v>18</v>
      </c>
      <c r="G215" s="34">
        <f>IF(F227=0, "-", F215/F227)</f>
        <v>6.8702290076335881E-2</v>
      </c>
      <c r="H215" s="65">
        <v>0</v>
      </c>
      <c r="I215" s="9">
        <f>IF(H227=0, "-", H215/H227)</f>
        <v>0</v>
      </c>
      <c r="J215" s="8" t="str">
        <f t="shared" si="18"/>
        <v>-</v>
      </c>
      <c r="K215" s="9" t="str">
        <f t="shared" si="19"/>
        <v>-</v>
      </c>
    </row>
    <row r="216" spans="1:11" x14ac:dyDescent="0.2">
      <c r="A216" s="7" t="s">
        <v>323</v>
      </c>
      <c r="B216" s="65">
        <v>0</v>
      </c>
      <c r="C216" s="34">
        <f>IF(B227=0, "-", B216/B227)</f>
        <v>0</v>
      </c>
      <c r="D216" s="65">
        <v>0</v>
      </c>
      <c r="E216" s="9">
        <f>IF(D227=0, "-", D216/D227)</f>
        <v>0</v>
      </c>
      <c r="F216" s="81">
        <v>0</v>
      </c>
      <c r="G216" s="34">
        <f>IF(F227=0, "-", F216/F227)</f>
        <v>0</v>
      </c>
      <c r="H216" s="65">
        <v>3</v>
      </c>
      <c r="I216" s="9">
        <f>IF(H227=0, "-", H216/H227)</f>
        <v>8.3798882681564244E-3</v>
      </c>
      <c r="J216" s="8" t="str">
        <f t="shared" si="18"/>
        <v>-</v>
      </c>
      <c r="K216" s="9">
        <f t="shared" si="19"/>
        <v>-1</v>
      </c>
    </row>
    <row r="217" spans="1:11" x14ac:dyDescent="0.2">
      <c r="A217" s="7" t="s">
        <v>324</v>
      </c>
      <c r="B217" s="65">
        <v>3</v>
      </c>
      <c r="C217" s="34">
        <f>IF(B227=0, "-", B217/B227)</f>
        <v>3.2608695652173912E-2</v>
      </c>
      <c r="D217" s="65">
        <v>2</v>
      </c>
      <c r="E217" s="9">
        <f>IF(D227=0, "-", D217/D227)</f>
        <v>1.2738853503184714E-2</v>
      </c>
      <c r="F217" s="81">
        <v>6</v>
      </c>
      <c r="G217" s="34">
        <f>IF(F227=0, "-", F217/F227)</f>
        <v>2.2900763358778626E-2</v>
      </c>
      <c r="H217" s="65">
        <v>4</v>
      </c>
      <c r="I217" s="9">
        <f>IF(H227=0, "-", H217/H227)</f>
        <v>1.11731843575419E-2</v>
      </c>
      <c r="J217" s="8">
        <f t="shared" si="18"/>
        <v>0.5</v>
      </c>
      <c r="K217" s="9">
        <f t="shared" si="19"/>
        <v>0.5</v>
      </c>
    </row>
    <row r="218" spans="1:11" x14ac:dyDescent="0.2">
      <c r="A218" s="7" t="s">
        <v>325</v>
      </c>
      <c r="B218" s="65">
        <v>0</v>
      </c>
      <c r="C218" s="34">
        <f>IF(B227=0, "-", B218/B227)</f>
        <v>0</v>
      </c>
      <c r="D218" s="65">
        <v>4</v>
      </c>
      <c r="E218" s="9">
        <f>IF(D227=0, "-", D218/D227)</f>
        <v>2.5477707006369428E-2</v>
      </c>
      <c r="F218" s="81">
        <v>4</v>
      </c>
      <c r="G218" s="34">
        <f>IF(F227=0, "-", F218/F227)</f>
        <v>1.5267175572519083E-2</v>
      </c>
      <c r="H218" s="65">
        <v>15</v>
      </c>
      <c r="I218" s="9">
        <f>IF(H227=0, "-", H218/H227)</f>
        <v>4.189944134078212E-2</v>
      </c>
      <c r="J218" s="8">
        <f t="shared" si="18"/>
        <v>-1</v>
      </c>
      <c r="K218" s="9">
        <f t="shared" si="19"/>
        <v>-0.73333333333333328</v>
      </c>
    </row>
    <row r="219" spans="1:11" x14ac:dyDescent="0.2">
      <c r="A219" s="7" t="s">
        <v>326</v>
      </c>
      <c r="B219" s="65">
        <v>1</v>
      </c>
      <c r="C219" s="34">
        <f>IF(B227=0, "-", B219/B227)</f>
        <v>1.0869565217391304E-2</v>
      </c>
      <c r="D219" s="65">
        <v>0</v>
      </c>
      <c r="E219" s="9">
        <f>IF(D227=0, "-", D219/D227)</f>
        <v>0</v>
      </c>
      <c r="F219" s="81">
        <v>3</v>
      </c>
      <c r="G219" s="34">
        <f>IF(F227=0, "-", F219/F227)</f>
        <v>1.1450381679389313E-2</v>
      </c>
      <c r="H219" s="65">
        <v>0</v>
      </c>
      <c r="I219" s="9">
        <f>IF(H227=0, "-", H219/H227)</f>
        <v>0</v>
      </c>
      <c r="J219" s="8" t="str">
        <f t="shared" si="18"/>
        <v>-</v>
      </c>
      <c r="K219" s="9" t="str">
        <f t="shared" si="19"/>
        <v>-</v>
      </c>
    </row>
    <row r="220" spans="1:11" x14ac:dyDescent="0.2">
      <c r="A220" s="7" t="s">
        <v>327</v>
      </c>
      <c r="B220" s="65">
        <v>1</v>
      </c>
      <c r="C220" s="34">
        <f>IF(B227=0, "-", B220/B227)</f>
        <v>1.0869565217391304E-2</v>
      </c>
      <c r="D220" s="65">
        <v>1</v>
      </c>
      <c r="E220" s="9">
        <f>IF(D227=0, "-", D220/D227)</f>
        <v>6.369426751592357E-3</v>
      </c>
      <c r="F220" s="81">
        <v>8</v>
      </c>
      <c r="G220" s="34">
        <f>IF(F227=0, "-", F220/F227)</f>
        <v>3.0534351145038167E-2</v>
      </c>
      <c r="H220" s="65">
        <v>3</v>
      </c>
      <c r="I220" s="9">
        <f>IF(H227=0, "-", H220/H227)</f>
        <v>8.3798882681564244E-3</v>
      </c>
      <c r="J220" s="8">
        <f t="shared" si="18"/>
        <v>0</v>
      </c>
      <c r="K220" s="9">
        <f t="shared" si="19"/>
        <v>1.6666666666666667</v>
      </c>
    </row>
    <row r="221" spans="1:11" x14ac:dyDescent="0.2">
      <c r="A221" s="7" t="s">
        <v>328</v>
      </c>
      <c r="B221" s="65">
        <v>24</v>
      </c>
      <c r="C221" s="34">
        <f>IF(B227=0, "-", B221/B227)</f>
        <v>0.2608695652173913</v>
      </c>
      <c r="D221" s="65">
        <v>56</v>
      </c>
      <c r="E221" s="9">
        <f>IF(D227=0, "-", D221/D227)</f>
        <v>0.35668789808917195</v>
      </c>
      <c r="F221" s="81">
        <v>55</v>
      </c>
      <c r="G221" s="34">
        <f>IF(F227=0, "-", F221/F227)</f>
        <v>0.20992366412213739</v>
      </c>
      <c r="H221" s="65">
        <v>134</v>
      </c>
      <c r="I221" s="9">
        <f>IF(H227=0, "-", H221/H227)</f>
        <v>0.37430167597765363</v>
      </c>
      <c r="J221" s="8">
        <f t="shared" si="18"/>
        <v>-0.5714285714285714</v>
      </c>
      <c r="K221" s="9">
        <f t="shared" si="19"/>
        <v>-0.58955223880597019</v>
      </c>
    </row>
    <row r="222" spans="1:11" x14ac:dyDescent="0.2">
      <c r="A222" s="7" t="s">
        <v>329</v>
      </c>
      <c r="B222" s="65">
        <v>5</v>
      </c>
      <c r="C222" s="34">
        <f>IF(B227=0, "-", B222/B227)</f>
        <v>5.434782608695652E-2</v>
      </c>
      <c r="D222" s="65">
        <v>20</v>
      </c>
      <c r="E222" s="9">
        <f>IF(D227=0, "-", D222/D227)</f>
        <v>0.12738853503184713</v>
      </c>
      <c r="F222" s="81">
        <v>17</v>
      </c>
      <c r="G222" s="34">
        <f>IF(F227=0, "-", F222/F227)</f>
        <v>6.4885496183206104E-2</v>
      </c>
      <c r="H222" s="65">
        <v>34</v>
      </c>
      <c r="I222" s="9">
        <f>IF(H227=0, "-", H222/H227)</f>
        <v>9.4972067039106142E-2</v>
      </c>
      <c r="J222" s="8">
        <f t="shared" si="18"/>
        <v>-0.75</v>
      </c>
      <c r="K222" s="9">
        <f t="shared" si="19"/>
        <v>-0.5</v>
      </c>
    </row>
    <row r="223" spans="1:11" x14ac:dyDescent="0.2">
      <c r="A223" s="7" t="s">
        <v>330</v>
      </c>
      <c r="B223" s="65">
        <v>5</v>
      </c>
      <c r="C223" s="34">
        <f>IF(B227=0, "-", B223/B227)</f>
        <v>5.434782608695652E-2</v>
      </c>
      <c r="D223" s="65">
        <v>8</v>
      </c>
      <c r="E223" s="9">
        <f>IF(D227=0, "-", D223/D227)</f>
        <v>5.0955414012738856E-2</v>
      </c>
      <c r="F223" s="81">
        <v>14</v>
      </c>
      <c r="G223" s="34">
        <f>IF(F227=0, "-", F223/F227)</f>
        <v>5.3435114503816793E-2</v>
      </c>
      <c r="H223" s="65">
        <v>14</v>
      </c>
      <c r="I223" s="9">
        <f>IF(H227=0, "-", H223/H227)</f>
        <v>3.9106145251396648E-2</v>
      </c>
      <c r="J223" s="8">
        <f t="shared" si="18"/>
        <v>-0.375</v>
      </c>
      <c r="K223" s="9">
        <f t="shared" si="19"/>
        <v>0</v>
      </c>
    </row>
    <row r="224" spans="1:11" x14ac:dyDescent="0.2">
      <c r="A224" s="7" t="s">
        <v>331</v>
      </c>
      <c r="B224" s="65">
        <v>3</v>
      </c>
      <c r="C224" s="34">
        <f>IF(B227=0, "-", B224/B227)</f>
        <v>3.2608695652173912E-2</v>
      </c>
      <c r="D224" s="65">
        <v>7</v>
      </c>
      <c r="E224" s="9">
        <f>IF(D227=0, "-", D224/D227)</f>
        <v>4.4585987261146494E-2</v>
      </c>
      <c r="F224" s="81">
        <v>7</v>
      </c>
      <c r="G224" s="34">
        <f>IF(F227=0, "-", F224/F227)</f>
        <v>2.6717557251908396E-2</v>
      </c>
      <c r="H224" s="65">
        <v>13</v>
      </c>
      <c r="I224" s="9">
        <f>IF(H227=0, "-", H224/H227)</f>
        <v>3.6312849162011177E-2</v>
      </c>
      <c r="J224" s="8">
        <f t="shared" si="18"/>
        <v>-0.5714285714285714</v>
      </c>
      <c r="K224" s="9">
        <f t="shared" si="19"/>
        <v>-0.46153846153846156</v>
      </c>
    </row>
    <row r="225" spans="1:11" x14ac:dyDescent="0.2">
      <c r="A225" s="7" t="s">
        <v>332</v>
      </c>
      <c r="B225" s="65">
        <v>3</v>
      </c>
      <c r="C225" s="34">
        <f>IF(B227=0, "-", B225/B227)</f>
        <v>3.2608695652173912E-2</v>
      </c>
      <c r="D225" s="65">
        <v>5</v>
      </c>
      <c r="E225" s="9">
        <f>IF(D227=0, "-", D225/D227)</f>
        <v>3.1847133757961783E-2</v>
      </c>
      <c r="F225" s="81">
        <v>7</v>
      </c>
      <c r="G225" s="34">
        <f>IF(F227=0, "-", F225/F227)</f>
        <v>2.6717557251908396E-2</v>
      </c>
      <c r="H225" s="65">
        <v>15</v>
      </c>
      <c r="I225" s="9">
        <f>IF(H227=0, "-", H225/H227)</f>
        <v>4.189944134078212E-2</v>
      </c>
      <c r="J225" s="8">
        <f t="shared" si="18"/>
        <v>-0.4</v>
      </c>
      <c r="K225" s="9">
        <f t="shared" si="19"/>
        <v>-0.53333333333333333</v>
      </c>
    </row>
    <row r="226" spans="1:11" x14ac:dyDescent="0.2">
      <c r="A226" s="2"/>
      <c r="B226" s="68"/>
      <c r="C226" s="33"/>
      <c r="D226" s="68"/>
      <c r="E226" s="6"/>
      <c r="F226" s="82"/>
      <c r="G226" s="33"/>
      <c r="H226" s="68"/>
      <c r="I226" s="6"/>
      <c r="J226" s="5"/>
      <c r="K226" s="6"/>
    </row>
    <row r="227" spans="1:11" s="43" customFormat="1" x14ac:dyDescent="0.2">
      <c r="A227" s="162" t="s">
        <v>573</v>
      </c>
      <c r="B227" s="71">
        <f>SUM(B210:B226)</f>
        <v>92</v>
      </c>
      <c r="C227" s="40">
        <f>B227/32224</f>
        <v>2.8550148957298908E-3</v>
      </c>
      <c r="D227" s="71">
        <f>SUM(D210:D226)</f>
        <v>157</v>
      </c>
      <c r="E227" s="41">
        <f>D227/32499</f>
        <v>4.830917874396135E-3</v>
      </c>
      <c r="F227" s="77">
        <f>SUM(F210:F226)</f>
        <v>262</v>
      </c>
      <c r="G227" s="42">
        <f>F227/81619</f>
        <v>3.2100368786679573E-3</v>
      </c>
      <c r="H227" s="71">
        <f>SUM(H210:H226)</f>
        <v>358</v>
      </c>
      <c r="I227" s="41">
        <f>H227/85328</f>
        <v>4.195574723420214E-3</v>
      </c>
      <c r="J227" s="37">
        <f>IF(D227=0, "-", IF((B227-D227)/D227&lt;10, (B227-D227)/D227, "&gt;999%"))</f>
        <v>-0.4140127388535032</v>
      </c>
      <c r="K227" s="38">
        <f>IF(H227=0, "-", IF((F227-H227)/H227&lt;10, (F227-H227)/H227, "&gt;999%"))</f>
        <v>-0.26815642458100558</v>
      </c>
    </row>
    <row r="228" spans="1:11" x14ac:dyDescent="0.2">
      <c r="B228" s="83"/>
      <c r="D228" s="83"/>
      <c r="F228" s="83"/>
      <c r="H228" s="83"/>
    </row>
    <row r="229" spans="1:11" x14ac:dyDescent="0.2">
      <c r="A229" s="163" t="s">
        <v>150</v>
      </c>
      <c r="B229" s="61" t="s">
        <v>12</v>
      </c>
      <c r="C229" s="62" t="s">
        <v>13</v>
      </c>
      <c r="D229" s="61" t="s">
        <v>12</v>
      </c>
      <c r="E229" s="63" t="s">
        <v>13</v>
      </c>
      <c r="F229" s="62" t="s">
        <v>12</v>
      </c>
      <c r="G229" s="62" t="s">
        <v>13</v>
      </c>
      <c r="H229" s="61" t="s">
        <v>12</v>
      </c>
      <c r="I229" s="63" t="s">
        <v>13</v>
      </c>
      <c r="J229" s="61"/>
      <c r="K229" s="63"/>
    </row>
    <row r="230" spans="1:11" x14ac:dyDescent="0.2">
      <c r="A230" s="7" t="s">
        <v>333</v>
      </c>
      <c r="B230" s="65">
        <v>2</v>
      </c>
      <c r="C230" s="34">
        <f>IF(B243=0, "-", B230/B243)</f>
        <v>5.7142857142857141E-2</v>
      </c>
      <c r="D230" s="65">
        <v>5</v>
      </c>
      <c r="E230" s="9">
        <f>IF(D243=0, "-", D230/D243)</f>
        <v>0.14285714285714285</v>
      </c>
      <c r="F230" s="81">
        <v>5</v>
      </c>
      <c r="G230" s="34">
        <f>IF(F243=0, "-", F230/F243)</f>
        <v>5.8139534883720929E-2</v>
      </c>
      <c r="H230" s="65">
        <v>10</v>
      </c>
      <c r="I230" s="9">
        <f>IF(H243=0, "-", H230/H243)</f>
        <v>0.10869565217391304</v>
      </c>
      <c r="J230" s="8">
        <f t="shared" ref="J230:J241" si="20">IF(D230=0, "-", IF((B230-D230)/D230&lt;10, (B230-D230)/D230, "&gt;999%"))</f>
        <v>-0.6</v>
      </c>
      <c r="K230" s="9">
        <f t="shared" ref="K230:K241" si="21">IF(H230=0, "-", IF((F230-H230)/H230&lt;10, (F230-H230)/H230, "&gt;999%"))</f>
        <v>-0.5</v>
      </c>
    </row>
    <row r="231" spans="1:11" x14ac:dyDescent="0.2">
      <c r="A231" s="7" t="s">
        <v>334</v>
      </c>
      <c r="B231" s="65">
        <v>0</v>
      </c>
      <c r="C231" s="34">
        <f>IF(B243=0, "-", B231/B243)</f>
        <v>0</v>
      </c>
      <c r="D231" s="65">
        <v>2</v>
      </c>
      <c r="E231" s="9">
        <f>IF(D243=0, "-", D231/D243)</f>
        <v>5.7142857142857141E-2</v>
      </c>
      <c r="F231" s="81">
        <v>1</v>
      </c>
      <c r="G231" s="34">
        <f>IF(F243=0, "-", F231/F243)</f>
        <v>1.1627906976744186E-2</v>
      </c>
      <c r="H231" s="65">
        <v>4</v>
      </c>
      <c r="I231" s="9">
        <f>IF(H243=0, "-", H231/H243)</f>
        <v>4.3478260869565216E-2</v>
      </c>
      <c r="J231" s="8">
        <f t="shared" si="20"/>
        <v>-1</v>
      </c>
      <c r="K231" s="9">
        <f t="shared" si="21"/>
        <v>-0.75</v>
      </c>
    </row>
    <row r="232" spans="1:11" x14ac:dyDescent="0.2">
      <c r="A232" s="7" t="s">
        <v>335</v>
      </c>
      <c r="B232" s="65">
        <v>4</v>
      </c>
      <c r="C232" s="34">
        <f>IF(B243=0, "-", B232/B243)</f>
        <v>0.11428571428571428</v>
      </c>
      <c r="D232" s="65">
        <v>2</v>
      </c>
      <c r="E232" s="9">
        <f>IF(D243=0, "-", D232/D243)</f>
        <v>5.7142857142857141E-2</v>
      </c>
      <c r="F232" s="81">
        <v>10</v>
      </c>
      <c r="G232" s="34">
        <f>IF(F243=0, "-", F232/F243)</f>
        <v>0.11627906976744186</v>
      </c>
      <c r="H232" s="65">
        <v>7</v>
      </c>
      <c r="I232" s="9">
        <f>IF(H243=0, "-", H232/H243)</f>
        <v>7.6086956521739135E-2</v>
      </c>
      <c r="J232" s="8">
        <f t="shared" si="20"/>
        <v>1</v>
      </c>
      <c r="K232" s="9">
        <f t="shared" si="21"/>
        <v>0.42857142857142855</v>
      </c>
    </row>
    <row r="233" spans="1:11" x14ac:dyDescent="0.2">
      <c r="A233" s="7" t="s">
        <v>336</v>
      </c>
      <c r="B233" s="65">
        <v>3</v>
      </c>
      <c r="C233" s="34">
        <f>IF(B243=0, "-", B233/B243)</f>
        <v>8.5714285714285715E-2</v>
      </c>
      <c r="D233" s="65">
        <v>3</v>
      </c>
      <c r="E233" s="9">
        <f>IF(D243=0, "-", D233/D243)</f>
        <v>8.5714285714285715E-2</v>
      </c>
      <c r="F233" s="81">
        <v>7</v>
      </c>
      <c r="G233" s="34">
        <f>IF(F243=0, "-", F233/F243)</f>
        <v>8.1395348837209308E-2</v>
      </c>
      <c r="H233" s="65">
        <v>4</v>
      </c>
      <c r="I233" s="9">
        <f>IF(H243=0, "-", H233/H243)</f>
        <v>4.3478260869565216E-2</v>
      </c>
      <c r="J233" s="8">
        <f t="shared" si="20"/>
        <v>0</v>
      </c>
      <c r="K233" s="9">
        <f t="shared" si="21"/>
        <v>0.75</v>
      </c>
    </row>
    <row r="234" spans="1:11" x14ac:dyDescent="0.2">
      <c r="A234" s="7" t="s">
        <v>337</v>
      </c>
      <c r="B234" s="65">
        <v>4</v>
      </c>
      <c r="C234" s="34">
        <f>IF(B243=0, "-", B234/B243)</f>
        <v>0.11428571428571428</v>
      </c>
      <c r="D234" s="65">
        <v>4</v>
      </c>
      <c r="E234" s="9">
        <f>IF(D243=0, "-", D234/D243)</f>
        <v>0.11428571428571428</v>
      </c>
      <c r="F234" s="81">
        <v>19</v>
      </c>
      <c r="G234" s="34">
        <f>IF(F243=0, "-", F234/F243)</f>
        <v>0.22093023255813954</v>
      </c>
      <c r="H234" s="65">
        <v>13</v>
      </c>
      <c r="I234" s="9">
        <f>IF(H243=0, "-", H234/H243)</f>
        <v>0.14130434782608695</v>
      </c>
      <c r="J234" s="8">
        <f t="shared" si="20"/>
        <v>0</v>
      </c>
      <c r="K234" s="9">
        <f t="shared" si="21"/>
        <v>0.46153846153846156</v>
      </c>
    </row>
    <row r="235" spans="1:11" x14ac:dyDescent="0.2">
      <c r="A235" s="7" t="s">
        <v>338</v>
      </c>
      <c r="B235" s="65">
        <v>0</v>
      </c>
      <c r="C235" s="34">
        <f>IF(B243=0, "-", B235/B243)</f>
        <v>0</v>
      </c>
      <c r="D235" s="65">
        <v>3</v>
      </c>
      <c r="E235" s="9">
        <f>IF(D243=0, "-", D235/D243)</f>
        <v>8.5714285714285715E-2</v>
      </c>
      <c r="F235" s="81">
        <v>0</v>
      </c>
      <c r="G235" s="34">
        <f>IF(F243=0, "-", F235/F243)</f>
        <v>0</v>
      </c>
      <c r="H235" s="65">
        <v>5</v>
      </c>
      <c r="I235" s="9">
        <f>IF(H243=0, "-", H235/H243)</f>
        <v>5.434782608695652E-2</v>
      </c>
      <c r="J235" s="8">
        <f t="shared" si="20"/>
        <v>-1</v>
      </c>
      <c r="K235" s="9">
        <f t="shared" si="21"/>
        <v>-1</v>
      </c>
    </row>
    <row r="236" spans="1:11" x14ac:dyDescent="0.2">
      <c r="A236" s="7" t="s">
        <v>339</v>
      </c>
      <c r="B236" s="65">
        <v>0</v>
      </c>
      <c r="C236" s="34">
        <f>IF(B243=0, "-", B236/B243)</f>
        <v>0</v>
      </c>
      <c r="D236" s="65">
        <v>0</v>
      </c>
      <c r="E236" s="9">
        <f>IF(D243=0, "-", D236/D243)</f>
        <v>0</v>
      </c>
      <c r="F236" s="81">
        <v>0</v>
      </c>
      <c r="G236" s="34">
        <f>IF(F243=0, "-", F236/F243)</f>
        <v>0</v>
      </c>
      <c r="H236" s="65">
        <v>1</v>
      </c>
      <c r="I236" s="9">
        <f>IF(H243=0, "-", H236/H243)</f>
        <v>1.0869565217391304E-2</v>
      </c>
      <c r="J236" s="8" t="str">
        <f t="shared" si="20"/>
        <v>-</v>
      </c>
      <c r="K236" s="9">
        <f t="shared" si="21"/>
        <v>-1</v>
      </c>
    </row>
    <row r="237" spans="1:11" x14ac:dyDescent="0.2">
      <c r="A237" s="7" t="s">
        <v>340</v>
      </c>
      <c r="B237" s="65">
        <v>1</v>
      </c>
      <c r="C237" s="34">
        <f>IF(B243=0, "-", B237/B243)</f>
        <v>2.8571428571428571E-2</v>
      </c>
      <c r="D237" s="65">
        <v>0</v>
      </c>
      <c r="E237" s="9">
        <f>IF(D243=0, "-", D237/D243)</f>
        <v>0</v>
      </c>
      <c r="F237" s="81">
        <v>4</v>
      </c>
      <c r="G237" s="34">
        <f>IF(F243=0, "-", F237/F243)</f>
        <v>4.6511627906976744E-2</v>
      </c>
      <c r="H237" s="65">
        <v>9</v>
      </c>
      <c r="I237" s="9">
        <f>IF(H243=0, "-", H237/H243)</f>
        <v>9.7826086956521743E-2</v>
      </c>
      <c r="J237" s="8" t="str">
        <f t="shared" si="20"/>
        <v>-</v>
      </c>
      <c r="K237" s="9">
        <f t="shared" si="21"/>
        <v>-0.55555555555555558</v>
      </c>
    </row>
    <row r="238" spans="1:11" x14ac:dyDescent="0.2">
      <c r="A238" s="7" t="s">
        <v>341</v>
      </c>
      <c r="B238" s="65">
        <v>0</v>
      </c>
      <c r="C238" s="34">
        <f>IF(B243=0, "-", B238/B243)</f>
        <v>0</v>
      </c>
      <c r="D238" s="65">
        <v>3</v>
      </c>
      <c r="E238" s="9">
        <f>IF(D243=0, "-", D238/D243)</f>
        <v>8.5714285714285715E-2</v>
      </c>
      <c r="F238" s="81">
        <v>0</v>
      </c>
      <c r="G238" s="34">
        <f>IF(F243=0, "-", F238/F243)</f>
        <v>0</v>
      </c>
      <c r="H238" s="65">
        <v>7</v>
      </c>
      <c r="I238" s="9">
        <f>IF(H243=0, "-", H238/H243)</f>
        <v>7.6086956521739135E-2</v>
      </c>
      <c r="J238" s="8">
        <f t="shared" si="20"/>
        <v>-1</v>
      </c>
      <c r="K238" s="9">
        <f t="shared" si="21"/>
        <v>-1</v>
      </c>
    </row>
    <row r="239" spans="1:11" x14ac:dyDescent="0.2">
      <c r="A239" s="7" t="s">
        <v>342</v>
      </c>
      <c r="B239" s="65">
        <v>2</v>
      </c>
      <c r="C239" s="34">
        <f>IF(B243=0, "-", B239/B243)</f>
        <v>5.7142857142857141E-2</v>
      </c>
      <c r="D239" s="65">
        <v>1</v>
      </c>
      <c r="E239" s="9">
        <f>IF(D243=0, "-", D239/D243)</f>
        <v>2.8571428571428571E-2</v>
      </c>
      <c r="F239" s="81">
        <v>3</v>
      </c>
      <c r="G239" s="34">
        <f>IF(F243=0, "-", F239/F243)</f>
        <v>3.4883720930232558E-2</v>
      </c>
      <c r="H239" s="65">
        <v>3</v>
      </c>
      <c r="I239" s="9">
        <f>IF(H243=0, "-", H239/H243)</f>
        <v>3.2608695652173912E-2</v>
      </c>
      <c r="J239" s="8">
        <f t="shared" si="20"/>
        <v>1</v>
      </c>
      <c r="K239" s="9">
        <f t="shared" si="21"/>
        <v>0</v>
      </c>
    </row>
    <row r="240" spans="1:11" x14ac:dyDescent="0.2">
      <c r="A240" s="7" t="s">
        <v>343</v>
      </c>
      <c r="B240" s="65">
        <v>19</v>
      </c>
      <c r="C240" s="34">
        <f>IF(B243=0, "-", B240/B243)</f>
        <v>0.54285714285714282</v>
      </c>
      <c r="D240" s="65">
        <v>12</v>
      </c>
      <c r="E240" s="9">
        <f>IF(D243=0, "-", D240/D243)</f>
        <v>0.34285714285714286</v>
      </c>
      <c r="F240" s="81">
        <v>37</v>
      </c>
      <c r="G240" s="34">
        <f>IF(F243=0, "-", F240/F243)</f>
        <v>0.43023255813953487</v>
      </c>
      <c r="H240" s="65">
        <v>27</v>
      </c>
      <c r="I240" s="9">
        <f>IF(H243=0, "-", H240/H243)</f>
        <v>0.29347826086956524</v>
      </c>
      <c r="J240" s="8">
        <f t="shared" si="20"/>
        <v>0.58333333333333337</v>
      </c>
      <c r="K240" s="9">
        <f t="shared" si="21"/>
        <v>0.37037037037037035</v>
      </c>
    </row>
    <row r="241" spans="1:11" x14ac:dyDescent="0.2">
      <c r="A241" s="7" t="s">
        <v>344</v>
      </c>
      <c r="B241" s="65">
        <v>0</v>
      </c>
      <c r="C241" s="34">
        <f>IF(B243=0, "-", B241/B243)</f>
        <v>0</v>
      </c>
      <c r="D241" s="65">
        <v>0</v>
      </c>
      <c r="E241" s="9">
        <f>IF(D243=0, "-", D241/D243)</f>
        <v>0</v>
      </c>
      <c r="F241" s="81">
        <v>0</v>
      </c>
      <c r="G241" s="34">
        <f>IF(F243=0, "-", F241/F243)</f>
        <v>0</v>
      </c>
      <c r="H241" s="65">
        <v>2</v>
      </c>
      <c r="I241" s="9">
        <f>IF(H243=0, "-", H241/H243)</f>
        <v>2.1739130434782608E-2</v>
      </c>
      <c r="J241" s="8" t="str">
        <f t="shared" si="20"/>
        <v>-</v>
      </c>
      <c r="K241" s="9">
        <f t="shared" si="21"/>
        <v>-1</v>
      </c>
    </row>
    <row r="242" spans="1:11" x14ac:dyDescent="0.2">
      <c r="A242" s="2"/>
      <c r="B242" s="68"/>
      <c r="C242" s="33"/>
      <c r="D242" s="68"/>
      <c r="E242" s="6"/>
      <c r="F242" s="82"/>
      <c r="G242" s="33"/>
      <c r="H242" s="68"/>
      <c r="I242" s="6"/>
      <c r="J242" s="5"/>
      <c r="K242" s="6"/>
    </row>
    <row r="243" spans="1:11" s="43" customFormat="1" x14ac:dyDescent="0.2">
      <c r="A243" s="162" t="s">
        <v>572</v>
      </c>
      <c r="B243" s="71">
        <f>SUM(B230:B242)</f>
        <v>35</v>
      </c>
      <c r="C243" s="40">
        <f>B243/32224</f>
        <v>1.0861469712015888E-3</v>
      </c>
      <c r="D243" s="71">
        <f>SUM(D230:D242)</f>
        <v>35</v>
      </c>
      <c r="E243" s="41">
        <f>D243/32499</f>
        <v>1.0769562140373549E-3</v>
      </c>
      <c r="F243" s="77">
        <f>SUM(F230:F242)</f>
        <v>86</v>
      </c>
      <c r="G243" s="42">
        <f>F243/81619</f>
        <v>1.0536762273490241E-3</v>
      </c>
      <c r="H243" s="71">
        <f>SUM(H230:H242)</f>
        <v>92</v>
      </c>
      <c r="I243" s="41">
        <f>H243/85328</f>
        <v>1.0781923870241889E-3</v>
      </c>
      <c r="J243" s="37">
        <f>IF(D243=0, "-", IF((B243-D243)/D243&lt;10, (B243-D243)/D243, "&gt;999%"))</f>
        <v>0</v>
      </c>
      <c r="K243" s="38">
        <f>IF(H243=0, "-", IF((F243-H243)/H243&lt;10, (F243-H243)/H243, "&gt;999%"))</f>
        <v>-6.5217391304347824E-2</v>
      </c>
    </row>
    <row r="244" spans="1:11" x14ac:dyDescent="0.2">
      <c r="B244" s="83"/>
      <c r="D244" s="83"/>
      <c r="F244" s="83"/>
      <c r="H244" s="83"/>
    </row>
    <row r="245" spans="1:11" s="43" customFormat="1" x14ac:dyDescent="0.2">
      <c r="A245" s="162" t="s">
        <v>571</v>
      </c>
      <c r="B245" s="71">
        <v>239</v>
      </c>
      <c r="C245" s="40">
        <f>B245/32224</f>
        <v>7.4168321747765638E-3</v>
      </c>
      <c r="D245" s="71">
        <v>359</v>
      </c>
      <c r="E245" s="41">
        <f>D245/32499</f>
        <v>1.1046493738268871E-2</v>
      </c>
      <c r="F245" s="77">
        <v>699</v>
      </c>
      <c r="G245" s="42">
        <f>F245/81619</f>
        <v>8.5641823594996263E-3</v>
      </c>
      <c r="H245" s="71">
        <v>933</v>
      </c>
      <c r="I245" s="41">
        <f>H245/85328</f>
        <v>1.0934277142321395E-2</v>
      </c>
      <c r="J245" s="37">
        <f>IF(D245=0, "-", IF((B245-D245)/D245&lt;10, (B245-D245)/D245, "&gt;999%"))</f>
        <v>-0.33426183844011143</v>
      </c>
      <c r="K245" s="38">
        <f>IF(H245=0, "-", IF((F245-H245)/H245&lt;10, (F245-H245)/H245, "&gt;999%"))</f>
        <v>-0.25080385852090031</v>
      </c>
    </row>
    <row r="246" spans="1:11" x14ac:dyDescent="0.2">
      <c r="B246" s="83"/>
      <c r="D246" s="83"/>
      <c r="F246" s="83"/>
      <c r="H246" s="83"/>
    </row>
    <row r="247" spans="1:11" x14ac:dyDescent="0.2">
      <c r="A247" s="27" t="s">
        <v>569</v>
      </c>
      <c r="B247" s="71">
        <f>B251-B249</f>
        <v>4998</v>
      </c>
      <c r="C247" s="40">
        <f>B247/32224</f>
        <v>0.15510178748758688</v>
      </c>
      <c r="D247" s="71">
        <f>D251-D249</f>
        <v>6180</v>
      </c>
      <c r="E247" s="41">
        <f>D247/32499</f>
        <v>0.19015969722145296</v>
      </c>
      <c r="F247" s="77">
        <f>F251-F249</f>
        <v>14142</v>
      </c>
      <c r="G247" s="42">
        <f>F247/81619</f>
        <v>0.17326847915313837</v>
      </c>
      <c r="H247" s="71">
        <f>H251-H249</f>
        <v>17369</v>
      </c>
      <c r="I247" s="41">
        <f>H247/85328</f>
        <v>0.20355569098068629</v>
      </c>
      <c r="J247" s="37">
        <f>IF(D247=0, "-", IF((B247-D247)/D247&lt;10, (B247-D247)/D247, "&gt;999%"))</f>
        <v>-0.1912621359223301</v>
      </c>
      <c r="K247" s="38">
        <f>IF(H247=0, "-", IF((F247-H247)/H247&lt;10, (F247-H247)/H247, "&gt;999%"))</f>
        <v>-0.18579077667108065</v>
      </c>
    </row>
    <row r="248" spans="1:11" x14ac:dyDescent="0.2">
      <c r="A248" s="27"/>
      <c r="B248" s="71"/>
      <c r="C248" s="40"/>
      <c r="D248" s="71"/>
      <c r="E248" s="41"/>
      <c r="F248" s="77"/>
      <c r="G248" s="42"/>
      <c r="H248" s="71"/>
      <c r="I248" s="41"/>
      <c r="J248" s="37"/>
      <c r="K248" s="38"/>
    </row>
    <row r="249" spans="1:11" x14ac:dyDescent="0.2">
      <c r="A249" s="27" t="s">
        <v>570</v>
      </c>
      <c r="B249" s="71">
        <v>2597</v>
      </c>
      <c r="C249" s="40">
        <f>B249/32224</f>
        <v>8.0592105263157895E-2</v>
      </c>
      <c r="D249" s="71">
        <v>1430</v>
      </c>
      <c r="E249" s="41">
        <f>D249/32499</f>
        <v>4.4001353887811935E-2</v>
      </c>
      <c r="F249" s="77">
        <v>3884</v>
      </c>
      <c r="G249" s="42">
        <f>F249/81619</f>
        <v>4.758695891887918E-2</v>
      </c>
      <c r="H249" s="71">
        <v>3376</v>
      </c>
      <c r="I249" s="41">
        <f>H249/85328</f>
        <v>3.9564972810800673E-2</v>
      </c>
      <c r="J249" s="37">
        <f>IF(D249=0, "-", IF((B249-D249)/D249&lt;10, (B249-D249)/D249, "&gt;999%"))</f>
        <v>0.81608391608391606</v>
      </c>
      <c r="K249" s="38">
        <f>IF(H249=0, "-", IF((F249-H249)/H249&lt;10, (F249-H249)/H249, "&gt;999%"))</f>
        <v>0.1504739336492891</v>
      </c>
    </row>
    <row r="250" spans="1:11" x14ac:dyDescent="0.2">
      <c r="A250" s="27"/>
      <c r="B250" s="71"/>
      <c r="C250" s="40"/>
      <c r="D250" s="71"/>
      <c r="E250" s="41"/>
      <c r="F250" s="77"/>
      <c r="G250" s="42"/>
      <c r="H250" s="71"/>
      <c r="I250" s="41"/>
      <c r="J250" s="37"/>
      <c r="K250" s="38"/>
    </row>
    <row r="251" spans="1:11" x14ac:dyDescent="0.2">
      <c r="A251" s="27" t="s">
        <v>568</v>
      </c>
      <c r="B251" s="71">
        <v>7595</v>
      </c>
      <c r="C251" s="40">
        <f>B251/32224</f>
        <v>0.23569389275074479</v>
      </c>
      <c r="D251" s="71">
        <v>7610</v>
      </c>
      <c r="E251" s="41">
        <f>D251/32499</f>
        <v>0.23416105110926491</v>
      </c>
      <c r="F251" s="77">
        <v>18026</v>
      </c>
      <c r="G251" s="42">
        <f>F251/81619</f>
        <v>0.22085543807201755</v>
      </c>
      <c r="H251" s="71">
        <v>20745</v>
      </c>
      <c r="I251" s="41">
        <f>H251/85328</f>
        <v>0.24312066379148697</v>
      </c>
      <c r="J251" s="37">
        <f>IF(D251=0, "-", IF((B251-D251)/D251&lt;10, (B251-D251)/D251, "&gt;999%"))</f>
        <v>-1.9710906701708277E-3</v>
      </c>
      <c r="K251" s="38">
        <f>IF(H251=0, "-", IF((F251-H251)/H251&lt;10, (F251-H251)/H251, "&gt;999%"))</f>
        <v>-0.13106772716317186</v>
      </c>
    </row>
  </sheetData>
  <mergeCells count="58">
    <mergeCell ref="B4:E4"/>
    <mergeCell ref="F4:I4"/>
    <mergeCell ref="J4:K4"/>
    <mergeCell ref="B5:C5"/>
    <mergeCell ref="D5:E5"/>
    <mergeCell ref="F5:G5"/>
    <mergeCell ref="H5:I5"/>
    <mergeCell ref="B15:E15"/>
    <mergeCell ref="F15:I15"/>
    <mergeCell ref="J15:K15"/>
    <mergeCell ref="B16:C16"/>
    <mergeCell ref="D16:E16"/>
    <mergeCell ref="F16:G16"/>
    <mergeCell ref="H16:I16"/>
    <mergeCell ref="B42:E42"/>
    <mergeCell ref="F42:I42"/>
    <mergeCell ref="J42:K42"/>
    <mergeCell ref="B43:C43"/>
    <mergeCell ref="D43:E43"/>
    <mergeCell ref="F43:G43"/>
    <mergeCell ref="H43:I43"/>
    <mergeCell ref="J80:K80"/>
    <mergeCell ref="B81:C81"/>
    <mergeCell ref="D81:E81"/>
    <mergeCell ref="F81:G81"/>
    <mergeCell ref="H81:I81"/>
    <mergeCell ref="B121:C121"/>
    <mergeCell ref="D121:E121"/>
    <mergeCell ref="F121:G121"/>
    <mergeCell ref="H121:I121"/>
    <mergeCell ref="B80:E80"/>
    <mergeCell ref="F80:I80"/>
    <mergeCell ref="B195:C195"/>
    <mergeCell ref="D195:E195"/>
    <mergeCell ref="F195:G195"/>
    <mergeCell ref="H195:I195"/>
    <mergeCell ref="B168:E168"/>
    <mergeCell ref="F168:I168"/>
    <mergeCell ref="B169:C169"/>
    <mergeCell ref="D169:E169"/>
    <mergeCell ref="F169:G169"/>
    <mergeCell ref="H169:I169"/>
    <mergeCell ref="B1:K1"/>
    <mergeCell ref="B2:K2"/>
    <mergeCell ref="B194:E194"/>
    <mergeCell ref="F194:I194"/>
    <mergeCell ref="J194:K194"/>
    <mergeCell ref="J168:K168"/>
    <mergeCell ref="B144:E144"/>
    <mergeCell ref="F144:I144"/>
    <mergeCell ref="J144:K144"/>
    <mergeCell ref="B145:C145"/>
    <mergeCell ref="D145:E145"/>
    <mergeCell ref="F145:G145"/>
    <mergeCell ref="H145:I145"/>
    <mergeCell ref="B120:E120"/>
    <mergeCell ref="F120:I120"/>
    <mergeCell ref="J120:K120"/>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3" max="16383" man="1"/>
    <brk id="119" max="16383" man="1"/>
    <brk id="167" max="16383" man="1"/>
    <brk id="19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621</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5</v>
      </c>
      <c r="C7" s="39">
        <f>IF(B50=0, "-", B7/B50)</f>
        <v>6.583278472679394E-4</v>
      </c>
      <c r="D7" s="65">
        <v>8</v>
      </c>
      <c r="E7" s="21">
        <f>IF(D50=0, "-", D7/D50)</f>
        <v>1.0512483574244415E-3</v>
      </c>
      <c r="F7" s="81">
        <v>20</v>
      </c>
      <c r="G7" s="39">
        <f>IF(F50=0, "-", F7/F50)</f>
        <v>1.1095084877399313E-3</v>
      </c>
      <c r="H7" s="65">
        <v>23</v>
      </c>
      <c r="I7" s="21">
        <f>IF(H50=0, "-", H7/H50)</f>
        <v>1.1087008917811522E-3</v>
      </c>
      <c r="J7" s="20">
        <f t="shared" ref="J7:J48" si="0">IF(D7=0, "-", IF((B7-D7)/D7&lt;10, (B7-D7)/D7, "&gt;999%"))</f>
        <v>-0.375</v>
      </c>
      <c r="K7" s="21">
        <f t="shared" ref="K7:K48" si="1">IF(H7=0, "-", IF((F7-H7)/H7&lt;10, (F7-H7)/H7, "&gt;999%"))</f>
        <v>-0.13043478260869565</v>
      </c>
    </row>
    <row r="8" spans="1:11" x14ac:dyDescent="0.2">
      <c r="A8" s="7" t="s">
        <v>32</v>
      </c>
      <c r="B8" s="65">
        <v>1</v>
      </c>
      <c r="C8" s="39">
        <f>IF(B50=0, "-", B8/B50)</f>
        <v>1.3166556945358788E-4</v>
      </c>
      <c r="D8" s="65">
        <v>0</v>
      </c>
      <c r="E8" s="21">
        <f>IF(D50=0, "-", D8/D50)</f>
        <v>0</v>
      </c>
      <c r="F8" s="81">
        <v>1</v>
      </c>
      <c r="G8" s="39">
        <f>IF(F50=0, "-", F8/F50)</f>
        <v>5.547542438699656E-5</v>
      </c>
      <c r="H8" s="65">
        <v>0</v>
      </c>
      <c r="I8" s="21">
        <f>IF(H50=0, "-", H8/H50)</f>
        <v>0</v>
      </c>
      <c r="J8" s="20" t="str">
        <f t="shared" si="0"/>
        <v>-</v>
      </c>
      <c r="K8" s="21" t="str">
        <f t="shared" si="1"/>
        <v>-</v>
      </c>
    </row>
    <row r="9" spans="1:11" x14ac:dyDescent="0.2">
      <c r="A9" s="7" t="s">
        <v>33</v>
      </c>
      <c r="B9" s="65">
        <v>2</v>
      </c>
      <c r="C9" s="39">
        <f>IF(B50=0, "-", B9/B50)</f>
        <v>2.6333113890717575E-4</v>
      </c>
      <c r="D9" s="65">
        <v>5</v>
      </c>
      <c r="E9" s="21">
        <f>IF(D50=0, "-", D9/D50)</f>
        <v>6.5703022339027597E-4</v>
      </c>
      <c r="F9" s="81">
        <v>5</v>
      </c>
      <c r="G9" s="39">
        <f>IF(F50=0, "-", F9/F50)</f>
        <v>2.7737712193498282E-4</v>
      </c>
      <c r="H9" s="65">
        <v>10</v>
      </c>
      <c r="I9" s="21">
        <f>IF(H50=0, "-", H9/H50)</f>
        <v>4.8204386599180526E-4</v>
      </c>
      <c r="J9" s="20">
        <f t="shared" si="0"/>
        <v>-0.6</v>
      </c>
      <c r="K9" s="21">
        <f t="shared" si="1"/>
        <v>-0.5</v>
      </c>
    </row>
    <row r="10" spans="1:11" x14ac:dyDescent="0.2">
      <c r="A10" s="7" t="s">
        <v>34</v>
      </c>
      <c r="B10" s="65">
        <v>156</v>
      </c>
      <c r="C10" s="39">
        <f>IF(B50=0, "-", B10/B50)</f>
        <v>2.0539828834759709E-2</v>
      </c>
      <c r="D10" s="65">
        <v>172</v>
      </c>
      <c r="E10" s="21">
        <f>IF(D50=0, "-", D10/D50)</f>
        <v>2.2601839684625494E-2</v>
      </c>
      <c r="F10" s="81">
        <v>291</v>
      </c>
      <c r="G10" s="39">
        <f>IF(F50=0, "-", F10/F50)</f>
        <v>1.6143348496616E-2</v>
      </c>
      <c r="H10" s="65">
        <v>531</v>
      </c>
      <c r="I10" s="21">
        <f>IF(H50=0, "-", H10/H50)</f>
        <v>2.5596529284164858E-2</v>
      </c>
      <c r="J10" s="20">
        <f t="shared" si="0"/>
        <v>-9.3023255813953487E-2</v>
      </c>
      <c r="K10" s="21">
        <f t="shared" si="1"/>
        <v>-0.4519774011299435</v>
      </c>
    </row>
    <row r="11" spans="1:11" x14ac:dyDescent="0.2">
      <c r="A11" s="7" t="s">
        <v>35</v>
      </c>
      <c r="B11" s="65">
        <v>5</v>
      </c>
      <c r="C11" s="39">
        <f>IF(B50=0, "-", B11/B50)</f>
        <v>6.583278472679394E-4</v>
      </c>
      <c r="D11" s="65">
        <v>3</v>
      </c>
      <c r="E11" s="21">
        <f>IF(D50=0, "-", D11/D50)</f>
        <v>3.9421813403416555E-4</v>
      </c>
      <c r="F11" s="81">
        <v>12</v>
      </c>
      <c r="G11" s="39">
        <f>IF(F50=0, "-", F11/F50)</f>
        <v>6.6570509264395874E-4</v>
      </c>
      <c r="H11" s="65">
        <v>10</v>
      </c>
      <c r="I11" s="21">
        <f>IF(H50=0, "-", H11/H50)</f>
        <v>4.8204386599180526E-4</v>
      </c>
      <c r="J11" s="20">
        <f t="shared" si="0"/>
        <v>0.66666666666666663</v>
      </c>
      <c r="K11" s="21">
        <f t="shared" si="1"/>
        <v>0.2</v>
      </c>
    </row>
    <row r="12" spans="1:11" x14ac:dyDescent="0.2">
      <c r="A12" s="7" t="s">
        <v>36</v>
      </c>
      <c r="B12" s="65">
        <v>274</v>
      </c>
      <c r="C12" s="39">
        <f>IF(B50=0, "-", B12/B50)</f>
        <v>3.607636603028308E-2</v>
      </c>
      <c r="D12" s="65">
        <v>525</v>
      </c>
      <c r="E12" s="21">
        <f>IF(D50=0, "-", D12/D50)</f>
        <v>6.8988173455978977E-2</v>
      </c>
      <c r="F12" s="81">
        <v>722</v>
      </c>
      <c r="G12" s="39">
        <f>IF(F50=0, "-", F12/F50)</f>
        <v>4.0053256407411517E-2</v>
      </c>
      <c r="H12" s="65">
        <v>950</v>
      </c>
      <c r="I12" s="21">
        <f>IF(H50=0, "-", H12/H50)</f>
        <v>4.5794167269221496E-2</v>
      </c>
      <c r="J12" s="20">
        <f t="shared" si="0"/>
        <v>-0.47809523809523807</v>
      </c>
      <c r="K12" s="21">
        <f t="shared" si="1"/>
        <v>-0.24</v>
      </c>
    </row>
    <row r="13" spans="1:11" x14ac:dyDescent="0.2">
      <c r="A13" s="7" t="s">
        <v>37</v>
      </c>
      <c r="B13" s="65">
        <v>6</v>
      </c>
      <c r="C13" s="39">
        <f>IF(B50=0, "-", B13/B50)</f>
        <v>7.899934167215273E-4</v>
      </c>
      <c r="D13" s="65">
        <v>0</v>
      </c>
      <c r="E13" s="21">
        <f>IF(D50=0, "-", D13/D50)</f>
        <v>0</v>
      </c>
      <c r="F13" s="81">
        <v>18</v>
      </c>
      <c r="G13" s="39">
        <f>IF(F50=0, "-", F13/F50)</f>
        <v>9.9855763896593806E-4</v>
      </c>
      <c r="H13" s="65">
        <v>0</v>
      </c>
      <c r="I13" s="21">
        <f>IF(H50=0, "-", H13/H50)</f>
        <v>0</v>
      </c>
      <c r="J13" s="20" t="str">
        <f t="shared" si="0"/>
        <v>-</v>
      </c>
      <c r="K13" s="21" t="str">
        <f t="shared" si="1"/>
        <v>-</v>
      </c>
    </row>
    <row r="14" spans="1:11" x14ac:dyDescent="0.2">
      <c r="A14" s="7" t="s">
        <v>38</v>
      </c>
      <c r="B14" s="65">
        <v>5</v>
      </c>
      <c r="C14" s="39">
        <f>IF(B50=0, "-", B14/B50)</f>
        <v>6.583278472679394E-4</v>
      </c>
      <c r="D14" s="65">
        <v>9</v>
      </c>
      <c r="E14" s="21">
        <f>IF(D50=0, "-", D14/D50)</f>
        <v>1.1826544021024967E-3</v>
      </c>
      <c r="F14" s="81">
        <v>22</v>
      </c>
      <c r="G14" s="39">
        <f>IF(F50=0, "-", F14/F50)</f>
        <v>1.2204593365139243E-3</v>
      </c>
      <c r="H14" s="65">
        <v>29</v>
      </c>
      <c r="I14" s="21">
        <f>IF(H50=0, "-", H14/H50)</f>
        <v>1.3979272113762353E-3</v>
      </c>
      <c r="J14" s="20">
        <f t="shared" si="0"/>
        <v>-0.44444444444444442</v>
      </c>
      <c r="K14" s="21">
        <f t="shared" si="1"/>
        <v>-0.2413793103448276</v>
      </c>
    </row>
    <row r="15" spans="1:11" x14ac:dyDescent="0.2">
      <c r="A15" s="7" t="s">
        <v>39</v>
      </c>
      <c r="B15" s="65">
        <v>5</v>
      </c>
      <c r="C15" s="39">
        <f>IF(B50=0, "-", B15/B50)</f>
        <v>6.583278472679394E-4</v>
      </c>
      <c r="D15" s="65">
        <v>1</v>
      </c>
      <c r="E15" s="21">
        <f>IF(D50=0, "-", D15/D50)</f>
        <v>1.3140604467805518E-4</v>
      </c>
      <c r="F15" s="81">
        <v>7</v>
      </c>
      <c r="G15" s="39">
        <f>IF(F50=0, "-", F15/F50)</f>
        <v>3.8832797070897593E-4</v>
      </c>
      <c r="H15" s="65">
        <v>6</v>
      </c>
      <c r="I15" s="21">
        <f>IF(H50=0, "-", H15/H50)</f>
        <v>2.8922631959508316E-4</v>
      </c>
      <c r="J15" s="20">
        <f t="shared" si="0"/>
        <v>4</v>
      </c>
      <c r="K15" s="21">
        <f t="shared" si="1"/>
        <v>0.16666666666666666</v>
      </c>
    </row>
    <row r="16" spans="1:11" x14ac:dyDescent="0.2">
      <c r="A16" s="7" t="s">
        <v>42</v>
      </c>
      <c r="B16" s="65">
        <v>4</v>
      </c>
      <c r="C16" s="39">
        <f>IF(B50=0, "-", B16/B50)</f>
        <v>5.266622778143515E-4</v>
      </c>
      <c r="D16" s="65">
        <v>4</v>
      </c>
      <c r="E16" s="21">
        <f>IF(D50=0, "-", D16/D50)</f>
        <v>5.2562417871222073E-4</v>
      </c>
      <c r="F16" s="81">
        <v>19</v>
      </c>
      <c r="G16" s="39">
        <f>IF(F50=0, "-", F16/F50)</f>
        <v>1.0540330633529347E-3</v>
      </c>
      <c r="H16" s="65">
        <v>13</v>
      </c>
      <c r="I16" s="21">
        <f>IF(H50=0, "-", H16/H50)</f>
        <v>6.2665702578934687E-4</v>
      </c>
      <c r="J16" s="20">
        <f t="shared" si="0"/>
        <v>0</v>
      </c>
      <c r="K16" s="21">
        <f t="shared" si="1"/>
        <v>0.46153846153846156</v>
      </c>
    </row>
    <row r="17" spans="1:11" x14ac:dyDescent="0.2">
      <c r="A17" s="7" t="s">
        <v>43</v>
      </c>
      <c r="B17" s="65">
        <v>26</v>
      </c>
      <c r="C17" s="39">
        <f>IF(B50=0, "-", B17/B50)</f>
        <v>3.4233048057932852E-3</v>
      </c>
      <c r="D17" s="65">
        <v>27</v>
      </c>
      <c r="E17" s="21">
        <f>IF(D50=0, "-", D17/D50)</f>
        <v>3.5479632063074901E-3</v>
      </c>
      <c r="F17" s="81">
        <v>66</v>
      </c>
      <c r="G17" s="39">
        <f>IF(F50=0, "-", F17/F50)</f>
        <v>3.661378009541773E-3</v>
      </c>
      <c r="H17" s="65">
        <v>55</v>
      </c>
      <c r="I17" s="21">
        <f>IF(H50=0, "-", H17/H50)</f>
        <v>2.651241262954929E-3</v>
      </c>
      <c r="J17" s="20">
        <f t="shared" si="0"/>
        <v>-3.7037037037037035E-2</v>
      </c>
      <c r="K17" s="21">
        <f t="shared" si="1"/>
        <v>0.2</v>
      </c>
    </row>
    <row r="18" spans="1:11" x14ac:dyDescent="0.2">
      <c r="A18" s="7" t="s">
        <v>45</v>
      </c>
      <c r="B18" s="65">
        <v>34</v>
      </c>
      <c r="C18" s="39">
        <f>IF(B50=0, "-", B18/B50)</f>
        <v>4.476629361421988E-3</v>
      </c>
      <c r="D18" s="65">
        <v>86</v>
      </c>
      <c r="E18" s="21">
        <f>IF(D50=0, "-", D18/D50)</f>
        <v>1.1300919842312747E-2</v>
      </c>
      <c r="F18" s="81">
        <v>142</v>
      </c>
      <c r="G18" s="39">
        <f>IF(F50=0, "-", F18/F50)</f>
        <v>7.8775102629535122E-3</v>
      </c>
      <c r="H18" s="65">
        <v>294</v>
      </c>
      <c r="I18" s="21">
        <f>IF(H50=0, "-", H18/H50)</f>
        <v>1.4172089660159074E-2</v>
      </c>
      <c r="J18" s="20">
        <f t="shared" si="0"/>
        <v>-0.60465116279069764</v>
      </c>
      <c r="K18" s="21">
        <f t="shared" si="1"/>
        <v>-0.51700680272108845</v>
      </c>
    </row>
    <row r="19" spans="1:11" x14ac:dyDescent="0.2">
      <c r="A19" s="7" t="s">
        <v>48</v>
      </c>
      <c r="B19" s="65">
        <v>8</v>
      </c>
      <c r="C19" s="39">
        <f>IF(B50=0, "-", B19/B50)</f>
        <v>1.053324555628703E-3</v>
      </c>
      <c r="D19" s="65">
        <v>11</v>
      </c>
      <c r="E19" s="21">
        <f>IF(D50=0, "-", D19/D50)</f>
        <v>1.4454664914586072E-3</v>
      </c>
      <c r="F19" s="81">
        <v>17</v>
      </c>
      <c r="G19" s="39">
        <f>IF(F50=0, "-", F19/F50)</f>
        <v>9.4308221457894156E-4</v>
      </c>
      <c r="H19" s="65">
        <v>27</v>
      </c>
      <c r="I19" s="21">
        <f>IF(H50=0, "-", H19/H50)</f>
        <v>1.3015184381778742E-3</v>
      </c>
      <c r="J19" s="20">
        <f t="shared" si="0"/>
        <v>-0.27272727272727271</v>
      </c>
      <c r="K19" s="21">
        <f t="shared" si="1"/>
        <v>-0.37037037037037035</v>
      </c>
    </row>
    <row r="20" spans="1:11" x14ac:dyDescent="0.2">
      <c r="A20" s="7" t="s">
        <v>51</v>
      </c>
      <c r="B20" s="65">
        <v>48</v>
      </c>
      <c r="C20" s="39">
        <f>IF(B50=0, "-", B20/B50)</f>
        <v>6.3199473337722184E-3</v>
      </c>
      <c r="D20" s="65">
        <v>234</v>
      </c>
      <c r="E20" s="21">
        <f>IF(D50=0, "-", D20/D50)</f>
        <v>3.0749014454664915E-2</v>
      </c>
      <c r="F20" s="81">
        <v>206</v>
      </c>
      <c r="G20" s="39">
        <f>IF(F50=0, "-", F20/F50)</f>
        <v>1.1427937423721292E-2</v>
      </c>
      <c r="H20" s="65">
        <v>759</v>
      </c>
      <c r="I20" s="21">
        <f>IF(H50=0, "-", H20/H50)</f>
        <v>3.6587129428778016E-2</v>
      </c>
      <c r="J20" s="20">
        <f t="shared" si="0"/>
        <v>-0.79487179487179482</v>
      </c>
      <c r="K20" s="21">
        <f t="shared" si="1"/>
        <v>-0.72859025032938074</v>
      </c>
    </row>
    <row r="21" spans="1:11" x14ac:dyDescent="0.2">
      <c r="A21" s="7" t="s">
        <v>52</v>
      </c>
      <c r="B21" s="65">
        <v>1048</v>
      </c>
      <c r="C21" s="39">
        <f>IF(B50=0, "-", B21/B50)</f>
        <v>0.1379855167873601</v>
      </c>
      <c r="D21" s="65">
        <v>860</v>
      </c>
      <c r="E21" s="21">
        <f>IF(D50=0, "-", D21/D50)</f>
        <v>0.11300919842312747</v>
      </c>
      <c r="F21" s="81">
        <v>2463</v>
      </c>
      <c r="G21" s="39">
        <f>IF(F50=0, "-", F21/F50)</f>
        <v>0.13663597026517252</v>
      </c>
      <c r="H21" s="65">
        <v>2390</v>
      </c>
      <c r="I21" s="21">
        <f>IF(H50=0, "-", H21/H50)</f>
        <v>0.11520848397204146</v>
      </c>
      <c r="J21" s="20">
        <f t="shared" si="0"/>
        <v>0.21860465116279071</v>
      </c>
      <c r="K21" s="21">
        <f t="shared" si="1"/>
        <v>3.0543933054393305E-2</v>
      </c>
    </row>
    <row r="22" spans="1:11" x14ac:dyDescent="0.2">
      <c r="A22" s="7" t="s">
        <v>58</v>
      </c>
      <c r="B22" s="65">
        <v>3</v>
      </c>
      <c r="C22" s="39">
        <f>IF(B50=0, "-", B22/B50)</f>
        <v>3.9499670836076365E-4</v>
      </c>
      <c r="D22" s="65">
        <v>2</v>
      </c>
      <c r="E22" s="21">
        <f>IF(D50=0, "-", D22/D50)</f>
        <v>2.6281208935611036E-4</v>
      </c>
      <c r="F22" s="81">
        <v>7</v>
      </c>
      <c r="G22" s="39">
        <f>IF(F50=0, "-", F22/F50)</f>
        <v>3.8832797070897593E-4</v>
      </c>
      <c r="H22" s="65">
        <v>9</v>
      </c>
      <c r="I22" s="21">
        <f>IF(H50=0, "-", H22/H50)</f>
        <v>4.3383947939262471E-4</v>
      </c>
      <c r="J22" s="20">
        <f t="shared" si="0"/>
        <v>0.5</v>
      </c>
      <c r="K22" s="21">
        <f t="shared" si="1"/>
        <v>-0.22222222222222221</v>
      </c>
    </row>
    <row r="23" spans="1:11" x14ac:dyDescent="0.2">
      <c r="A23" s="7" t="s">
        <v>61</v>
      </c>
      <c r="B23" s="65">
        <v>793</v>
      </c>
      <c r="C23" s="39">
        <f>IF(B50=0, "-", B23/B50)</f>
        <v>0.10441079657669519</v>
      </c>
      <c r="D23" s="65">
        <v>1138</v>
      </c>
      <c r="E23" s="21">
        <f>IF(D50=0, "-", D23/D50)</f>
        <v>0.1495400788436268</v>
      </c>
      <c r="F23" s="81">
        <v>2734</v>
      </c>
      <c r="G23" s="39">
        <f>IF(F50=0, "-", F23/F50)</f>
        <v>0.15166981027404861</v>
      </c>
      <c r="H23" s="65">
        <v>3204</v>
      </c>
      <c r="I23" s="21">
        <f>IF(H50=0, "-", H23/H50)</f>
        <v>0.15444685466377439</v>
      </c>
      <c r="J23" s="20">
        <f t="shared" si="0"/>
        <v>-0.30316344463971878</v>
      </c>
      <c r="K23" s="21">
        <f t="shared" si="1"/>
        <v>-0.1466916354556804</v>
      </c>
    </row>
    <row r="24" spans="1:11" x14ac:dyDescent="0.2">
      <c r="A24" s="7" t="s">
        <v>62</v>
      </c>
      <c r="B24" s="65">
        <v>0</v>
      </c>
      <c r="C24" s="39">
        <f>IF(B50=0, "-", B24/B50)</f>
        <v>0</v>
      </c>
      <c r="D24" s="65">
        <v>3</v>
      </c>
      <c r="E24" s="21">
        <f>IF(D50=0, "-", D24/D50)</f>
        <v>3.9421813403416555E-4</v>
      </c>
      <c r="F24" s="81">
        <v>0</v>
      </c>
      <c r="G24" s="39">
        <f>IF(F50=0, "-", F24/F50)</f>
        <v>0</v>
      </c>
      <c r="H24" s="65">
        <v>5</v>
      </c>
      <c r="I24" s="21">
        <f>IF(H50=0, "-", H24/H50)</f>
        <v>2.4102193299590263E-4</v>
      </c>
      <c r="J24" s="20">
        <f t="shared" si="0"/>
        <v>-1</v>
      </c>
      <c r="K24" s="21">
        <f t="shared" si="1"/>
        <v>-1</v>
      </c>
    </row>
    <row r="25" spans="1:11" x14ac:dyDescent="0.2">
      <c r="A25" s="7" t="s">
        <v>64</v>
      </c>
      <c r="B25" s="65">
        <v>34</v>
      </c>
      <c r="C25" s="39">
        <f>IF(B50=0, "-", B25/B50)</f>
        <v>4.476629361421988E-3</v>
      </c>
      <c r="D25" s="65">
        <v>46</v>
      </c>
      <c r="E25" s="21">
        <f>IF(D50=0, "-", D25/D50)</f>
        <v>6.0446780551905391E-3</v>
      </c>
      <c r="F25" s="81">
        <v>89</v>
      </c>
      <c r="G25" s="39">
        <f>IF(F50=0, "-", F25/F50)</f>
        <v>4.9373127704426941E-3</v>
      </c>
      <c r="H25" s="65">
        <v>93</v>
      </c>
      <c r="I25" s="21">
        <f>IF(H50=0, "-", H25/H50)</f>
        <v>4.483007953723789E-3</v>
      </c>
      <c r="J25" s="20">
        <f t="shared" si="0"/>
        <v>-0.2608695652173913</v>
      </c>
      <c r="K25" s="21">
        <f t="shared" si="1"/>
        <v>-4.3010752688172046E-2</v>
      </c>
    </row>
    <row r="26" spans="1:11" x14ac:dyDescent="0.2">
      <c r="A26" s="7" t="s">
        <v>65</v>
      </c>
      <c r="B26" s="65">
        <v>51</v>
      </c>
      <c r="C26" s="39">
        <f>IF(B50=0, "-", B26/B50)</f>
        <v>6.7149440421329825E-3</v>
      </c>
      <c r="D26" s="65">
        <v>91</v>
      </c>
      <c r="E26" s="21">
        <f>IF(D50=0, "-", D26/D50)</f>
        <v>1.1957950065703023E-2</v>
      </c>
      <c r="F26" s="81">
        <v>153</v>
      </c>
      <c r="G26" s="39">
        <f>IF(F50=0, "-", F26/F50)</f>
        <v>8.4877399312104744E-3</v>
      </c>
      <c r="H26" s="65">
        <v>271</v>
      </c>
      <c r="I26" s="21">
        <f>IF(H50=0, "-", H26/H50)</f>
        <v>1.3063388768377922E-2</v>
      </c>
      <c r="J26" s="20">
        <f t="shared" si="0"/>
        <v>-0.43956043956043955</v>
      </c>
      <c r="K26" s="21">
        <f t="shared" si="1"/>
        <v>-0.43542435424354242</v>
      </c>
    </row>
    <row r="27" spans="1:11" x14ac:dyDescent="0.2">
      <c r="A27" s="7" t="s">
        <v>66</v>
      </c>
      <c r="B27" s="65">
        <v>2</v>
      </c>
      <c r="C27" s="39">
        <f>IF(B50=0, "-", B27/B50)</f>
        <v>2.6333113890717575E-4</v>
      </c>
      <c r="D27" s="65">
        <v>1</v>
      </c>
      <c r="E27" s="21">
        <f>IF(D50=0, "-", D27/D50)</f>
        <v>1.3140604467805518E-4</v>
      </c>
      <c r="F27" s="81">
        <v>11</v>
      </c>
      <c r="G27" s="39">
        <f>IF(F50=0, "-", F27/F50)</f>
        <v>6.1022966825696214E-4</v>
      </c>
      <c r="H27" s="65">
        <v>3</v>
      </c>
      <c r="I27" s="21">
        <f>IF(H50=0, "-", H27/H50)</f>
        <v>1.4461315979754158E-4</v>
      </c>
      <c r="J27" s="20">
        <f t="shared" si="0"/>
        <v>1</v>
      </c>
      <c r="K27" s="21">
        <f t="shared" si="1"/>
        <v>2.6666666666666665</v>
      </c>
    </row>
    <row r="28" spans="1:11" x14ac:dyDescent="0.2">
      <c r="A28" s="7" t="s">
        <v>69</v>
      </c>
      <c r="B28" s="65">
        <v>6</v>
      </c>
      <c r="C28" s="39">
        <f>IF(B50=0, "-", B28/B50)</f>
        <v>7.899934167215273E-4</v>
      </c>
      <c r="D28" s="65">
        <v>4</v>
      </c>
      <c r="E28" s="21">
        <f>IF(D50=0, "-", D28/D50)</f>
        <v>5.2562417871222073E-4</v>
      </c>
      <c r="F28" s="81">
        <v>13</v>
      </c>
      <c r="G28" s="39">
        <f>IF(F50=0, "-", F28/F50)</f>
        <v>7.2118051703095524E-4</v>
      </c>
      <c r="H28" s="65">
        <v>18</v>
      </c>
      <c r="I28" s="21">
        <f>IF(H50=0, "-", H28/H50)</f>
        <v>8.6767895878524942E-4</v>
      </c>
      <c r="J28" s="20">
        <f t="shared" si="0"/>
        <v>0.5</v>
      </c>
      <c r="K28" s="21">
        <f t="shared" si="1"/>
        <v>-0.27777777777777779</v>
      </c>
    </row>
    <row r="29" spans="1:11" x14ac:dyDescent="0.2">
      <c r="A29" s="7" t="s">
        <v>70</v>
      </c>
      <c r="B29" s="65">
        <v>621</v>
      </c>
      <c r="C29" s="39">
        <f>IF(B50=0, "-", B29/B50)</f>
        <v>8.1764318630678082E-2</v>
      </c>
      <c r="D29" s="65">
        <v>722</v>
      </c>
      <c r="E29" s="21">
        <f>IF(D50=0, "-", D29/D50)</f>
        <v>9.487516425755585E-2</v>
      </c>
      <c r="F29" s="81">
        <v>1663</v>
      </c>
      <c r="G29" s="39">
        <f>IF(F50=0, "-", F29/F50)</f>
        <v>9.2255630755575274E-2</v>
      </c>
      <c r="H29" s="65">
        <v>2132</v>
      </c>
      <c r="I29" s="21">
        <f>IF(H50=0, "-", H29/H50)</f>
        <v>0.10277175222945288</v>
      </c>
      <c r="J29" s="20">
        <f t="shared" si="0"/>
        <v>-0.13988919667590027</v>
      </c>
      <c r="K29" s="21">
        <f t="shared" si="1"/>
        <v>-0.21998123827392119</v>
      </c>
    </row>
    <row r="30" spans="1:11" x14ac:dyDescent="0.2">
      <c r="A30" s="7" t="s">
        <v>71</v>
      </c>
      <c r="B30" s="65">
        <v>1</v>
      </c>
      <c r="C30" s="39">
        <f>IF(B50=0, "-", B30/B50)</f>
        <v>1.3166556945358788E-4</v>
      </c>
      <c r="D30" s="65">
        <v>0</v>
      </c>
      <c r="E30" s="21">
        <f>IF(D50=0, "-", D30/D50)</f>
        <v>0</v>
      </c>
      <c r="F30" s="81">
        <v>4</v>
      </c>
      <c r="G30" s="39">
        <f>IF(F50=0, "-", F30/F50)</f>
        <v>2.2190169754798624E-4</v>
      </c>
      <c r="H30" s="65">
        <v>9</v>
      </c>
      <c r="I30" s="21">
        <f>IF(H50=0, "-", H30/H50)</f>
        <v>4.3383947939262471E-4</v>
      </c>
      <c r="J30" s="20" t="str">
        <f t="shared" si="0"/>
        <v>-</v>
      </c>
      <c r="K30" s="21">
        <f t="shared" si="1"/>
        <v>-0.55555555555555558</v>
      </c>
    </row>
    <row r="31" spans="1:11" x14ac:dyDescent="0.2">
      <c r="A31" s="7" t="s">
        <v>72</v>
      </c>
      <c r="B31" s="65">
        <v>284</v>
      </c>
      <c r="C31" s="39">
        <f>IF(B50=0, "-", B31/B50)</f>
        <v>3.739302172481896E-2</v>
      </c>
      <c r="D31" s="65">
        <v>432</v>
      </c>
      <c r="E31" s="21">
        <f>IF(D50=0, "-", D31/D50)</f>
        <v>5.6767411300919841E-2</v>
      </c>
      <c r="F31" s="81">
        <v>575</v>
      </c>
      <c r="G31" s="39">
        <f>IF(F50=0, "-", F31/F50)</f>
        <v>3.1898369022523021E-2</v>
      </c>
      <c r="H31" s="65">
        <v>1141</v>
      </c>
      <c r="I31" s="21">
        <f>IF(H50=0, "-", H31/H50)</f>
        <v>5.5001205109664983E-2</v>
      </c>
      <c r="J31" s="20">
        <f t="shared" si="0"/>
        <v>-0.34259259259259262</v>
      </c>
      <c r="K31" s="21">
        <f t="shared" si="1"/>
        <v>-0.49605609114811566</v>
      </c>
    </row>
    <row r="32" spans="1:11" x14ac:dyDescent="0.2">
      <c r="A32" s="7" t="s">
        <v>74</v>
      </c>
      <c r="B32" s="65">
        <v>19</v>
      </c>
      <c r="C32" s="39">
        <f>IF(B50=0, "-", B32/B50)</f>
        <v>2.50164581961817E-3</v>
      </c>
      <c r="D32" s="65">
        <v>30</v>
      </c>
      <c r="E32" s="21">
        <f>IF(D50=0, "-", D32/D50)</f>
        <v>3.9421813403416554E-3</v>
      </c>
      <c r="F32" s="81">
        <v>57</v>
      </c>
      <c r="G32" s="39">
        <f>IF(F50=0, "-", F32/F50)</f>
        <v>3.162099190058804E-3</v>
      </c>
      <c r="H32" s="65">
        <v>58</v>
      </c>
      <c r="I32" s="21">
        <f>IF(H50=0, "-", H32/H50)</f>
        <v>2.7958544227524706E-3</v>
      </c>
      <c r="J32" s="20">
        <f t="shared" si="0"/>
        <v>-0.36666666666666664</v>
      </c>
      <c r="K32" s="21">
        <f t="shared" si="1"/>
        <v>-1.7241379310344827E-2</v>
      </c>
    </row>
    <row r="33" spans="1:11" x14ac:dyDescent="0.2">
      <c r="A33" s="7" t="s">
        <v>75</v>
      </c>
      <c r="B33" s="65">
        <v>564</v>
      </c>
      <c r="C33" s="39">
        <f>IF(B50=0, "-", B33/B50)</f>
        <v>7.4259381171823569E-2</v>
      </c>
      <c r="D33" s="65">
        <v>457</v>
      </c>
      <c r="E33" s="21">
        <f>IF(D50=0, "-", D33/D50)</f>
        <v>6.0052562417871221E-2</v>
      </c>
      <c r="F33" s="81">
        <v>1604</v>
      </c>
      <c r="G33" s="39">
        <f>IF(F50=0, "-", F33/F50)</f>
        <v>8.8982580716742476E-2</v>
      </c>
      <c r="H33" s="65">
        <v>1087</v>
      </c>
      <c r="I33" s="21">
        <f>IF(H50=0, "-", H33/H50)</f>
        <v>5.2398168233309228E-2</v>
      </c>
      <c r="J33" s="20">
        <f t="shared" si="0"/>
        <v>0.23413566739606126</v>
      </c>
      <c r="K33" s="21">
        <f t="shared" si="1"/>
        <v>0.47562097516099355</v>
      </c>
    </row>
    <row r="34" spans="1:11" x14ac:dyDescent="0.2">
      <c r="A34" s="7" t="s">
        <v>76</v>
      </c>
      <c r="B34" s="65">
        <v>20</v>
      </c>
      <c r="C34" s="39">
        <f>IF(B50=0, "-", B34/B50)</f>
        <v>2.6333113890717576E-3</v>
      </c>
      <c r="D34" s="65">
        <v>77</v>
      </c>
      <c r="E34" s="21">
        <f>IF(D50=0, "-", D34/D50)</f>
        <v>1.011826544021025E-2</v>
      </c>
      <c r="F34" s="81">
        <v>135</v>
      </c>
      <c r="G34" s="39">
        <f>IF(F50=0, "-", F34/F50)</f>
        <v>7.4891822922445355E-3</v>
      </c>
      <c r="H34" s="65">
        <v>194</v>
      </c>
      <c r="I34" s="21">
        <f>IF(H50=0, "-", H34/H50)</f>
        <v>9.3516510002410215E-3</v>
      </c>
      <c r="J34" s="20">
        <f t="shared" si="0"/>
        <v>-0.74025974025974028</v>
      </c>
      <c r="K34" s="21">
        <f t="shared" si="1"/>
        <v>-0.30412371134020616</v>
      </c>
    </row>
    <row r="35" spans="1:11" x14ac:dyDescent="0.2">
      <c r="A35" s="7" t="s">
        <v>77</v>
      </c>
      <c r="B35" s="65">
        <v>46</v>
      </c>
      <c r="C35" s="39">
        <f>IF(B50=0, "-", B35/B50)</f>
        <v>6.0566161948650424E-3</v>
      </c>
      <c r="D35" s="65">
        <v>41</v>
      </c>
      <c r="E35" s="21">
        <f>IF(D50=0, "-", D35/D50)</f>
        <v>5.387647831800263E-3</v>
      </c>
      <c r="F35" s="81">
        <v>193</v>
      </c>
      <c r="G35" s="39">
        <f>IF(F50=0, "-", F35/F50)</f>
        <v>1.0706756906690337E-2</v>
      </c>
      <c r="H35" s="65">
        <v>74</v>
      </c>
      <c r="I35" s="21">
        <f>IF(H50=0, "-", H35/H50)</f>
        <v>3.567124608339359E-3</v>
      </c>
      <c r="J35" s="20">
        <f t="shared" si="0"/>
        <v>0.12195121951219512</v>
      </c>
      <c r="K35" s="21">
        <f t="shared" si="1"/>
        <v>1.6081081081081081</v>
      </c>
    </row>
    <row r="36" spans="1:11" x14ac:dyDescent="0.2">
      <c r="A36" s="7" t="s">
        <v>78</v>
      </c>
      <c r="B36" s="65">
        <v>27</v>
      </c>
      <c r="C36" s="39">
        <f>IF(B50=0, "-", B36/B50)</f>
        <v>3.5549703752468728E-3</v>
      </c>
      <c r="D36" s="65">
        <v>11</v>
      </c>
      <c r="E36" s="21">
        <f>IF(D50=0, "-", D36/D50)</f>
        <v>1.4454664914586072E-3</v>
      </c>
      <c r="F36" s="81">
        <v>34</v>
      </c>
      <c r="G36" s="39">
        <f>IF(F50=0, "-", F36/F50)</f>
        <v>1.8861644291578831E-3</v>
      </c>
      <c r="H36" s="65">
        <v>35</v>
      </c>
      <c r="I36" s="21">
        <f>IF(H50=0, "-", H36/H50)</f>
        <v>1.6871535309713184E-3</v>
      </c>
      <c r="J36" s="20">
        <f t="shared" si="0"/>
        <v>1.4545454545454546</v>
      </c>
      <c r="K36" s="21">
        <f t="shared" si="1"/>
        <v>-2.8571428571428571E-2</v>
      </c>
    </row>
    <row r="37" spans="1:11" x14ac:dyDescent="0.2">
      <c r="A37" s="7" t="s">
        <v>79</v>
      </c>
      <c r="B37" s="65">
        <v>7</v>
      </c>
      <c r="C37" s="39">
        <f>IF(B50=0, "-", B37/B50)</f>
        <v>9.2165898617511521E-4</v>
      </c>
      <c r="D37" s="65">
        <v>14</v>
      </c>
      <c r="E37" s="21">
        <f>IF(D50=0, "-", D37/D50)</f>
        <v>1.8396846254927727E-3</v>
      </c>
      <c r="F37" s="81">
        <v>24</v>
      </c>
      <c r="G37" s="39">
        <f>IF(F50=0, "-", F37/F50)</f>
        <v>1.3314101852879175E-3</v>
      </c>
      <c r="H37" s="65">
        <v>27</v>
      </c>
      <c r="I37" s="21">
        <f>IF(H50=0, "-", H37/H50)</f>
        <v>1.3015184381778742E-3</v>
      </c>
      <c r="J37" s="20">
        <f t="shared" si="0"/>
        <v>-0.5</v>
      </c>
      <c r="K37" s="21">
        <f t="shared" si="1"/>
        <v>-0.1111111111111111</v>
      </c>
    </row>
    <row r="38" spans="1:11" x14ac:dyDescent="0.2">
      <c r="A38" s="7" t="s">
        <v>80</v>
      </c>
      <c r="B38" s="65">
        <v>82</v>
      </c>
      <c r="C38" s="39">
        <f>IF(B50=0, "-", B38/B50)</f>
        <v>1.0796576695194206E-2</v>
      </c>
      <c r="D38" s="65">
        <v>0</v>
      </c>
      <c r="E38" s="21">
        <f>IF(D50=0, "-", D38/D50)</f>
        <v>0</v>
      </c>
      <c r="F38" s="81">
        <v>82</v>
      </c>
      <c r="G38" s="39">
        <f>IF(F50=0, "-", F38/F50)</f>
        <v>4.5489847997337183E-3</v>
      </c>
      <c r="H38" s="65">
        <v>0</v>
      </c>
      <c r="I38" s="21">
        <f>IF(H50=0, "-", H38/H50)</f>
        <v>0</v>
      </c>
      <c r="J38" s="20" t="str">
        <f t="shared" si="0"/>
        <v>-</v>
      </c>
      <c r="K38" s="21" t="str">
        <f t="shared" si="1"/>
        <v>-</v>
      </c>
    </row>
    <row r="39" spans="1:11" x14ac:dyDescent="0.2">
      <c r="A39" s="7" t="s">
        <v>81</v>
      </c>
      <c r="B39" s="65">
        <v>52</v>
      </c>
      <c r="C39" s="39">
        <f>IF(B50=0, "-", B39/B50)</f>
        <v>6.8466096115865705E-3</v>
      </c>
      <c r="D39" s="65">
        <v>87</v>
      </c>
      <c r="E39" s="21">
        <f>IF(D50=0, "-", D39/D50)</f>
        <v>1.1432325886990802E-2</v>
      </c>
      <c r="F39" s="81">
        <v>110</v>
      </c>
      <c r="G39" s="39">
        <f>IF(F50=0, "-", F39/F50)</f>
        <v>6.1022966825696216E-3</v>
      </c>
      <c r="H39" s="65">
        <v>132</v>
      </c>
      <c r="I39" s="21">
        <f>IF(H50=0, "-", H39/H50)</f>
        <v>6.3629790310918291E-3</v>
      </c>
      <c r="J39" s="20">
        <f t="shared" si="0"/>
        <v>-0.40229885057471265</v>
      </c>
      <c r="K39" s="21">
        <f t="shared" si="1"/>
        <v>-0.16666666666666666</v>
      </c>
    </row>
    <row r="40" spans="1:11" x14ac:dyDescent="0.2">
      <c r="A40" s="7" t="s">
        <v>83</v>
      </c>
      <c r="B40" s="65">
        <v>8</v>
      </c>
      <c r="C40" s="39">
        <f>IF(B50=0, "-", B40/B50)</f>
        <v>1.053324555628703E-3</v>
      </c>
      <c r="D40" s="65">
        <v>4</v>
      </c>
      <c r="E40" s="21">
        <f>IF(D50=0, "-", D40/D50)</f>
        <v>5.2562417871222073E-4</v>
      </c>
      <c r="F40" s="81">
        <v>18</v>
      </c>
      <c r="G40" s="39">
        <f>IF(F50=0, "-", F40/F50)</f>
        <v>9.9855763896593806E-4</v>
      </c>
      <c r="H40" s="65">
        <v>4</v>
      </c>
      <c r="I40" s="21">
        <f>IF(H50=0, "-", H40/H50)</f>
        <v>1.9281754639672211E-4</v>
      </c>
      <c r="J40" s="20">
        <f t="shared" si="0"/>
        <v>1</v>
      </c>
      <c r="K40" s="21">
        <f t="shared" si="1"/>
        <v>3.5</v>
      </c>
    </row>
    <row r="41" spans="1:11" x14ac:dyDescent="0.2">
      <c r="A41" s="7" t="s">
        <v>84</v>
      </c>
      <c r="B41" s="65">
        <v>0</v>
      </c>
      <c r="C41" s="39">
        <f>IF(B50=0, "-", B41/B50)</f>
        <v>0</v>
      </c>
      <c r="D41" s="65">
        <v>0</v>
      </c>
      <c r="E41" s="21">
        <f>IF(D50=0, "-", D41/D50)</f>
        <v>0</v>
      </c>
      <c r="F41" s="81">
        <v>2</v>
      </c>
      <c r="G41" s="39">
        <f>IF(F50=0, "-", F41/F50)</f>
        <v>1.1095084877399312E-4</v>
      </c>
      <c r="H41" s="65">
        <v>3</v>
      </c>
      <c r="I41" s="21">
        <f>IF(H50=0, "-", H41/H50)</f>
        <v>1.4461315979754158E-4</v>
      </c>
      <c r="J41" s="20" t="str">
        <f t="shared" si="0"/>
        <v>-</v>
      </c>
      <c r="K41" s="21">
        <f t="shared" si="1"/>
        <v>-0.33333333333333331</v>
      </c>
    </row>
    <row r="42" spans="1:11" x14ac:dyDescent="0.2">
      <c r="A42" s="7" t="s">
        <v>87</v>
      </c>
      <c r="B42" s="65">
        <v>104</v>
      </c>
      <c r="C42" s="39">
        <f>IF(B50=0, "-", B42/B50)</f>
        <v>1.3693219223173141E-2</v>
      </c>
      <c r="D42" s="65">
        <v>166</v>
      </c>
      <c r="E42" s="21">
        <f>IF(D50=0, "-", D42/D50)</f>
        <v>2.1813403416557162E-2</v>
      </c>
      <c r="F42" s="81">
        <v>234</v>
      </c>
      <c r="G42" s="39">
        <f>IF(F50=0, "-", F42/F50)</f>
        <v>1.2981249306557195E-2</v>
      </c>
      <c r="H42" s="65">
        <v>388</v>
      </c>
      <c r="I42" s="21">
        <f>IF(H50=0, "-", H42/H50)</f>
        <v>1.8703302000482043E-2</v>
      </c>
      <c r="J42" s="20">
        <f t="shared" si="0"/>
        <v>-0.37349397590361444</v>
      </c>
      <c r="K42" s="21">
        <f t="shared" si="1"/>
        <v>-0.39690721649484534</v>
      </c>
    </row>
    <row r="43" spans="1:11" x14ac:dyDescent="0.2">
      <c r="A43" s="7" t="s">
        <v>89</v>
      </c>
      <c r="B43" s="65">
        <v>50</v>
      </c>
      <c r="C43" s="39">
        <f>IF(B50=0, "-", B43/B50)</f>
        <v>6.5832784726793945E-3</v>
      </c>
      <c r="D43" s="65">
        <v>238</v>
      </c>
      <c r="E43" s="21">
        <f>IF(D50=0, "-", D43/D50)</f>
        <v>3.1274638633377136E-2</v>
      </c>
      <c r="F43" s="81">
        <v>292</v>
      </c>
      <c r="G43" s="39">
        <f>IF(F50=0, "-", F43/F50)</f>
        <v>1.6198823921002997E-2</v>
      </c>
      <c r="H43" s="65">
        <v>719</v>
      </c>
      <c r="I43" s="21">
        <f>IF(H50=0, "-", H43/H50)</f>
        <v>3.46589539648108E-2</v>
      </c>
      <c r="J43" s="20">
        <f t="shared" si="0"/>
        <v>-0.78991596638655459</v>
      </c>
      <c r="K43" s="21">
        <f t="shared" si="1"/>
        <v>-0.59388038942976351</v>
      </c>
    </row>
    <row r="44" spans="1:11" x14ac:dyDescent="0.2">
      <c r="A44" s="7" t="s">
        <v>90</v>
      </c>
      <c r="B44" s="65">
        <v>325</v>
      </c>
      <c r="C44" s="39">
        <f>IF(B50=0, "-", B44/B50)</f>
        <v>4.2791310072416065E-2</v>
      </c>
      <c r="D44" s="65">
        <v>212</v>
      </c>
      <c r="E44" s="21">
        <f>IF(D50=0, "-", D44/D50)</f>
        <v>2.78580814717477E-2</v>
      </c>
      <c r="F44" s="81">
        <v>675</v>
      </c>
      <c r="G44" s="39">
        <f>IF(F50=0, "-", F44/F50)</f>
        <v>3.7445911461222676E-2</v>
      </c>
      <c r="H44" s="65">
        <v>774</v>
      </c>
      <c r="I44" s="21">
        <f>IF(H50=0, "-", H44/H50)</f>
        <v>3.7310195227765727E-2</v>
      </c>
      <c r="J44" s="20">
        <f t="shared" si="0"/>
        <v>0.53301886792452835</v>
      </c>
      <c r="K44" s="21">
        <f t="shared" si="1"/>
        <v>-0.12790697674418605</v>
      </c>
    </row>
    <row r="45" spans="1:11" x14ac:dyDescent="0.2">
      <c r="A45" s="7" t="s">
        <v>91</v>
      </c>
      <c r="B45" s="65">
        <v>1571</v>
      </c>
      <c r="C45" s="39">
        <f>IF(B50=0, "-", B45/B50)</f>
        <v>0.20684660961158657</v>
      </c>
      <c r="D45" s="65">
        <v>0</v>
      </c>
      <c r="E45" s="21">
        <f>IF(D50=0, "-", D45/D50)</f>
        <v>0</v>
      </c>
      <c r="F45" s="81">
        <v>1571</v>
      </c>
      <c r="G45" s="39">
        <f>IF(F50=0, "-", F45/F50)</f>
        <v>8.7151891711971602E-2</v>
      </c>
      <c r="H45" s="65">
        <v>0</v>
      </c>
      <c r="I45" s="21">
        <f>IF(H50=0, "-", H45/H50)</f>
        <v>0</v>
      </c>
      <c r="J45" s="20" t="str">
        <f t="shared" si="0"/>
        <v>-</v>
      </c>
      <c r="K45" s="21" t="str">
        <f t="shared" si="1"/>
        <v>-</v>
      </c>
    </row>
    <row r="46" spans="1:11" x14ac:dyDescent="0.2">
      <c r="A46" s="7" t="s">
        <v>92</v>
      </c>
      <c r="B46" s="65">
        <v>1125</v>
      </c>
      <c r="C46" s="39">
        <f>IF(B50=0, "-", B46/B50)</f>
        <v>0.14812376563528637</v>
      </c>
      <c r="D46" s="65">
        <v>1670</v>
      </c>
      <c r="E46" s="21">
        <f>IF(D50=0, "-", D46/D50)</f>
        <v>0.21944809461235218</v>
      </c>
      <c r="F46" s="81">
        <v>3145</v>
      </c>
      <c r="G46" s="39">
        <f>IF(F50=0, "-", F46/F50)</f>
        <v>0.17447020969710419</v>
      </c>
      <c r="H46" s="65">
        <v>4575</v>
      </c>
      <c r="I46" s="21">
        <f>IF(H50=0, "-", H46/H50)</f>
        <v>0.22053506869125089</v>
      </c>
      <c r="J46" s="20">
        <f t="shared" si="0"/>
        <v>-0.32634730538922158</v>
      </c>
      <c r="K46" s="21">
        <f t="shared" si="1"/>
        <v>-0.31256830601092894</v>
      </c>
    </row>
    <row r="47" spans="1:11" x14ac:dyDescent="0.2">
      <c r="A47" s="7" t="s">
        <v>94</v>
      </c>
      <c r="B47" s="65">
        <v>147</v>
      </c>
      <c r="C47" s="39">
        <f>IF(B50=0, "-", B47/B50)</f>
        <v>1.935483870967742E-2</v>
      </c>
      <c r="D47" s="65">
        <v>218</v>
      </c>
      <c r="E47" s="21">
        <f>IF(D50=0, "-", D47/D50)</f>
        <v>2.8646517739816031E-2</v>
      </c>
      <c r="F47" s="81">
        <v>532</v>
      </c>
      <c r="G47" s="39">
        <f>IF(F50=0, "-", F47/F50)</f>
        <v>2.9512925773882169E-2</v>
      </c>
      <c r="H47" s="65">
        <v>691</v>
      </c>
      <c r="I47" s="21">
        <f>IF(H50=0, "-", H47/H50)</f>
        <v>3.3309231140033743E-2</v>
      </c>
      <c r="J47" s="20">
        <f t="shared" si="0"/>
        <v>-0.3256880733944954</v>
      </c>
      <c r="K47" s="21">
        <f t="shared" si="1"/>
        <v>-0.23010130246020261</v>
      </c>
    </row>
    <row r="48" spans="1:11" x14ac:dyDescent="0.2">
      <c r="A48" s="7" t="s">
        <v>95</v>
      </c>
      <c r="B48" s="65">
        <v>26</v>
      </c>
      <c r="C48" s="39">
        <f>IF(B50=0, "-", B48/B50)</f>
        <v>3.4233048057932852E-3</v>
      </c>
      <c r="D48" s="65">
        <v>1</v>
      </c>
      <c r="E48" s="21">
        <f>IF(D50=0, "-", D48/D50)</f>
        <v>1.3140604467805518E-4</v>
      </c>
      <c r="F48" s="81">
        <v>58</v>
      </c>
      <c r="G48" s="39">
        <f>IF(F50=0, "-", F48/F50)</f>
        <v>3.2175746144458006E-3</v>
      </c>
      <c r="H48" s="65">
        <v>2</v>
      </c>
      <c r="I48" s="21">
        <f>IF(H50=0, "-", H48/H50)</f>
        <v>9.6408773198361053E-5</v>
      </c>
      <c r="J48" s="20" t="str">
        <f t="shared" si="0"/>
        <v>&gt;999%</v>
      </c>
      <c r="K48" s="21" t="str">
        <f t="shared" si="1"/>
        <v>&gt;999%</v>
      </c>
    </row>
    <row r="49" spans="1:11" x14ac:dyDescent="0.2">
      <c r="A49" s="2"/>
      <c r="B49" s="68"/>
      <c r="C49" s="33"/>
      <c r="D49" s="68"/>
      <c r="E49" s="6"/>
      <c r="F49" s="82"/>
      <c r="G49" s="33"/>
      <c r="H49" s="68"/>
      <c r="I49" s="6"/>
      <c r="J49" s="5"/>
      <c r="K49" s="6"/>
    </row>
    <row r="50" spans="1:11" s="43" customFormat="1" x14ac:dyDescent="0.2">
      <c r="A50" s="162" t="s">
        <v>568</v>
      </c>
      <c r="B50" s="71">
        <f>SUM(B7:B49)</f>
        <v>7595</v>
      </c>
      <c r="C50" s="40">
        <v>1</v>
      </c>
      <c r="D50" s="71">
        <f>SUM(D7:D49)</f>
        <v>7610</v>
      </c>
      <c r="E50" s="41">
        <v>1</v>
      </c>
      <c r="F50" s="77">
        <f>SUM(F7:F49)</f>
        <v>18026</v>
      </c>
      <c r="G50" s="42">
        <v>1</v>
      </c>
      <c r="H50" s="71">
        <f>SUM(H7:H49)</f>
        <v>20745</v>
      </c>
      <c r="I50" s="41">
        <v>1</v>
      </c>
      <c r="J50" s="37">
        <f>IF(D50=0, "-", (B50-D50)/D50)</f>
        <v>-1.9710906701708277E-3</v>
      </c>
      <c r="K50" s="38">
        <f>IF(H50=0, "-", (F50-H50)/H50)</f>
        <v>-0.13106772716317186</v>
      </c>
    </row>
  </sheetData>
  <mergeCells count="9">
    <mergeCell ref="B5:C5"/>
    <mergeCell ref="D5:E5"/>
    <mergeCell ref="F5:G5"/>
    <mergeCell ref="H5:I5"/>
    <mergeCell ref="B1:K1"/>
    <mergeCell ref="B2:K2"/>
    <mergeCell ref="B4:E4"/>
    <mergeCell ref="F4:I4"/>
    <mergeCell ref="J4:K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2022-04-04T20:00:32Z</dcterms:modified>
</cp:coreProperties>
</file>